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RELMUN01\Compartidos 2019\Coparticipación\Informes de Coparticipación\Informes Bimestrales\"/>
    </mc:Choice>
  </mc:AlternateContent>
  <bookViews>
    <workbookView xWindow="600" yWindow="765" windowWidth="19635" windowHeight="6855"/>
  </bookViews>
  <sheets>
    <sheet name="Gtía Mar. - Abr. 2019" sheetId="1" r:id="rId1"/>
    <sheet name="Observaciones" sheetId="2" r:id="rId2"/>
    <sheet name="Grafico I" sheetId="3" r:id="rId3"/>
    <sheet name="Copa. por Impuesto" sheetId="5" r:id="rId4"/>
  </sheets>
  <definedNames>
    <definedName name="_xlnm._FilterDatabase" localSheetId="0" hidden="1">'Gtía Mar. - Abr. 2019'!$A$2:$F$83</definedName>
    <definedName name="_xlnm.Print_Area" localSheetId="2">'Grafico I'!$A$1:$L$21</definedName>
    <definedName name="_xlnm.Print_Area" localSheetId="0">'Gtía Mar. - Abr. 2019'!$A$1:$K$88</definedName>
    <definedName name="_xlnm.Print_Area" localSheetId="1">Observaciones!$A$1:$E$33</definedName>
    <definedName name="Datos_1">#REF!</definedName>
    <definedName name="_xlnm.Print_Titles" localSheetId="0">'Gtía Mar. - Abr. 2019'!$2:$2</definedName>
  </definedNames>
  <calcPr calcId="152511"/>
</workbook>
</file>

<file path=xl/calcChain.xml><?xml version="1.0" encoding="utf-8"?>
<calcChain xmlns="http://schemas.openxmlformats.org/spreadsheetml/2006/main">
  <c r="F17" i="5" l="1"/>
  <c r="F16" i="5"/>
  <c r="C14" i="5"/>
  <c r="D14" i="5"/>
  <c r="E14" i="5"/>
  <c r="F14" i="5"/>
  <c r="G14" i="5"/>
  <c r="H14" i="5"/>
  <c r="I14" i="5"/>
  <c r="J14" i="5"/>
  <c r="K14" i="5"/>
  <c r="B14" i="5"/>
  <c r="F18" i="5" l="1"/>
  <c r="E85" i="1"/>
  <c r="E87" i="1" s="1"/>
  <c r="E86" i="1"/>
  <c r="D12" i="2" l="1"/>
  <c r="P6" i="3" s="1"/>
  <c r="I4" i="1"/>
  <c r="D82" i="1" l="1"/>
  <c r="C17" i="2" s="1"/>
  <c r="H82" i="1" l="1"/>
  <c r="G82" i="1"/>
  <c r="C82" i="1"/>
  <c r="B17" i="2" s="1"/>
  <c r="C6" i="2" l="1"/>
  <c r="B6" i="2"/>
  <c r="C11" i="2"/>
  <c r="B11" i="2"/>
  <c r="B5" i="2" s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B7" i="2" l="1"/>
  <c r="C13" i="2"/>
  <c r="C5" i="2"/>
  <c r="C7" i="2" s="1"/>
  <c r="B9" i="3" s="1"/>
  <c r="D6" i="2"/>
  <c r="A9" i="3"/>
  <c r="B13" i="2"/>
  <c r="D11" i="2"/>
  <c r="P7" i="3" s="1"/>
  <c r="I82" i="1"/>
  <c r="D17" i="2"/>
  <c r="Q7" i="3" s="1"/>
  <c r="D18" i="2"/>
  <c r="Q6" i="3" s="1"/>
  <c r="R6" i="3" s="1"/>
  <c r="B19" i="2"/>
  <c r="C19" i="2"/>
  <c r="K1" i="1"/>
  <c r="R7" i="3" l="1"/>
  <c r="R8" i="3" s="1"/>
  <c r="P8" i="3"/>
  <c r="Q8" i="3"/>
  <c r="D13" i="2"/>
  <c r="D19" i="2"/>
  <c r="D5" i="2"/>
  <c r="D7" i="2" s="1"/>
  <c r="A10" i="3" s="1"/>
  <c r="E60" i="1"/>
  <c r="K60" i="1" s="1"/>
  <c r="E10" i="1"/>
  <c r="K10" i="1" s="1"/>
  <c r="E14" i="1"/>
  <c r="K14" i="1" s="1"/>
  <c r="E18" i="1"/>
  <c r="K18" i="1" s="1"/>
  <c r="E22" i="1"/>
  <c r="K22" i="1" s="1"/>
  <c r="E26" i="1"/>
  <c r="K26" i="1" s="1"/>
  <c r="E30" i="1"/>
  <c r="K30" i="1" s="1"/>
  <c r="E34" i="1"/>
  <c r="K34" i="1" s="1"/>
  <c r="E38" i="1"/>
  <c r="K38" i="1" s="1"/>
  <c r="E42" i="1"/>
  <c r="K42" i="1" s="1"/>
  <c r="E72" i="1"/>
  <c r="K72" i="1" s="1"/>
  <c r="E76" i="1"/>
  <c r="K76" i="1" s="1"/>
  <c r="E46" i="1"/>
  <c r="K46" i="1" s="1"/>
  <c r="E50" i="1"/>
  <c r="K50" i="1" s="1"/>
  <c r="E54" i="1"/>
  <c r="K54" i="1" s="1"/>
  <c r="E58" i="1"/>
  <c r="K58" i="1" s="1"/>
  <c r="E62" i="1"/>
  <c r="K62" i="1" s="1"/>
  <c r="E66" i="1"/>
  <c r="K66" i="1" s="1"/>
  <c r="E70" i="1"/>
  <c r="K70" i="1" s="1"/>
  <c r="E74" i="1"/>
  <c r="K74" i="1" s="1"/>
  <c r="E4" i="1"/>
  <c r="K4" i="1" s="1"/>
  <c r="E8" i="1"/>
  <c r="K8" i="1" s="1"/>
  <c r="E12" i="1"/>
  <c r="K12" i="1" s="1"/>
  <c r="E16" i="1"/>
  <c r="K16" i="1" s="1"/>
  <c r="E20" i="1"/>
  <c r="K20" i="1" s="1"/>
  <c r="E24" i="1"/>
  <c r="K24" i="1" s="1"/>
  <c r="E28" i="1"/>
  <c r="K28" i="1" s="1"/>
  <c r="E32" i="1"/>
  <c r="K32" i="1" s="1"/>
  <c r="E36" i="1"/>
  <c r="K36" i="1" s="1"/>
  <c r="E40" i="1"/>
  <c r="K40" i="1" s="1"/>
  <c r="E44" i="1"/>
  <c r="K44" i="1" s="1"/>
  <c r="E48" i="1"/>
  <c r="K48" i="1" s="1"/>
  <c r="E52" i="1"/>
  <c r="K52" i="1" s="1"/>
  <c r="E56" i="1"/>
  <c r="K56" i="1" s="1"/>
  <c r="E64" i="1"/>
  <c r="K64" i="1" s="1"/>
  <c r="E68" i="1"/>
  <c r="K68" i="1" s="1"/>
  <c r="E6" i="1"/>
  <c r="K6" i="1" s="1"/>
  <c r="E78" i="1"/>
  <c r="K78" i="1" s="1"/>
  <c r="E80" i="1"/>
  <c r="K80" i="1" s="1"/>
  <c r="E5" i="1"/>
  <c r="K5" i="1" s="1"/>
  <c r="E7" i="1"/>
  <c r="K7" i="1" s="1"/>
  <c r="E9" i="1"/>
  <c r="K9" i="1" s="1"/>
  <c r="E11" i="1"/>
  <c r="K11" i="1" s="1"/>
  <c r="E13" i="1"/>
  <c r="K13" i="1" s="1"/>
  <c r="E15" i="1"/>
  <c r="K15" i="1" s="1"/>
  <c r="E17" i="1"/>
  <c r="K17" i="1" s="1"/>
  <c r="E19" i="1"/>
  <c r="K19" i="1" s="1"/>
  <c r="E21" i="1"/>
  <c r="K21" i="1" s="1"/>
  <c r="E23" i="1"/>
  <c r="K23" i="1" s="1"/>
  <c r="E25" i="1"/>
  <c r="K25" i="1" s="1"/>
  <c r="E27" i="1"/>
  <c r="K27" i="1" s="1"/>
  <c r="E29" i="1"/>
  <c r="K29" i="1" s="1"/>
  <c r="E31" i="1"/>
  <c r="K31" i="1" s="1"/>
  <c r="E33" i="1"/>
  <c r="K33" i="1" s="1"/>
  <c r="E35" i="1"/>
  <c r="K35" i="1" s="1"/>
  <c r="E37" i="1"/>
  <c r="K37" i="1" s="1"/>
  <c r="E39" i="1"/>
  <c r="K39" i="1" s="1"/>
  <c r="E41" i="1"/>
  <c r="K41" i="1" s="1"/>
  <c r="E43" i="1"/>
  <c r="K43" i="1" s="1"/>
  <c r="E45" i="1"/>
  <c r="K45" i="1" s="1"/>
  <c r="E47" i="1"/>
  <c r="K47" i="1" s="1"/>
  <c r="E49" i="1"/>
  <c r="K49" i="1" s="1"/>
  <c r="E51" i="1"/>
  <c r="K51" i="1" s="1"/>
  <c r="E53" i="1"/>
  <c r="K53" i="1" s="1"/>
  <c r="E55" i="1"/>
  <c r="K55" i="1" s="1"/>
  <c r="E57" i="1"/>
  <c r="K57" i="1" s="1"/>
  <c r="E59" i="1"/>
  <c r="K59" i="1" s="1"/>
  <c r="E61" i="1"/>
  <c r="K61" i="1" s="1"/>
  <c r="E63" i="1"/>
  <c r="K63" i="1" s="1"/>
  <c r="E67" i="1"/>
  <c r="K67" i="1" s="1"/>
  <c r="E69" i="1"/>
  <c r="K69" i="1" s="1"/>
  <c r="E71" i="1"/>
  <c r="K71" i="1" s="1"/>
  <c r="E75" i="1"/>
  <c r="K75" i="1" s="1"/>
  <c r="E77" i="1"/>
  <c r="K77" i="1" s="1"/>
  <c r="E81" i="1"/>
  <c r="K81" i="1" s="1"/>
  <c r="E65" i="1" l="1"/>
  <c r="K65" i="1" s="1"/>
  <c r="E73" i="1"/>
  <c r="K73" i="1" s="1"/>
  <c r="E79" i="1"/>
  <c r="K79" i="1" s="1"/>
  <c r="K82" i="1" l="1"/>
  <c r="E82" i="1"/>
</calcChain>
</file>

<file path=xl/sharedStrings.xml><?xml version="1.0" encoding="utf-8"?>
<sst xmlns="http://schemas.openxmlformats.org/spreadsheetml/2006/main" count="256" uniqueCount="156">
  <si>
    <t>Impreso el:</t>
  </si>
  <si>
    <t>MUNICIPIOS</t>
  </si>
  <si>
    <t>Partido Político</t>
  </si>
  <si>
    <t xml:space="preserve"> 1º DE MAYO</t>
  </si>
  <si>
    <t>Cambiemos</t>
  </si>
  <si>
    <t xml:space="preserve"> ALCARAZ</t>
  </si>
  <si>
    <t xml:space="preserve"> ALDEA SAN ANTONIO</t>
  </si>
  <si>
    <t>FPV</t>
  </si>
  <si>
    <t xml:space="preserve"> ARANGUREN</t>
  </si>
  <si>
    <t>Vecinalista</t>
  </si>
  <si>
    <t xml:space="preserve"> BASAVILBASO</t>
  </si>
  <si>
    <t xml:space="preserve"> BOVRIL</t>
  </si>
  <si>
    <t xml:space="preserve"> CASEROS</t>
  </si>
  <si>
    <t xml:space="preserve"> CEIBAS</t>
  </si>
  <si>
    <t xml:space="preserve"> CERRITO</t>
  </si>
  <si>
    <t xml:space="preserve"> CHAJARI</t>
  </si>
  <si>
    <t xml:space="preserve"> COLON</t>
  </si>
  <si>
    <t xml:space="preserve"> COLONIA AVELLANEDA</t>
  </si>
  <si>
    <t xml:space="preserve"> COLONIA AYUI</t>
  </si>
  <si>
    <t xml:space="preserve"> COLONIA ELIA</t>
  </si>
  <si>
    <t xml:space="preserve"> CONCEPCION DEL URUGUAY</t>
  </si>
  <si>
    <t xml:space="preserve"> CONCORDIA</t>
  </si>
  <si>
    <t xml:space="preserve"> CONSCRIPTO BERNARDI</t>
  </si>
  <si>
    <t xml:space="preserve"> CRESPO</t>
  </si>
  <si>
    <t xml:space="preserve"> DIAMANTE</t>
  </si>
  <si>
    <t xml:space="preserve"> ENRIQUE CARBO</t>
  </si>
  <si>
    <t xml:space="preserve"> ESTANCIA GRANDE</t>
  </si>
  <si>
    <t xml:space="preserve"> FEDERACION</t>
  </si>
  <si>
    <t xml:space="preserve"> FEDERAL</t>
  </si>
  <si>
    <t xml:space="preserve"> GENERAL CAMPOS</t>
  </si>
  <si>
    <t xml:space="preserve"> GENERAL GALARZA</t>
  </si>
  <si>
    <t xml:space="preserve"> GENERAL RAMIREZ</t>
  </si>
  <si>
    <t xml:space="preserve"> GILBERT</t>
  </si>
  <si>
    <t xml:space="preserve"> GOBERNADOR MACIA</t>
  </si>
  <si>
    <t xml:space="preserve"> GOBERNADOR MANSILLA</t>
  </si>
  <si>
    <t xml:space="preserve"> GUALEGUAY</t>
  </si>
  <si>
    <t xml:space="preserve"> GUALEGUAYCHU</t>
  </si>
  <si>
    <t xml:space="preserve"> HASENKAMP</t>
  </si>
  <si>
    <t xml:space="preserve"> HERNANDEZ</t>
  </si>
  <si>
    <t xml:space="preserve"> HERRERA</t>
  </si>
  <si>
    <t xml:space="preserve"> IBICUY</t>
  </si>
  <si>
    <t xml:space="preserve"> LA CRIOLLA</t>
  </si>
  <si>
    <t xml:space="preserve"> LA PAZ</t>
  </si>
  <si>
    <t xml:space="preserve"> LARROQUE</t>
  </si>
  <si>
    <t xml:space="preserve"> LIBERTADOR SAN MARTIN</t>
  </si>
  <si>
    <t xml:space="preserve"> LOS CHARRUAS</t>
  </si>
  <si>
    <t xml:space="preserve"> LOS CONQUISTADORES</t>
  </si>
  <si>
    <t xml:space="preserve"> LUCAS GONZALEZ</t>
  </si>
  <si>
    <t xml:space="preserve"> MARIA GRANDE</t>
  </si>
  <si>
    <t xml:space="preserve"> NOGOYA</t>
  </si>
  <si>
    <t xml:space="preserve"> ORO VERDE</t>
  </si>
  <si>
    <t xml:space="preserve"> PARANA</t>
  </si>
  <si>
    <t xml:space="preserve"> PIEDRAS BLANCAS</t>
  </si>
  <si>
    <t xml:space="preserve"> PRONUNCIAMIENTO</t>
  </si>
  <si>
    <t xml:space="preserve"> PUEBLO GENERAL BELGRANO</t>
  </si>
  <si>
    <t xml:space="preserve"> PUERTO YERUA</t>
  </si>
  <si>
    <t xml:space="preserve"> ROSARIO DEL TALA</t>
  </si>
  <si>
    <t xml:space="preserve"> SAN BENITO</t>
  </si>
  <si>
    <t xml:space="preserve"> SAN GUSTAVO</t>
  </si>
  <si>
    <t xml:space="preserve"> SAN JAIME </t>
  </si>
  <si>
    <t xml:space="preserve"> SAN JOSE</t>
  </si>
  <si>
    <t xml:space="preserve"> SAN JOSE DE FELICIANO</t>
  </si>
  <si>
    <t xml:space="preserve"> SAN JUSTO</t>
  </si>
  <si>
    <t xml:space="preserve"> SAN SALVADOR </t>
  </si>
  <si>
    <t xml:space="preserve"> SANTA ANA</t>
  </si>
  <si>
    <t xml:space="preserve"> SANTA ANITA</t>
  </si>
  <si>
    <t xml:space="preserve"> SANTA ELENA</t>
  </si>
  <si>
    <t xml:space="preserve"> SAUCE LUNA</t>
  </si>
  <si>
    <t xml:space="preserve"> SEGUI</t>
  </si>
  <si>
    <t xml:space="preserve"> TABOSSI</t>
  </si>
  <si>
    <t xml:space="preserve"> UBAJAY</t>
  </si>
  <si>
    <t>Unión Popular</t>
  </si>
  <si>
    <t xml:space="preserve"> URDINARRAIN</t>
  </si>
  <si>
    <t xml:space="preserve"> VALLE MARIA</t>
  </si>
  <si>
    <t xml:space="preserve"> VIALE</t>
  </si>
  <si>
    <t xml:space="preserve"> VICTORIA</t>
  </si>
  <si>
    <t xml:space="preserve"> VILLA CLARA</t>
  </si>
  <si>
    <t xml:space="preserve"> VILLA DEL ROSARIO</t>
  </si>
  <si>
    <t xml:space="preserve"> VILLA DOMINGUEZ</t>
  </si>
  <si>
    <t xml:space="preserve"> VILLA ELISA</t>
  </si>
  <si>
    <t xml:space="preserve"> VILLA HERNANDARIAS</t>
  </si>
  <si>
    <t xml:space="preserve"> VILLA MANTERO</t>
  </si>
  <si>
    <t xml:space="preserve"> VILLA PARANACITO</t>
  </si>
  <si>
    <t xml:space="preserve"> VILLA URQUIZA</t>
  </si>
  <si>
    <t xml:space="preserve"> VILLAGUAY</t>
  </si>
  <si>
    <t>TOTAL</t>
  </si>
  <si>
    <t xml:space="preserve">Dirección General de Relaciones Fiscales con Municipios - M.E.H.F. </t>
  </si>
  <si>
    <t>PROVINCIAL</t>
  </si>
  <si>
    <t>NACIONAL</t>
  </si>
  <si>
    <t>Período</t>
  </si>
  <si>
    <t>Observaciones:</t>
  </si>
  <si>
    <t xml:space="preserve">·         COPARTICIPACIÓN NACIONAL: </t>
  </si>
  <si>
    <t xml:space="preserve">·         COPARTICIPACIÓN PROVINCIAL: </t>
  </si>
  <si>
    <t>RECURSOS PROVINCIALES</t>
  </si>
  <si>
    <t>De Origen Nacional</t>
  </si>
  <si>
    <t>De Recaudación Propia</t>
  </si>
  <si>
    <t>COPARTICIPACIÓN A MUNICIPIOS</t>
  </si>
  <si>
    <t>Nacional</t>
  </si>
  <si>
    <t>Provincial</t>
  </si>
  <si>
    <t>* Incluye Garantías</t>
  </si>
  <si>
    <t>GARANTÍA</t>
  </si>
  <si>
    <t xml:space="preserve">Nacional </t>
  </si>
  <si>
    <t xml:space="preserve">Provincial </t>
  </si>
  <si>
    <t>Total</t>
  </si>
  <si>
    <t>Copa Diaria Nacional</t>
  </si>
  <si>
    <t>Copa Diaria Provincial</t>
  </si>
  <si>
    <t>TOTAL COPARTICIPADO</t>
  </si>
  <si>
    <t>COPARTICIPACIÓN DIARIA</t>
  </si>
  <si>
    <t>Coparticipación             Total</t>
  </si>
  <si>
    <t>Coparticipación           Provincial</t>
  </si>
  <si>
    <t>Coparticipación              Nacional</t>
  </si>
  <si>
    <t>Dirección General de Relaciones Fiscales con Municipios - MEHF</t>
  </si>
  <si>
    <t>TOTAL GENERAL</t>
  </si>
  <si>
    <t>2º BIMESTRE 2019 (contra mismo período de 2018)</t>
  </si>
  <si>
    <t>GARANTÍA MARZO - ABRIL 2019</t>
  </si>
  <si>
    <t>Coparticipación Marzo - Abril 2019 - Fuente: SIAF</t>
  </si>
  <si>
    <t>COPARTICIPACIÓN DIARIA TOTAL          MARZO - ABRIL 2019</t>
  </si>
  <si>
    <t>TOTAL COPARTICIPADO EN MARZO - ABRIL 2019</t>
  </si>
  <si>
    <t>Marzo - Abril 2019</t>
  </si>
  <si>
    <t>Marzo - Abril 2018</t>
  </si>
  <si>
    <t>El Total Coparticipado a Municipios por Impuestos Nacionales registra un incremento del 42% en el bimestre Marzo - Abril de 2019, respecto al mismo período del año anterior.</t>
  </si>
  <si>
    <t>En este período, tanto la Garantía como la Coparticipación Diaria se incrementaron respecto del mismo bimestre del año anterior. La Garantía se incrementó un 25% y la Coparticipación Diaria un 43%.</t>
  </si>
  <si>
    <t>El Total Coparticipado a Municipios por Impuestos Provinciales durante el bimestre Marzo - Abril de 2019, registra un aumento del 55% respecto del mismo período del año anterior.</t>
  </si>
  <si>
    <t>Debido al Régimen Especial de Normalización de Deudas 2019 y principalmente al vencimiento anual (en el mes de Marzo) del Impuesto Automotor, (el cual diariamente se coparticipa al 60% y por garantía se distribuye al 18%), la Coparticipación Diaria arroja un 63% de aumento respecto de igual período del año anterior. En consecuencia de lo mismo, la Garantía del período bajo análisis, ha dado un valor negativo, pero teniendo presente que a nivel Total, la Coparticipación Provincial aumentó el 55%  respecto del mismo período del año anterior.</t>
  </si>
  <si>
    <t>Constitución Provincial</t>
  </si>
  <si>
    <t>LIQUIDACIÓN DE COPARTICIPACIÓN DE IMPUESTOS NACIONALES Y PROVINCIALES Y DISTRIBUCIÓN DEL FONDO FEDERAL SOLIDARIO</t>
  </si>
  <si>
    <t>Municipio:  - Todos los Municipios -</t>
  </si>
  <si>
    <t>Mes</t>
  </si>
  <si>
    <t>Coparticipación Régimen Provincial</t>
  </si>
  <si>
    <t>Fondo Federal Solidario</t>
  </si>
  <si>
    <t>De Recursos del Régimen Federal</t>
  </si>
  <si>
    <t>De Recursos Tributarios Provinciales</t>
  </si>
  <si>
    <t>Nominal</t>
  </si>
  <si>
    <t>Retenciones</t>
  </si>
  <si>
    <t>Neta</t>
  </si>
  <si>
    <t>Diaria</t>
  </si>
  <si>
    <t>Garantía</t>
  </si>
  <si>
    <t>Ingresos Brutos</t>
  </si>
  <si>
    <t>Inmobiliario</t>
  </si>
  <si>
    <t>Automotor</t>
  </si>
  <si>
    <t>Enero</t>
  </si>
  <si>
    <t>Febrero</t>
  </si>
  <si>
    <t>Marzo</t>
  </si>
  <si>
    <t>Abril</t>
  </si>
  <si>
    <t>TOTALES</t>
  </si>
  <si>
    <t>* el equivalente a 14 veces el importe coparticipado por IA en enero 2019.</t>
  </si>
  <si>
    <t>Además la comparación del valor coparticipado al total de Municipios diariamente durante Marzo 2019, en concepto de IA (Impuesto Automotor), arroja que marzo representó:</t>
  </si>
  <si>
    <t>* el equivalente a 3 veces el importe de la Garantía Provincial enero - febrero 2019.</t>
  </si>
  <si>
    <t>* un 74% del total coparticipado por IA en el cuatrimestre enero - abril 2019.</t>
  </si>
  <si>
    <t>Recursos Tributarios Nacionales</t>
  </si>
  <si>
    <t>Recursos Tributarios Provinciales</t>
  </si>
  <si>
    <t>PERÍODO: 2019</t>
  </si>
  <si>
    <t>del total coparticipado por Imp. Automotor en el cuatrimestre enero - abril 2019.</t>
  </si>
  <si>
    <t>veces el importe coparticipado por Imp. Automotor en Enero 2019.</t>
  </si>
  <si>
    <t>veces el importe de la Garantía Provincial Enero - Febrero 2019.</t>
  </si>
  <si>
    <t>El Imp. Automotor coparticipado a Municipios en Marzo 2019 equivale 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</si>
</sst>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_ [$$-2C0A]\ * #,##0_ ;_ [$$-2C0A]\ * \-#,##0_ ;_ [$$-2C0A]\ * &quot;-&quot;_ ;_ @_ "/>
    <numFmt numFmtId="167" formatCode="0.00000"/>
    <numFmt numFmtId="168" formatCode="_ &quot;$&quot;\ * #,##0_ ;_ &quot;$&quot;\ * \-#,##0_ ;_ &quot;$&quot;\ * &quot;-&quot;??_ ;_ @_ "/>
    <numFmt numFmtId="169" formatCode="_ [$€-2]\ * #,##0.00_ ;_ [$€-2]\ * \-#,##0.00_ ;_ [$€-2]\ * &quot;-&quot;??_ "/>
    <numFmt numFmtId="170" formatCode="_ &quot;$&quot;\ * #,##0.0000_ ;_ &quot;$&quot;\ * \-#,##0.0000_ ;_ &quot;$&quot;\ * &quot;-&quot;??_ ;_ @_ "/>
    <numFmt numFmtId="171" formatCode="_(* #,##0.00_);_(* \(#,##0.00\);_(* \-??_);_(@_)"/>
    <numFmt numFmtId="173" formatCode="_-* #,##0_-;\-* #,##0_-;_-* &quot;-&quot;??_-;_-@_-"/>
    <numFmt numFmtId="175" formatCode="_ * #,##0_ ;_ * \-#,##0_ ;_ * &quot;-&quot;??_ ;_ @_ "/>
  </numFmts>
  <fonts count="3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name val="Century Gothic"/>
      <family val="2"/>
    </font>
    <font>
      <b/>
      <sz val="11"/>
      <color rgb="FF000000"/>
      <name val="Century Gothic"/>
      <family val="2"/>
    </font>
    <font>
      <b/>
      <sz val="14"/>
      <color rgb="FF1F497D"/>
      <name val="Century Gothic"/>
      <family val="2"/>
    </font>
    <font>
      <b/>
      <sz val="14"/>
      <color rgb="FFC00000"/>
      <name val="Century Gothic"/>
      <family val="2"/>
    </font>
    <font>
      <b/>
      <sz val="14"/>
      <color rgb="FF000000"/>
      <name val="Century Gothic"/>
      <family val="2"/>
    </font>
    <font>
      <b/>
      <sz val="12"/>
      <name val="Century Gothic"/>
      <family val="2"/>
    </font>
    <font>
      <b/>
      <i/>
      <sz val="12"/>
      <name val="Century Gothic"/>
      <family val="2"/>
    </font>
    <font>
      <b/>
      <u/>
      <sz val="10"/>
      <name val="Century Gothic"/>
      <family val="2"/>
    </font>
    <font>
      <b/>
      <sz val="11"/>
      <name val="Century Gothic"/>
      <family val="2"/>
    </font>
    <font>
      <sz val="10"/>
      <color theme="0"/>
      <name val="Century Gothic"/>
      <family val="2"/>
    </font>
    <font>
      <b/>
      <sz val="10"/>
      <color theme="0"/>
      <name val="Century Gothic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C3D69B"/>
        <bgColor indexed="64"/>
      </patternFill>
    </fill>
    <fill>
      <patternFill patternType="solid">
        <fgColor rgb="FFEFF3EA"/>
        <bgColor indexed="64"/>
      </patternFill>
    </fill>
    <fill>
      <patternFill patternType="solid">
        <fgColor rgb="FFDEE7D1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59">
    <xf numFmtId="0" fontId="0" fillId="0" borderId="0"/>
    <xf numFmtId="164" fontId="3" fillId="0" borderId="0" applyFont="0" applyFill="0" applyBorder="0" applyAlignment="0" applyProtection="0"/>
    <xf numFmtId="166" fontId="3" fillId="0" borderId="0"/>
    <xf numFmtId="165" fontId="3" fillId="0" borderId="0" applyFont="0" applyFill="0" applyBorder="0" applyAlignment="0" applyProtection="0"/>
    <xf numFmtId="0" fontId="3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9" fillId="4" borderId="0" applyNumberFormat="0" applyBorder="0" applyAlignment="0" applyProtection="0"/>
    <xf numFmtId="0" fontId="10" fillId="21" borderId="3" applyNumberFormat="0" applyAlignment="0" applyProtection="0"/>
    <xf numFmtId="0" fontId="11" fillId="22" borderId="4" applyNumberFormat="0" applyAlignment="0" applyProtection="0"/>
    <xf numFmtId="169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3" applyNumberFormat="0" applyAlignment="0" applyProtection="0"/>
    <xf numFmtId="0" fontId="18" fillId="0" borderId="8" applyNumberFormat="0" applyFill="0" applyAlignment="0" applyProtection="0"/>
    <xf numFmtId="170" fontId="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" fillId="0" borderId="0" applyFont="0" applyFill="0" applyBorder="0" applyAlignment="0" applyProtection="0"/>
    <xf numFmtId="171" fontId="3" fillId="0" borderId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9" fillId="0" borderId="0"/>
    <xf numFmtId="0" fontId="2" fillId="0" borderId="0"/>
    <xf numFmtId="0" fontId="7" fillId="23" borderId="9" applyNumberFormat="0" applyFont="0" applyAlignment="0" applyProtection="0"/>
    <xf numFmtId="0" fontId="20" fillId="21" borderId="10" applyNumberFormat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17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4" fontId="5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6" fontId="5" fillId="2" borderId="2" xfId="2" applyFont="1" applyFill="1" applyBorder="1" applyAlignment="1">
      <alignment horizontal="left"/>
    </xf>
    <xf numFmtId="167" fontId="5" fillId="2" borderId="2" xfId="3" applyNumberFormat="1" applyFont="1" applyFill="1" applyBorder="1" applyAlignment="1">
      <alignment horizontal="center"/>
    </xf>
    <xf numFmtId="168" fontId="5" fillId="0" borderId="2" xfId="1" applyNumberFormat="1" applyFont="1" applyBorder="1" applyAlignment="1"/>
    <xf numFmtId="0" fontId="5" fillId="0" borderId="0" xfId="0" applyFont="1"/>
    <xf numFmtId="166" fontId="5" fillId="2" borderId="2" xfId="2" applyFont="1" applyFill="1" applyBorder="1"/>
    <xf numFmtId="166" fontId="4" fillId="2" borderId="2" xfId="2" applyFont="1" applyFill="1" applyBorder="1" applyAlignment="1">
      <alignment horizontal="left"/>
    </xf>
    <xf numFmtId="0" fontId="4" fillId="0" borderId="2" xfId="0" applyFont="1" applyBorder="1"/>
    <xf numFmtId="168" fontId="4" fillId="0" borderId="2" xfId="1" quotePrefix="1" applyNumberFormat="1" applyFont="1" applyBorder="1" applyAlignment="1"/>
    <xf numFmtId="168" fontId="4" fillId="0" borderId="2" xfId="1" applyNumberFormat="1" applyFont="1" applyBorder="1" applyAlignment="1"/>
    <xf numFmtId="0" fontId="4" fillId="0" borderId="0" xfId="0" applyFont="1"/>
    <xf numFmtId="0" fontId="5" fillId="0" borderId="0" xfId="0" applyFont="1" applyAlignment="1">
      <alignment horizontal="left" wrapText="1"/>
    </xf>
    <xf numFmtId="0" fontId="6" fillId="0" borderId="0" xfId="4" applyFont="1" applyAlignment="1">
      <alignment horizontal="right"/>
    </xf>
    <xf numFmtId="0" fontId="5" fillId="0" borderId="0" xfId="0" applyFont="1" applyFill="1"/>
    <xf numFmtId="0" fontId="5" fillId="0" borderId="0" xfId="0" applyFont="1" applyAlignment="1">
      <alignment horizontal="center"/>
    </xf>
    <xf numFmtId="165" fontId="5" fillId="0" borderId="0" xfId="43" applyFont="1" applyAlignment="1">
      <alignment horizontal="center"/>
    </xf>
    <xf numFmtId="9" fontId="5" fillId="0" borderId="2" xfId="52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65" fontId="5" fillId="0" borderId="2" xfId="43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3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24" fillId="24" borderId="14" xfId="0" applyFont="1" applyFill="1" applyBorder="1" applyAlignment="1">
      <alignment horizontal="center" vertical="center" wrapText="1" readingOrder="1"/>
    </xf>
    <xf numFmtId="9" fontId="25" fillId="25" borderId="15" xfId="0" applyNumberFormat="1" applyFont="1" applyFill="1" applyBorder="1" applyAlignment="1">
      <alignment horizontal="center" vertical="center" wrapText="1" readingOrder="1"/>
    </xf>
    <xf numFmtId="9" fontId="26" fillId="25" borderId="15" xfId="0" applyNumberFormat="1" applyFont="1" applyFill="1" applyBorder="1" applyAlignment="1">
      <alignment horizontal="center" vertical="center" wrapText="1" readingOrder="1"/>
    </xf>
    <xf numFmtId="9" fontId="27" fillId="25" borderId="15" xfId="0" applyNumberFormat="1" applyFont="1" applyFill="1" applyBorder="1" applyAlignment="1">
      <alignment horizontal="center" vertical="center" wrapText="1" readingOrder="1"/>
    </xf>
    <xf numFmtId="0" fontId="23" fillId="0" borderId="0" xfId="0" applyFont="1" applyAlignment="1">
      <alignment wrapText="1"/>
    </xf>
    <xf numFmtId="0" fontId="0" fillId="0" borderId="0" xfId="0" applyAlignment="1">
      <alignment wrapText="1"/>
    </xf>
    <xf numFmtId="0" fontId="28" fillId="0" borderId="0" xfId="0" applyFont="1" applyAlignment="1">
      <alignment horizontal="center" wrapText="1"/>
    </xf>
    <xf numFmtId="0" fontId="23" fillId="0" borderId="21" xfId="0" applyFont="1" applyBorder="1" applyAlignment="1">
      <alignment wrapText="1"/>
    </xf>
    <xf numFmtId="0" fontId="0" fillId="0" borderId="21" xfId="0" applyBorder="1" applyAlignment="1">
      <alignment wrapText="1"/>
    </xf>
    <xf numFmtId="0" fontId="29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30" fillId="0" borderId="0" xfId="0" applyFont="1" applyAlignment="1">
      <alignment horizontal="left"/>
    </xf>
    <xf numFmtId="0" fontId="32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165" fontId="32" fillId="0" borderId="0" xfId="43" applyFont="1" applyBorder="1" applyAlignment="1">
      <alignment horizontal="center" vertical="center"/>
    </xf>
    <xf numFmtId="9" fontId="32" fillId="0" borderId="0" xfId="52" applyFont="1" applyBorder="1" applyAlignment="1">
      <alignment horizontal="center" vertical="center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vertical="top"/>
    </xf>
    <xf numFmtId="0" fontId="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32" fillId="0" borderId="0" xfId="0" applyFont="1" applyAlignment="1">
      <alignment vertical="center"/>
    </xf>
    <xf numFmtId="43" fontId="32" fillId="0" borderId="0" xfId="0" applyNumberFormat="1" applyFont="1" applyAlignment="1">
      <alignment vertical="center"/>
    </xf>
    <xf numFmtId="0" fontId="34" fillId="0" borderId="0" xfId="0" applyFont="1"/>
    <xf numFmtId="0" fontId="5" fillId="0" borderId="0" xfId="0" applyFont="1" applyAlignment="1">
      <alignment horizontal="right"/>
    </xf>
    <xf numFmtId="168" fontId="4" fillId="0" borderId="22" xfId="1" applyNumberFormat="1" applyFont="1" applyBorder="1" applyAlignment="1"/>
    <xf numFmtId="0" fontId="5" fillId="0" borderId="0" xfId="0" applyFont="1" applyBorder="1"/>
    <xf numFmtId="0" fontId="5" fillId="0" borderId="21" xfId="0" applyFont="1" applyBorder="1"/>
    <xf numFmtId="0" fontId="35" fillId="0" borderId="0" xfId="0" applyFont="1"/>
    <xf numFmtId="0" fontId="36" fillId="0" borderId="0" xfId="0" applyFont="1"/>
    <xf numFmtId="0" fontId="36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horizontal="left" wrapText="1"/>
    </xf>
    <xf numFmtId="9" fontId="5" fillId="0" borderId="0" xfId="0" applyNumberFormat="1" applyFont="1"/>
    <xf numFmtId="0" fontId="34" fillId="0" borderId="0" xfId="0" applyFont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justify" wrapText="1"/>
    </xf>
    <xf numFmtId="0" fontId="5" fillId="0" borderId="0" xfId="0" applyFont="1" applyAlignment="1">
      <alignment horizontal="justify" wrapText="1"/>
    </xf>
    <xf numFmtId="0" fontId="5" fillId="0" borderId="0" xfId="0" applyFont="1" applyAlignment="1">
      <alignment horizontal="left" wrapText="1"/>
    </xf>
    <xf numFmtId="0" fontId="24" fillId="24" borderId="12" xfId="0" applyFont="1" applyFill="1" applyBorder="1" applyAlignment="1">
      <alignment horizontal="center" vertical="center" wrapText="1" readingOrder="1"/>
    </xf>
    <xf numFmtId="0" fontId="24" fillId="24" borderId="13" xfId="0" applyFont="1" applyFill="1" applyBorder="1" applyAlignment="1">
      <alignment horizontal="center" vertical="center" wrapText="1" readingOrder="1"/>
    </xf>
    <xf numFmtId="9" fontId="27" fillId="26" borderId="16" xfId="0" applyNumberFormat="1" applyFont="1" applyFill="1" applyBorder="1" applyAlignment="1">
      <alignment horizontal="center" vertical="center" wrapText="1" readingOrder="1"/>
    </xf>
    <xf numFmtId="9" fontId="27" fillId="26" borderId="17" xfId="0" applyNumberFormat="1" applyFont="1" applyFill="1" applyBorder="1" applyAlignment="1">
      <alignment horizontal="center" vertical="center" wrapText="1" readingOrder="1"/>
    </xf>
    <xf numFmtId="0" fontId="28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173" fontId="5" fillId="0" borderId="0" xfId="58" applyNumberFormat="1" applyFont="1"/>
    <xf numFmtId="175" fontId="5" fillId="0" borderId="0" xfId="0" applyNumberFormat="1" applyFont="1"/>
    <xf numFmtId="175" fontId="5" fillId="0" borderId="21" xfId="0" applyNumberFormat="1" applyFont="1" applyBorder="1"/>
    <xf numFmtId="0" fontId="37" fillId="0" borderId="0" xfId="56" applyFont="1" applyAlignment="1">
      <alignment horizontal="center" wrapText="1"/>
    </xf>
    <xf numFmtId="0" fontId="38" fillId="0" borderId="0" xfId="56" applyFont="1"/>
    <xf numFmtId="0" fontId="37" fillId="0" borderId="0" xfId="56" applyFont="1" applyAlignment="1">
      <alignment horizontal="left" wrapText="1"/>
    </xf>
    <xf numFmtId="0" fontId="38" fillId="0" borderId="0" xfId="56" applyFont="1" applyAlignment="1">
      <alignment horizontal="center" wrapText="1"/>
    </xf>
    <xf numFmtId="0" fontId="38" fillId="0" borderId="23" xfId="56" applyFont="1" applyBorder="1" applyAlignment="1">
      <alignment horizontal="center" wrapText="1"/>
    </xf>
    <xf numFmtId="0" fontId="37" fillId="0" borderId="24" xfId="56" applyFont="1" applyBorder="1" applyAlignment="1">
      <alignment horizontal="center" wrapText="1"/>
    </xf>
    <xf numFmtId="0" fontId="37" fillId="0" borderId="25" xfId="56" applyFont="1" applyBorder="1" applyAlignment="1">
      <alignment horizontal="center" wrapText="1"/>
    </xf>
    <xf numFmtId="0" fontId="37" fillId="0" borderId="26" xfId="56" applyFont="1" applyBorder="1" applyAlignment="1">
      <alignment horizontal="center" wrapText="1"/>
    </xf>
    <xf numFmtId="0" fontId="37" fillId="0" borderId="23" xfId="56" applyFont="1" applyBorder="1" applyAlignment="1">
      <alignment horizontal="center" wrapText="1"/>
    </xf>
    <xf numFmtId="0" fontId="38" fillId="0" borderId="27" xfId="56" applyFont="1" applyBorder="1" applyAlignment="1">
      <alignment horizontal="center" wrapText="1"/>
    </xf>
    <xf numFmtId="0" fontId="38" fillId="0" borderId="24" xfId="56" applyFont="1" applyBorder="1" applyAlignment="1">
      <alignment horizontal="center" wrapText="1"/>
    </xf>
    <xf numFmtId="0" fontId="38" fillId="0" borderId="26" xfId="56" applyFont="1" applyBorder="1" applyAlignment="1">
      <alignment horizontal="center" wrapText="1"/>
    </xf>
    <xf numFmtId="0" fontId="38" fillId="0" borderId="25" xfId="56" applyFont="1" applyBorder="1" applyAlignment="1">
      <alignment horizontal="center" wrapText="1"/>
    </xf>
    <xf numFmtId="0" fontId="37" fillId="0" borderId="27" xfId="56" applyFont="1" applyBorder="1" applyAlignment="1">
      <alignment horizontal="center" wrapText="1"/>
    </xf>
    <xf numFmtId="0" fontId="38" fillId="0" borderId="28" xfId="56" applyFont="1" applyBorder="1" applyAlignment="1">
      <alignment horizontal="center" wrapText="1"/>
    </xf>
    <xf numFmtId="0" fontId="38" fillId="0" borderId="29" xfId="56" applyFont="1" applyBorder="1" applyAlignment="1">
      <alignment horizontal="center" wrapText="1"/>
    </xf>
    <xf numFmtId="0" fontId="37" fillId="0" borderId="28" xfId="56" applyFont="1" applyBorder="1" applyAlignment="1">
      <alignment horizontal="center" wrapText="1"/>
    </xf>
    <xf numFmtId="0" fontId="37" fillId="0" borderId="29" xfId="56" applyFont="1" applyBorder="1" applyAlignment="1">
      <alignment wrapText="1"/>
    </xf>
    <xf numFmtId="4" fontId="38" fillId="0" borderId="29" xfId="56" applyNumberFormat="1" applyFont="1" applyBorder="1" applyAlignment="1">
      <alignment horizontal="center" wrapText="1"/>
    </xf>
    <xf numFmtId="4" fontId="38" fillId="27" borderId="29" xfId="56" applyNumberFormat="1" applyFont="1" applyFill="1" applyBorder="1" applyAlignment="1">
      <alignment horizontal="center" wrapText="1"/>
    </xf>
    <xf numFmtId="4" fontId="37" fillId="0" borderId="29" xfId="56" applyNumberFormat="1" applyFont="1" applyBorder="1" applyAlignment="1">
      <alignment horizontal="center" wrapText="1"/>
    </xf>
    <xf numFmtId="4" fontId="38" fillId="0" borderId="0" xfId="56" applyNumberFormat="1" applyFont="1"/>
    <xf numFmtId="9" fontId="5" fillId="0" borderId="30" xfId="57" applyFont="1" applyBorder="1"/>
    <xf numFmtId="1" fontId="38" fillId="0" borderId="30" xfId="56" applyNumberFormat="1" applyFont="1" applyBorder="1"/>
  </cellXfs>
  <cellStyles count="59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Euro" xfId="3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Input" xfId="39"/>
    <cellStyle name="Linked Cell" xfId="40"/>
    <cellStyle name="Millares" xfId="58" builtinId="3"/>
    <cellStyle name="Millares 2" xfId="41"/>
    <cellStyle name="Millares 2 2" xfId="42"/>
    <cellStyle name="Millares 3" xfId="43"/>
    <cellStyle name="Millares 4" xfId="44"/>
    <cellStyle name="Millares_Gtia. sept.- octubre 2013" xfId="3"/>
    <cellStyle name="Moneda" xfId="1" builtinId="4"/>
    <cellStyle name="Moneda 2" xfId="45"/>
    <cellStyle name="Normal" xfId="0" builtinId="0"/>
    <cellStyle name="Normal 2" xfId="4"/>
    <cellStyle name="Normal 3" xfId="46"/>
    <cellStyle name="Normal 3 2" xfId="47"/>
    <cellStyle name="Normal 4" xfId="48"/>
    <cellStyle name="Normal 5" xfId="2"/>
    <cellStyle name="Normal 6" xfId="56"/>
    <cellStyle name="Note" xfId="49"/>
    <cellStyle name="Output" xfId="50"/>
    <cellStyle name="Porcentaje 2" xfId="51"/>
    <cellStyle name="Porcentaje 3" xfId="52"/>
    <cellStyle name="Porcentaje 4" xfId="53"/>
    <cellStyle name="Porcentaje 5" xfId="57"/>
    <cellStyle name="Title" xfId="54"/>
    <cellStyle name="Warning Text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06080861932242"/>
          <c:y val="3.8905013239933194E-2"/>
          <c:w val="0.73021783456868417"/>
          <c:h val="0.6630603242645469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'Grafico I'!$P$4</c:f>
              <c:strCache>
                <c:ptCount val="1"/>
                <c:pt idx="0">
                  <c:v>COPARTICIPACIÓN DIARIA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'Grafico I'!$O$6:$O$7</c:f>
              <c:strCache>
                <c:ptCount val="2"/>
                <c:pt idx="0">
                  <c:v>Marzo - Abril 2018</c:v>
                </c:pt>
                <c:pt idx="1">
                  <c:v>Marzo - Abril 2019</c:v>
                </c:pt>
              </c:strCache>
            </c:strRef>
          </c:cat>
          <c:val>
            <c:numRef>
              <c:f>'Grafico I'!$P$6:$P$7</c:f>
              <c:numCache>
                <c:formatCode>_ * #,##0.00_ ;_ * \-#,##0.00_ ;_ * "-"??_ ;_ @_ </c:formatCode>
                <c:ptCount val="2"/>
                <c:pt idx="0">
                  <c:v>1251132491.0100002</c:v>
                </c:pt>
                <c:pt idx="1">
                  <c:v>1891110765.3199999</c:v>
                </c:pt>
              </c:numCache>
            </c:numRef>
          </c:val>
        </c:ser>
        <c:ser>
          <c:idx val="0"/>
          <c:order val="1"/>
          <c:tx>
            <c:strRef>
              <c:f>'Grafico I'!$Q$4</c:f>
              <c:strCache>
                <c:ptCount val="1"/>
                <c:pt idx="0">
                  <c:v>GARANTÍA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'Grafico I'!$O$6:$O$7</c:f>
              <c:strCache>
                <c:ptCount val="2"/>
                <c:pt idx="0">
                  <c:v>Marzo - Abril 2018</c:v>
                </c:pt>
                <c:pt idx="1">
                  <c:v>Marzo - Abril 2019</c:v>
                </c:pt>
              </c:strCache>
            </c:strRef>
          </c:cat>
          <c:val>
            <c:numRef>
              <c:f>'Grafico I'!$Q$6:$Q$7</c:f>
              <c:numCache>
                <c:formatCode>_ * #,##0.00_ ;_ * \-#,##0.00_ ;_ * "-"??_ ;_ @_ </c:formatCode>
                <c:ptCount val="2"/>
                <c:pt idx="0">
                  <c:v>59390017.659999982</c:v>
                </c:pt>
                <c:pt idx="1">
                  <c:v>37541044.230000019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1687544"/>
        <c:axId val="251686760"/>
      </c:barChart>
      <c:catAx>
        <c:axId val="251687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AR"/>
          </a:p>
        </c:txPr>
        <c:crossAx val="251686760"/>
        <c:crosses val="autoZero"/>
        <c:auto val="1"/>
        <c:lblAlgn val="ctr"/>
        <c:lblOffset val="100"/>
        <c:noMultiLvlLbl val="0"/>
      </c:catAx>
      <c:valAx>
        <c:axId val="251686760"/>
        <c:scaling>
          <c:orientation val="minMax"/>
        </c:scaling>
        <c:delete val="0"/>
        <c:axPos val="l"/>
        <c:majorGridlines/>
        <c:numFmt formatCode="_ * #,##0.00_ ;_ * \-#,##0.00_ ;_ * &quot;-&quot;??_ ;_ @_ " sourceLinked="1"/>
        <c:majorTickMark val="out"/>
        <c:minorTickMark val="none"/>
        <c:tickLblPos val="nextTo"/>
        <c:crossAx val="251687544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r"/>
      <c:legendEntry>
        <c:idx val="0"/>
        <c:txPr>
          <a:bodyPr/>
          <a:lstStyle/>
          <a:p>
            <a:pPr>
              <a:defRPr sz="1100"/>
            </a:pPr>
            <a:endParaRPr lang="es-AR"/>
          </a:p>
        </c:txPr>
      </c:legendEntry>
      <c:legendEntry>
        <c:idx val="1"/>
        <c:txPr>
          <a:bodyPr/>
          <a:lstStyle/>
          <a:p>
            <a:pPr>
              <a:defRPr sz="1100"/>
            </a:pPr>
            <a:endParaRPr lang="es-AR"/>
          </a:p>
        </c:txPr>
      </c:legendEntry>
      <c:layout>
        <c:manualLayout>
          <c:xMode val="edge"/>
          <c:yMode val="edge"/>
          <c:x val="0.14763073366003543"/>
          <c:y val="0.78419398836199161"/>
          <c:w val="0.7663526405321881"/>
          <c:h val="0.21580601163800842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>
          <a:latin typeface="Century Gothic" pitchFamily="34" charset="0"/>
        </a:defRPr>
      </a:pPr>
      <a:endParaRPr lang="es-A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61911</xdr:rowOff>
    </xdr:from>
    <xdr:to>
      <xdr:col>11</xdr:col>
      <xdr:colOff>657225</xdr:colOff>
      <xdr:row>18</xdr:row>
      <xdr:rowOff>28574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142875</xdr:colOff>
      <xdr:row>7</xdr:row>
      <xdr:rowOff>161924</xdr:rowOff>
    </xdr:from>
    <xdr:to>
      <xdr:col>3</xdr:col>
      <xdr:colOff>1799059</xdr:colOff>
      <xdr:row>17</xdr:row>
      <xdr:rowOff>201511</xdr:rowOff>
    </xdr:to>
    <xdr:sp macro="" textlink="">
      <xdr:nvSpPr>
        <xdr:cNvPr id="9" name="3 Flecha arriba"/>
        <xdr:cNvSpPr/>
      </xdr:nvSpPr>
      <xdr:spPr>
        <a:xfrm>
          <a:off x="142875" y="5698330"/>
          <a:ext cx="1656184" cy="3313806"/>
        </a:xfrm>
        <a:prstGeom prst="upArrow">
          <a:avLst/>
        </a:prstGeom>
        <a:solidFill>
          <a:schemeClr val="accent1">
            <a:lumMod val="75000"/>
          </a:schemeClr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A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AR" sz="2400" b="1">
              <a:latin typeface="Century Gothic" pitchFamily="34" charset="0"/>
            </a:rPr>
            <a:t>42%</a:t>
          </a:r>
        </a:p>
      </xdr:txBody>
    </xdr:sp>
    <xdr:clientData/>
  </xdr:twoCellAnchor>
  <xdr:twoCellAnchor>
    <xdr:from>
      <xdr:col>4</xdr:col>
      <xdr:colOff>152400</xdr:colOff>
      <xdr:row>0</xdr:row>
      <xdr:rowOff>142875</xdr:rowOff>
    </xdr:from>
    <xdr:to>
      <xdr:col>4</xdr:col>
      <xdr:colOff>1808584</xdr:colOff>
      <xdr:row>18</xdr:row>
      <xdr:rowOff>3746</xdr:rowOff>
    </xdr:to>
    <xdr:sp macro="" textlink="">
      <xdr:nvSpPr>
        <xdr:cNvPr id="10" name="4 Flecha arriba"/>
        <xdr:cNvSpPr/>
      </xdr:nvSpPr>
      <xdr:spPr>
        <a:xfrm>
          <a:off x="2097088" y="4151313"/>
          <a:ext cx="1656184" cy="4881339"/>
        </a:xfrm>
        <a:prstGeom prst="upArrow">
          <a:avLst/>
        </a:prstGeom>
        <a:solidFill>
          <a:srgbClr val="C00000"/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A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AR" sz="2400" b="1">
              <a:latin typeface="Century Gothic" pitchFamily="34" charset="0"/>
            </a:rPr>
            <a:t>55%</a:t>
          </a:r>
        </a:p>
      </xdr:txBody>
    </xdr:sp>
    <xdr:clientData/>
  </xdr:twoCellAnchor>
  <xdr:twoCellAnchor>
    <xdr:from>
      <xdr:col>5</xdr:col>
      <xdr:colOff>152400</xdr:colOff>
      <xdr:row>4</xdr:row>
      <xdr:rowOff>104775</xdr:rowOff>
    </xdr:from>
    <xdr:to>
      <xdr:col>5</xdr:col>
      <xdr:colOff>1808584</xdr:colOff>
      <xdr:row>18</xdr:row>
      <xdr:rowOff>1861</xdr:rowOff>
    </xdr:to>
    <xdr:sp macro="" textlink="">
      <xdr:nvSpPr>
        <xdr:cNvPr id="11" name="5 Flecha arriba"/>
        <xdr:cNvSpPr/>
      </xdr:nvSpPr>
      <xdr:spPr>
        <a:xfrm>
          <a:off x="4041775" y="4986338"/>
          <a:ext cx="1656184" cy="4044429"/>
        </a:xfrm>
        <a:prstGeom prst="upArrow">
          <a:avLst/>
        </a:prstGeom>
        <a:solidFill>
          <a:schemeClr val="accent6">
            <a:lumMod val="75000"/>
          </a:schemeClr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A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AR" sz="2400" b="1">
              <a:solidFill>
                <a:schemeClr val="tx1"/>
              </a:solidFill>
              <a:latin typeface="Century Gothic" pitchFamily="34" charset="0"/>
            </a:rPr>
            <a:t>47%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0.72954</cdr:x>
      <cdr:y>0.04984</cdr:y>
    </cdr:from>
    <cdr:to>
      <cdr:x>0.93513</cdr:x>
      <cdr:y>0.14445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453175" y="234313"/>
          <a:ext cx="973147" cy="4447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AR" sz="1600" b="1">
              <a:latin typeface="Century Gothic" pitchFamily="34" charset="0"/>
            </a:rPr>
            <a:t>+</a:t>
          </a:r>
          <a:r>
            <a:rPr lang="es-AR" sz="1600" b="1" baseline="0">
              <a:latin typeface="Century Gothic" pitchFamily="34" charset="0"/>
            </a:rPr>
            <a:t> </a:t>
          </a:r>
          <a:r>
            <a:rPr lang="es-AR" sz="1600" b="1">
              <a:latin typeface="Century Gothic" pitchFamily="34" charset="0"/>
            </a:rPr>
            <a:t>47 %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88"/>
  <sheetViews>
    <sheetView showGridLines="0" tabSelected="1" workbookViewId="0">
      <selection activeCell="K7" sqref="K7"/>
    </sheetView>
  </sheetViews>
  <sheetFormatPr baseColWidth="10" defaultColWidth="11.42578125" defaultRowHeight="13.5" x14ac:dyDescent="0.25"/>
  <cols>
    <col min="1" max="1" width="28.42578125" style="10" customWidth="1"/>
    <col min="2" max="2" width="14.7109375" style="10" bestFit="1" customWidth="1"/>
    <col min="3" max="5" width="17.28515625" style="10" customWidth="1"/>
    <col min="6" max="6" width="2.42578125" style="10" customWidth="1"/>
    <col min="7" max="8" width="19.28515625" style="10" hidden="1" customWidth="1"/>
    <col min="9" max="9" width="21.5703125" style="10" customWidth="1"/>
    <col min="10" max="10" width="2.7109375" style="10" customWidth="1"/>
    <col min="11" max="11" width="21.42578125" style="10" customWidth="1"/>
    <col min="12" max="16384" width="11.42578125" style="10"/>
  </cols>
  <sheetData>
    <row r="1" spans="1:13" s="2" customFormat="1" ht="19.5" customHeight="1" x14ac:dyDescent="0.2">
      <c r="A1" s="1" t="s">
        <v>115</v>
      </c>
      <c r="G1" s="4"/>
      <c r="H1" s="4"/>
      <c r="I1" s="4"/>
      <c r="J1" s="3" t="s">
        <v>0</v>
      </c>
      <c r="K1" s="4">
        <f ca="1">+TODAY()</f>
        <v>43647</v>
      </c>
    </row>
    <row r="2" spans="1:13" s="6" customFormat="1" ht="21.75" customHeight="1" x14ac:dyDescent="0.2">
      <c r="A2" s="73" t="s">
        <v>1</v>
      </c>
      <c r="B2" s="73" t="s">
        <v>2</v>
      </c>
      <c r="C2" s="70" t="s">
        <v>114</v>
      </c>
      <c r="D2" s="71"/>
      <c r="E2" s="72"/>
      <c r="G2" s="75" t="s">
        <v>104</v>
      </c>
      <c r="H2" s="75" t="s">
        <v>105</v>
      </c>
      <c r="I2" s="75" t="s">
        <v>116</v>
      </c>
      <c r="K2" s="75" t="s">
        <v>117</v>
      </c>
    </row>
    <row r="3" spans="1:13" s="6" customFormat="1" ht="27.75" customHeight="1" x14ac:dyDescent="0.2">
      <c r="A3" s="74"/>
      <c r="B3" s="74"/>
      <c r="C3" s="5" t="s">
        <v>101</v>
      </c>
      <c r="D3" s="5" t="s">
        <v>102</v>
      </c>
      <c r="E3" s="5" t="s">
        <v>103</v>
      </c>
      <c r="G3" s="76"/>
      <c r="H3" s="76"/>
      <c r="I3" s="76"/>
      <c r="K3" s="76"/>
    </row>
    <row r="4" spans="1:13" ht="18" customHeight="1" x14ac:dyDescent="0.25">
      <c r="A4" s="7" t="s">
        <v>3</v>
      </c>
      <c r="B4" s="8" t="s">
        <v>4</v>
      </c>
      <c r="C4" s="9">
        <v>304840.40000000002</v>
      </c>
      <c r="D4" s="9">
        <v>-13009.86</v>
      </c>
      <c r="E4" s="9">
        <f t="shared" ref="E4:E35" si="0">+D4+C4</f>
        <v>291830.54000000004</v>
      </c>
      <c r="G4" s="9">
        <v>5332558.6499999994</v>
      </c>
      <c r="H4" s="9">
        <v>1497645.82</v>
      </c>
      <c r="I4" s="9">
        <f>+G4+H4</f>
        <v>6830204.4699999997</v>
      </c>
      <c r="K4" s="9">
        <f>+E4+I4</f>
        <v>7122035.0099999998</v>
      </c>
      <c r="M4" s="6"/>
    </row>
    <row r="5" spans="1:13" ht="18" customHeight="1" x14ac:dyDescent="0.25">
      <c r="A5" s="7" t="s">
        <v>5</v>
      </c>
      <c r="B5" s="8" t="s">
        <v>4</v>
      </c>
      <c r="C5" s="9">
        <v>351717.34</v>
      </c>
      <c r="D5" s="9">
        <v>-39377.379999999997</v>
      </c>
      <c r="E5" s="9">
        <f t="shared" si="0"/>
        <v>312339.96000000002</v>
      </c>
      <c r="G5" s="9">
        <v>6152574.75</v>
      </c>
      <c r="H5" s="9">
        <v>1258347.3600000001</v>
      </c>
      <c r="I5" s="9">
        <f t="shared" ref="I5:I35" si="1">+G5+H5</f>
        <v>7410922.1100000003</v>
      </c>
      <c r="K5" s="9">
        <f t="shared" ref="K5:K68" si="2">+E5+I5</f>
        <v>7723262.0700000003</v>
      </c>
    </row>
    <row r="6" spans="1:13" ht="18" customHeight="1" x14ac:dyDescent="0.25">
      <c r="A6" s="7" t="s">
        <v>6</v>
      </c>
      <c r="B6" s="8" t="s">
        <v>7</v>
      </c>
      <c r="C6" s="9">
        <v>325159.90999999997</v>
      </c>
      <c r="D6" s="9">
        <v>-38914.400000000001</v>
      </c>
      <c r="E6" s="9">
        <f t="shared" si="0"/>
        <v>286245.50999999995</v>
      </c>
      <c r="G6" s="9">
        <v>5688006.7899999991</v>
      </c>
      <c r="H6" s="9">
        <v>2265549.6799999992</v>
      </c>
      <c r="I6" s="9">
        <f t="shared" si="1"/>
        <v>7953556.4699999988</v>
      </c>
      <c r="K6" s="9">
        <f t="shared" si="2"/>
        <v>8239801.9799999986</v>
      </c>
    </row>
    <row r="7" spans="1:13" ht="18" customHeight="1" x14ac:dyDescent="0.25">
      <c r="A7" s="7" t="s">
        <v>8</v>
      </c>
      <c r="B7" s="8" t="s">
        <v>9</v>
      </c>
      <c r="C7" s="9">
        <v>329410.05</v>
      </c>
      <c r="D7" s="9">
        <v>-28897.279999999999</v>
      </c>
      <c r="E7" s="9">
        <f t="shared" si="0"/>
        <v>300512.77</v>
      </c>
      <c r="G7" s="9">
        <v>5762354.4500000002</v>
      </c>
      <c r="H7" s="9">
        <v>1730678.8600000003</v>
      </c>
      <c r="I7" s="9">
        <f t="shared" si="1"/>
        <v>7493033.3100000005</v>
      </c>
      <c r="K7" s="9">
        <f t="shared" si="2"/>
        <v>7793546.0800000001</v>
      </c>
    </row>
    <row r="8" spans="1:13" ht="18" customHeight="1" x14ac:dyDescent="0.25">
      <c r="A8" s="7" t="s">
        <v>10</v>
      </c>
      <c r="B8" s="8" t="s">
        <v>4</v>
      </c>
      <c r="C8" s="9">
        <v>545504.81000000006</v>
      </c>
      <c r="D8" s="9">
        <v>-180848.87</v>
      </c>
      <c r="E8" s="9">
        <f t="shared" si="0"/>
        <v>364655.94000000006</v>
      </c>
      <c r="G8" s="9">
        <v>9542489.8600000013</v>
      </c>
      <c r="H8" s="9">
        <v>7393749.9199999999</v>
      </c>
      <c r="I8" s="9">
        <f t="shared" si="1"/>
        <v>16936239.780000001</v>
      </c>
      <c r="K8" s="9">
        <f t="shared" si="2"/>
        <v>17300895.720000003</v>
      </c>
    </row>
    <row r="9" spans="1:13" ht="18" customHeight="1" x14ac:dyDescent="0.25">
      <c r="A9" s="7" t="s">
        <v>11</v>
      </c>
      <c r="B9" s="8" t="s">
        <v>4</v>
      </c>
      <c r="C9" s="9">
        <v>539338.52</v>
      </c>
      <c r="D9" s="9">
        <v>-138611.66</v>
      </c>
      <c r="E9" s="9">
        <f t="shared" si="0"/>
        <v>400726.86</v>
      </c>
      <c r="G9" s="9">
        <v>9434623.2199999988</v>
      </c>
      <c r="H9" s="9">
        <v>5713271.8800000008</v>
      </c>
      <c r="I9" s="9">
        <f t="shared" si="1"/>
        <v>15147895.1</v>
      </c>
      <c r="K9" s="9">
        <f t="shared" si="2"/>
        <v>15548621.959999999</v>
      </c>
    </row>
    <row r="10" spans="1:13" ht="18" customHeight="1" x14ac:dyDescent="0.25">
      <c r="A10" s="7" t="s">
        <v>12</v>
      </c>
      <c r="B10" s="8" t="s">
        <v>9</v>
      </c>
      <c r="C10" s="9">
        <v>365613.88</v>
      </c>
      <c r="D10" s="9">
        <v>-46962.22</v>
      </c>
      <c r="E10" s="9">
        <f t="shared" si="0"/>
        <v>318651.66000000003</v>
      </c>
      <c r="G10" s="9">
        <v>6395666.2699999996</v>
      </c>
      <c r="H10" s="9">
        <v>2981306.93</v>
      </c>
      <c r="I10" s="9">
        <f t="shared" si="1"/>
        <v>9376973.1999999993</v>
      </c>
      <c r="K10" s="9">
        <f t="shared" si="2"/>
        <v>9695624.8599999994</v>
      </c>
    </row>
    <row r="11" spans="1:13" ht="18" customHeight="1" x14ac:dyDescent="0.25">
      <c r="A11" s="7" t="s">
        <v>13</v>
      </c>
      <c r="B11" s="8" t="s">
        <v>7</v>
      </c>
      <c r="C11" s="9">
        <v>333839.28000000003</v>
      </c>
      <c r="D11" s="9">
        <v>-31094.75</v>
      </c>
      <c r="E11" s="9">
        <f t="shared" si="0"/>
        <v>302744.53000000003</v>
      </c>
      <c r="G11" s="9">
        <v>5839834.6699999999</v>
      </c>
      <c r="H11" s="9">
        <v>899714.89000000036</v>
      </c>
      <c r="I11" s="9">
        <f t="shared" si="1"/>
        <v>6739549.5600000005</v>
      </c>
      <c r="K11" s="9">
        <f t="shared" si="2"/>
        <v>7042294.0900000008</v>
      </c>
    </row>
    <row r="12" spans="1:13" ht="18" customHeight="1" x14ac:dyDescent="0.25">
      <c r="A12" s="7" t="s">
        <v>14</v>
      </c>
      <c r="B12" s="8" t="s">
        <v>9</v>
      </c>
      <c r="C12" s="9">
        <v>450974.92</v>
      </c>
      <c r="D12" s="9">
        <v>-127307.5</v>
      </c>
      <c r="E12" s="9">
        <f t="shared" si="0"/>
        <v>323667.42</v>
      </c>
      <c r="G12" s="9">
        <v>7888882.9300000006</v>
      </c>
      <c r="H12" s="9">
        <v>6086039.7400000021</v>
      </c>
      <c r="I12" s="9">
        <f t="shared" si="1"/>
        <v>13974922.670000002</v>
      </c>
      <c r="K12" s="9">
        <f t="shared" si="2"/>
        <v>14298590.090000002</v>
      </c>
    </row>
    <row r="13" spans="1:13" ht="18" customHeight="1" x14ac:dyDescent="0.25">
      <c r="A13" s="7" t="s">
        <v>15</v>
      </c>
      <c r="B13" s="8" t="s">
        <v>4</v>
      </c>
      <c r="C13" s="9">
        <v>1569240.39</v>
      </c>
      <c r="D13" s="9">
        <v>-678725.96</v>
      </c>
      <c r="E13" s="9">
        <f t="shared" si="0"/>
        <v>890514.42999999993</v>
      </c>
      <c r="G13" s="9">
        <v>27450647.819999993</v>
      </c>
      <c r="H13" s="9">
        <v>35405892.150000006</v>
      </c>
      <c r="I13" s="9">
        <f t="shared" si="1"/>
        <v>62856539.969999999</v>
      </c>
      <c r="K13" s="9">
        <f t="shared" si="2"/>
        <v>63747054.399999999</v>
      </c>
    </row>
    <row r="14" spans="1:13" ht="18" customHeight="1" x14ac:dyDescent="0.25">
      <c r="A14" s="7" t="s">
        <v>16</v>
      </c>
      <c r="B14" s="8" t="s">
        <v>7</v>
      </c>
      <c r="C14" s="9">
        <v>1313742.25</v>
      </c>
      <c r="D14" s="9">
        <v>-520935.11</v>
      </c>
      <c r="E14" s="9">
        <f t="shared" si="0"/>
        <v>792807.14</v>
      </c>
      <c r="G14" s="9">
        <v>22981231.039999999</v>
      </c>
      <c r="H14" s="9">
        <v>24856135.98</v>
      </c>
      <c r="I14" s="9">
        <f t="shared" si="1"/>
        <v>47837367.019999996</v>
      </c>
      <c r="K14" s="9">
        <f t="shared" si="2"/>
        <v>48630174.159999996</v>
      </c>
    </row>
    <row r="15" spans="1:13" ht="18" customHeight="1" x14ac:dyDescent="0.25">
      <c r="A15" s="7" t="s">
        <v>17</v>
      </c>
      <c r="B15" s="8" t="s">
        <v>7</v>
      </c>
      <c r="C15" s="9">
        <v>426351.54</v>
      </c>
      <c r="D15" s="9">
        <v>-47445.14</v>
      </c>
      <c r="E15" s="9">
        <f t="shared" si="0"/>
        <v>378906.39999999997</v>
      </c>
      <c r="G15" s="9">
        <v>7458147.3599999985</v>
      </c>
      <c r="H15" s="9">
        <v>2944440.3899999992</v>
      </c>
      <c r="I15" s="9">
        <f t="shared" si="1"/>
        <v>10402587.749999998</v>
      </c>
      <c r="K15" s="9">
        <f t="shared" si="2"/>
        <v>10781494.149999999</v>
      </c>
    </row>
    <row r="16" spans="1:13" ht="18" customHeight="1" x14ac:dyDescent="0.25">
      <c r="A16" s="7" t="s">
        <v>18</v>
      </c>
      <c r="B16" s="8" t="s">
        <v>7</v>
      </c>
      <c r="C16" s="9">
        <v>336453.83</v>
      </c>
      <c r="D16" s="9">
        <v>-37073.58</v>
      </c>
      <c r="E16" s="9">
        <f t="shared" si="0"/>
        <v>299380.25</v>
      </c>
      <c r="G16" s="9">
        <v>5885570.9999999991</v>
      </c>
      <c r="H16" s="9">
        <v>1409068.4500000002</v>
      </c>
      <c r="I16" s="9">
        <f t="shared" si="1"/>
        <v>7294639.4499999993</v>
      </c>
      <c r="K16" s="9">
        <f t="shared" si="2"/>
        <v>7594019.6999999993</v>
      </c>
    </row>
    <row r="17" spans="1:11" ht="18" customHeight="1" x14ac:dyDescent="0.25">
      <c r="A17" s="7" t="s">
        <v>19</v>
      </c>
      <c r="B17" s="8" t="s">
        <v>7</v>
      </c>
      <c r="C17" s="9">
        <v>310570.93</v>
      </c>
      <c r="D17" s="9">
        <v>-24885.55</v>
      </c>
      <c r="E17" s="9">
        <f t="shared" si="0"/>
        <v>285685.38</v>
      </c>
      <c r="G17" s="9">
        <v>5432802.5700000003</v>
      </c>
      <c r="H17" s="9">
        <v>1134286.25</v>
      </c>
      <c r="I17" s="9">
        <f t="shared" si="1"/>
        <v>6567088.8200000003</v>
      </c>
      <c r="K17" s="9">
        <f t="shared" si="2"/>
        <v>6852774.2000000002</v>
      </c>
    </row>
    <row r="18" spans="1:11" ht="18" customHeight="1" x14ac:dyDescent="0.25">
      <c r="A18" s="7" t="s">
        <v>20</v>
      </c>
      <c r="B18" s="8" t="s">
        <v>7</v>
      </c>
      <c r="C18" s="9">
        <v>2723990.24</v>
      </c>
      <c r="D18" s="9">
        <v>-1388604.29</v>
      </c>
      <c r="E18" s="9">
        <f t="shared" si="0"/>
        <v>1335385.9500000002</v>
      </c>
      <c r="G18" s="9">
        <v>47650632.359999999</v>
      </c>
      <c r="H18" s="9">
        <v>48661581.709999993</v>
      </c>
      <c r="I18" s="9">
        <f t="shared" si="1"/>
        <v>96312214.069999993</v>
      </c>
      <c r="K18" s="9">
        <f t="shared" si="2"/>
        <v>97647600.019999996</v>
      </c>
    </row>
    <row r="19" spans="1:11" ht="18" customHeight="1" x14ac:dyDescent="0.25">
      <c r="A19" s="7" t="s">
        <v>21</v>
      </c>
      <c r="B19" s="8" t="s">
        <v>7</v>
      </c>
      <c r="C19" s="9">
        <v>5622952.71</v>
      </c>
      <c r="D19" s="9">
        <v>-3084709.22</v>
      </c>
      <c r="E19" s="9">
        <f t="shared" si="0"/>
        <v>2538243.4899999998</v>
      </c>
      <c r="G19" s="9">
        <v>98362045.530000031</v>
      </c>
      <c r="H19" s="9">
        <v>93245046.539999992</v>
      </c>
      <c r="I19" s="9">
        <f t="shared" si="1"/>
        <v>191607092.07000002</v>
      </c>
      <c r="K19" s="9">
        <f t="shared" si="2"/>
        <v>194145335.56000003</v>
      </c>
    </row>
    <row r="20" spans="1:11" ht="18" customHeight="1" x14ac:dyDescent="0.25">
      <c r="A20" s="7" t="s">
        <v>22</v>
      </c>
      <c r="B20" s="8" t="s">
        <v>7</v>
      </c>
      <c r="C20" s="9">
        <v>317716.19</v>
      </c>
      <c r="D20" s="9">
        <v>-20740.91</v>
      </c>
      <c r="E20" s="9">
        <f t="shared" si="0"/>
        <v>296975.28000000003</v>
      </c>
      <c r="G20" s="9">
        <v>5557794.2300000004</v>
      </c>
      <c r="H20" s="9">
        <v>871745.2300000001</v>
      </c>
      <c r="I20" s="9">
        <f t="shared" si="1"/>
        <v>6429539.4600000009</v>
      </c>
      <c r="K20" s="9">
        <f t="shared" si="2"/>
        <v>6726514.7400000012</v>
      </c>
    </row>
    <row r="21" spans="1:11" ht="18" customHeight="1" x14ac:dyDescent="0.25">
      <c r="A21" s="7" t="s">
        <v>23</v>
      </c>
      <c r="B21" s="8" t="s">
        <v>4</v>
      </c>
      <c r="C21" s="9">
        <v>1035214.55</v>
      </c>
      <c r="D21" s="9">
        <v>-608513.01</v>
      </c>
      <c r="E21" s="9">
        <f t="shared" si="0"/>
        <v>426701.54000000004</v>
      </c>
      <c r="G21" s="9">
        <v>18108959.039999995</v>
      </c>
      <c r="H21" s="9">
        <v>25241510.560000002</v>
      </c>
      <c r="I21" s="9">
        <f t="shared" si="1"/>
        <v>43350469.599999994</v>
      </c>
      <c r="K21" s="9">
        <f t="shared" si="2"/>
        <v>43777171.139999993</v>
      </c>
    </row>
    <row r="22" spans="1:11" ht="18" customHeight="1" x14ac:dyDescent="0.25">
      <c r="A22" s="7" t="s">
        <v>24</v>
      </c>
      <c r="B22" s="8" t="s">
        <v>4</v>
      </c>
      <c r="C22" s="9">
        <v>818033.37</v>
      </c>
      <c r="D22" s="9">
        <v>-251447.27</v>
      </c>
      <c r="E22" s="9">
        <f t="shared" si="0"/>
        <v>566586.1</v>
      </c>
      <c r="G22" s="9">
        <v>14309819.050000001</v>
      </c>
      <c r="H22" s="9">
        <v>12885762.140000001</v>
      </c>
      <c r="I22" s="9">
        <f t="shared" si="1"/>
        <v>27195581.190000001</v>
      </c>
      <c r="K22" s="9">
        <f t="shared" si="2"/>
        <v>27762167.290000003</v>
      </c>
    </row>
    <row r="23" spans="1:11" ht="18" customHeight="1" x14ac:dyDescent="0.25">
      <c r="A23" s="7" t="s">
        <v>25</v>
      </c>
      <c r="B23" s="8" t="s">
        <v>7</v>
      </c>
      <c r="C23" s="9">
        <v>296734.08000000002</v>
      </c>
      <c r="D23" s="9">
        <v>-14075.37</v>
      </c>
      <c r="E23" s="9">
        <f t="shared" si="0"/>
        <v>282658.71000000002</v>
      </c>
      <c r="G23" s="9">
        <v>5190755.32</v>
      </c>
      <c r="H23" s="9">
        <v>717341.69000000018</v>
      </c>
      <c r="I23" s="9">
        <f t="shared" si="1"/>
        <v>5908097.0100000007</v>
      </c>
      <c r="K23" s="9">
        <f t="shared" si="2"/>
        <v>6190755.7200000007</v>
      </c>
    </row>
    <row r="24" spans="1:11" ht="18" customHeight="1" x14ac:dyDescent="0.25">
      <c r="A24" s="7" t="s">
        <v>26</v>
      </c>
      <c r="B24" s="8" t="s">
        <v>7</v>
      </c>
      <c r="C24" s="9">
        <v>346183.8</v>
      </c>
      <c r="D24" s="9">
        <v>-65855.66</v>
      </c>
      <c r="E24" s="9">
        <f t="shared" si="0"/>
        <v>280328.14</v>
      </c>
      <c r="G24" s="9">
        <v>6055776.7600000016</v>
      </c>
      <c r="H24" s="9">
        <v>1893015.79</v>
      </c>
      <c r="I24" s="9">
        <f t="shared" si="1"/>
        <v>7948792.5500000017</v>
      </c>
      <c r="K24" s="9">
        <f t="shared" si="2"/>
        <v>8229120.6900000013</v>
      </c>
    </row>
    <row r="25" spans="1:11" ht="18" customHeight="1" x14ac:dyDescent="0.25">
      <c r="A25" s="7" t="s">
        <v>27</v>
      </c>
      <c r="B25" s="8" t="s">
        <v>4</v>
      </c>
      <c r="C25" s="9">
        <v>1101169.3799999999</v>
      </c>
      <c r="D25" s="9">
        <v>-276177.74</v>
      </c>
      <c r="E25" s="9">
        <f t="shared" si="0"/>
        <v>824991.6399999999</v>
      </c>
      <c r="G25" s="9">
        <v>19262703.879999999</v>
      </c>
      <c r="H25" s="9">
        <v>11698762.259999998</v>
      </c>
      <c r="I25" s="9">
        <f t="shared" si="1"/>
        <v>30961466.139999997</v>
      </c>
      <c r="K25" s="9">
        <f t="shared" si="2"/>
        <v>31786457.779999997</v>
      </c>
    </row>
    <row r="26" spans="1:11" ht="18" customHeight="1" x14ac:dyDescent="0.25">
      <c r="A26" s="7" t="s">
        <v>28</v>
      </c>
      <c r="B26" s="8" t="s">
        <v>7</v>
      </c>
      <c r="C26" s="9">
        <v>826223.26</v>
      </c>
      <c r="D26" s="9">
        <v>-269512.21999999997</v>
      </c>
      <c r="E26" s="9">
        <f t="shared" si="0"/>
        <v>556711.04</v>
      </c>
      <c r="G26" s="9">
        <v>14453084.300000004</v>
      </c>
      <c r="H26" s="9">
        <v>11492636.729999997</v>
      </c>
      <c r="I26" s="9">
        <f t="shared" si="1"/>
        <v>25945721.030000001</v>
      </c>
      <c r="K26" s="9">
        <f t="shared" si="2"/>
        <v>26502432.07</v>
      </c>
    </row>
    <row r="27" spans="1:11" ht="18" customHeight="1" x14ac:dyDescent="0.25">
      <c r="A27" s="7" t="s">
        <v>29</v>
      </c>
      <c r="B27" s="8" t="s">
        <v>9</v>
      </c>
      <c r="C27" s="9">
        <v>375863.17</v>
      </c>
      <c r="D27" s="9">
        <v>-40254.6</v>
      </c>
      <c r="E27" s="9">
        <f t="shared" si="0"/>
        <v>335608.57</v>
      </c>
      <c r="G27" s="9">
        <v>6574956.6600000011</v>
      </c>
      <c r="H27" s="9">
        <v>1844276.0699999998</v>
      </c>
      <c r="I27" s="9">
        <f t="shared" si="1"/>
        <v>8419232.7300000004</v>
      </c>
      <c r="K27" s="9">
        <f t="shared" si="2"/>
        <v>8754841.3000000007</v>
      </c>
    </row>
    <row r="28" spans="1:11" ht="18" customHeight="1" x14ac:dyDescent="0.25">
      <c r="A28" s="7" t="s">
        <v>30</v>
      </c>
      <c r="B28" s="8" t="s">
        <v>4</v>
      </c>
      <c r="C28" s="9">
        <v>425754.61</v>
      </c>
      <c r="D28" s="9">
        <v>-69419.91</v>
      </c>
      <c r="E28" s="9">
        <f t="shared" si="0"/>
        <v>356334.69999999995</v>
      </c>
      <c r="G28" s="9">
        <v>7447705.2799999993</v>
      </c>
      <c r="H28" s="9">
        <v>4465691.0200000005</v>
      </c>
      <c r="I28" s="9">
        <f t="shared" si="1"/>
        <v>11913396.300000001</v>
      </c>
      <c r="K28" s="9">
        <f t="shared" si="2"/>
        <v>12269731</v>
      </c>
    </row>
    <row r="29" spans="1:11" ht="18" customHeight="1" x14ac:dyDescent="0.25">
      <c r="A29" s="7" t="s">
        <v>31</v>
      </c>
      <c r="B29" s="8" t="s">
        <v>4</v>
      </c>
      <c r="C29" s="9">
        <v>612892.28</v>
      </c>
      <c r="D29" s="9">
        <v>-191098.6</v>
      </c>
      <c r="E29" s="9">
        <f t="shared" si="0"/>
        <v>421793.68000000005</v>
      </c>
      <c r="G29" s="9">
        <v>10721295.680000002</v>
      </c>
      <c r="H29" s="9">
        <v>8707074.3199999984</v>
      </c>
      <c r="I29" s="9">
        <f t="shared" si="1"/>
        <v>19428370</v>
      </c>
      <c r="K29" s="9">
        <f t="shared" si="2"/>
        <v>19850163.68</v>
      </c>
    </row>
    <row r="30" spans="1:11" ht="18" customHeight="1" x14ac:dyDescent="0.25">
      <c r="A30" s="7" t="s">
        <v>32</v>
      </c>
      <c r="B30" s="8" t="s">
        <v>7</v>
      </c>
      <c r="C30" s="9">
        <v>302769.05</v>
      </c>
      <c r="D30" s="9">
        <v>-17604.189999999999</v>
      </c>
      <c r="E30" s="9">
        <f t="shared" si="0"/>
        <v>285164.86</v>
      </c>
      <c r="G30" s="9">
        <v>5296324.6899999985</v>
      </c>
      <c r="H30" s="9">
        <v>640232.44999999995</v>
      </c>
      <c r="I30" s="9">
        <f t="shared" si="1"/>
        <v>5936557.1399999987</v>
      </c>
      <c r="K30" s="9">
        <f t="shared" si="2"/>
        <v>6221721.9999999991</v>
      </c>
    </row>
    <row r="31" spans="1:11" ht="18" customHeight="1" x14ac:dyDescent="0.25">
      <c r="A31" s="7" t="s">
        <v>33</v>
      </c>
      <c r="B31" s="8" t="s">
        <v>4</v>
      </c>
      <c r="C31" s="9">
        <v>495249.25</v>
      </c>
      <c r="D31" s="9">
        <v>-90331.4</v>
      </c>
      <c r="E31" s="9">
        <f t="shared" si="0"/>
        <v>404917.85</v>
      </c>
      <c r="G31" s="9">
        <v>8663371.5999999996</v>
      </c>
      <c r="H31" s="9">
        <v>5188850.2300000014</v>
      </c>
      <c r="I31" s="9">
        <f t="shared" si="1"/>
        <v>13852221.830000002</v>
      </c>
      <c r="K31" s="9">
        <f t="shared" si="2"/>
        <v>14257139.680000002</v>
      </c>
    </row>
    <row r="32" spans="1:11" ht="18" customHeight="1" x14ac:dyDescent="0.25">
      <c r="A32" s="7" t="s">
        <v>34</v>
      </c>
      <c r="B32" s="8" t="s">
        <v>4</v>
      </c>
      <c r="C32" s="9">
        <v>337402.95</v>
      </c>
      <c r="D32" s="9">
        <v>-29865.32</v>
      </c>
      <c r="E32" s="9">
        <f t="shared" si="0"/>
        <v>307537.63</v>
      </c>
      <c r="G32" s="9">
        <v>5902173.8300000001</v>
      </c>
      <c r="H32" s="9">
        <v>1789977.8900000001</v>
      </c>
      <c r="I32" s="9">
        <f t="shared" si="1"/>
        <v>7692151.7200000007</v>
      </c>
      <c r="K32" s="9">
        <f t="shared" si="2"/>
        <v>7999689.3500000006</v>
      </c>
    </row>
    <row r="33" spans="1:11" ht="18" customHeight="1" x14ac:dyDescent="0.25">
      <c r="A33" s="7" t="s">
        <v>35</v>
      </c>
      <c r="B33" s="8" t="s">
        <v>4</v>
      </c>
      <c r="C33" s="9">
        <v>1526082.32</v>
      </c>
      <c r="D33" s="9">
        <v>-796246.72</v>
      </c>
      <c r="E33" s="9">
        <f t="shared" si="0"/>
        <v>729835.60000000009</v>
      </c>
      <c r="G33" s="9">
        <v>26695685.839999996</v>
      </c>
      <c r="H33" s="9">
        <v>31467565.120000005</v>
      </c>
      <c r="I33" s="9">
        <f t="shared" si="1"/>
        <v>58163250.960000001</v>
      </c>
      <c r="K33" s="9">
        <f t="shared" si="2"/>
        <v>58893086.560000002</v>
      </c>
    </row>
    <row r="34" spans="1:11" ht="18" customHeight="1" x14ac:dyDescent="0.25">
      <c r="A34" s="7" t="s">
        <v>36</v>
      </c>
      <c r="B34" s="8" t="s">
        <v>7</v>
      </c>
      <c r="C34" s="9">
        <v>3143321.88</v>
      </c>
      <c r="D34" s="9">
        <v>-1331554.04</v>
      </c>
      <c r="E34" s="9">
        <f t="shared" si="0"/>
        <v>1811767.8399999999</v>
      </c>
      <c r="G34" s="9">
        <v>54985980.879999988</v>
      </c>
      <c r="H34" s="9">
        <v>52731038.569999993</v>
      </c>
      <c r="I34" s="9">
        <f t="shared" si="1"/>
        <v>107717019.44999999</v>
      </c>
      <c r="K34" s="9">
        <f t="shared" si="2"/>
        <v>109528787.28999999</v>
      </c>
    </row>
    <row r="35" spans="1:11" ht="18" customHeight="1" x14ac:dyDescent="0.25">
      <c r="A35" s="7" t="s">
        <v>37</v>
      </c>
      <c r="B35" s="8" t="s">
        <v>7</v>
      </c>
      <c r="C35" s="9">
        <v>438105.1</v>
      </c>
      <c r="D35" s="9">
        <v>-84370.3</v>
      </c>
      <c r="E35" s="9">
        <f t="shared" si="0"/>
        <v>353734.8</v>
      </c>
      <c r="G35" s="9">
        <v>7663751.8099999996</v>
      </c>
      <c r="H35" s="9">
        <v>4163463.149999999</v>
      </c>
      <c r="I35" s="9">
        <f t="shared" si="1"/>
        <v>11827214.959999999</v>
      </c>
      <c r="K35" s="9">
        <f t="shared" si="2"/>
        <v>12180949.76</v>
      </c>
    </row>
    <row r="36" spans="1:11" ht="18" customHeight="1" x14ac:dyDescent="0.25">
      <c r="A36" s="7" t="s">
        <v>38</v>
      </c>
      <c r="B36" s="8" t="s">
        <v>7</v>
      </c>
      <c r="C36" s="9">
        <v>336376.23</v>
      </c>
      <c r="D36" s="9">
        <v>-16831.080000000002</v>
      </c>
      <c r="E36" s="9">
        <f t="shared" ref="E36:E67" si="3">+D36+C36</f>
        <v>319545.14999999997</v>
      </c>
      <c r="G36" s="9">
        <v>5884213.4500000011</v>
      </c>
      <c r="H36" s="9">
        <v>1288359.8799999999</v>
      </c>
      <c r="I36" s="9">
        <f t="shared" ref="I36:I67" si="4">+G36+H36</f>
        <v>7172573.330000001</v>
      </c>
      <c r="K36" s="9">
        <f t="shared" si="2"/>
        <v>7492118.4800000014</v>
      </c>
    </row>
    <row r="37" spans="1:11" ht="18" customHeight="1" x14ac:dyDescent="0.25">
      <c r="A37" s="7" t="s">
        <v>39</v>
      </c>
      <c r="B37" s="8" t="s">
        <v>7</v>
      </c>
      <c r="C37" s="9">
        <v>319166.73</v>
      </c>
      <c r="D37" s="9">
        <v>-27005.49</v>
      </c>
      <c r="E37" s="9">
        <f t="shared" si="3"/>
        <v>292161.24</v>
      </c>
      <c r="G37" s="9">
        <v>5583168.4600000009</v>
      </c>
      <c r="H37" s="9">
        <v>1707886.2699999998</v>
      </c>
      <c r="I37" s="9">
        <f t="shared" si="4"/>
        <v>7291054.7300000004</v>
      </c>
      <c r="K37" s="9">
        <f t="shared" si="2"/>
        <v>7583215.9700000007</v>
      </c>
    </row>
    <row r="38" spans="1:11" ht="18" customHeight="1" x14ac:dyDescent="0.25">
      <c r="A38" s="7" t="s">
        <v>40</v>
      </c>
      <c r="B38" s="8" t="s">
        <v>4</v>
      </c>
      <c r="C38" s="9">
        <v>431956.72</v>
      </c>
      <c r="D38" s="9">
        <v>-65979.710000000006</v>
      </c>
      <c r="E38" s="9">
        <f t="shared" si="3"/>
        <v>365977.00999999995</v>
      </c>
      <c r="G38" s="9">
        <v>7556198.4800000014</v>
      </c>
      <c r="H38" s="9">
        <v>2528313.1100000003</v>
      </c>
      <c r="I38" s="9">
        <f t="shared" si="4"/>
        <v>10084511.590000002</v>
      </c>
      <c r="K38" s="9">
        <f t="shared" si="2"/>
        <v>10450488.600000001</v>
      </c>
    </row>
    <row r="39" spans="1:11" ht="18" customHeight="1" x14ac:dyDescent="0.25">
      <c r="A39" s="7" t="s">
        <v>41</v>
      </c>
      <c r="B39" s="8" t="s">
        <v>7</v>
      </c>
      <c r="C39" s="9">
        <v>347855.2</v>
      </c>
      <c r="D39" s="9">
        <v>-31440.32</v>
      </c>
      <c r="E39" s="9">
        <f t="shared" si="3"/>
        <v>316414.88</v>
      </c>
      <c r="G39" s="9">
        <v>6085014.5100000007</v>
      </c>
      <c r="H39" s="9">
        <v>1310169.9199999995</v>
      </c>
      <c r="I39" s="9">
        <f t="shared" si="4"/>
        <v>7395184.4299999997</v>
      </c>
      <c r="K39" s="9">
        <f t="shared" si="2"/>
        <v>7711599.3099999996</v>
      </c>
    </row>
    <row r="40" spans="1:11" ht="18" customHeight="1" x14ac:dyDescent="0.25">
      <c r="A40" s="7" t="s">
        <v>42</v>
      </c>
      <c r="B40" s="8" t="s">
        <v>4</v>
      </c>
      <c r="C40" s="9">
        <v>1021879.12</v>
      </c>
      <c r="D40" s="9">
        <v>-414062.82</v>
      </c>
      <c r="E40" s="9">
        <f t="shared" si="3"/>
        <v>607816.30000000005</v>
      </c>
      <c r="G40" s="9">
        <v>17875683.090000004</v>
      </c>
      <c r="H40" s="9">
        <v>13702250.379999999</v>
      </c>
      <c r="I40" s="9">
        <f t="shared" si="4"/>
        <v>31577933.470000003</v>
      </c>
      <c r="K40" s="9">
        <f t="shared" si="2"/>
        <v>32185749.770000003</v>
      </c>
    </row>
    <row r="41" spans="1:11" ht="18" customHeight="1" x14ac:dyDescent="0.25">
      <c r="A41" s="7" t="s">
        <v>43</v>
      </c>
      <c r="B41" s="8" t="s">
        <v>4</v>
      </c>
      <c r="C41" s="9">
        <v>469521.55</v>
      </c>
      <c r="D41" s="9">
        <v>-93764.95</v>
      </c>
      <c r="E41" s="9">
        <f t="shared" si="3"/>
        <v>375756.6</v>
      </c>
      <c r="G41" s="9">
        <v>8213318.2000000002</v>
      </c>
      <c r="H41" s="9">
        <v>4544274.7400000012</v>
      </c>
      <c r="I41" s="9">
        <f t="shared" si="4"/>
        <v>12757592.940000001</v>
      </c>
      <c r="K41" s="9">
        <f t="shared" si="2"/>
        <v>13133349.540000001</v>
      </c>
    </row>
    <row r="42" spans="1:11" ht="18" customHeight="1" x14ac:dyDescent="0.25">
      <c r="A42" s="7" t="s">
        <v>44</v>
      </c>
      <c r="B42" s="8" t="s">
        <v>9</v>
      </c>
      <c r="C42" s="9">
        <v>493148.05</v>
      </c>
      <c r="D42" s="9">
        <v>-89638.04</v>
      </c>
      <c r="E42" s="9">
        <f t="shared" si="3"/>
        <v>403510.01</v>
      </c>
      <c r="G42" s="9">
        <v>8626615.5200000014</v>
      </c>
      <c r="H42" s="9">
        <v>4667656.0099999988</v>
      </c>
      <c r="I42" s="9">
        <f t="shared" si="4"/>
        <v>13294271.530000001</v>
      </c>
      <c r="K42" s="9">
        <f t="shared" si="2"/>
        <v>13697781.540000001</v>
      </c>
    </row>
    <row r="43" spans="1:11" ht="18" customHeight="1" x14ac:dyDescent="0.25">
      <c r="A43" s="7" t="s">
        <v>45</v>
      </c>
      <c r="B43" s="8" t="s">
        <v>9</v>
      </c>
      <c r="C43" s="9">
        <v>387849.54</v>
      </c>
      <c r="D43" s="9">
        <v>-63655.97</v>
      </c>
      <c r="E43" s="9">
        <f t="shared" si="3"/>
        <v>324193.56999999995</v>
      </c>
      <c r="G43" s="9">
        <v>6784633.5699999975</v>
      </c>
      <c r="H43" s="9">
        <v>2946064.2299999995</v>
      </c>
      <c r="I43" s="9">
        <f t="shared" si="4"/>
        <v>9730697.799999997</v>
      </c>
      <c r="K43" s="9">
        <f t="shared" si="2"/>
        <v>10054891.369999997</v>
      </c>
    </row>
    <row r="44" spans="1:11" ht="18" customHeight="1" x14ac:dyDescent="0.25">
      <c r="A44" s="7" t="s">
        <v>46</v>
      </c>
      <c r="B44" s="8" t="s">
        <v>4</v>
      </c>
      <c r="C44" s="9">
        <v>306493.90000000002</v>
      </c>
      <c r="D44" s="9">
        <v>-19841.54</v>
      </c>
      <c r="E44" s="9">
        <f t="shared" si="3"/>
        <v>286652.36000000004</v>
      </c>
      <c r="G44" s="9">
        <v>5361483.2300000004</v>
      </c>
      <c r="H44" s="9">
        <v>646766.28</v>
      </c>
      <c r="I44" s="9">
        <f t="shared" si="4"/>
        <v>6008249.5100000007</v>
      </c>
      <c r="K44" s="9">
        <f t="shared" si="2"/>
        <v>6294901.870000001</v>
      </c>
    </row>
    <row r="45" spans="1:11" ht="18" customHeight="1" x14ac:dyDescent="0.25">
      <c r="A45" s="7" t="s">
        <v>47</v>
      </c>
      <c r="B45" s="8" t="s">
        <v>9</v>
      </c>
      <c r="C45" s="9">
        <v>406414.07</v>
      </c>
      <c r="D45" s="9">
        <v>-59099.3</v>
      </c>
      <c r="E45" s="9">
        <f t="shared" si="3"/>
        <v>347314.77</v>
      </c>
      <c r="G45" s="9">
        <v>7109382.1200000001</v>
      </c>
      <c r="H45" s="9">
        <v>4086578.040000001</v>
      </c>
      <c r="I45" s="9">
        <f t="shared" si="4"/>
        <v>11195960.16</v>
      </c>
      <c r="K45" s="9">
        <f t="shared" si="2"/>
        <v>11543274.93</v>
      </c>
    </row>
    <row r="46" spans="1:11" ht="18" customHeight="1" x14ac:dyDescent="0.25">
      <c r="A46" s="7" t="s">
        <v>48</v>
      </c>
      <c r="B46" s="8" t="s">
        <v>7</v>
      </c>
      <c r="C46" s="9">
        <v>512769.15</v>
      </c>
      <c r="D46" s="9">
        <v>-143418.64000000001</v>
      </c>
      <c r="E46" s="9">
        <f t="shared" si="3"/>
        <v>369350.51</v>
      </c>
      <c r="G46" s="9">
        <v>8969846.5200000014</v>
      </c>
      <c r="H46" s="9">
        <v>6190330.790000001</v>
      </c>
      <c r="I46" s="9">
        <f t="shared" si="4"/>
        <v>15160177.310000002</v>
      </c>
      <c r="K46" s="9">
        <f t="shared" si="2"/>
        <v>15529527.820000002</v>
      </c>
    </row>
    <row r="47" spans="1:11" ht="18" customHeight="1" x14ac:dyDescent="0.25">
      <c r="A47" s="7" t="s">
        <v>49</v>
      </c>
      <c r="B47" s="8" t="s">
        <v>4</v>
      </c>
      <c r="C47" s="9">
        <v>983484.56</v>
      </c>
      <c r="D47" s="9">
        <v>-319482.68</v>
      </c>
      <c r="E47" s="9">
        <f t="shared" si="3"/>
        <v>664001.88000000012</v>
      </c>
      <c r="G47" s="9">
        <v>17204048.880000003</v>
      </c>
      <c r="H47" s="9">
        <v>16123302.91</v>
      </c>
      <c r="I47" s="9">
        <f t="shared" si="4"/>
        <v>33327351.790000003</v>
      </c>
      <c r="K47" s="9">
        <f t="shared" si="2"/>
        <v>33991353.670000002</v>
      </c>
    </row>
    <row r="48" spans="1:11" ht="18" customHeight="1" x14ac:dyDescent="0.25">
      <c r="A48" s="7" t="s">
        <v>50</v>
      </c>
      <c r="B48" s="8" t="s">
        <v>9</v>
      </c>
      <c r="C48" s="9">
        <v>411858.07</v>
      </c>
      <c r="D48" s="9">
        <v>-66978.759999999995</v>
      </c>
      <c r="E48" s="9">
        <f t="shared" si="3"/>
        <v>344879.31</v>
      </c>
      <c r="G48" s="9">
        <v>7204613.8099999996</v>
      </c>
      <c r="H48" s="9">
        <v>4645461.1499999994</v>
      </c>
      <c r="I48" s="9">
        <f t="shared" si="4"/>
        <v>11850074.959999999</v>
      </c>
      <c r="K48" s="9">
        <f t="shared" si="2"/>
        <v>12194954.27</v>
      </c>
    </row>
    <row r="49" spans="1:11" ht="18" customHeight="1" x14ac:dyDescent="0.25">
      <c r="A49" s="7" t="s">
        <v>51</v>
      </c>
      <c r="B49" s="8" t="s">
        <v>4</v>
      </c>
      <c r="C49" s="9">
        <v>8800036.9700000007</v>
      </c>
      <c r="D49" s="9">
        <v>-6141424.9800000004</v>
      </c>
      <c r="E49" s="9">
        <f t="shared" si="3"/>
        <v>2658611.9900000002</v>
      </c>
      <c r="G49" s="9">
        <v>153938630.19</v>
      </c>
      <c r="H49" s="9">
        <v>199627394.78999996</v>
      </c>
      <c r="I49" s="9">
        <f t="shared" si="4"/>
        <v>353566024.97999996</v>
      </c>
      <c r="K49" s="9">
        <f t="shared" si="2"/>
        <v>356224636.96999997</v>
      </c>
    </row>
    <row r="50" spans="1:11" ht="18" customHeight="1" x14ac:dyDescent="0.25">
      <c r="A50" s="7" t="s">
        <v>52</v>
      </c>
      <c r="B50" s="8" t="s">
        <v>4</v>
      </c>
      <c r="C50" s="9">
        <v>341641.16</v>
      </c>
      <c r="D50" s="9">
        <v>-21708.95</v>
      </c>
      <c r="E50" s="9">
        <f t="shared" si="3"/>
        <v>319932.20999999996</v>
      </c>
      <c r="G50" s="9">
        <v>5976312.5399999991</v>
      </c>
      <c r="H50" s="9">
        <v>709296.02</v>
      </c>
      <c r="I50" s="9">
        <f t="shared" si="4"/>
        <v>6685608.5599999987</v>
      </c>
      <c r="K50" s="9">
        <f t="shared" si="2"/>
        <v>7005540.7699999986</v>
      </c>
    </row>
    <row r="51" spans="1:11" ht="18" customHeight="1" x14ac:dyDescent="0.25">
      <c r="A51" s="7" t="s">
        <v>53</v>
      </c>
      <c r="B51" s="8" t="s">
        <v>7</v>
      </c>
      <c r="C51" s="9">
        <v>313251.15000000002</v>
      </c>
      <c r="D51" s="9">
        <v>-22880.79</v>
      </c>
      <c r="E51" s="9">
        <f t="shared" si="3"/>
        <v>290370.36000000004</v>
      </c>
      <c r="G51" s="9">
        <v>5479687.5100000007</v>
      </c>
      <c r="H51" s="9">
        <v>1576016.52</v>
      </c>
      <c r="I51" s="9">
        <f t="shared" si="4"/>
        <v>7055704.0300000012</v>
      </c>
      <c r="K51" s="9">
        <f t="shared" si="2"/>
        <v>7346074.3900000015</v>
      </c>
    </row>
    <row r="52" spans="1:11" ht="18" customHeight="1" x14ac:dyDescent="0.25">
      <c r="A52" s="7" t="s">
        <v>54</v>
      </c>
      <c r="B52" s="8" t="s">
        <v>9</v>
      </c>
      <c r="C52" s="9">
        <v>356522.63</v>
      </c>
      <c r="D52" s="9">
        <v>-37609.65</v>
      </c>
      <c r="E52" s="9">
        <f t="shared" si="3"/>
        <v>318912.98</v>
      </c>
      <c r="G52" s="9">
        <v>6236633.4800000004</v>
      </c>
      <c r="H52" s="9">
        <v>1651507.4899999998</v>
      </c>
      <c r="I52" s="9">
        <f t="shared" si="4"/>
        <v>7888140.9700000007</v>
      </c>
      <c r="K52" s="9">
        <f t="shared" si="2"/>
        <v>8207053.9500000011</v>
      </c>
    </row>
    <row r="53" spans="1:11" ht="18" customHeight="1" x14ac:dyDescent="0.25">
      <c r="A53" s="7" t="s">
        <v>55</v>
      </c>
      <c r="B53" s="8" t="s">
        <v>7</v>
      </c>
      <c r="C53" s="9">
        <v>324927.11</v>
      </c>
      <c r="D53" s="9">
        <v>-30986.2</v>
      </c>
      <c r="E53" s="9">
        <f t="shared" si="3"/>
        <v>293940.90999999997</v>
      </c>
      <c r="G53" s="9">
        <v>5683934.5099999998</v>
      </c>
      <c r="H53" s="9">
        <v>1130748.6399999999</v>
      </c>
      <c r="I53" s="9">
        <f t="shared" si="4"/>
        <v>6814683.1499999994</v>
      </c>
      <c r="K53" s="9">
        <f t="shared" si="2"/>
        <v>7108624.0599999996</v>
      </c>
    </row>
    <row r="54" spans="1:11" ht="18" customHeight="1" x14ac:dyDescent="0.25">
      <c r="A54" s="7" t="s">
        <v>56</v>
      </c>
      <c r="B54" s="8" t="s">
        <v>4</v>
      </c>
      <c r="C54" s="9">
        <v>672042.11</v>
      </c>
      <c r="D54" s="9">
        <v>-200774.58</v>
      </c>
      <c r="E54" s="9">
        <f t="shared" si="3"/>
        <v>471267.53</v>
      </c>
      <c r="G54" s="9">
        <v>11756000.860000001</v>
      </c>
      <c r="H54" s="9">
        <v>8318116.9500000011</v>
      </c>
      <c r="I54" s="9">
        <f t="shared" si="4"/>
        <v>20074117.810000002</v>
      </c>
      <c r="K54" s="9">
        <f t="shared" si="2"/>
        <v>20545385.340000004</v>
      </c>
    </row>
    <row r="55" spans="1:11" ht="18" customHeight="1" x14ac:dyDescent="0.25">
      <c r="A55" s="7" t="s">
        <v>57</v>
      </c>
      <c r="B55" s="8" t="s">
        <v>4</v>
      </c>
      <c r="C55" s="9">
        <v>545075.02</v>
      </c>
      <c r="D55" s="9">
        <v>-125852.12</v>
      </c>
      <c r="E55" s="9">
        <f t="shared" si="3"/>
        <v>419222.9</v>
      </c>
      <c r="G55" s="9">
        <v>9534971.5800000001</v>
      </c>
      <c r="H55" s="9">
        <v>3408002.82</v>
      </c>
      <c r="I55" s="9">
        <f t="shared" si="4"/>
        <v>12942974.4</v>
      </c>
      <c r="K55" s="9">
        <f t="shared" si="2"/>
        <v>13362197.300000001</v>
      </c>
    </row>
    <row r="56" spans="1:11" ht="18" customHeight="1" x14ac:dyDescent="0.25">
      <c r="A56" s="7" t="s">
        <v>58</v>
      </c>
      <c r="B56" s="8" t="s">
        <v>7</v>
      </c>
      <c r="C56" s="9">
        <v>330108.46000000002</v>
      </c>
      <c r="D56" s="9">
        <v>-21055.47</v>
      </c>
      <c r="E56" s="9">
        <f t="shared" si="3"/>
        <v>309052.99</v>
      </c>
      <c r="G56" s="9">
        <v>5774571.6999999993</v>
      </c>
      <c r="H56" s="9">
        <v>774786.11999999988</v>
      </c>
      <c r="I56" s="9">
        <f t="shared" si="4"/>
        <v>6549357.8199999994</v>
      </c>
      <c r="K56" s="9">
        <f t="shared" si="2"/>
        <v>6858410.8099999996</v>
      </c>
    </row>
    <row r="57" spans="1:11" ht="18" customHeight="1" x14ac:dyDescent="0.25">
      <c r="A57" s="7" t="s">
        <v>59</v>
      </c>
      <c r="B57" s="8" t="s">
        <v>4</v>
      </c>
      <c r="C57" s="9">
        <v>388321.11</v>
      </c>
      <c r="D57" s="9">
        <v>-61480.639999999999</v>
      </c>
      <c r="E57" s="9">
        <f t="shared" si="3"/>
        <v>326840.46999999997</v>
      </c>
      <c r="G57" s="9">
        <v>6792882.7799999984</v>
      </c>
      <c r="H57" s="9">
        <v>2029077.4100000001</v>
      </c>
      <c r="I57" s="9">
        <f t="shared" si="4"/>
        <v>8821960.1899999976</v>
      </c>
      <c r="K57" s="9">
        <f t="shared" si="2"/>
        <v>9148800.6599999983</v>
      </c>
    </row>
    <row r="58" spans="1:11" ht="18" customHeight="1" x14ac:dyDescent="0.25">
      <c r="A58" s="7" t="s">
        <v>60</v>
      </c>
      <c r="B58" s="8" t="s">
        <v>9</v>
      </c>
      <c r="C58" s="9">
        <v>871703.38</v>
      </c>
      <c r="D58" s="9">
        <v>-398660.55</v>
      </c>
      <c r="E58" s="9">
        <f t="shared" si="3"/>
        <v>473042.83</v>
      </c>
      <c r="G58" s="9">
        <v>15248665.970000003</v>
      </c>
      <c r="H58" s="9">
        <v>12980582.789999999</v>
      </c>
      <c r="I58" s="9">
        <f t="shared" si="4"/>
        <v>28229248.760000002</v>
      </c>
      <c r="K58" s="9">
        <f t="shared" si="2"/>
        <v>28702291.59</v>
      </c>
    </row>
    <row r="59" spans="1:11" ht="18" customHeight="1" x14ac:dyDescent="0.25">
      <c r="A59" s="7" t="s">
        <v>61</v>
      </c>
      <c r="B59" s="8" t="s">
        <v>7</v>
      </c>
      <c r="C59" s="9">
        <v>599855.31999999995</v>
      </c>
      <c r="D59" s="9">
        <v>-180547.59</v>
      </c>
      <c r="E59" s="9">
        <f t="shared" si="3"/>
        <v>419307.73</v>
      </c>
      <c r="G59" s="9">
        <v>10493240.789999999</v>
      </c>
      <c r="H59" s="9">
        <v>7163931.0999999978</v>
      </c>
      <c r="I59" s="9">
        <f t="shared" si="4"/>
        <v>17657171.889999997</v>
      </c>
      <c r="K59" s="9">
        <f t="shared" si="2"/>
        <v>18076479.619999997</v>
      </c>
    </row>
    <row r="60" spans="1:11" ht="18" customHeight="1" x14ac:dyDescent="0.25">
      <c r="A60" s="7" t="s">
        <v>62</v>
      </c>
      <c r="B60" s="8" t="s">
        <v>7</v>
      </c>
      <c r="C60" s="9">
        <v>320921.7</v>
      </c>
      <c r="D60" s="9">
        <v>-28728.92</v>
      </c>
      <c r="E60" s="9">
        <f t="shared" si="3"/>
        <v>292192.78000000003</v>
      </c>
      <c r="G60" s="9">
        <v>5613868.1500000004</v>
      </c>
      <c r="H60" s="9">
        <v>1324427.2000000002</v>
      </c>
      <c r="I60" s="9">
        <f t="shared" si="4"/>
        <v>6938295.3500000006</v>
      </c>
      <c r="K60" s="9">
        <f t="shared" si="2"/>
        <v>7230488.1300000008</v>
      </c>
    </row>
    <row r="61" spans="1:11" ht="18" customHeight="1" x14ac:dyDescent="0.25">
      <c r="A61" s="7" t="s">
        <v>63</v>
      </c>
      <c r="B61" s="8" t="s">
        <v>7</v>
      </c>
      <c r="C61" s="9">
        <v>728446.06</v>
      </c>
      <c r="D61" s="9">
        <v>-241578.55</v>
      </c>
      <c r="E61" s="9">
        <f t="shared" si="3"/>
        <v>486867.51000000007</v>
      </c>
      <c r="G61" s="9">
        <v>12742672.520000003</v>
      </c>
      <c r="H61" s="9">
        <v>12112868.279999999</v>
      </c>
      <c r="I61" s="9">
        <f t="shared" si="4"/>
        <v>24855540.800000004</v>
      </c>
      <c r="K61" s="9">
        <f t="shared" si="2"/>
        <v>25342408.310000006</v>
      </c>
    </row>
    <row r="62" spans="1:11" ht="18" customHeight="1" x14ac:dyDescent="0.25">
      <c r="A62" s="7" t="s">
        <v>64</v>
      </c>
      <c r="B62" s="8" t="s">
        <v>9</v>
      </c>
      <c r="C62" s="9">
        <v>343921.43</v>
      </c>
      <c r="D62" s="9">
        <v>-28779.87</v>
      </c>
      <c r="E62" s="9">
        <f t="shared" si="3"/>
        <v>315141.56</v>
      </c>
      <c r="G62" s="9">
        <v>6016201.2800000003</v>
      </c>
      <c r="H62" s="9">
        <v>2362087.35</v>
      </c>
      <c r="I62" s="9">
        <f t="shared" si="4"/>
        <v>8378288.6300000008</v>
      </c>
      <c r="K62" s="9">
        <f t="shared" si="2"/>
        <v>8693430.1900000013</v>
      </c>
    </row>
    <row r="63" spans="1:11" ht="18" customHeight="1" x14ac:dyDescent="0.25">
      <c r="A63" s="7" t="s">
        <v>65</v>
      </c>
      <c r="B63" s="8" t="s">
        <v>7</v>
      </c>
      <c r="C63" s="9">
        <v>319005.56</v>
      </c>
      <c r="D63" s="9">
        <v>-14084.23</v>
      </c>
      <c r="E63" s="9">
        <f t="shared" si="3"/>
        <v>304921.33</v>
      </c>
      <c r="G63" s="9">
        <v>5580349.1099999994</v>
      </c>
      <c r="H63" s="9">
        <v>1173824.8600000001</v>
      </c>
      <c r="I63" s="9">
        <f t="shared" si="4"/>
        <v>6754173.9699999997</v>
      </c>
      <c r="K63" s="9">
        <f t="shared" si="2"/>
        <v>7059095.2999999998</v>
      </c>
    </row>
    <row r="64" spans="1:11" ht="18" customHeight="1" x14ac:dyDescent="0.25">
      <c r="A64" s="7" t="s">
        <v>66</v>
      </c>
      <c r="B64" s="8" t="s">
        <v>7</v>
      </c>
      <c r="C64" s="9">
        <v>722500.64</v>
      </c>
      <c r="D64" s="9">
        <v>-224953.48</v>
      </c>
      <c r="E64" s="9">
        <f t="shared" si="3"/>
        <v>497547.16000000003</v>
      </c>
      <c r="G64" s="9">
        <v>12638669.430000003</v>
      </c>
      <c r="H64" s="9">
        <v>6800313.4600000009</v>
      </c>
      <c r="I64" s="9">
        <f t="shared" si="4"/>
        <v>19438982.890000004</v>
      </c>
      <c r="K64" s="9">
        <f t="shared" si="2"/>
        <v>19936530.050000004</v>
      </c>
    </row>
    <row r="65" spans="1:11" ht="18" customHeight="1" x14ac:dyDescent="0.25">
      <c r="A65" s="11" t="s">
        <v>67</v>
      </c>
      <c r="B65" s="8" t="s">
        <v>4</v>
      </c>
      <c r="C65" s="9">
        <v>373982.84</v>
      </c>
      <c r="D65" s="9">
        <v>-35959.32</v>
      </c>
      <c r="E65" s="9">
        <f t="shared" si="3"/>
        <v>338023.52</v>
      </c>
      <c r="G65" s="9">
        <v>6542064.169999999</v>
      </c>
      <c r="H65" s="9">
        <v>1633616.7899999998</v>
      </c>
      <c r="I65" s="9">
        <f t="shared" si="4"/>
        <v>8175680.959999999</v>
      </c>
      <c r="K65" s="9">
        <f t="shared" si="2"/>
        <v>8513704.4799999986</v>
      </c>
    </row>
    <row r="66" spans="1:11" ht="18" customHeight="1" x14ac:dyDescent="0.25">
      <c r="A66" s="7" t="s">
        <v>68</v>
      </c>
      <c r="B66" s="8" t="s">
        <v>7</v>
      </c>
      <c r="C66" s="9">
        <v>422901.29</v>
      </c>
      <c r="D66" s="9">
        <v>-58408.160000000003</v>
      </c>
      <c r="E66" s="9">
        <f t="shared" si="3"/>
        <v>364493.13</v>
      </c>
      <c r="G66" s="9">
        <v>7397792.169999999</v>
      </c>
      <c r="H66" s="9">
        <v>3653433.51</v>
      </c>
      <c r="I66" s="9">
        <f t="shared" si="4"/>
        <v>11051225.68</v>
      </c>
      <c r="K66" s="9">
        <f t="shared" si="2"/>
        <v>11415718.810000001</v>
      </c>
    </row>
    <row r="67" spans="1:11" ht="18" customHeight="1" x14ac:dyDescent="0.25">
      <c r="A67" s="7" t="s">
        <v>69</v>
      </c>
      <c r="B67" s="8" t="s">
        <v>7</v>
      </c>
      <c r="C67" s="9">
        <v>313519.77</v>
      </c>
      <c r="D67" s="9">
        <v>-21910.54</v>
      </c>
      <c r="E67" s="9">
        <f t="shared" si="3"/>
        <v>291609.23000000004</v>
      </c>
      <c r="G67" s="9">
        <v>5484386.4300000006</v>
      </c>
      <c r="H67" s="9">
        <v>1569742.5099999998</v>
      </c>
      <c r="I67" s="9">
        <f t="shared" si="4"/>
        <v>7054128.9400000004</v>
      </c>
      <c r="K67" s="9">
        <f t="shared" si="2"/>
        <v>7345738.1700000009</v>
      </c>
    </row>
    <row r="68" spans="1:11" ht="18" customHeight="1" x14ac:dyDescent="0.25">
      <c r="A68" s="7" t="s">
        <v>70</v>
      </c>
      <c r="B68" s="8" t="s">
        <v>71</v>
      </c>
      <c r="C68" s="9">
        <v>347998.46</v>
      </c>
      <c r="D68" s="9">
        <v>-74712.02</v>
      </c>
      <c r="E68" s="9">
        <f t="shared" ref="E68:E81" si="5">+D68+C68</f>
        <v>273286.44</v>
      </c>
      <c r="G68" s="9">
        <v>6087520.6400000006</v>
      </c>
      <c r="H68" s="9">
        <v>2412132.79</v>
      </c>
      <c r="I68" s="9">
        <f t="shared" ref="I68:I81" si="6">+G68+H68</f>
        <v>8499653.4299999997</v>
      </c>
      <c r="K68" s="9">
        <f t="shared" si="2"/>
        <v>8772939.8699999992</v>
      </c>
    </row>
    <row r="69" spans="1:11" ht="18" customHeight="1" x14ac:dyDescent="0.25">
      <c r="A69" s="7" t="s">
        <v>72</v>
      </c>
      <c r="B69" s="8" t="s">
        <v>9</v>
      </c>
      <c r="C69" s="9">
        <v>588937.47</v>
      </c>
      <c r="D69" s="9">
        <v>-193887.53</v>
      </c>
      <c r="E69" s="9">
        <f t="shared" si="5"/>
        <v>395049.93999999994</v>
      </c>
      <c r="F69" s="61"/>
      <c r="G69" s="9">
        <v>10302255.239999998</v>
      </c>
      <c r="H69" s="9">
        <v>8453117.2800000012</v>
      </c>
      <c r="I69" s="9">
        <f t="shared" si="6"/>
        <v>18755372.52</v>
      </c>
      <c r="J69" s="61"/>
      <c r="K69" s="9">
        <f t="shared" ref="K69:K81" si="7">+E69+I69</f>
        <v>19150422.460000001</v>
      </c>
    </row>
    <row r="70" spans="1:11" ht="18" customHeight="1" x14ac:dyDescent="0.25">
      <c r="A70" s="7" t="s">
        <v>73</v>
      </c>
      <c r="B70" s="8" t="s">
        <v>9</v>
      </c>
      <c r="C70" s="9">
        <v>372633.78</v>
      </c>
      <c r="D70" s="9">
        <v>-33438.43</v>
      </c>
      <c r="E70" s="9">
        <f t="shared" si="5"/>
        <v>339195.35000000003</v>
      </c>
      <c r="F70" s="61"/>
      <c r="G70" s="9">
        <v>6518465.0800000019</v>
      </c>
      <c r="H70" s="9">
        <v>4103445.3200000003</v>
      </c>
      <c r="I70" s="9">
        <f t="shared" si="6"/>
        <v>10621910.400000002</v>
      </c>
      <c r="J70" s="61"/>
      <c r="K70" s="9">
        <f t="shared" si="7"/>
        <v>10961105.750000002</v>
      </c>
    </row>
    <row r="71" spans="1:11" ht="18" customHeight="1" x14ac:dyDescent="0.25">
      <c r="A71" s="7" t="s">
        <v>74</v>
      </c>
      <c r="B71" s="8" t="s">
        <v>4</v>
      </c>
      <c r="C71" s="9">
        <v>597688.47</v>
      </c>
      <c r="D71" s="9">
        <v>-153759.19</v>
      </c>
      <c r="E71" s="9">
        <f t="shared" si="5"/>
        <v>443929.27999999997</v>
      </c>
      <c r="G71" s="9">
        <v>10455336.050000001</v>
      </c>
      <c r="H71" s="9">
        <v>9298633.7100000009</v>
      </c>
      <c r="I71" s="9">
        <f t="shared" si="6"/>
        <v>19753969.760000002</v>
      </c>
      <c r="K71" s="9">
        <f t="shared" si="7"/>
        <v>20197899.040000003</v>
      </c>
    </row>
    <row r="72" spans="1:11" ht="18" customHeight="1" x14ac:dyDescent="0.25">
      <c r="A72" s="7" t="s">
        <v>75</v>
      </c>
      <c r="B72" s="8" t="s">
        <v>4</v>
      </c>
      <c r="C72" s="9">
        <v>1400619.5</v>
      </c>
      <c r="D72" s="9">
        <v>-697382.37</v>
      </c>
      <c r="E72" s="9">
        <f t="shared" si="5"/>
        <v>703237.13</v>
      </c>
      <c r="G72" s="9">
        <v>24500970.600000005</v>
      </c>
      <c r="H72" s="9">
        <v>21824305.759999998</v>
      </c>
      <c r="I72" s="9">
        <f t="shared" si="6"/>
        <v>46325276.359999999</v>
      </c>
      <c r="K72" s="9">
        <f t="shared" si="7"/>
        <v>47028513.490000002</v>
      </c>
    </row>
    <row r="73" spans="1:11" ht="18" customHeight="1" x14ac:dyDescent="0.25">
      <c r="A73" s="7" t="s">
        <v>76</v>
      </c>
      <c r="B73" s="8" t="s">
        <v>7</v>
      </c>
      <c r="C73" s="9">
        <v>351287.55</v>
      </c>
      <c r="D73" s="9">
        <v>-36386.86</v>
      </c>
      <c r="E73" s="9">
        <f t="shared" si="5"/>
        <v>314900.69</v>
      </c>
      <c r="G73" s="9">
        <v>6145056.4899999993</v>
      </c>
      <c r="H73" s="9">
        <v>1533245.9</v>
      </c>
      <c r="I73" s="9">
        <f t="shared" si="6"/>
        <v>7678302.3899999987</v>
      </c>
      <c r="K73" s="9">
        <f t="shared" si="7"/>
        <v>7993203.0799999991</v>
      </c>
    </row>
    <row r="74" spans="1:11" ht="18" customHeight="1" x14ac:dyDescent="0.25">
      <c r="A74" s="7" t="s">
        <v>77</v>
      </c>
      <c r="B74" s="8" t="s">
        <v>4</v>
      </c>
      <c r="C74" s="9">
        <v>393066.71</v>
      </c>
      <c r="D74" s="9">
        <v>-65693.95</v>
      </c>
      <c r="E74" s="9">
        <f t="shared" si="5"/>
        <v>327372.76</v>
      </c>
      <c r="G74" s="9">
        <v>6875897.29</v>
      </c>
      <c r="H74" s="9">
        <v>6067052.6600000011</v>
      </c>
      <c r="I74" s="9">
        <f t="shared" si="6"/>
        <v>12942949.950000001</v>
      </c>
      <c r="K74" s="9">
        <f t="shared" si="7"/>
        <v>13270322.710000001</v>
      </c>
    </row>
    <row r="75" spans="1:11" ht="18" customHeight="1" x14ac:dyDescent="0.25">
      <c r="A75" s="7" t="s">
        <v>78</v>
      </c>
      <c r="B75" s="8" t="s">
        <v>71</v>
      </c>
      <c r="C75" s="9">
        <v>320641.15000000002</v>
      </c>
      <c r="D75" s="9">
        <v>-20898.189999999999</v>
      </c>
      <c r="E75" s="9">
        <f t="shared" si="5"/>
        <v>299742.96000000002</v>
      </c>
      <c r="G75" s="9">
        <v>5608960.3700000001</v>
      </c>
      <c r="H75" s="9">
        <v>789908.65999999992</v>
      </c>
      <c r="I75" s="9">
        <f t="shared" si="6"/>
        <v>6398869.0300000003</v>
      </c>
      <c r="K75" s="9">
        <f t="shared" si="7"/>
        <v>6698611.9900000002</v>
      </c>
    </row>
    <row r="76" spans="1:11" ht="18" customHeight="1" x14ac:dyDescent="0.25">
      <c r="A76" s="7" t="s">
        <v>79</v>
      </c>
      <c r="B76" s="8" t="s">
        <v>4</v>
      </c>
      <c r="C76" s="9">
        <v>713224.34</v>
      </c>
      <c r="D76" s="9">
        <v>-267319.17</v>
      </c>
      <c r="E76" s="9">
        <f t="shared" si="5"/>
        <v>445905.17</v>
      </c>
      <c r="G76" s="9">
        <v>12476399.570000002</v>
      </c>
      <c r="H76" s="9">
        <v>15138327.780000005</v>
      </c>
      <c r="I76" s="9">
        <f t="shared" si="6"/>
        <v>27614727.350000009</v>
      </c>
      <c r="K76" s="9">
        <f t="shared" si="7"/>
        <v>28060632.520000011</v>
      </c>
    </row>
    <row r="77" spans="1:11" ht="18" customHeight="1" x14ac:dyDescent="0.25">
      <c r="A77" s="7" t="s">
        <v>80</v>
      </c>
      <c r="B77" s="8" t="s">
        <v>4</v>
      </c>
      <c r="C77" s="9">
        <v>441113.63</v>
      </c>
      <c r="D77" s="9">
        <v>-89529.49</v>
      </c>
      <c r="E77" s="9">
        <f t="shared" si="5"/>
        <v>351584.14</v>
      </c>
      <c r="G77" s="9">
        <v>7716379.8499999987</v>
      </c>
      <c r="H77" s="9">
        <v>4305343</v>
      </c>
      <c r="I77" s="9">
        <f t="shared" si="6"/>
        <v>12021722.849999998</v>
      </c>
      <c r="K77" s="9">
        <f t="shared" si="7"/>
        <v>12373306.989999998</v>
      </c>
    </row>
    <row r="78" spans="1:11" ht="18" customHeight="1" x14ac:dyDescent="0.25">
      <c r="A78" s="7" t="s">
        <v>81</v>
      </c>
      <c r="B78" s="8" t="s">
        <v>7</v>
      </c>
      <c r="C78" s="9">
        <v>315459.78999999998</v>
      </c>
      <c r="D78" s="9">
        <v>-16514.310000000001</v>
      </c>
      <c r="E78" s="9">
        <f t="shared" si="5"/>
        <v>298945.48</v>
      </c>
      <c r="G78" s="9">
        <v>5518323.1700000009</v>
      </c>
      <c r="H78" s="9">
        <v>744853.64000000013</v>
      </c>
      <c r="I78" s="9">
        <f t="shared" si="6"/>
        <v>6263176.8100000005</v>
      </c>
      <c r="K78" s="9">
        <f t="shared" si="7"/>
        <v>6562122.290000001</v>
      </c>
    </row>
    <row r="79" spans="1:11" ht="18" customHeight="1" x14ac:dyDescent="0.25">
      <c r="A79" s="7" t="s">
        <v>82</v>
      </c>
      <c r="B79" s="8" t="s">
        <v>7</v>
      </c>
      <c r="C79" s="9">
        <v>411326.81</v>
      </c>
      <c r="D79" s="9">
        <v>-98024.79</v>
      </c>
      <c r="E79" s="9">
        <f t="shared" si="5"/>
        <v>313302.02</v>
      </c>
      <c r="G79" s="9">
        <v>7195320.3200000003</v>
      </c>
      <c r="H79" s="9">
        <v>3189538.83</v>
      </c>
      <c r="I79" s="9">
        <f t="shared" si="6"/>
        <v>10384859.15</v>
      </c>
      <c r="K79" s="9">
        <f t="shared" si="7"/>
        <v>10698161.17</v>
      </c>
    </row>
    <row r="80" spans="1:11" ht="18" customHeight="1" x14ac:dyDescent="0.25">
      <c r="A80" s="7" t="s">
        <v>83</v>
      </c>
      <c r="B80" s="8" t="s">
        <v>7</v>
      </c>
      <c r="C80" s="9">
        <v>326085.15000000002</v>
      </c>
      <c r="D80" s="9">
        <v>-19507.04</v>
      </c>
      <c r="E80" s="9">
        <f t="shared" si="5"/>
        <v>306578.11000000004</v>
      </c>
      <c r="G80" s="9">
        <v>5704192.0899999989</v>
      </c>
      <c r="H80" s="9">
        <v>1892497.6</v>
      </c>
      <c r="I80" s="9">
        <f t="shared" si="6"/>
        <v>7596689.6899999995</v>
      </c>
      <c r="K80" s="9">
        <f t="shared" si="7"/>
        <v>7903267.7999999998</v>
      </c>
    </row>
    <row r="81" spans="1:11" ht="18" customHeight="1" x14ac:dyDescent="0.25">
      <c r="A81" s="7" t="s">
        <v>84</v>
      </c>
      <c r="B81" s="8" t="s">
        <v>71</v>
      </c>
      <c r="C81" s="9">
        <v>1347080.82</v>
      </c>
      <c r="D81" s="9">
        <v>-491884.98</v>
      </c>
      <c r="E81" s="9">
        <f t="shared" si="5"/>
        <v>855195.84000000008</v>
      </c>
      <c r="F81" s="62"/>
      <c r="G81" s="9">
        <v>23564420.900000002</v>
      </c>
      <c r="H81" s="9">
        <v>19482013.509999998</v>
      </c>
      <c r="I81" s="9">
        <f t="shared" si="6"/>
        <v>43046434.409999996</v>
      </c>
      <c r="J81" s="62"/>
      <c r="K81" s="9">
        <f t="shared" si="7"/>
        <v>43901630.25</v>
      </c>
    </row>
    <row r="82" spans="1:11" s="16" customFormat="1" ht="18" customHeight="1" x14ac:dyDescent="0.2">
      <c r="A82" s="12" t="s">
        <v>112</v>
      </c>
      <c r="B82" s="13"/>
      <c r="C82" s="14">
        <f>+SUM(C4:C81)</f>
        <v>59693036.470000021</v>
      </c>
      <c r="D82" s="15">
        <f>+SUM(D4:D81)</f>
        <v>-22151992.240000002</v>
      </c>
      <c r="E82" s="15">
        <f>+SUM(E4:E81)</f>
        <v>37541044.230000012</v>
      </c>
      <c r="G82" s="60">
        <f>+SUM(G4:G81)</f>
        <v>1044207460.79</v>
      </c>
      <c r="H82" s="60">
        <f>+SUM(H4:H81)</f>
        <v>846903304.52999997</v>
      </c>
      <c r="I82" s="15">
        <f>+SUM(I4:I81)</f>
        <v>1891110765.3200004</v>
      </c>
      <c r="K82" s="15">
        <f>+SUM(K4:K81)</f>
        <v>1928651809.5499995</v>
      </c>
    </row>
    <row r="83" spans="1:11" ht="14.25" x14ac:dyDescent="0.3">
      <c r="A83" s="17"/>
      <c r="B83" s="17"/>
      <c r="C83" s="17"/>
      <c r="G83" s="18"/>
      <c r="H83" s="18"/>
      <c r="I83" s="18"/>
    </row>
    <row r="84" spans="1:11" x14ac:dyDescent="0.25">
      <c r="A84" s="16" t="s">
        <v>124</v>
      </c>
    </row>
    <row r="85" spans="1:11" x14ac:dyDescent="0.25">
      <c r="A85" s="10" t="s">
        <v>149</v>
      </c>
      <c r="C85" s="90">
        <v>6899378107.80231</v>
      </c>
      <c r="D85" s="68">
        <v>0.16</v>
      </c>
      <c r="E85" s="91">
        <f>+D85*C85</f>
        <v>1103900497.2483697</v>
      </c>
    </row>
    <row r="86" spans="1:11" x14ac:dyDescent="0.25">
      <c r="A86" s="10" t="s">
        <v>150</v>
      </c>
      <c r="C86" s="90">
        <v>4581951736.4200001</v>
      </c>
      <c r="D86" s="68">
        <v>0.18</v>
      </c>
      <c r="E86" s="92">
        <f>+D86*C86</f>
        <v>824751312.55559993</v>
      </c>
    </row>
    <row r="87" spans="1:11" x14ac:dyDescent="0.25">
      <c r="E87" s="91">
        <f>SUM(E85:E86)</f>
        <v>1928651809.8039696</v>
      </c>
    </row>
    <row r="88" spans="1:11" ht="14.25" x14ac:dyDescent="0.3">
      <c r="K88" s="18" t="s">
        <v>86</v>
      </c>
    </row>
  </sheetData>
  <sortState ref="A4:K81">
    <sortCondition ref="A4:A81"/>
  </sortState>
  <mergeCells count="7">
    <mergeCell ref="C2:E2"/>
    <mergeCell ref="A2:A3"/>
    <mergeCell ref="B2:B3"/>
    <mergeCell ref="I2:I3"/>
    <mergeCell ref="K2:K3"/>
    <mergeCell ref="G2:G3"/>
    <mergeCell ref="H2:H3"/>
  </mergeCells>
  <printOptions horizontalCentered="1"/>
  <pageMargins left="0.35433070866141736" right="0.39370078740157483" top="0.23" bottom="0" header="0.15748031496062992" footer="0.15748031496062992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E37"/>
  <sheetViews>
    <sheetView showGridLines="0" workbookViewId="0">
      <selection activeCell="A31" sqref="A29:E31"/>
    </sheetView>
  </sheetViews>
  <sheetFormatPr baseColWidth="10" defaultRowHeight="13.5" x14ac:dyDescent="0.25"/>
  <cols>
    <col min="1" max="1" width="27.28515625" style="20" customWidth="1"/>
    <col min="2" max="4" width="18.7109375" style="20" customWidth="1"/>
    <col min="5" max="5" width="5.5703125" style="10" customWidth="1"/>
    <col min="6" max="16384" width="11.42578125" style="10"/>
  </cols>
  <sheetData>
    <row r="1" spans="1:4" ht="18" customHeight="1" x14ac:dyDescent="0.25">
      <c r="A1" s="77" t="s">
        <v>113</v>
      </c>
      <c r="B1" s="78"/>
      <c r="C1" s="78"/>
      <c r="D1" s="79"/>
    </row>
    <row r="3" spans="1:4" s="2" customFormat="1" ht="18" customHeight="1" x14ac:dyDescent="0.2">
      <c r="A3" s="43"/>
      <c r="B3" s="70" t="s">
        <v>106</v>
      </c>
      <c r="C3" s="71"/>
      <c r="D3" s="72"/>
    </row>
    <row r="4" spans="1:4" s="1" customFormat="1" ht="18" customHeight="1" x14ac:dyDescent="0.2">
      <c r="A4" s="25" t="s">
        <v>89</v>
      </c>
      <c r="B4" s="25" t="s">
        <v>88</v>
      </c>
      <c r="C4" s="25" t="s">
        <v>87</v>
      </c>
      <c r="D4" s="25" t="s">
        <v>85</v>
      </c>
    </row>
    <row r="5" spans="1:4" s="2" customFormat="1" ht="18" customHeight="1" x14ac:dyDescent="0.2">
      <c r="A5" s="66" t="s">
        <v>118</v>
      </c>
      <c r="B5" s="24">
        <f>+B17+B11</f>
        <v>1103900497.26</v>
      </c>
      <c r="C5" s="24">
        <f>+C17+C11</f>
        <v>824751312.28999996</v>
      </c>
      <c r="D5" s="24">
        <f>+B5+C5</f>
        <v>1928651809.55</v>
      </c>
    </row>
    <row r="6" spans="1:4" s="2" customFormat="1" ht="18" customHeight="1" x14ac:dyDescent="0.2">
      <c r="A6" s="66" t="s">
        <v>119</v>
      </c>
      <c r="B6" s="24">
        <f>+B18+B12</f>
        <v>778786960.28000009</v>
      </c>
      <c r="C6" s="24">
        <f>+C18+C12</f>
        <v>531735548.39000005</v>
      </c>
      <c r="D6" s="24">
        <f>+B6+C6</f>
        <v>1310522508.6700001</v>
      </c>
    </row>
    <row r="7" spans="1:4" s="2" customFormat="1" ht="18" customHeight="1" x14ac:dyDescent="0.2">
      <c r="A7" s="23"/>
      <c r="B7" s="22">
        <f>+B5/B6-1</f>
        <v>0.41746145423789671</v>
      </c>
      <c r="C7" s="22">
        <f>+C5/C6-1</f>
        <v>0.55105543495671694</v>
      </c>
      <c r="D7" s="22">
        <f>+D5/D6-1</f>
        <v>0.47166629858751219</v>
      </c>
    </row>
    <row r="8" spans="1:4" x14ac:dyDescent="0.25">
      <c r="B8" s="21"/>
      <c r="C8" s="21"/>
      <c r="D8" s="21"/>
    </row>
    <row r="9" spans="1:4" s="2" customFormat="1" ht="18" customHeight="1" x14ac:dyDescent="0.2">
      <c r="A9" s="43"/>
      <c r="B9" s="70" t="s">
        <v>107</v>
      </c>
      <c r="C9" s="71"/>
      <c r="D9" s="72"/>
    </row>
    <row r="10" spans="1:4" s="1" customFormat="1" ht="18" customHeight="1" x14ac:dyDescent="0.2">
      <c r="A10" s="25" t="s">
        <v>89</v>
      </c>
      <c r="B10" s="25" t="s">
        <v>88</v>
      </c>
      <c r="C10" s="25" t="s">
        <v>87</v>
      </c>
      <c r="D10" s="25" t="s">
        <v>85</v>
      </c>
    </row>
    <row r="11" spans="1:4" s="2" customFormat="1" ht="18" customHeight="1" x14ac:dyDescent="0.2">
      <c r="A11" s="66" t="s">
        <v>118</v>
      </c>
      <c r="B11" s="24">
        <f>+'Gtía Mar. - Abr. 2019'!G82</f>
        <v>1044207460.79</v>
      </c>
      <c r="C11" s="24">
        <f>+'Gtía Mar. - Abr. 2019'!H82</f>
        <v>846903304.52999997</v>
      </c>
      <c r="D11" s="24">
        <f>+B11+C11</f>
        <v>1891110765.3199999</v>
      </c>
    </row>
    <row r="12" spans="1:4" s="2" customFormat="1" ht="18" customHeight="1" x14ac:dyDescent="0.2">
      <c r="A12" s="66" t="s">
        <v>119</v>
      </c>
      <c r="B12" s="24">
        <v>730867344.84000015</v>
      </c>
      <c r="C12" s="24">
        <v>520265146.17000002</v>
      </c>
      <c r="D12" s="24">
        <f>+B12+C12</f>
        <v>1251132491.0100002</v>
      </c>
    </row>
    <row r="13" spans="1:4" s="2" customFormat="1" ht="18" customHeight="1" x14ac:dyDescent="0.2">
      <c r="A13" s="23"/>
      <c r="B13" s="22">
        <f>+B11/B12-1</f>
        <v>0.42872365027964898</v>
      </c>
      <c r="C13" s="22">
        <f>+C11/C12-1</f>
        <v>0.62783017614112624</v>
      </c>
      <c r="D13" s="22">
        <f>+D11/D12-1</f>
        <v>0.51151918674365593</v>
      </c>
    </row>
    <row r="14" spans="1:4" x14ac:dyDescent="0.25">
      <c r="B14" s="21"/>
      <c r="C14" s="21"/>
      <c r="D14" s="21"/>
    </row>
    <row r="15" spans="1:4" s="2" customFormat="1" ht="18" customHeight="1" x14ac:dyDescent="0.2">
      <c r="A15" s="43"/>
      <c r="B15" s="70" t="s">
        <v>100</v>
      </c>
      <c r="C15" s="71"/>
      <c r="D15" s="72"/>
    </row>
    <row r="16" spans="1:4" s="1" customFormat="1" ht="18" customHeight="1" x14ac:dyDescent="0.2">
      <c r="A16" s="25" t="s">
        <v>89</v>
      </c>
      <c r="B16" s="25" t="s">
        <v>88</v>
      </c>
      <c r="C16" s="25" t="s">
        <v>87</v>
      </c>
      <c r="D16" s="25" t="s">
        <v>85</v>
      </c>
    </row>
    <row r="17" spans="1:5" s="2" customFormat="1" ht="18" customHeight="1" x14ac:dyDescent="0.2">
      <c r="A17" s="66" t="s">
        <v>118</v>
      </c>
      <c r="B17" s="24">
        <f>+'Gtía Mar. - Abr. 2019'!C82</f>
        <v>59693036.470000021</v>
      </c>
      <c r="C17" s="24">
        <f>+'Gtía Mar. - Abr. 2019'!D82</f>
        <v>-22151992.240000002</v>
      </c>
      <c r="D17" s="24">
        <f>+B17+C17</f>
        <v>37541044.230000019</v>
      </c>
    </row>
    <row r="18" spans="1:5" s="2" customFormat="1" ht="18" customHeight="1" x14ac:dyDescent="0.2">
      <c r="A18" s="66" t="s">
        <v>119</v>
      </c>
      <c r="B18" s="24">
        <v>47919615.439999983</v>
      </c>
      <c r="C18" s="24">
        <v>11470402.220000001</v>
      </c>
      <c r="D18" s="24">
        <f>+B18+C18</f>
        <v>59390017.659999982</v>
      </c>
    </row>
    <row r="19" spans="1:5" s="2" customFormat="1" ht="18" customHeight="1" x14ac:dyDescent="0.2">
      <c r="A19" s="23"/>
      <c r="B19" s="22">
        <f>+B17/B18-1</f>
        <v>0.24569105828366888</v>
      </c>
      <c r="C19" s="22">
        <f>+C17/C18-1</f>
        <v>-2.93123064170979</v>
      </c>
      <c r="D19" s="22">
        <f>+D17/D18-1</f>
        <v>-0.3678896604322035</v>
      </c>
    </row>
    <row r="20" spans="1:5" s="31" customFormat="1" ht="23.25" customHeight="1" x14ac:dyDescent="0.2">
      <c r="A20" s="50" t="s">
        <v>90</v>
      </c>
      <c r="B20" s="51"/>
      <c r="C20" s="51"/>
      <c r="D20" s="51"/>
      <c r="E20" s="52"/>
    </row>
    <row r="21" spans="1:5" s="31" customFormat="1" ht="18" customHeight="1" x14ac:dyDescent="0.2">
      <c r="A21" s="53" t="s">
        <v>91</v>
      </c>
      <c r="B21" s="51"/>
      <c r="C21" s="51"/>
      <c r="D21" s="51"/>
      <c r="E21" s="52"/>
    </row>
    <row r="22" spans="1:5" ht="27" customHeight="1" x14ac:dyDescent="0.25">
      <c r="A22" s="80" t="s">
        <v>120</v>
      </c>
      <c r="B22" s="80"/>
      <c r="C22" s="80"/>
      <c r="D22" s="80"/>
      <c r="E22" s="80"/>
    </row>
    <row r="23" spans="1:5" ht="44.25" customHeight="1" x14ac:dyDescent="0.25">
      <c r="A23" s="80" t="s">
        <v>121</v>
      </c>
      <c r="B23" s="80"/>
      <c r="C23" s="80"/>
      <c r="D23" s="80"/>
      <c r="E23" s="80"/>
    </row>
    <row r="24" spans="1:5" x14ac:dyDescent="0.25">
      <c r="A24" s="54"/>
      <c r="B24" s="55"/>
      <c r="C24" s="55"/>
      <c r="D24" s="55"/>
      <c r="E24" s="19"/>
    </row>
    <row r="25" spans="1:5" s="31" customFormat="1" ht="18" customHeight="1" x14ac:dyDescent="0.2">
      <c r="A25" s="53" t="s">
        <v>92</v>
      </c>
      <c r="B25" s="51"/>
      <c r="C25" s="51"/>
      <c r="D25" s="51"/>
      <c r="E25" s="52"/>
    </row>
    <row r="26" spans="1:5" ht="27" customHeight="1" x14ac:dyDescent="0.25">
      <c r="A26" s="80" t="s">
        <v>122</v>
      </c>
      <c r="B26" s="80"/>
      <c r="C26" s="80"/>
      <c r="D26" s="80"/>
      <c r="E26" s="80"/>
    </row>
    <row r="27" spans="1:5" ht="95.25" customHeight="1" x14ac:dyDescent="0.25">
      <c r="A27" s="82" t="s">
        <v>123</v>
      </c>
      <c r="B27" s="82"/>
      <c r="C27" s="82"/>
      <c r="D27" s="82"/>
      <c r="E27" s="82"/>
    </row>
    <row r="28" spans="1:5" ht="30" customHeight="1" x14ac:dyDescent="0.25">
      <c r="A28" s="82" t="s">
        <v>146</v>
      </c>
      <c r="B28" s="82"/>
      <c r="C28" s="82"/>
      <c r="D28" s="82"/>
      <c r="E28" s="82"/>
    </row>
    <row r="29" spans="1:5" x14ac:dyDescent="0.25">
      <c r="A29" s="82" t="s">
        <v>148</v>
      </c>
      <c r="B29" s="82"/>
      <c r="C29" s="82"/>
      <c r="D29" s="82"/>
      <c r="E29" s="82"/>
    </row>
    <row r="30" spans="1:5" x14ac:dyDescent="0.25">
      <c r="A30" s="82" t="s">
        <v>145</v>
      </c>
      <c r="B30" s="82"/>
      <c r="C30" s="82"/>
      <c r="D30" s="82"/>
      <c r="E30" s="82"/>
    </row>
    <row r="31" spans="1:5" x14ac:dyDescent="0.25">
      <c r="A31" s="82" t="s">
        <v>147</v>
      </c>
      <c r="B31" s="82"/>
      <c r="C31" s="82"/>
      <c r="D31" s="82"/>
      <c r="E31" s="82"/>
    </row>
    <row r="32" spans="1:5" x14ac:dyDescent="0.25">
      <c r="A32" s="67"/>
      <c r="B32" s="67"/>
      <c r="C32" s="67"/>
      <c r="D32" s="67"/>
      <c r="E32" s="67"/>
    </row>
    <row r="33" spans="1:5" ht="18" customHeight="1" x14ac:dyDescent="0.25">
      <c r="A33" s="44"/>
      <c r="E33" s="59" t="s">
        <v>111</v>
      </c>
    </row>
    <row r="34" spans="1:5" ht="31.5" customHeight="1" x14ac:dyDescent="0.25">
      <c r="A34" s="81"/>
      <c r="B34" s="81"/>
      <c r="C34" s="81"/>
      <c r="D34" s="81"/>
      <c r="E34" s="81"/>
    </row>
    <row r="36" spans="1:5" ht="81.75" customHeight="1" x14ac:dyDescent="0.25">
      <c r="A36" s="81"/>
      <c r="B36" s="81"/>
      <c r="C36" s="81"/>
      <c r="D36" s="81"/>
      <c r="E36" s="81"/>
    </row>
    <row r="37" spans="1:5" ht="48.75" customHeight="1" x14ac:dyDescent="0.25">
      <c r="A37" s="81"/>
      <c r="B37" s="81"/>
      <c r="C37" s="81"/>
      <c r="D37" s="81"/>
      <c r="E37" s="81"/>
    </row>
  </sheetData>
  <mergeCells count="15">
    <mergeCell ref="A36:E36"/>
    <mergeCell ref="A37:E37"/>
    <mergeCell ref="A27:E27"/>
    <mergeCell ref="A26:E26"/>
    <mergeCell ref="A23:E23"/>
    <mergeCell ref="A34:E34"/>
    <mergeCell ref="A28:E28"/>
    <mergeCell ref="A29:E29"/>
    <mergeCell ref="A30:E30"/>
    <mergeCell ref="A31:E31"/>
    <mergeCell ref="A1:D1"/>
    <mergeCell ref="B9:D9"/>
    <mergeCell ref="B15:D15"/>
    <mergeCell ref="B3:D3"/>
    <mergeCell ref="A22:E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"/>
  <sheetViews>
    <sheetView showGridLines="0" zoomScale="68" zoomScaleNormal="68" workbookViewId="0">
      <selection activeCell="C3" sqref="C3"/>
    </sheetView>
  </sheetViews>
  <sheetFormatPr baseColWidth="10" defaultRowHeight="16.5" x14ac:dyDescent="0.3"/>
  <cols>
    <col min="1" max="2" width="29.140625" style="27" customWidth="1"/>
    <col min="3" max="3" width="29.140625" customWidth="1"/>
    <col min="4" max="4" width="29" style="63" customWidth="1"/>
    <col min="5" max="5" width="30.140625" style="63" customWidth="1"/>
    <col min="6" max="6" width="29.85546875" style="63" customWidth="1"/>
    <col min="7" max="7" width="11.42578125" style="63"/>
    <col min="8" max="8" width="19.140625" style="64" customWidth="1"/>
    <col min="9" max="9" width="19.28515625" style="64" customWidth="1"/>
    <col min="10" max="13" width="11.42578125" style="64"/>
    <col min="14" max="14" width="11.42578125" style="58"/>
    <col min="15" max="15" width="19.42578125" style="58" bestFit="1" customWidth="1"/>
    <col min="16" max="16" width="17.85546875" style="58" bestFit="1" customWidth="1"/>
    <col min="17" max="17" width="14" style="58" bestFit="1" customWidth="1"/>
    <col min="18" max="18" width="16.5703125" style="58" bestFit="1" customWidth="1"/>
    <col min="19" max="19" width="11.42578125" style="58"/>
    <col min="20" max="22" width="11.42578125" style="64"/>
  </cols>
  <sheetData>
    <row r="1" spans="1:22" s="26" customFormat="1" ht="22.5" customHeight="1" x14ac:dyDescent="0.3">
      <c r="A1" s="87" t="s">
        <v>113</v>
      </c>
      <c r="B1" s="87"/>
      <c r="C1" s="87"/>
      <c r="D1" s="27"/>
      <c r="E1" s="37"/>
      <c r="F1" s="38"/>
      <c r="G1" s="63"/>
      <c r="H1" s="88"/>
      <c r="I1" s="88"/>
      <c r="J1" s="88"/>
      <c r="K1" s="88"/>
      <c r="L1" s="88"/>
      <c r="M1" s="65"/>
      <c r="N1" s="69"/>
      <c r="O1" s="69"/>
      <c r="P1" s="69"/>
      <c r="Q1" s="69"/>
      <c r="R1" s="69"/>
      <c r="S1" s="69"/>
      <c r="T1" s="65"/>
      <c r="U1" s="65"/>
      <c r="V1" s="65"/>
    </row>
    <row r="2" spans="1:22" ht="12.75" customHeight="1" thickBot="1" x14ac:dyDescent="0.35">
      <c r="D2" s="37"/>
      <c r="E2" s="37"/>
      <c r="F2" s="38"/>
      <c r="H2" s="20"/>
      <c r="I2" s="20"/>
      <c r="J2"/>
      <c r="K2"/>
      <c r="L2"/>
    </row>
    <row r="3" spans="1:22" ht="36" customHeight="1" thickBot="1" x14ac:dyDescent="0.35">
      <c r="A3" s="83" t="s">
        <v>93</v>
      </c>
      <c r="B3" s="84"/>
      <c r="C3" s="63"/>
      <c r="D3" s="37"/>
      <c r="E3" s="37"/>
      <c r="F3" s="38"/>
      <c r="H3" s="89" t="s">
        <v>96</v>
      </c>
      <c r="I3" s="89"/>
      <c r="J3" s="89"/>
      <c r="K3" s="89"/>
      <c r="L3" s="89"/>
    </row>
    <row r="4" spans="1:22" ht="36" customHeight="1" thickTop="1" thickBot="1" x14ac:dyDescent="0.35">
      <c r="A4" s="33" t="s">
        <v>94</v>
      </c>
      <c r="B4" s="33" t="s">
        <v>95</v>
      </c>
      <c r="C4" s="63"/>
      <c r="D4" s="37"/>
      <c r="E4" s="37"/>
      <c r="F4" s="38"/>
      <c r="H4" s="1"/>
      <c r="I4" s="1"/>
      <c r="J4" s="1"/>
      <c r="K4" s="1"/>
      <c r="L4" s="1"/>
      <c r="O4" s="45"/>
      <c r="P4" s="46" t="s">
        <v>107</v>
      </c>
      <c r="Q4" s="46" t="s">
        <v>100</v>
      </c>
      <c r="R4" s="46" t="s">
        <v>85</v>
      </c>
    </row>
    <row r="5" spans="1:22" ht="36" customHeight="1" thickBot="1" x14ac:dyDescent="0.35">
      <c r="A5" s="36">
        <v>0.42</v>
      </c>
      <c r="B5" s="36">
        <v>0.54</v>
      </c>
      <c r="C5" s="63"/>
      <c r="D5" s="37"/>
      <c r="E5" s="37"/>
      <c r="F5" s="38"/>
      <c r="H5" s="2"/>
      <c r="I5" s="2"/>
      <c r="J5" s="2"/>
      <c r="K5" s="2"/>
      <c r="L5" s="2"/>
      <c r="O5" s="47" t="s">
        <v>89</v>
      </c>
      <c r="P5" s="46" t="s">
        <v>85</v>
      </c>
      <c r="Q5" s="46" t="s">
        <v>85</v>
      </c>
      <c r="R5" s="46"/>
    </row>
    <row r="6" spans="1:22" ht="12.75" customHeight="1" thickBot="1" x14ac:dyDescent="0.35">
      <c r="C6" s="63"/>
      <c r="D6" s="37"/>
      <c r="E6" s="37"/>
      <c r="F6" s="38"/>
      <c r="H6" s="2"/>
      <c r="I6" s="2"/>
      <c r="J6" s="2"/>
      <c r="K6" s="2"/>
      <c r="L6" s="2"/>
      <c r="O6" s="45" t="s">
        <v>119</v>
      </c>
      <c r="P6" s="48">
        <f>+Observaciones!D12</f>
        <v>1251132491.0100002</v>
      </c>
      <c r="Q6" s="48">
        <f>+Observaciones!D18</f>
        <v>59390017.659999982</v>
      </c>
      <c r="R6" s="48">
        <f>+P6+Q6</f>
        <v>1310522508.6700003</v>
      </c>
    </row>
    <row r="7" spans="1:22" ht="36" customHeight="1" thickBot="1" x14ac:dyDescent="0.35">
      <c r="A7" s="83" t="s">
        <v>96</v>
      </c>
      <c r="B7" s="84"/>
      <c r="C7" s="63"/>
      <c r="D7" s="37"/>
      <c r="E7" s="37"/>
      <c r="F7" s="38"/>
      <c r="H7" s="2"/>
      <c r="I7" s="2"/>
      <c r="J7" s="2"/>
      <c r="K7" s="2"/>
      <c r="L7" s="2"/>
      <c r="O7" s="45" t="s">
        <v>118</v>
      </c>
      <c r="P7" s="48">
        <f>+Observaciones!D11</f>
        <v>1891110765.3199999</v>
      </c>
      <c r="Q7" s="48">
        <f>+Observaciones!D17</f>
        <v>37541044.230000019</v>
      </c>
      <c r="R7" s="48">
        <f>+P7+Q7</f>
        <v>1928651809.55</v>
      </c>
    </row>
    <row r="8" spans="1:22" ht="36" customHeight="1" thickTop="1" thickBot="1" x14ac:dyDescent="0.35">
      <c r="A8" s="33" t="s">
        <v>97</v>
      </c>
      <c r="B8" s="33" t="s">
        <v>98</v>
      </c>
      <c r="C8" s="63"/>
      <c r="D8" s="37"/>
      <c r="E8" s="37"/>
      <c r="F8" s="38"/>
      <c r="H8" s="20"/>
      <c r="I8" s="21"/>
      <c r="J8"/>
      <c r="K8"/>
      <c r="L8"/>
      <c r="O8" s="45"/>
      <c r="P8" s="49">
        <f>+P7/P6-1</f>
        <v>0.51151918674365593</v>
      </c>
      <c r="Q8" s="49">
        <f>+Q7/Q6-1</f>
        <v>-0.3678896604322035</v>
      </c>
      <c r="R8" s="49">
        <f>+R7/R6-1</f>
        <v>0.47166629858751197</v>
      </c>
    </row>
    <row r="9" spans="1:22" ht="36" customHeight="1" thickBot="1" x14ac:dyDescent="0.35">
      <c r="A9" s="34">
        <f>+Observaciones!B7</f>
        <v>0.41746145423789671</v>
      </c>
      <c r="B9" s="35">
        <f>+Observaciones!C7</f>
        <v>0.55105543495671694</v>
      </c>
      <c r="C9" s="63"/>
      <c r="D9" s="37"/>
      <c r="E9" s="37"/>
      <c r="F9" s="38"/>
      <c r="H9" s="43"/>
      <c r="I9" s="2"/>
      <c r="J9" s="2"/>
      <c r="K9" s="2"/>
      <c r="L9" s="2"/>
      <c r="O9" s="56"/>
      <c r="P9" s="57"/>
      <c r="Q9" s="56"/>
      <c r="R9" s="56"/>
    </row>
    <row r="10" spans="1:22" ht="36" customHeight="1" thickBot="1" x14ac:dyDescent="0.35">
      <c r="A10" s="85">
        <f>+Observaciones!D7</f>
        <v>0.47166629858751219</v>
      </c>
      <c r="B10" s="86"/>
      <c r="C10" s="63"/>
      <c r="D10" s="37"/>
      <c r="E10" s="37"/>
      <c r="F10" s="38"/>
      <c r="H10" s="29"/>
      <c r="I10" s="30"/>
      <c r="J10"/>
      <c r="K10"/>
      <c r="L10"/>
    </row>
    <row r="11" spans="1:22" ht="17.25" x14ac:dyDescent="0.3">
      <c r="A11" s="42" t="s">
        <v>99</v>
      </c>
      <c r="C11" s="63"/>
      <c r="D11" s="37"/>
      <c r="E11" s="37"/>
      <c r="F11" s="38"/>
      <c r="H11" s="32"/>
      <c r="I11" s="30"/>
      <c r="J11"/>
      <c r="K11"/>
      <c r="L11"/>
    </row>
    <row r="12" spans="1:22" ht="17.25" x14ac:dyDescent="0.3">
      <c r="A12" s="42"/>
      <c r="C12" s="63"/>
      <c r="D12" s="37"/>
      <c r="E12" s="37"/>
      <c r="F12" s="38"/>
      <c r="H12"/>
      <c r="I12"/>
      <c r="J12"/>
      <c r="K12"/>
      <c r="L12"/>
    </row>
    <row r="13" spans="1:22" ht="17.25" x14ac:dyDescent="0.3">
      <c r="A13" s="42"/>
      <c r="C13" s="63"/>
      <c r="D13" s="37"/>
      <c r="E13" s="37"/>
      <c r="F13" s="38"/>
      <c r="H13" s="28"/>
      <c r="I13" s="20"/>
      <c r="J13"/>
      <c r="K13"/>
      <c r="L13"/>
    </row>
    <row r="14" spans="1:22" ht="17.25" x14ac:dyDescent="0.3">
      <c r="A14" s="42"/>
      <c r="C14" s="63"/>
      <c r="D14" s="37"/>
      <c r="E14" s="37"/>
      <c r="F14" s="38"/>
      <c r="H14" s="28"/>
      <c r="I14" s="20"/>
      <c r="J14"/>
      <c r="K14"/>
      <c r="L14"/>
    </row>
    <row r="15" spans="1:22" ht="17.25" x14ac:dyDescent="0.3">
      <c r="A15" s="42"/>
      <c r="C15" s="63"/>
      <c r="D15" s="37"/>
      <c r="E15" s="37"/>
      <c r="F15" s="38"/>
      <c r="H15" s="44"/>
      <c r="I15" s="20"/>
      <c r="J15"/>
      <c r="K15"/>
      <c r="L15"/>
    </row>
    <row r="16" spans="1:22" ht="17.25" x14ac:dyDescent="0.3">
      <c r="A16" s="42"/>
      <c r="C16" s="63"/>
      <c r="D16" s="37"/>
      <c r="E16" s="37"/>
      <c r="F16" s="38"/>
      <c r="H16"/>
      <c r="I16"/>
      <c r="J16"/>
      <c r="K16"/>
      <c r="L16"/>
    </row>
    <row r="17" spans="1:12" ht="17.25" x14ac:dyDescent="0.3">
      <c r="A17" s="42"/>
      <c r="C17" s="63"/>
      <c r="D17" s="37"/>
      <c r="E17" s="37"/>
      <c r="F17" s="38"/>
      <c r="H17" s="20"/>
      <c r="I17" s="20"/>
      <c r="J17"/>
      <c r="K17"/>
      <c r="L17"/>
    </row>
    <row r="18" spans="1:12" ht="17.25" x14ac:dyDescent="0.3">
      <c r="A18" s="42"/>
      <c r="C18" s="63"/>
      <c r="D18" s="40"/>
      <c r="E18" s="40"/>
      <c r="F18" s="41"/>
      <c r="H18" s="20"/>
      <c r="I18" s="20"/>
      <c r="J18"/>
      <c r="K18"/>
      <c r="L18"/>
    </row>
    <row r="19" spans="1:12" ht="31.5" x14ac:dyDescent="0.3">
      <c r="A19" s="42"/>
      <c r="C19" s="63"/>
      <c r="D19" s="39" t="s">
        <v>110</v>
      </c>
      <c r="E19" s="39" t="s">
        <v>109</v>
      </c>
      <c r="F19" s="39" t="s">
        <v>108</v>
      </c>
      <c r="H19" s="20"/>
      <c r="I19" s="20"/>
      <c r="J19"/>
      <c r="K19"/>
      <c r="L19"/>
    </row>
    <row r="20" spans="1:12" ht="17.25" x14ac:dyDescent="0.3">
      <c r="A20" s="42"/>
      <c r="C20" s="63"/>
      <c r="D20" s="27"/>
      <c r="E20" s="27"/>
      <c r="F20"/>
      <c r="H20" s="20"/>
      <c r="I20" s="20"/>
      <c r="J20"/>
      <c r="K20"/>
    </row>
    <row r="21" spans="1:12" ht="17.25" x14ac:dyDescent="0.3">
      <c r="A21" s="42"/>
      <c r="B21" s="59" t="s">
        <v>111</v>
      </c>
      <c r="C21" s="63"/>
      <c r="D21" s="27"/>
      <c r="E21" s="27"/>
      <c r="F21" s="59" t="s">
        <v>111</v>
      </c>
      <c r="L21" s="59" t="s">
        <v>111</v>
      </c>
    </row>
    <row r="22" spans="1:12" ht="17.25" x14ac:dyDescent="0.3">
      <c r="A22" s="42"/>
      <c r="C22" s="63"/>
      <c r="D22" s="27"/>
      <c r="E22" s="27"/>
      <c r="F22"/>
    </row>
    <row r="23" spans="1:12" ht="17.25" x14ac:dyDescent="0.3">
      <c r="A23" s="42"/>
      <c r="C23" s="63"/>
      <c r="D23" s="27"/>
      <c r="E23" s="27"/>
      <c r="F23"/>
    </row>
  </sheetData>
  <mergeCells count="6">
    <mergeCell ref="A3:B3"/>
    <mergeCell ref="A7:B7"/>
    <mergeCell ref="A10:B10"/>
    <mergeCell ref="A1:C1"/>
    <mergeCell ref="H1:L1"/>
    <mergeCell ref="H3:L3"/>
  </mergeCells>
  <printOptions horizontalCentered="1"/>
  <pageMargins left="0.25" right="0.25" top="0.75" bottom="0.75" header="0.3" footer="0.3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showGridLines="0" workbookViewId="0">
      <selection activeCell="G20" sqref="G20"/>
    </sheetView>
  </sheetViews>
  <sheetFormatPr baseColWidth="10" defaultRowHeight="13.5" x14ac:dyDescent="0.25"/>
  <cols>
    <col min="1" max="1" width="10.140625" style="94" customWidth="1"/>
    <col min="2" max="2" width="16.140625" style="94" customWidth="1"/>
    <col min="3" max="3" width="14.42578125" style="94" customWidth="1"/>
    <col min="4" max="7" width="15.28515625" style="94" bestFit="1" customWidth="1"/>
    <col min="8" max="8" width="17.140625" style="94" bestFit="1" customWidth="1"/>
    <col min="9" max="9" width="15" style="94" bestFit="1" customWidth="1"/>
    <col min="10" max="10" width="17.140625" style="94" bestFit="1" customWidth="1"/>
    <col min="11" max="11" width="13.42578125" style="94" customWidth="1"/>
    <col min="12" max="16384" width="11.42578125" style="94"/>
  </cols>
  <sheetData>
    <row r="1" spans="1:11" ht="15" customHeight="1" x14ac:dyDescent="0.25">
      <c r="A1" s="93" t="s">
        <v>125</v>
      </c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1:11" ht="15" customHeight="1" x14ac:dyDescent="0.25">
      <c r="A2" s="95" t="s">
        <v>126</v>
      </c>
      <c r="B2" s="95"/>
      <c r="C2" s="95"/>
      <c r="D2" s="95"/>
      <c r="E2" s="95"/>
      <c r="F2" s="95"/>
      <c r="G2" s="95"/>
      <c r="H2" s="95"/>
      <c r="I2" s="95"/>
      <c r="J2" s="95"/>
      <c r="K2" s="95"/>
    </row>
    <row r="3" spans="1:11" x14ac:dyDescent="0.2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11" ht="15" customHeight="1" x14ac:dyDescent="0.25">
      <c r="A4" s="95" t="s">
        <v>151</v>
      </c>
      <c r="B4" s="95"/>
      <c r="C4" s="95"/>
      <c r="D4" s="95"/>
      <c r="E4" s="95"/>
      <c r="F4" s="95"/>
      <c r="G4" s="95"/>
      <c r="H4" s="95"/>
      <c r="I4" s="95"/>
      <c r="J4" s="95"/>
      <c r="K4" s="95"/>
    </row>
    <row r="7" spans="1:11" ht="15" customHeight="1" x14ac:dyDescent="0.25">
      <c r="A7" s="97" t="s">
        <v>127</v>
      </c>
      <c r="B7" s="98" t="s">
        <v>128</v>
      </c>
      <c r="C7" s="99"/>
      <c r="D7" s="99"/>
      <c r="E7" s="99"/>
      <c r="F7" s="99"/>
      <c r="G7" s="99"/>
      <c r="H7" s="99"/>
      <c r="I7" s="99"/>
      <c r="J7" s="100"/>
      <c r="K7" s="101" t="s">
        <v>129</v>
      </c>
    </row>
    <row r="8" spans="1:11" ht="15" customHeight="1" x14ac:dyDescent="0.25">
      <c r="A8" s="102"/>
      <c r="B8" s="103" t="s">
        <v>130</v>
      </c>
      <c r="C8" s="104"/>
      <c r="D8" s="103" t="s">
        <v>131</v>
      </c>
      <c r="E8" s="105"/>
      <c r="F8" s="105"/>
      <c r="G8" s="104"/>
      <c r="H8" s="97" t="s">
        <v>132</v>
      </c>
      <c r="I8" s="97" t="s">
        <v>133</v>
      </c>
      <c r="J8" s="97" t="s">
        <v>134</v>
      </c>
      <c r="K8" s="106"/>
    </row>
    <row r="9" spans="1:11" x14ac:dyDescent="0.25">
      <c r="A9" s="107"/>
      <c r="B9" s="108" t="s">
        <v>135</v>
      </c>
      <c r="C9" s="108" t="s">
        <v>136</v>
      </c>
      <c r="D9" s="108" t="s">
        <v>137</v>
      </c>
      <c r="E9" s="108" t="s">
        <v>138</v>
      </c>
      <c r="F9" s="108" t="s">
        <v>139</v>
      </c>
      <c r="G9" s="108" t="s">
        <v>136</v>
      </c>
      <c r="H9" s="107"/>
      <c r="I9" s="107"/>
      <c r="J9" s="107"/>
      <c r="K9" s="109"/>
    </row>
    <row r="10" spans="1:11" ht="16.5" customHeight="1" x14ac:dyDescent="0.25">
      <c r="A10" s="110" t="s">
        <v>140</v>
      </c>
      <c r="B10" s="111">
        <v>572228237.14999998</v>
      </c>
      <c r="C10" s="108">
        <v>0</v>
      </c>
      <c r="D10" s="111">
        <v>142198748.33000001</v>
      </c>
      <c r="E10" s="111">
        <v>24126517.109999999</v>
      </c>
      <c r="F10" s="111">
        <v>29697081.120000001</v>
      </c>
      <c r="G10" s="108">
        <v>0</v>
      </c>
      <c r="H10" s="111">
        <v>768250583.71000004</v>
      </c>
      <c r="I10" s="111">
        <v>-19039443.649999999</v>
      </c>
      <c r="J10" s="111">
        <v>749211140.05999994</v>
      </c>
      <c r="K10" s="108">
        <v>0</v>
      </c>
    </row>
    <row r="11" spans="1:11" ht="16.5" customHeight="1" x14ac:dyDescent="0.25">
      <c r="A11" s="110" t="s">
        <v>141</v>
      </c>
      <c r="B11" s="111">
        <v>509581489.69999999</v>
      </c>
      <c r="C11" s="111">
        <v>62147687.030000001</v>
      </c>
      <c r="D11" s="111">
        <v>130726481.78</v>
      </c>
      <c r="E11" s="111">
        <v>130864631.09</v>
      </c>
      <c r="F11" s="111">
        <v>21350181.899999999</v>
      </c>
      <c r="G11" s="111">
        <v>144510046.80000001</v>
      </c>
      <c r="H11" s="111">
        <v>999180518.29999995</v>
      </c>
      <c r="I11" s="111">
        <v>-26994596.719999999</v>
      </c>
      <c r="J11" s="111">
        <v>972185921.58000004</v>
      </c>
      <c r="K11" s="108">
        <v>0</v>
      </c>
    </row>
    <row r="12" spans="1:11" ht="16.5" customHeight="1" x14ac:dyDescent="0.25">
      <c r="A12" s="110" t="s">
        <v>142</v>
      </c>
      <c r="B12" s="111">
        <v>512120003.13</v>
      </c>
      <c r="C12" s="108">
        <v>0</v>
      </c>
      <c r="D12" s="111">
        <v>128798230.05</v>
      </c>
      <c r="E12" s="111">
        <v>17588287.25</v>
      </c>
      <c r="F12" s="112">
        <v>401927087.10000002</v>
      </c>
      <c r="G12" s="108">
        <v>0</v>
      </c>
      <c r="H12" s="111">
        <v>1060433607.53</v>
      </c>
      <c r="I12" s="111">
        <v>-20523005.120000001</v>
      </c>
      <c r="J12" s="111">
        <v>1039910602.41</v>
      </c>
      <c r="K12" s="108">
        <v>0</v>
      </c>
    </row>
    <row r="13" spans="1:11" ht="16.5" customHeight="1" x14ac:dyDescent="0.25">
      <c r="A13" s="110" t="s">
        <v>143</v>
      </c>
      <c r="B13" s="111">
        <v>532087457.63999999</v>
      </c>
      <c r="C13" s="111">
        <v>59693036.469999999</v>
      </c>
      <c r="D13" s="111">
        <v>163220759.55000001</v>
      </c>
      <c r="E13" s="111">
        <v>47086719.130000003</v>
      </c>
      <c r="F13" s="111">
        <v>88282221.450000003</v>
      </c>
      <c r="G13" s="111">
        <v>-22151992.239999998</v>
      </c>
      <c r="H13" s="111">
        <v>868218202</v>
      </c>
      <c r="I13" s="111">
        <v>-21421517.140000001</v>
      </c>
      <c r="J13" s="111">
        <v>846796684.86000001</v>
      </c>
      <c r="K13" s="108">
        <v>0</v>
      </c>
    </row>
    <row r="14" spans="1:11" ht="16.5" customHeight="1" x14ac:dyDescent="0.25">
      <c r="A14" s="110" t="s">
        <v>144</v>
      </c>
      <c r="B14" s="113">
        <f>+SUM(B10:B13)</f>
        <v>2126017187.6199999</v>
      </c>
      <c r="C14" s="113">
        <f t="shared" ref="C14:K14" si="0">+SUM(C10:C13)</f>
        <v>121840723.5</v>
      </c>
      <c r="D14" s="113">
        <f t="shared" si="0"/>
        <v>564944219.71000004</v>
      </c>
      <c r="E14" s="113">
        <f t="shared" si="0"/>
        <v>219666154.57999998</v>
      </c>
      <c r="F14" s="113">
        <f t="shared" si="0"/>
        <v>541256571.57000005</v>
      </c>
      <c r="G14" s="113">
        <f t="shared" si="0"/>
        <v>122358054.56000002</v>
      </c>
      <c r="H14" s="113">
        <f t="shared" si="0"/>
        <v>3696082911.54</v>
      </c>
      <c r="I14" s="113">
        <f t="shared" si="0"/>
        <v>-87978562.629999995</v>
      </c>
      <c r="J14" s="113">
        <f t="shared" si="0"/>
        <v>3608104348.9099998</v>
      </c>
      <c r="K14" s="113">
        <f t="shared" si="0"/>
        <v>0</v>
      </c>
    </row>
    <row r="15" spans="1:11" x14ac:dyDescent="0.25">
      <c r="F15" s="114"/>
    </row>
    <row r="16" spans="1:11" x14ac:dyDescent="0.25">
      <c r="A16" s="94" t="s">
        <v>155</v>
      </c>
      <c r="F16" s="115">
        <f>+F12/F14</f>
        <v>0.74258144512527047</v>
      </c>
      <c r="G16" s="94" t="s">
        <v>152</v>
      </c>
    </row>
    <row r="17" spans="6:7" x14ac:dyDescent="0.25">
      <c r="F17" s="116">
        <f>+F12/F10</f>
        <v>13.534228683145409</v>
      </c>
      <c r="G17" s="94" t="s">
        <v>153</v>
      </c>
    </row>
    <row r="18" spans="6:7" x14ac:dyDescent="0.25">
      <c r="F18" s="116">
        <f>+F12/G11</f>
        <v>2.7813089539460312</v>
      </c>
      <c r="G18" s="94" t="s">
        <v>154</v>
      </c>
    </row>
  </sheetData>
  <mergeCells count="12">
    <mergeCell ref="I8:I9"/>
    <mergeCell ref="J8:J9"/>
    <mergeCell ref="A1:K1"/>
    <mergeCell ref="A2:K2"/>
    <mergeCell ref="A3:K3"/>
    <mergeCell ref="A4:K4"/>
    <mergeCell ref="A7:A9"/>
    <mergeCell ref="B7:J7"/>
    <mergeCell ref="K7:K9"/>
    <mergeCell ref="B8:C8"/>
    <mergeCell ref="D8:G8"/>
    <mergeCell ref="H8:H9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Gtía Mar. - Abr. 2019</vt:lpstr>
      <vt:lpstr>Observaciones</vt:lpstr>
      <vt:lpstr>Grafico I</vt:lpstr>
      <vt:lpstr>Copa. por Impuesto</vt:lpstr>
      <vt:lpstr>'Grafico I'!Área_de_impresión</vt:lpstr>
      <vt:lpstr>'Gtía Mar. - Abr. 2019'!Área_de_impresión</vt:lpstr>
      <vt:lpstr>Observaciones!Área_de_impresión</vt:lpstr>
      <vt:lpstr>'Gtía Mar. - Abr. 2019'!Títulos_a_imprimir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Anabella C</dc:creator>
  <cp:lastModifiedBy>Gob E R 2</cp:lastModifiedBy>
  <cp:lastPrinted>2019-07-01T15:07:17Z</cp:lastPrinted>
  <dcterms:created xsi:type="dcterms:W3CDTF">2018-06-01T14:08:41Z</dcterms:created>
  <dcterms:modified xsi:type="dcterms:W3CDTF">2019-07-01T15:18:33Z</dcterms:modified>
</cp:coreProperties>
</file>