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885" windowWidth="19635" windowHeight="6735"/>
  </bookViews>
  <sheets>
    <sheet name="Gtía Mar. - Abr. 2020" sheetId="1" r:id="rId1"/>
    <sheet name="Observaciones" sheetId="2" r:id="rId2"/>
    <sheet name="Grafico I" sheetId="3" r:id="rId3"/>
    <sheet name="Gráfico II" sheetId="4" r:id="rId4"/>
  </sheets>
  <definedNames>
    <definedName name="_xlnm._FilterDatabase" localSheetId="0" hidden="1">'Gtía Mar. - Abr. 2020'!$A$2:$G$88</definedName>
    <definedName name="_xlnm.Print_Area" localSheetId="2">'Grafico I'!$A$1:$C$37</definedName>
    <definedName name="_xlnm.Print_Area" localSheetId="3">'Gráfico II'!$A$1:$E$26</definedName>
    <definedName name="_xlnm.Print_Area" localSheetId="1">Observaciones!$A$1:$E$36</definedName>
    <definedName name="Datos_1">#REF!</definedName>
    <definedName name="_xlnm.Print_Titles" localSheetId="0">'Gtía Mar. - Abr. 2020'!$2:$2</definedName>
  </definedNames>
  <calcPr calcId="145621"/>
</workbook>
</file>

<file path=xl/calcChain.xml><?xml version="1.0" encoding="utf-8"?>
<calcChain xmlns="http://schemas.openxmlformats.org/spreadsheetml/2006/main">
  <c r="I5" i="3" l="1"/>
  <c r="H5" i="3"/>
  <c r="H4" i="3"/>
  <c r="H7" i="3" s="1"/>
  <c r="I4" i="3"/>
  <c r="I7" i="3" s="1"/>
  <c r="J81" i="1" l="1"/>
  <c r="J82" i="1"/>
  <c r="J83" i="1"/>
  <c r="J84" i="1"/>
  <c r="J85" i="1"/>
  <c r="I87" i="1"/>
  <c r="H87" i="1"/>
  <c r="E87" i="1"/>
  <c r="D87" i="1"/>
  <c r="F81" i="1"/>
  <c r="F82" i="1"/>
  <c r="L82" i="1" s="1"/>
  <c r="F83" i="1"/>
  <c r="F84" i="1"/>
  <c r="F85" i="1"/>
  <c r="L85" i="1" l="1"/>
  <c r="L81" i="1"/>
  <c r="L84" i="1"/>
  <c r="L83" i="1"/>
  <c r="D12" i="2"/>
  <c r="J4" i="1"/>
  <c r="C17" i="2" l="1"/>
  <c r="B17" i="2" l="1"/>
  <c r="B19" i="2" s="1"/>
  <c r="C6" i="2" l="1"/>
  <c r="B6" i="2"/>
  <c r="H3" i="4"/>
  <c r="C11" i="2"/>
  <c r="B11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6" i="1"/>
  <c r="B5" i="2" l="1"/>
  <c r="B7" i="2" s="1"/>
  <c r="A9" i="3" s="1"/>
  <c r="B13" i="2"/>
  <c r="J87" i="1"/>
  <c r="C13" i="2"/>
  <c r="C5" i="2"/>
  <c r="C7" i="2" s="1"/>
  <c r="B9" i="3" s="1"/>
  <c r="D6" i="2"/>
  <c r="D11" i="2"/>
  <c r="D17" i="2"/>
  <c r="I4" i="4" s="1"/>
  <c r="D18" i="2"/>
  <c r="I3" i="4" s="1"/>
  <c r="J3" i="4" s="1"/>
  <c r="L1" i="1"/>
  <c r="D13" i="2" l="1"/>
  <c r="H4" i="4"/>
  <c r="H5" i="4" s="1"/>
  <c r="I5" i="4"/>
  <c r="D19" i="2"/>
  <c r="D5" i="2"/>
  <c r="D7" i="2" s="1"/>
  <c r="A10" i="3" s="1"/>
  <c r="F60" i="1"/>
  <c r="L60" i="1" s="1"/>
  <c r="F10" i="1"/>
  <c r="L10" i="1" s="1"/>
  <c r="F14" i="1"/>
  <c r="L14" i="1" s="1"/>
  <c r="F18" i="1"/>
  <c r="L18" i="1" s="1"/>
  <c r="F22" i="1"/>
  <c r="L22" i="1" s="1"/>
  <c r="F26" i="1"/>
  <c r="L26" i="1" s="1"/>
  <c r="F30" i="1"/>
  <c r="L30" i="1" s="1"/>
  <c r="F34" i="1"/>
  <c r="L34" i="1" s="1"/>
  <c r="F38" i="1"/>
  <c r="L38" i="1" s="1"/>
  <c r="F42" i="1"/>
  <c r="L42" i="1" s="1"/>
  <c r="F72" i="1"/>
  <c r="L72" i="1" s="1"/>
  <c r="F76" i="1"/>
  <c r="L76" i="1" s="1"/>
  <c r="F46" i="1"/>
  <c r="L46" i="1" s="1"/>
  <c r="F50" i="1"/>
  <c r="L50" i="1" s="1"/>
  <c r="F54" i="1"/>
  <c r="L54" i="1" s="1"/>
  <c r="F58" i="1"/>
  <c r="L58" i="1" s="1"/>
  <c r="F62" i="1"/>
  <c r="L62" i="1" s="1"/>
  <c r="F66" i="1"/>
  <c r="L66" i="1" s="1"/>
  <c r="F70" i="1"/>
  <c r="L70" i="1" s="1"/>
  <c r="F74" i="1"/>
  <c r="L74" i="1" s="1"/>
  <c r="F4" i="1"/>
  <c r="F8" i="1"/>
  <c r="L8" i="1" s="1"/>
  <c r="F12" i="1"/>
  <c r="L12" i="1" s="1"/>
  <c r="F16" i="1"/>
  <c r="L16" i="1" s="1"/>
  <c r="F20" i="1"/>
  <c r="L20" i="1" s="1"/>
  <c r="F24" i="1"/>
  <c r="L24" i="1" s="1"/>
  <c r="F28" i="1"/>
  <c r="L28" i="1" s="1"/>
  <c r="F32" i="1"/>
  <c r="L32" i="1" s="1"/>
  <c r="F36" i="1"/>
  <c r="L36" i="1" s="1"/>
  <c r="F40" i="1"/>
  <c r="L40" i="1" s="1"/>
  <c r="F44" i="1"/>
  <c r="L44" i="1" s="1"/>
  <c r="F48" i="1"/>
  <c r="L48" i="1" s="1"/>
  <c r="F52" i="1"/>
  <c r="L52" i="1" s="1"/>
  <c r="F56" i="1"/>
  <c r="L56" i="1" s="1"/>
  <c r="F64" i="1"/>
  <c r="L64" i="1" s="1"/>
  <c r="F68" i="1"/>
  <c r="L68" i="1" s="1"/>
  <c r="F6" i="1"/>
  <c r="L6" i="1" s="1"/>
  <c r="F78" i="1"/>
  <c r="L78" i="1" s="1"/>
  <c r="F80" i="1"/>
  <c r="L80" i="1" s="1"/>
  <c r="F5" i="1"/>
  <c r="L5" i="1" s="1"/>
  <c r="F7" i="1"/>
  <c r="L7" i="1" s="1"/>
  <c r="F9" i="1"/>
  <c r="L9" i="1" s="1"/>
  <c r="F11" i="1"/>
  <c r="L11" i="1" s="1"/>
  <c r="F13" i="1"/>
  <c r="L13" i="1" s="1"/>
  <c r="F15" i="1"/>
  <c r="L15" i="1" s="1"/>
  <c r="F17" i="1"/>
  <c r="L17" i="1" s="1"/>
  <c r="F19" i="1"/>
  <c r="L19" i="1" s="1"/>
  <c r="F21" i="1"/>
  <c r="L21" i="1" s="1"/>
  <c r="F23" i="1"/>
  <c r="L23" i="1" s="1"/>
  <c r="F25" i="1"/>
  <c r="L25" i="1" s="1"/>
  <c r="F27" i="1"/>
  <c r="L27" i="1" s="1"/>
  <c r="F29" i="1"/>
  <c r="L29" i="1" s="1"/>
  <c r="F31" i="1"/>
  <c r="L31" i="1" s="1"/>
  <c r="F33" i="1"/>
  <c r="L33" i="1" s="1"/>
  <c r="F35" i="1"/>
  <c r="L35" i="1" s="1"/>
  <c r="F37" i="1"/>
  <c r="L37" i="1" s="1"/>
  <c r="F39" i="1"/>
  <c r="L39" i="1" s="1"/>
  <c r="F41" i="1"/>
  <c r="L41" i="1" s="1"/>
  <c r="F43" i="1"/>
  <c r="L43" i="1" s="1"/>
  <c r="F45" i="1"/>
  <c r="L45" i="1" s="1"/>
  <c r="F47" i="1"/>
  <c r="L47" i="1" s="1"/>
  <c r="F49" i="1"/>
  <c r="L49" i="1" s="1"/>
  <c r="F51" i="1"/>
  <c r="L51" i="1" s="1"/>
  <c r="F53" i="1"/>
  <c r="L53" i="1" s="1"/>
  <c r="F55" i="1"/>
  <c r="L55" i="1" s="1"/>
  <c r="F57" i="1"/>
  <c r="L57" i="1" s="1"/>
  <c r="F59" i="1"/>
  <c r="L59" i="1" s="1"/>
  <c r="F61" i="1"/>
  <c r="L61" i="1" s="1"/>
  <c r="F63" i="1"/>
  <c r="L63" i="1" s="1"/>
  <c r="F67" i="1"/>
  <c r="L67" i="1" s="1"/>
  <c r="F69" i="1"/>
  <c r="L69" i="1" s="1"/>
  <c r="F71" i="1"/>
  <c r="L71" i="1" s="1"/>
  <c r="F75" i="1"/>
  <c r="L75" i="1" s="1"/>
  <c r="F77" i="1"/>
  <c r="L77" i="1" s="1"/>
  <c r="F86" i="1"/>
  <c r="L86" i="1" s="1"/>
  <c r="L4" i="1" l="1"/>
  <c r="J4" i="4"/>
  <c r="J5" i="4" s="1"/>
  <c r="F65" i="1"/>
  <c r="L65" i="1" s="1"/>
  <c r="F73" i="1"/>
  <c r="L73" i="1" s="1"/>
  <c r="F79" i="1"/>
  <c r="L79" i="1" s="1"/>
  <c r="F87" i="1" l="1"/>
  <c r="L87" i="1"/>
</calcChain>
</file>

<file path=xl/sharedStrings.xml><?xml version="1.0" encoding="utf-8"?>
<sst xmlns="http://schemas.openxmlformats.org/spreadsheetml/2006/main" count="327" uniqueCount="157">
  <si>
    <t>Impreso el:</t>
  </si>
  <si>
    <t>MUNICIPIOS</t>
  </si>
  <si>
    <t>Partido Político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</si>
  <si>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</si>
  <si>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</si>
  <si>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</si>
  <si>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</si>
  <si>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</si>
  <si>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</si>
  <si>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</si>
  <si>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</si>
  <si>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</si>
  <si>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</si>
  <si>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</si>
  <si>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</si>
  <si>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</si>
  <si>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</si>
  <si>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</si>
  <si>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</si>
  <si>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</si>
  <si>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</si>
  <si>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</si>
  <si>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</si>
  <si>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</si>
  <si>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</si>
  <si>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</si>
  <si>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</si>
  <si>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</si>
  <si>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</si>
  <si>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Dirección General de Relaciones Fiscales con Municipios - MEHF</t>
  </si>
  <si>
    <t>TOTAL GENERAL</t>
  </si>
  <si>
    <t>Departamento</t>
  </si>
  <si>
    <t>1º DE MAYO</t>
  </si>
  <si>
    <t>URUGUAY</t>
  </si>
  <si>
    <t>ALIANZA CAMBIEMOS</t>
  </si>
  <si>
    <t>ALCARÁZ</t>
  </si>
  <si>
    <t>LA PAZ</t>
  </si>
  <si>
    <t>DIAMANTE</t>
  </si>
  <si>
    <t>ALIANZA F. J. CREER ENTRE RÍOS</t>
  </si>
  <si>
    <t>PARANÁ</t>
  </si>
  <si>
    <t>ALDEA SAN ANTONIO</t>
  </si>
  <si>
    <t>GUALEGUAYCHÚ</t>
  </si>
  <si>
    <t>ARANGUREN</t>
  </si>
  <si>
    <t>NOGOYÁ</t>
  </si>
  <si>
    <t>BASAVILBASO</t>
  </si>
  <si>
    <t>BOVRIL</t>
  </si>
  <si>
    <t>CASEROS</t>
  </si>
  <si>
    <t>CEIBAS</t>
  </si>
  <si>
    <t>ISLAS</t>
  </si>
  <si>
    <t>CERRITO</t>
  </si>
  <si>
    <t>UNIÓN VECINAL CERRITO</t>
  </si>
  <si>
    <t>CHAJARÍ</t>
  </si>
  <si>
    <t>FEDERACIÓN</t>
  </si>
  <si>
    <t>COLÓN</t>
  </si>
  <si>
    <t>VECINALISMO COLONENSE</t>
  </si>
  <si>
    <t>COLONIA AVELLANEDA</t>
  </si>
  <si>
    <t>COLONIA AYUÍ</t>
  </si>
  <si>
    <t>CONCORDIA</t>
  </si>
  <si>
    <t>COLONIA ELÍA</t>
  </si>
  <si>
    <t>CONCEPCIÓN DEL URUGUAY</t>
  </si>
  <si>
    <t>CONSCRIPTO BERNARDI</t>
  </si>
  <si>
    <t>FEDERAL</t>
  </si>
  <si>
    <t>CRESPO</t>
  </si>
  <si>
    <t>ENRIQUE CARBÓ</t>
  </si>
  <si>
    <t>ESTANCIA GRANDE</t>
  </si>
  <si>
    <t>PROGRESA ESTANCIA GRANDE</t>
  </si>
  <si>
    <t>GENERAL CAMPOS</t>
  </si>
  <si>
    <t>SAN SALVADOR</t>
  </si>
  <si>
    <t>GENERAL GALARZA</t>
  </si>
  <si>
    <t>GUALEGUAY</t>
  </si>
  <si>
    <t>GENERAL RAMÍREZ</t>
  </si>
  <si>
    <t>GILBERT</t>
  </si>
  <si>
    <t>GOBERNADOR MACIÁ</t>
  </si>
  <si>
    <t>TALA</t>
  </si>
  <si>
    <t>GOBERNADOR MANSILLA</t>
  </si>
  <si>
    <t>HASENKAMP</t>
  </si>
  <si>
    <t>HERNÁNDEZ</t>
  </si>
  <si>
    <t>HERRERA</t>
  </si>
  <si>
    <t>IBICUY</t>
  </si>
  <si>
    <t>LA CRIOLLA</t>
  </si>
  <si>
    <t>LARROQUE</t>
  </si>
  <si>
    <t>LIBERTADOR SAN MARTÍN</t>
  </si>
  <si>
    <t>UNIÓN VECINAL LIBERTADOR SAN MARTIN</t>
  </si>
  <si>
    <t>LOS CHARRÚAS</t>
  </si>
  <si>
    <t>MOVIMIENTO DE PARTICIPACIÓN CIUDADANA</t>
  </si>
  <si>
    <t>LOS CONQUISTADORES</t>
  </si>
  <si>
    <t>LUCAS GONZÁLEZ</t>
  </si>
  <si>
    <t>UNIÓN POR EL CAMBIO LUQUENSE</t>
  </si>
  <si>
    <t>MARÍA GRANDE</t>
  </si>
  <si>
    <t>ORO VERDE</t>
  </si>
  <si>
    <t>UNIÓN VECINAL ORO VERDE</t>
  </si>
  <si>
    <t>PIEDRAS BLANCAS</t>
  </si>
  <si>
    <t>PRONUNCIAMIENTO</t>
  </si>
  <si>
    <t>PUEBLO GENERAL BELGRANO</t>
  </si>
  <si>
    <t>NUEVA GENERACIÓN</t>
  </si>
  <si>
    <t>PUERTO YERUÁ</t>
  </si>
  <si>
    <t>ROSARIO DEL TALA</t>
  </si>
  <si>
    <t>UNIÓN VECINAL TALENSE</t>
  </si>
  <si>
    <t>SAN BENITO</t>
  </si>
  <si>
    <t>SAN GUSTAVO</t>
  </si>
  <si>
    <t>SAN JAIME DE LA FRONTERA</t>
  </si>
  <si>
    <t>SAN JOSÉ</t>
  </si>
  <si>
    <t>SAN JOSÉ DE FELICIANO</t>
  </si>
  <si>
    <t>FELICIANO</t>
  </si>
  <si>
    <t>SAN JUSTO</t>
  </si>
  <si>
    <t>SANTA ANA</t>
  </si>
  <si>
    <t>UNIÓN POR EL FUTURO DE SANTA ANA</t>
  </si>
  <si>
    <t>SANTA ANITA</t>
  </si>
  <si>
    <t>SANTA ELENA</t>
  </si>
  <si>
    <t>JUNTOS POR SANTA ELENA</t>
  </si>
  <si>
    <t>SAUCE DE LUNA</t>
  </si>
  <si>
    <t>SEGUÍ</t>
  </si>
  <si>
    <t>TABOSSI</t>
  </si>
  <si>
    <t>UBAJAY</t>
  </si>
  <si>
    <t>JUNTA VECINAL UBAJAY</t>
  </si>
  <si>
    <t>URDINARRAIN</t>
  </si>
  <si>
    <t>FRENTE PARA TODOS POR URDINARRAIN</t>
  </si>
  <si>
    <t>VALLE MARÍA</t>
  </si>
  <si>
    <t>MOVIMIENTO UNIFICADOR PARTICIP. Y PROGRESO</t>
  </si>
  <si>
    <t>VIALE</t>
  </si>
  <si>
    <t>VICTORIA</t>
  </si>
  <si>
    <t>VILLA CLARA</t>
  </si>
  <si>
    <t>VILLAGUAY</t>
  </si>
  <si>
    <t>VILLA DEL ROSARIO</t>
  </si>
  <si>
    <t>ENCUENTRO POR 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</si>
  <si>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</si>
  <si>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</si>
  <si>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</si>
  <si>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</si>
  <si>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</si>
  <si>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</si>
  <si>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ALDEA BRASILERA (1)</t>
  </si>
  <si>
    <t>ALDEA MARÍA LUISA (1)</t>
  </si>
  <si>
    <t>EL PINGO (1)</t>
  </si>
  <si>
    <t>PUEBLO BRUGO (1)</t>
  </si>
  <si>
    <t>PUEBLO LIEBIG (1)</t>
  </si>
  <si>
    <t>(1) Municipios declarados a partir del 11 de Diciembre de 2019 (Dto. 11, 12, 13, 14 y 15/19), incorporados al Régimen Provincial de Coparticipación a partir de Enero 2020 según Art. 8 de la Ley N° 8.492.</t>
  </si>
  <si>
    <t>Coparticipación Marzo - Abril 2020 - Fuente: SIAF</t>
  </si>
  <si>
    <t>COPARTICIPACIÓN DIARIA TOTAL          MARZO - ABRIL 2020</t>
  </si>
  <si>
    <t>TOTAL COPARTICIPADO EN MARZO - ABRIL 2020</t>
  </si>
  <si>
    <t>GARANTÍA MARZO - ABRIL 2020</t>
  </si>
  <si>
    <t>2º BIMESTRE 2020 (contra mismo período de 2019)</t>
  </si>
  <si>
    <t>Marzo - Abril 2020</t>
  </si>
  <si>
    <t>Marzo - Abril 2019</t>
  </si>
  <si>
    <t>El Total Coparticipado a Municipios por Impuestos Nacionales registra un incremento del 15% en el bimestre Marzo - Abril de 2020, respecto al mismo período del año anterior.</t>
  </si>
  <si>
    <t>En este período, tanto la Garantía como la Coparticipación Diaria se incrementaron respecto del mismo bimestre del año anterior. Tanto la Garantía como la Coparticipación Diaria se incrementaron un 15%</t>
  </si>
  <si>
    <t xml:space="preserve">Cabe resaltar que parte de este comportamiento fue motivado por el vencimiento del 5° Anticipo 2019 de Bienes Personales en el mes de Abril. </t>
  </si>
  <si>
    <t>El Total Coparticipado a Municipios por Impuestos Provinciales durante el bimestre Marzo - Abril de 2020, registra un aumento del 10% respecto del mismo período del año anterior.</t>
  </si>
  <si>
    <t>Es importante aclarar que tanto la Coparticipación Nacional como Provincial durante el bimestre Marzo - Abril 2020, se vieron afectadas por la cuarentena dispuesta por el Gobierno Nacional ante la pandemia de COVID-19 y su consecuente merma económica a nivel general.</t>
  </si>
  <si>
    <t>prov</t>
  </si>
  <si>
    <t>nac</t>
  </si>
  <si>
    <t>Asimismo, la comparación del valor coparticipado al total de Municipios diariamente durante Marzo 2020 en concepto de IA (Impuesto Automotor), arroja que marzo representó:</t>
  </si>
  <si>
    <t>* un 83% del total coparticipado por IA en el cuatrimestre enero - abril 2020.</t>
  </si>
  <si>
    <t>* el equivalente a más de 12 veces el importe coparticipado por IA en enero 2020 (mes de mayor recaudación por IA despues de marzo)</t>
  </si>
  <si>
    <t>* el equivalente a más de 2 veces el importe de la Garantía Provincial enero - febrero 2020.</t>
  </si>
  <si>
    <t xml:space="preserve">Debido al vencimiento anual (en el mes de Marzo) del Impuesto Automotor, (el cual diariamente se coparticipa al 60% y por garantía se distribuye al 18%), y a la prorroga del vencimiento para el pago del anticipo único y del primer anticipo del Impuesto Inmobiliario Rural y Subrural para el mes de Junio por Res. 87/2020 de ATER (el cual se coparticipa directamente por garantía al 18%), es que la Garantía Provincial del período bajo análisis no ha arrojado ajuste a favor de los municipios. </t>
  </si>
  <si>
    <t xml:space="preserve">Siguiendo el criterio adoptado por la Contaduría de la Provincia, en el cuadro anterior se exponen únicamente los importes a cobrar por los Municipios.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</si>
</sst>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[$$-2C0A]\ * #,##0_ ;_ [$$-2C0A]\ * \-#,##0_ ;_ [$$-2C0A]\ * &quot;-&quot;_ ;_ @_ "/>
    <numFmt numFmtId="168" formatCode="0.00000"/>
    <numFmt numFmtId="169" formatCode="_ &quot;$&quot;\ * #,##0_ ;_ &quot;$&quot;\ * \-#,##0_ ;_ &quot;$&quot;\ * &quot;-&quot;??_ ;_ @_ "/>
    <numFmt numFmtId="170" formatCode="_ [$€-2]\ * #,##0.00_ ;_ [$€-2]\ * \-#,##0.00_ ;_ [$€-2]\ * &quot;-&quot;??_ "/>
    <numFmt numFmtId="171" formatCode="_ &quot;$&quot;\ * #,##0.0000_ ;_ &quot;$&quot;\ * \-#,##0.0000_ ;_ &quot;$&quot;\ * &quot;-&quot;??_ ;_ @_ "/>
    <numFmt numFmtId="172" formatCode="_(* #,##0.00_);_(* \(#,##0.00\);_(* \-??_);_(@_)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name val="Century Gothic"/>
      <family val="2"/>
    </font>
    <font>
      <sz val="10"/>
      <color rgb="FF000000"/>
      <name val="Century Gothic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165" fontId="2" fillId="0" borderId="0" applyFont="0" applyFill="0" applyBorder="0" applyAlignment="0" applyProtection="0"/>
    <xf numFmtId="167" fontId="2" fillId="0" borderId="0"/>
    <xf numFmtId="166" fontId="2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170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171" fontId="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8" fillId="0" borderId="0"/>
    <xf numFmtId="0" fontId="1" fillId="0" borderId="0"/>
    <xf numFmtId="0" fontId="6" fillId="23" borderId="9" applyNumberFormat="0" applyFont="0" applyAlignment="0" applyProtection="0"/>
    <xf numFmtId="0" fontId="19" fillId="21" borderId="10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8" fillId="0" borderId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7" fontId="4" fillId="2" borderId="2" xfId="2" applyFont="1" applyFill="1" applyBorder="1" applyAlignment="1">
      <alignment horizontal="left"/>
    </xf>
    <xf numFmtId="169" fontId="4" fillId="0" borderId="2" xfId="1" applyNumberFormat="1" applyFont="1" applyBorder="1" applyAlignment="1"/>
    <xf numFmtId="0" fontId="4" fillId="0" borderId="0" xfId="0" applyFont="1"/>
    <xf numFmtId="167" fontId="4" fillId="2" borderId="2" xfId="2" applyFont="1" applyFill="1" applyBorder="1"/>
    <xf numFmtId="167" fontId="3" fillId="2" borderId="2" xfId="2" applyFont="1" applyFill="1" applyBorder="1" applyAlignment="1">
      <alignment horizontal="left"/>
    </xf>
    <xf numFmtId="0" fontId="3" fillId="0" borderId="2" xfId="0" applyFont="1" applyBorder="1"/>
    <xf numFmtId="169" fontId="3" fillId="0" borderId="2" xfId="1" quotePrefix="1" applyNumberFormat="1" applyFont="1" applyBorder="1" applyAlignment="1"/>
    <xf numFmtId="169" fontId="3" fillId="0" borderId="2" xfId="1" applyNumberFormat="1" applyFont="1" applyBorder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0" borderId="0" xfId="4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horizontal="center"/>
    </xf>
    <xf numFmtId="166" fontId="4" fillId="0" borderId="0" xfId="43" applyFont="1" applyAlignment="1">
      <alignment horizontal="center"/>
    </xf>
    <xf numFmtId="9" fontId="4" fillId="0" borderId="2" xfId="5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4" fillId="0" borderId="2" xfId="4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3" fillId="24" borderId="14" xfId="0" applyFont="1" applyFill="1" applyBorder="1" applyAlignment="1">
      <alignment horizontal="center" vertical="center" wrapText="1" readingOrder="1"/>
    </xf>
    <xf numFmtId="9" fontId="24" fillId="25" borderId="15" xfId="0" applyNumberFormat="1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2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66" fontId="31" fillId="0" borderId="0" xfId="43" applyFont="1" applyBorder="1" applyAlignment="1">
      <alignment horizontal="center" vertical="center"/>
    </xf>
    <xf numFmtId="9" fontId="31" fillId="0" borderId="0" xfId="52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0" fontId="33" fillId="0" borderId="0" xfId="0" applyFont="1"/>
    <xf numFmtId="0" fontId="4" fillId="0" borderId="0" xfId="0" applyFont="1" applyAlignment="1">
      <alignment horizontal="right"/>
    </xf>
    <xf numFmtId="169" fontId="3" fillId="0" borderId="22" xfId="1" applyNumberFormat="1" applyFont="1" applyBorder="1" applyAlignment="1"/>
    <xf numFmtId="0" fontId="4" fillId="0" borderId="0" xfId="0" applyFont="1" applyBorder="1"/>
    <xf numFmtId="0" fontId="4" fillId="0" borderId="21" xfId="0" applyFont="1" applyBorder="1"/>
    <xf numFmtId="0" fontId="36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" fillId="0" borderId="0" xfId="0" applyFont="1" applyAlignment="1"/>
    <xf numFmtId="0" fontId="37" fillId="0" borderId="0" xfId="0" applyFont="1"/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9" fontId="36" fillId="0" borderId="0" xfId="56" applyFont="1"/>
    <xf numFmtId="0" fontId="4" fillId="0" borderId="2" xfId="0" applyFont="1" applyBorder="1" applyAlignment="1">
      <alignment vertical="center"/>
    </xf>
    <xf numFmtId="168" fontId="5" fillId="2" borderId="2" xfId="3" applyNumberFormat="1" applyFont="1" applyFill="1" applyBorder="1" applyAlignment="1">
      <alignment horizontal="left"/>
    </xf>
    <xf numFmtId="0" fontId="38" fillId="0" borderId="0" xfId="0" applyFont="1" applyAlignment="1">
      <alignment horizontal="left"/>
    </xf>
    <xf numFmtId="10" fontId="36" fillId="0" borderId="0" xfId="0" applyNumberFormat="1" applyFont="1"/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 vertical="center"/>
    </xf>
    <xf numFmtId="3" fontId="33" fillId="0" borderId="0" xfId="0" applyNumberFormat="1" applyFont="1"/>
    <xf numFmtId="10" fontId="33" fillId="0" borderId="0" xfId="56" applyNumberFormat="1" applyFont="1"/>
    <xf numFmtId="9" fontId="33" fillId="0" borderId="0" xfId="56" applyFont="1"/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0" fillId="0" borderId="0" xfId="0" applyFont="1" applyAlignment="1"/>
    <xf numFmtId="0" fontId="4" fillId="0" borderId="0" xfId="0" applyFont="1" applyFill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30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 readingOrder="1"/>
    </xf>
    <xf numFmtId="0" fontId="23" fillId="24" borderId="13" xfId="0" applyFont="1" applyFill="1" applyBorder="1" applyAlignment="1">
      <alignment horizontal="center" vertical="center" wrapText="1" readingOrder="1"/>
    </xf>
    <xf numFmtId="9" fontId="26" fillId="26" borderId="16" xfId="0" applyNumberFormat="1" applyFont="1" applyFill="1" applyBorder="1" applyAlignment="1">
      <alignment horizontal="center" vertical="center" wrapText="1" readingOrder="1"/>
    </xf>
    <xf numFmtId="9" fontId="26" fillId="26" borderId="17" xfId="0" applyNumberFormat="1" applyFont="1" applyFill="1" applyBorder="1" applyAlignment="1">
      <alignment horizontal="center" vertical="center" wrapText="1" readingOrder="1"/>
    </xf>
    <xf numFmtId="0" fontId="27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5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 2" xfId="41"/>
    <cellStyle name="Millares 2 2" xfId="42"/>
    <cellStyle name="Millares 3" xfId="43"/>
    <cellStyle name="Millares 4" xfId="44"/>
    <cellStyle name="Millares_Gtia. sept.- octubre 2013" xfId="3"/>
    <cellStyle name="Moneda" xfId="1" builtinId="4"/>
    <cellStyle name="Moneda 2" xfId="45"/>
    <cellStyle name="Normal" xfId="0" builtinId="0"/>
    <cellStyle name="Normal 2" xfId="4"/>
    <cellStyle name="Normal 2 2" xfId="57"/>
    <cellStyle name="Normal 3" xfId="46"/>
    <cellStyle name="Normal 3 2" xfId="47"/>
    <cellStyle name="Normal 4" xfId="48"/>
    <cellStyle name="Normal 5" xfId="2"/>
    <cellStyle name="Note" xfId="49"/>
    <cellStyle name="Output" xfId="50"/>
    <cellStyle name="Porcentaje" xfId="56" builtinId="5"/>
    <cellStyle name="Porcentaje 2" xfId="51"/>
    <cellStyle name="Porcentaje 3" xfId="52"/>
    <cellStyle name="Porcentaje 4" xfId="53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II'!$I$1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Marzo - Abril 2019</c:v>
                </c:pt>
                <c:pt idx="1">
                  <c:v>Marzo - Abril 2020</c:v>
                </c:pt>
              </c:strCache>
            </c:strRef>
          </c:cat>
          <c:val>
            <c:numRef>
              <c:f>'Gráfico II'!$I$3:$I$4</c:f>
              <c:numCache>
                <c:formatCode>_ * #,##0.00_ ;_ * \-#,##0.00_ ;_ * "-"??_ ;_ @_ </c:formatCode>
                <c:ptCount val="2"/>
                <c:pt idx="0">
                  <c:v>37541044.230000019</c:v>
                </c:pt>
                <c:pt idx="1">
                  <c:v>68801999.200000003</c:v>
                </c:pt>
              </c:numCache>
            </c:numRef>
          </c:val>
        </c:ser>
        <c:ser>
          <c:idx val="0"/>
          <c:order val="1"/>
          <c:tx>
            <c:strRef>
              <c:f>'Gráfico II'!$H$1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Marzo - Abril 2019</c:v>
                </c:pt>
                <c:pt idx="1">
                  <c:v>Marzo - Abril 2020</c:v>
                </c:pt>
              </c:strCache>
            </c:strRef>
          </c:cat>
          <c:val>
            <c:numRef>
              <c:f>'Gráfico II'!$H$3:$H$4</c:f>
              <c:numCache>
                <c:formatCode>_ * #,##0.00_ ;_ * \-#,##0.00_ ;_ * "-"??_ ;_ @_ </c:formatCode>
                <c:ptCount val="2"/>
                <c:pt idx="0">
                  <c:v>1891110765.3199999</c:v>
                </c:pt>
                <c:pt idx="1">
                  <c:v>2115260909.3099999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441856"/>
        <c:axId val="72443392"/>
      </c:barChart>
      <c:catAx>
        <c:axId val="7244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443392"/>
        <c:crosses val="autoZero"/>
        <c:auto val="1"/>
        <c:lblAlgn val="ctr"/>
        <c:lblOffset val="100"/>
        <c:noMultiLvlLbl val="0"/>
      </c:catAx>
      <c:valAx>
        <c:axId val="72443392"/>
        <c:scaling>
          <c:orientation val="minMax"/>
        </c:scaling>
        <c:delete val="0"/>
        <c:axPos val="l"/>
        <c:majorGridlines/>
        <c:numFmt formatCode="_ * #,##0.00_ ;_ * \-#,##0.00_ ;_ * &quot;-&quot;??_ ;_ @_ " sourceLinked="1"/>
        <c:majorTickMark val="out"/>
        <c:minorTickMark val="none"/>
        <c:tickLblPos val="nextTo"/>
        <c:crossAx val="7244185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8519385790670359"/>
          <c:y val="0.85713371242649883"/>
          <c:w val="0.73539131712597317"/>
          <c:h val="8.818510135715867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161925</xdr:rowOff>
    </xdr:from>
    <xdr:to>
      <xdr:col>0</xdr:col>
      <xdr:colOff>1799059</xdr:colOff>
      <xdr:row>33</xdr:row>
      <xdr:rowOff>201513</xdr:rowOff>
    </xdr:to>
    <xdr:sp macro="" textlink="">
      <xdr:nvSpPr>
        <xdr:cNvPr id="2" name="3 Flecha arriba"/>
        <xdr:cNvSpPr/>
      </xdr:nvSpPr>
      <xdr:spPr>
        <a:xfrm>
          <a:off x="142875" y="6496050"/>
          <a:ext cx="1656184" cy="2344638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15%</a:t>
          </a:r>
        </a:p>
      </xdr:txBody>
    </xdr:sp>
    <xdr:clientData/>
  </xdr:twoCellAnchor>
  <xdr:twoCellAnchor>
    <xdr:from>
      <xdr:col>1</xdr:col>
      <xdr:colOff>152400</xdr:colOff>
      <xdr:row>26</xdr:row>
      <xdr:rowOff>9524</xdr:rowOff>
    </xdr:from>
    <xdr:to>
      <xdr:col>1</xdr:col>
      <xdr:colOff>1808584</xdr:colOff>
      <xdr:row>34</xdr:row>
      <xdr:rowOff>3745</xdr:rowOff>
    </xdr:to>
    <xdr:sp macro="" textlink="">
      <xdr:nvSpPr>
        <xdr:cNvPr id="3" name="4 Flecha arriba"/>
        <xdr:cNvSpPr/>
      </xdr:nvSpPr>
      <xdr:spPr>
        <a:xfrm>
          <a:off x="2095500" y="7181849"/>
          <a:ext cx="1656184" cy="1670621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10%</a:t>
          </a:r>
        </a:p>
      </xdr:txBody>
    </xdr:sp>
    <xdr:clientData/>
  </xdr:twoCellAnchor>
  <xdr:twoCellAnchor>
    <xdr:from>
      <xdr:col>2</xdr:col>
      <xdr:colOff>152400</xdr:colOff>
      <xdr:row>23</xdr:row>
      <xdr:rowOff>152400</xdr:rowOff>
    </xdr:from>
    <xdr:to>
      <xdr:col>2</xdr:col>
      <xdr:colOff>1808584</xdr:colOff>
      <xdr:row>34</xdr:row>
      <xdr:rowOff>1860</xdr:rowOff>
    </xdr:to>
    <xdr:sp macro="" textlink="">
      <xdr:nvSpPr>
        <xdr:cNvPr id="4" name="5 Flecha arriba"/>
        <xdr:cNvSpPr/>
      </xdr:nvSpPr>
      <xdr:spPr>
        <a:xfrm>
          <a:off x="4038600" y="6696075"/>
          <a:ext cx="1656184" cy="2154510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13%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61911</xdr:rowOff>
    </xdr:from>
    <xdr:to>
      <xdr:col>4</xdr:col>
      <xdr:colOff>657225</xdr:colOff>
      <xdr:row>23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0.81119</cdr:x>
      <cdr:y>0.02497</cdr:y>
    </cdr:from>
    <cdr:to>
      <cdr:x>0.9528</cdr:x>
      <cdr:y>0.12221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19600" y="90482"/>
          <a:ext cx="771526" cy="352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13</a:t>
          </a:r>
          <a:r>
            <a:rPr lang="es-AR" sz="1600" b="1">
              <a:latin typeface="Century Gothic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89"/>
  <sheetViews>
    <sheetView showGridLines="0" tabSelected="1" workbookViewId="0">
      <selection activeCell="B36" sqref="B36"/>
    </sheetView>
  </sheetViews>
  <sheetFormatPr baseColWidth="10" defaultColWidth="11.42578125" defaultRowHeight="13.5" x14ac:dyDescent="0.25"/>
  <cols>
    <col min="1" max="1" width="28.42578125" style="9" customWidth="1"/>
    <col min="2" max="2" width="17.140625" style="9" bestFit="1" customWidth="1"/>
    <col min="3" max="3" width="25.28515625" style="9" customWidth="1"/>
    <col min="4" max="6" width="17.28515625" style="9" customWidth="1"/>
    <col min="7" max="7" width="2.42578125" style="9" customWidth="1"/>
    <col min="8" max="9" width="19.28515625" style="9" hidden="1" customWidth="1"/>
    <col min="10" max="10" width="21.5703125" style="9" customWidth="1"/>
    <col min="11" max="11" width="2.7109375" style="9" customWidth="1"/>
    <col min="12" max="12" width="21.42578125" style="9" customWidth="1"/>
    <col min="13" max="16384" width="11.42578125" style="9"/>
  </cols>
  <sheetData>
    <row r="1" spans="1:14" s="2" customFormat="1" ht="19.5" customHeight="1" x14ac:dyDescent="0.2">
      <c r="A1" s="1" t="s">
        <v>137</v>
      </c>
      <c r="B1" s="1"/>
      <c r="H1" s="4"/>
      <c r="I1" s="4"/>
      <c r="J1" s="4"/>
      <c r="K1" s="3" t="s">
        <v>0</v>
      </c>
      <c r="L1" s="4">
        <f ca="1">+TODAY()</f>
        <v>44057</v>
      </c>
    </row>
    <row r="2" spans="1:14" s="6" customFormat="1" ht="21.75" customHeight="1" x14ac:dyDescent="0.2">
      <c r="A2" s="83" t="s">
        <v>1</v>
      </c>
      <c r="B2" s="83" t="s">
        <v>31</v>
      </c>
      <c r="C2" s="83" t="s">
        <v>2</v>
      </c>
      <c r="D2" s="80" t="s">
        <v>140</v>
      </c>
      <c r="E2" s="81"/>
      <c r="F2" s="82"/>
      <c r="H2" s="85" t="s">
        <v>22</v>
      </c>
      <c r="I2" s="85" t="s">
        <v>23</v>
      </c>
      <c r="J2" s="85" t="s">
        <v>138</v>
      </c>
      <c r="L2" s="85" t="s">
        <v>139</v>
      </c>
    </row>
    <row r="3" spans="1:14" s="6" customFormat="1" ht="27.75" customHeight="1" x14ac:dyDescent="0.2">
      <c r="A3" s="84"/>
      <c r="B3" s="84"/>
      <c r="C3" s="84"/>
      <c r="D3" s="5" t="s">
        <v>19</v>
      </c>
      <c r="E3" s="5" t="s">
        <v>20</v>
      </c>
      <c r="F3" s="5" t="s">
        <v>21</v>
      </c>
      <c r="H3" s="86"/>
      <c r="I3" s="86"/>
      <c r="J3" s="86"/>
      <c r="L3" s="86"/>
    </row>
    <row r="4" spans="1:14" ht="18" customHeight="1" x14ac:dyDescent="0.3">
      <c r="A4" s="7" t="s">
        <v>32</v>
      </c>
      <c r="B4" s="7" t="s">
        <v>33</v>
      </c>
      <c r="C4" s="71" t="s">
        <v>34</v>
      </c>
      <c r="D4" s="8">
        <v>334013.07</v>
      </c>
      <c r="E4" s="8">
        <v>0</v>
      </c>
      <c r="F4" s="8">
        <f t="shared" ref="F4:F35" si="0">+E4+D4</f>
        <v>334013.07</v>
      </c>
      <c r="H4" s="8">
        <v>5845518.4500000002</v>
      </c>
      <c r="I4" s="8">
        <v>1548734.6</v>
      </c>
      <c r="J4" s="8">
        <f>+H4+I4</f>
        <v>7394253.0500000007</v>
      </c>
      <c r="L4" s="8">
        <f>+F4+J4</f>
        <v>7728266.120000001</v>
      </c>
      <c r="N4" s="6"/>
    </row>
    <row r="5" spans="1:14" ht="18" customHeight="1" x14ac:dyDescent="0.3">
      <c r="A5" s="7" t="s">
        <v>35</v>
      </c>
      <c r="B5" s="7" t="s">
        <v>36</v>
      </c>
      <c r="C5" s="71" t="s">
        <v>34</v>
      </c>
      <c r="D5" s="8">
        <v>387045.65</v>
      </c>
      <c r="E5" s="8">
        <v>0</v>
      </c>
      <c r="F5" s="8">
        <f t="shared" si="0"/>
        <v>387045.65</v>
      </c>
      <c r="H5" s="8">
        <v>6773634.6200000001</v>
      </c>
      <c r="I5" s="8">
        <v>1596775.7200000002</v>
      </c>
      <c r="J5" s="8">
        <f t="shared" ref="J5:J35" si="1">+H5+I5</f>
        <v>8370410.3399999999</v>
      </c>
      <c r="L5" s="8">
        <f t="shared" ref="L5:L68" si="2">+F5+J5</f>
        <v>8757455.9900000002</v>
      </c>
    </row>
    <row r="6" spans="1:14" ht="18" customHeight="1" x14ac:dyDescent="0.3">
      <c r="A6" s="7" t="s">
        <v>131</v>
      </c>
      <c r="B6" s="7" t="s">
        <v>37</v>
      </c>
      <c r="C6" s="71" t="s">
        <v>38</v>
      </c>
      <c r="D6" s="8">
        <v>323486.36</v>
      </c>
      <c r="E6" s="8">
        <v>0</v>
      </c>
      <c r="F6" s="8">
        <f t="shared" si="0"/>
        <v>323486.36</v>
      </c>
      <c r="H6" s="8">
        <v>5661291.959999999</v>
      </c>
      <c r="I6" s="8">
        <v>936048.54999999981</v>
      </c>
      <c r="J6" s="8">
        <f t="shared" si="1"/>
        <v>6597340.5099999988</v>
      </c>
      <c r="L6" s="8">
        <f t="shared" si="2"/>
        <v>6920826.8699999992</v>
      </c>
    </row>
    <row r="7" spans="1:14" ht="18" customHeight="1" x14ac:dyDescent="0.3">
      <c r="A7" s="7" t="s">
        <v>132</v>
      </c>
      <c r="B7" s="7" t="s">
        <v>39</v>
      </c>
      <c r="C7" s="71" t="s">
        <v>34</v>
      </c>
      <c r="D7" s="8">
        <v>324470.23</v>
      </c>
      <c r="E7" s="8">
        <v>0</v>
      </c>
      <c r="F7" s="8">
        <f t="shared" si="0"/>
        <v>324470.23</v>
      </c>
      <c r="H7" s="8">
        <v>5678510.4999999991</v>
      </c>
      <c r="I7" s="8">
        <v>1409472.9499999997</v>
      </c>
      <c r="J7" s="8">
        <f t="shared" si="1"/>
        <v>7087983.4499999993</v>
      </c>
      <c r="L7" s="8">
        <f t="shared" si="2"/>
        <v>7412453.6799999997</v>
      </c>
    </row>
    <row r="8" spans="1:14" ht="18" customHeight="1" x14ac:dyDescent="0.3">
      <c r="A8" s="7" t="s">
        <v>40</v>
      </c>
      <c r="B8" s="7" t="s">
        <v>41</v>
      </c>
      <c r="C8" s="71" t="s">
        <v>38</v>
      </c>
      <c r="D8" s="8">
        <v>357302.52</v>
      </c>
      <c r="E8" s="8">
        <v>0</v>
      </c>
      <c r="F8" s="8">
        <f t="shared" si="0"/>
        <v>357302.52</v>
      </c>
      <c r="H8" s="8">
        <v>6253104.3899999978</v>
      </c>
      <c r="I8" s="8">
        <v>2537365.08</v>
      </c>
      <c r="J8" s="8">
        <f t="shared" si="1"/>
        <v>8790469.4699999988</v>
      </c>
      <c r="L8" s="8">
        <f t="shared" si="2"/>
        <v>9147771.9899999984</v>
      </c>
    </row>
    <row r="9" spans="1:14" ht="18" customHeight="1" x14ac:dyDescent="0.3">
      <c r="A9" s="7" t="s">
        <v>42</v>
      </c>
      <c r="B9" s="7" t="s">
        <v>43</v>
      </c>
      <c r="C9" s="71" t="s">
        <v>38</v>
      </c>
      <c r="D9" s="8">
        <v>360453.67</v>
      </c>
      <c r="E9" s="8">
        <v>0</v>
      </c>
      <c r="F9" s="8">
        <f t="shared" si="0"/>
        <v>360453.67</v>
      </c>
      <c r="H9" s="8">
        <v>6308251.9900000002</v>
      </c>
      <c r="I9" s="8">
        <v>1598253.5199999998</v>
      </c>
      <c r="J9" s="8">
        <f t="shared" si="1"/>
        <v>7906505.5099999998</v>
      </c>
      <c r="L9" s="8">
        <f t="shared" si="2"/>
        <v>8266959.1799999997</v>
      </c>
    </row>
    <row r="10" spans="1:14" ht="18" customHeight="1" x14ac:dyDescent="0.3">
      <c r="A10" s="7" t="s">
        <v>44</v>
      </c>
      <c r="B10" s="7" t="s">
        <v>33</v>
      </c>
      <c r="C10" s="71" t="s">
        <v>34</v>
      </c>
      <c r="D10" s="8">
        <v>610762.23</v>
      </c>
      <c r="E10" s="8">
        <v>0</v>
      </c>
      <c r="F10" s="8">
        <f t="shared" si="0"/>
        <v>610762.23</v>
      </c>
      <c r="H10" s="8">
        <v>10688868.900000002</v>
      </c>
      <c r="I10" s="8">
        <v>7426361.8999999985</v>
      </c>
      <c r="J10" s="8">
        <f t="shared" si="1"/>
        <v>18115230.800000001</v>
      </c>
      <c r="L10" s="8">
        <f t="shared" si="2"/>
        <v>18725993.030000001</v>
      </c>
    </row>
    <row r="11" spans="1:14" ht="18" customHeight="1" x14ac:dyDescent="0.3">
      <c r="A11" s="7" t="s">
        <v>45</v>
      </c>
      <c r="B11" s="7" t="s">
        <v>36</v>
      </c>
      <c r="C11" s="71" t="s">
        <v>34</v>
      </c>
      <c r="D11" s="8">
        <v>593073.23</v>
      </c>
      <c r="E11" s="8">
        <v>0</v>
      </c>
      <c r="F11" s="8">
        <f t="shared" si="0"/>
        <v>593073.23</v>
      </c>
      <c r="H11" s="8">
        <v>10379296.130000001</v>
      </c>
      <c r="I11" s="8">
        <v>5846393.5299999993</v>
      </c>
      <c r="J11" s="8">
        <f t="shared" si="1"/>
        <v>16225689.66</v>
      </c>
      <c r="L11" s="8">
        <f t="shared" si="2"/>
        <v>16818762.890000001</v>
      </c>
    </row>
    <row r="12" spans="1:14" ht="18" customHeight="1" x14ac:dyDescent="0.3">
      <c r="A12" s="7" t="s">
        <v>46</v>
      </c>
      <c r="B12" s="7" t="s">
        <v>33</v>
      </c>
      <c r="C12" s="71" t="s">
        <v>34</v>
      </c>
      <c r="D12" s="8">
        <v>398776.39</v>
      </c>
      <c r="E12" s="8">
        <v>0</v>
      </c>
      <c r="F12" s="8">
        <f t="shared" si="0"/>
        <v>398776.39</v>
      </c>
      <c r="H12" s="8">
        <v>6978932.7800000012</v>
      </c>
      <c r="I12" s="8">
        <v>3972796.6300000008</v>
      </c>
      <c r="J12" s="8">
        <f t="shared" si="1"/>
        <v>10951729.410000002</v>
      </c>
      <c r="L12" s="8">
        <f t="shared" si="2"/>
        <v>11350505.800000003</v>
      </c>
    </row>
    <row r="13" spans="1:14" ht="18" customHeight="1" x14ac:dyDescent="0.3">
      <c r="A13" s="7" t="s">
        <v>47</v>
      </c>
      <c r="B13" s="7" t="s">
        <v>48</v>
      </c>
      <c r="C13" s="71" t="s">
        <v>38</v>
      </c>
      <c r="D13" s="8">
        <v>366769.7</v>
      </c>
      <c r="E13" s="8">
        <v>0</v>
      </c>
      <c r="F13" s="8">
        <f t="shared" si="0"/>
        <v>366769.7</v>
      </c>
      <c r="H13" s="8">
        <v>6418787.8800000008</v>
      </c>
      <c r="I13" s="8">
        <v>1151549.7299999997</v>
      </c>
      <c r="J13" s="8">
        <f t="shared" si="1"/>
        <v>7570337.6100000003</v>
      </c>
      <c r="L13" s="8">
        <f t="shared" si="2"/>
        <v>7937107.3100000005</v>
      </c>
    </row>
    <row r="14" spans="1:14" ht="18" customHeight="1" x14ac:dyDescent="0.3">
      <c r="A14" s="7" t="s">
        <v>49</v>
      </c>
      <c r="B14" s="7" t="s">
        <v>39</v>
      </c>
      <c r="C14" s="71" t="s">
        <v>50</v>
      </c>
      <c r="D14" s="8">
        <v>506362.07</v>
      </c>
      <c r="E14" s="8">
        <v>0</v>
      </c>
      <c r="F14" s="8">
        <f t="shared" si="0"/>
        <v>506362.07</v>
      </c>
      <c r="H14" s="8">
        <v>8861775.6199999973</v>
      </c>
      <c r="I14" s="8">
        <v>7102745.2700000005</v>
      </c>
      <c r="J14" s="8">
        <f t="shared" si="1"/>
        <v>15964520.889999997</v>
      </c>
      <c r="L14" s="8">
        <f t="shared" si="2"/>
        <v>16470882.959999997</v>
      </c>
    </row>
    <row r="15" spans="1:14" ht="18" customHeight="1" x14ac:dyDescent="0.3">
      <c r="A15" s="7" t="s">
        <v>51</v>
      </c>
      <c r="B15" s="7" t="s">
        <v>52</v>
      </c>
      <c r="C15" s="71" t="s">
        <v>34</v>
      </c>
      <c r="D15" s="8">
        <v>1818361.16</v>
      </c>
      <c r="E15" s="8">
        <v>0</v>
      </c>
      <c r="F15" s="8">
        <f t="shared" si="0"/>
        <v>1818361.16</v>
      </c>
      <c r="H15" s="8">
        <v>31822897.829999998</v>
      </c>
      <c r="I15" s="8">
        <v>33801758.259999998</v>
      </c>
      <c r="J15" s="8">
        <f t="shared" si="1"/>
        <v>65624656.089999996</v>
      </c>
      <c r="L15" s="8">
        <f t="shared" si="2"/>
        <v>67443017.25</v>
      </c>
    </row>
    <row r="16" spans="1:14" ht="18" customHeight="1" x14ac:dyDescent="0.3">
      <c r="A16" s="7" t="s">
        <v>53</v>
      </c>
      <c r="B16" s="7" t="s">
        <v>53</v>
      </c>
      <c r="C16" s="71" t="s">
        <v>54</v>
      </c>
      <c r="D16" s="8">
        <v>1517558.82</v>
      </c>
      <c r="E16" s="8">
        <v>0</v>
      </c>
      <c r="F16" s="8">
        <f t="shared" si="0"/>
        <v>1517558.82</v>
      </c>
      <c r="H16" s="8">
        <v>26558595.909999996</v>
      </c>
      <c r="I16" s="8">
        <v>25607512.529999997</v>
      </c>
      <c r="J16" s="8">
        <f t="shared" si="1"/>
        <v>52166108.439999998</v>
      </c>
      <c r="L16" s="8">
        <f t="shared" si="2"/>
        <v>53683667.259999998</v>
      </c>
    </row>
    <row r="17" spans="1:12" ht="18" customHeight="1" x14ac:dyDescent="0.3">
      <c r="A17" s="7" t="s">
        <v>55</v>
      </c>
      <c r="B17" s="7" t="s">
        <v>39</v>
      </c>
      <c r="C17" s="71" t="s">
        <v>38</v>
      </c>
      <c r="D17" s="8">
        <v>474919.56</v>
      </c>
      <c r="E17" s="8">
        <v>0</v>
      </c>
      <c r="F17" s="8">
        <f t="shared" si="0"/>
        <v>474919.56</v>
      </c>
      <c r="H17" s="8">
        <v>8311504.3300000001</v>
      </c>
      <c r="I17" s="8">
        <v>2642655.54</v>
      </c>
      <c r="J17" s="8">
        <f t="shared" si="1"/>
        <v>10954159.870000001</v>
      </c>
      <c r="L17" s="8">
        <f t="shared" si="2"/>
        <v>11429079.430000002</v>
      </c>
    </row>
    <row r="18" spans="1:12" ht="18" customHeight="1" x14ac:dyDescent="0.3">
      <c r="A18" s="7" t="s">
        <v>56</v>
      </c>
      <c r="B18" s="7" t="s">
        <v>57</v>
      </c>
      <c r="C18" s="71" t="s">
        <v>38</v>
      </c>
      <c r="D18" s="8">
        <v>370147.88</v>
      </c>
      <c r="E18" s="8">
        <v>0</v>
      </c>
      <c r="F18" s="8">
        <f t="shared" si="0"/>
        <v>370147.88</v>
      </c>
      <c r="H18" s="8">
        <v>6477908.9799999995</v>
      </c>
      <c r="I18" s="8">
        <v>1603148.29</v>
      </c>
      <c r="J18" s="8">
        <f t="shared" si="1"/>
        <v>8081057.2699999996</v>
      </c>
      <c r="L18" s="8">
        <f t="shared" si="2"/>
        <v>8451205.1500000004</v>
      </c>
    </row>
    <row r="19" spans="1:12" ht="18" customHeight="1" x14ac:dyDescent="0.3">
      <c r="A19" s="7" t="s">
        <v>58</v>
      </c>
      <c r="B19" s="7" t="s">
        <v>33</v>
      </c>
      <c r="C19" s="71" t="s">
        <v>38</v>
      </c>
      <c r="D19" s="8">
        <v>337349.96</v>
      </c>
      <c r="E19" s="8">
        <v>0</v>
      </c>
      <c r="F19" s="8">
        <f t="shared" si="0"/>
        <v>337349.96</v>
      </c>
      <c r="H19" s="8">
        <v>5903917.0499999998</v>
      </c>
      <c r="I19" s="8">
        <v>1324610.5900000003</v>
      </c>
      <c r="J19" s="8">
        <f t="shared" si="1"/>
        <v>7228527.6400000006</v>
      </c>
      <c r="L19" s="8">
        <f t="shared" si="2"/>
        <v>7565877.6000000006</v>
      </c>
    </row>
    <row r="20" spans="1:12" ht="18" customHeight="1" x14ac:dyDescent="0.3">
      <c r="A20" s="7" t="s">
        <v>59</v>
      </c>
      <c r="B20" s="7" t="s">
        <v>33</v>
      </c>
      <c r="C20" s="71" t="s">
        <v>38</v>
      </c>
      <c r="D20" s="8">
        <v>3122282.89</v>
      </c>
      <c r="E20" s="8">
        <v>0</v>
      </c>
      <c r="F20" s="8">
        <f t="shared" si="0"/>
        <v>3122282.89</v>
      </c>
      <c r="H20" s="8">
        <v>54642659.38000001</v>
      </c>
      <c r="I20" s="8">
        <v>56641250.260000005</v>
      </c>
      <c r="J20" s="8">
        <f t="shared" si="1"/>
        <v>111283909.64000002</v>
      </c>
      <c r="L20" s="8">
        <f t="shared" si="2"/>
        <v>114406192.53000002</v>
      </c>
    </row>
    <row r="21" spans="1:12" ht="18" customHeight="1" x14ac:dyDescent="0.3">
      <c r="A21" s="7" t="s">
        <v>57</v>
      </c>
      <c r="B21" s="7" t="s">
        <v>57</v>
      </c>
      <c r="C21" s="71" t="s">
        <v>38</v>
      </c>
      <c r="D21" s="8">
        <v>6527335.1100000003</v>
      </c>
      <c r="E21" s="8">
        <v>0</v>
      </c>
      <c r="F21" s="8">
        <f t="shared" si="0"/>
        <v>6527335.1100000003</v>
      </c>
      <c r="H21" s="8">
        <v>114234027.49000002</v>
      </c>
      <c r="I21" s="8">
        <v>100977604.72</v>
      </c>
      <c r="J21" s="8">
        <f t="shared" si="1"/>
        <v>215211632.21000004</v>
      </c>
      <c r="L21" s="8">
        <f t="shared" si="2"/>
        <v>221738967.32000005</v>
      </c>
    </row>
    <row r="22" spans="1:12" ht="18" customHeight="1" x14ac:dyDescent="0.3">
      <c r="A22" s="7" t="s">
        <v>60</v>
      </c>
      <c r="B22" s="7" t="s">
        <v>61</v>
      </c>
      <c r="C22" s="71" t="s">
        <v>38</v>
      </c>
      <c r="D22" s="8">
        <v>347876.67</v>
      </c>
      <c r="E22" s="8">
        <v>0</v>
      </c>
      <c r="F22" s="8">
        <f t="shared" si="0"/>
        <v>347876.67</v>
      </c>
      <c r="H22" s="8">
        <v>6088143.5199999996</v>
      </c>
      <c r="I22" s="8">
        <v>944429.70000000019</v>
      </c>
      <c r="J22" s="8">
        <f t="shared" si="1"/>
        <v>7032573.2199999997</v>
      </c>
      <c r="L22" s="8">
        <f t="shared" si="2"/>
        <v>7380449.8899999997</v>
      </c>
    </row>
    <row r="23" spans="1:12" ht="18" customHeight="1" x14ac:dyDescent="0.3">
      <c r="A23" s="7" t="s">
        <v>62</v>
      </c>
      <c r="B23" s="7" t="s">
        <v>39</v>
      </c>
      <c r="C23" s="71" t="s">
        <v>34</v>
      </c>
      <c r="D23" s="8">
        <v>1187061.53</v>
      </c>
      <c r="E23" s="8">
        <v>0</v>
      </c>
      <c r="F23" s="8">
        <f t="shared" si="0"/>
        <v>1187061.53</v>
      </c>
      <c r="H23" s="8">
        <v>20774606.73</v>
      </c>
      <c r="I23" s="8">
        <v>29340253.890000004</v>
      </c>
      <c r="J23" s="8">
        <f t="shared" si="1"/>
        <v>50114860.620000005</v>
      </c>
      <c r="L23" s="8">
        <f t="shared" si="2"/>
        <v>51301922.150000006</v>
      </c>
    </row>
    <row r="24" spans="1:12" ht="18" customHeight="1" x14ac:dyDescent="0.3">
      <c r="A24" s="7" t="s">
        <v>37</v>
      </c>
      <c r="B24" s="7" t="s">
        <v>37</v>
      </c>
      <c r="C24" s="71" t="s">
        <v>38</v>
      </c>
      <c r="D24" s="8">
        <v>931331.38</v>
      </c>
      <c r="E24" s="8">
        <v>0</v>
      </c>
      <c r="F24" s="8">
        <f t="shared" si="0"/>
        <v>931331.38</v>
      </c>
      <c r="H24" s="8">
        <v>16299107.210000005</v>
      </c>
      <c r="I24" s="8">
        <v>13749808.670000002</v>
      </c>
      <c r="J24" s="8">
        <f t="shared" si="1"/>
        <v>30048915.880000006</v>
      </c>
      <c r="L24" s="8">
        <f t="shared" si="2"/>
        <v>30980247.260000005</v>
      </c>
    </row>
    <row r="25" spans="1:12" ht="18" customHeight="1" x14ac:dyDescent="0.3">
      <c r="A25" s="7" t="s">
        <v>133</v>
      </c>
      <c r="B25" s="7" t="s">
        <v>39</v>
      </c>
      <c r="C25" s="71" t="s">
        <v>38</v>
      </c>
      <c r="D25" s="8">
        <v>319241.28000000003</v>
      </c>
      <c r="E25" s="8">
        <v>0</v>
      </c>
      <c r="F25" s="8">
        <f t="shared" si="0"/>
        <v>319241.28000000003</v>
      </c>
      <c r="H25" s="8">
        <v>5586999.3300000001</v>
      </c>
      <c r="I25" s="8">
        <v>425989.30999999994</v>
      </c>
      <c r="J25" s="8">
        <f t="shared" si="1"/>
        <v>6012988.6399999997</v>
      </c>
      <c r="L25" s="8">
        <f t="shared" si="2"/>
        <v>6332229.9199999999</v>
      </c>
    </row>
    <row r="26" spans="1:12" ht="18" customHeight="1" x14ac:dyDescent="0.3">
      <c r="A26" s="7" t="s">
        <v>63</v>
      </c>
      <c r="B26" s="7" t="s">
        <v>41</v>
      </c>
      <c r="C26" s="71" t="s">
        <v>38</v>
      </c>
      <c r="D26" s="8">
        <v>323479.48</v>
      </c>
      <c r="E26" s="8">
        <v>0</v>
      </c>
      <c r="F26" s="8">
        <f t="shared" si="0"/>
        <v>323479.48</v>
      </c>
      <c r="H26" s="8">
        <v>5661171.5399999982</v>
      </c>
      <c r="I26" s="8">
        <v>504168.30000000005</v>
      </c>
      <c r="J26" s="8">
        <f t="shared" si="1"/>
        <v>6165339.839999998</v>
      </c>
      <c r="L26" s="8">
        <f t="shared" si="2"/>
        <v>6488819.3199999984</v>
      </c>
    </row>
    <row r="27" spans="1:12" ht="18" customHeight="1" x14ac:dyDescent="0.3">
      <c r="A27" s="7" t="s">
        <v>64</v>
      </c>
      <c r="B27" s="7" t="s">
        <v>57</v>
      </c>
      <c r="C27" s="71" t="s">
        <v>65</v>
      </c>
      <c r="D27" s="8">
        <v>380289.29</v>
      </c>
      <c r="E27" s="8">
        <v>0</v>
      </c>
      <c r="F27" s="8">
        <f t="shared" si="0"/>
        <v>380289.29</v>
      </c>
      <c r="H27" s="8">
        <v>6655392.5700000003</v>
      </c>
      <c r="I27" s="8">
        <v>1952620.8599999996</v>
      </c>
      <c r="J27" s="8">
        <f t="shared" si="1"/>
        <v>8608013.4299999997</v>
      </c>
      <c r="L27" s="8">
        <f t="shared" si="2"/>
        <v>8988302.7199999988</v>
      </c>
    </row>
    <row r="28" spans="1:12" ht="18" customHeight="1" x14ac:dyDescent="0.3">
      <c r="A28" s="7" t="s">
        <v>52</v>
      </c>
      <c r="B28" s="7" t="s">
        <v>52</v>
      </c>
      <c r="C28" s="71" t="s">
        <v>38</v>
      </c>
      <c r="D28" s="8">
        <v>1231597.07</v>
      </c>
      <c r="E28" s="8">
        <v>0</v>
      </c>
      <c r="F28" s="8">
        <f t="shared" si="0"/>
        <v>1231597.07</v>
      </c>
      <c r="H28" s="8">
        <v>21554017.219999999</v>
      </c>
      <c r="I28" s="8">
        <v>12492956.199999999</v>
      </c>
      <c r="J28" s="8">
        <f t="shared" si="1"/>
        <v>34046973.420000002</v>
      </c>
      <c r="L28" s="8">
        <f t="shared" si="2"/>
        <v>35278570.490000002</v>
      </c>
    </row>
    <row r="29" spans="1:12" ht="18" customHeight="1" x14ac:dyDescent="0.3">
      <c r="A29" s="7" t="s">
        <v>61</v>
      </c>
      <c r="B29" s="7" t="s">
        <v>61</v>
      </c>
      <c r="C29" s="71" t="s">
        <v>38</v>
      </c>
      <c r="D29" s="8">
        <v>912245.71</v>
      </c>
      <c r="E29" s="8">
        <v>0</v>
      </c>
      <c r="F29" s="8">
        <f t="shared" si="0"/>
        <v>912245.71</v>
      </c>
      <c r="H29" s="8">
        <v>15965091.380000001</v>
      </c>
      <c r="I29" s="8">
        <v>11864024.039999999</v>
      </c>
      <c r="J29" s="8">
        <f t="shared" si="1"/>
        <v>27829115.420000002</v>
      </c>
      <c r="L29" s="8">
        <f t="shared" si="2"/>
        <v>28741361.130000003</v>
      </c>
    </row>
    <row r="30" spans="1:12" ht="18" customHeight="1" x14ac:dyDescent="0.3">
      <c r="A30" s="7" t="s">
        <v>66</v>
      </c>
      <c r="B30" s="7" t="s">
        <v>67</v>
      </c>
      <c r="C30" s="71" t="s">
        <v>38</v>
      </c>
      <c r="D30" s="8">
        <v>417518.05</v>
      </c>
      <c r="E30" s="8">
        <v>0</v>
      </c>
      <c r="F30" s="8">
        <f t="shared" si="0"/>
        <v>417518.05</v>
      </c>
      <c r="H30" s="8">
        <v>7306928.1499999994</v>
      </c>
      <c r="I30" s="8">
        <v>2237850.1899999995</v>
      </c>
      <c r="J30" s="8">
        <f t="shared" si="1"/>
        <v>9544778.3399999999</v>
      </c>
      <c r="L30" s="8">
        <f t="shared" si="2"/>
        <v>9962296.3900000006</v>
      </c>
    </row>
    <row r="31" spans="1:12" ht="18" customHeight="1" x14ac:dyDescent="0.3">
      <c r="A31" s="7" t="s">
        <v>68</v>
      </c>
      <c r="B31" s="7" t="s">
        <v>69</v>
      </c>
      <c r="C31" s="71" t="s">
        <v>38</v>
      </c>
      <c r="D31" s="8">
        <v>482281.37</v>
      </c>
      <c r="E31" s="8">
        <v>0</v>
      </c>
      <c r="F31" s="8">
        <f t="shared" si="0"/>
        <v>482281.37</v>
      </c>
      <c r="H31" s="8">
        <v>8440342.4800000004</v>
      </c>
      <c r="I31" s="8">
        <v>4494711.3699999992</v>
      </c>
      <c r="J31" s="8">
        <f t="shared" si="1"/>
        <v>12935053.85</v>
      </c>
      <c r="L31" s="8">
        <f t="shared" si="2"/>
        <v>13417335.219999999</v>
      </c>
    </row>
    <row r="32" spans="1:12" ht="18" customHeight="1" x14ac:dyDescent="0.3">
      <c r="A32" s="7" t="s">
        <v>70</v>
      </c>
      <c r="B32" s="7" t="s">
        <v>37</v>
      </c>
      <c r="C32" s="71" t="s">
        <v>34</v>
      </c>
      <c r="D32" s="8">
        <v>681841.57</v>
      </c>
      <c r="E32" s="8">
        <v>0</v>
      </c>
      <c r="F32" s="8">
        <f t="shared" si="0"/>
        <v>681841.57</v>
      </c>
      <c r="H32" s="8">
        <v>11932819.069999998</v>
      </c>
      <c r="I32" s="8">
        <v>8705003.7399999984</v>
      </c>
      <c r="J32" s="8">
        <f t="shared" si="1"/>
        <v>20637822.809999995</v>
      </c>
      <c r="L32" s="8">
        <f t="shared" si="2"/>
        <v>21319664.379999995</v>
      </c>
    </row>
    <row r="33" spans="1:12" ht="18" customHeight="1" x14ac:dyDescent="0.3">
      <c r="A33" s="7" t="s">
        <v>71</v>
      </c>
      <c r="B33" s="7" t="s">
        <v>41</v>
      </c>
      <c r="C33" s="71" t="s">
        <v>38</v>
      </c>
      <c r="D33" s="8">
        <v>331584.34999999998</v>
      </c>
      <c r="E33" s="8">
        <v>0</v>
      </c>
      <c r="F33" s="8">
        <f t="shared" si="0"/>
        <v>331584.34999999998</v>
      </c>
      <c r="H33" s="8">
        <v>5803013.9099999992</v>
      </c>
      <c r="I33" s="8">
        <v>722387.91999999993</v>
      </c>
      <c r="J33" s="8">
        <f t="shared" si="1"/>
        <v>6525401.8299999991</v>
      </c>
      <c r="L33" s="8">
        <f t="shared" si="2"/>
        <v>6856986.1799999988</v>
      </c>
    </row>
    <row r="34" spans="1:12" ht="18" customHeight="1" x14ac:dyDescent="0.3">
      <c r="A34" s="7" t="s">
        <v>72</v>
      </c>
      <c r="B34" s="7" t="s">
        <v>73</v>
      </c>
      <c r="C34" s="71" t="s">
        <v>38</v>
      </c>
      <c r="D34" s="8">
        <v>548262.49</v>
      </c>
      <c r="E34" s="8">
        <v>0</v>
      </c>
      <c r="F34" s="8">
        <f t="shared" si="0"/>
        <v>548262.49</v>
      </c>
      <c r="H34" s="8">
        <v>9595069.2699999996</v>
      </c>
      <c r="I34" s="8">
        <v>5637803.2400000002</v>
      </c>
      <c r="J34" s="8">
        <f t="shared" si="1"/>
        <v>15232872.51</v>
      </c>
      <c r="L34" s="8">
        <f t="shared" si="2"/>
        <v>15781135</v>
      </c>
    </row>
    <row r="35" spans="1:12" ht="18" customHeight="1" x14ac:dyDescent="0.3">
      <c r="A35" s="7" t="s">
        <v>74</v>
      </c>
      <c r="B35" s="7" t="s">
        <v>73</v>
      </c>
      <c r="C35" s="71" t="s">
        <v>34</v>
      </c>
      <c r="D35" s="8">
        <v>372225.7</v>
      </c>
      <c r="E35" s="8">
        <v>0</v>
      </c>
      <c r="F35" s="8">
        <f t="shared" si="0"/>
        <v>372225.7</v>
      </c>
      <c r="H35" s="8">
        <v>6514272.6499999985</v>
      </c>
      <c r="I35" s="8">
        <v>2118309.2699999996</v>
      </c>
      <c r="J35" s="8">
        <f t="shared" si="1"/>
        <v>8632581.9199999981</v>
      </c>
      <c r="L35" s="8">
        <f t="shared" si="2"/>
        <v>9004807.6199999973</v>
      </c>
    </row>
    <row r="36" spans="1:12" ht="18" customHeight="1" x14ac:dyDescent="0.3">
      <c r="A36" s="7" t="s">
        <v>69</v>
      </c>
      <c r="B36" s="7" t="s">
        <v>69</v>
      </c>
      <c r="C36" s="71" t="s">
        <v>34</v>
      </c>
      <c r="D36" s="8">
        <v>1717628.15</v>
      </c>
      <c r="E36" s="8">
        <v>0</v>
      </c>
      <c r="F36" s="8">
        <f t="shared" ref="F36:F67" si="3">+E36+D36</f>
        <v>1717628.15</v>
      </c>
      <c r="H36" s="8">
        <v>30059982.790000003</v>
      </c>
      <c r="I36" s="8">
        <v>34637187.909999996</v>
      </c>
      <c r="J36" s="8">
        <f t="shared" ref="J36:J67" si="4">+H36+I36</f>
        <v>64697170.700000003</v>
      </c>
      <c r="L36" s="8">
        <f t="shared" si="2"/>
        <v>66414798.850000001</v>
      </c>
    </row>
    <row r="37" spans="1:12" ht="18" customHeight="1" x14ac:dyDescent="0.3">
      <c r="A37" s="7" t="s">
        <v>41</v>
      </c>
      <c r="B37" s="7" t="s">
        <v>41</v>
      </c>
      <c r="C37" s="71" t="s">
        <v>38</v>
      </c>
      <c r="D37" s="8">
        <v>3647235.26</v>
      </c>
      <c r="E37" s="8">
        <v>0</v>
      </c>
      <c r="F37" s="8">
        <f t="shared" si="3"/>
        <v>3647235.26</v>
      </c>
      <c r="H37" s="8">
        <v>63829781.360000007</v>
      </c>
      <c r="I37" s="8">
        <v>57547937.629999995</v>
      </c>
      <c r="J37" s="8">
        <f t="shared" si="4"/>
        <v>121377718.99000001</v>
      </c>
      <c r="L37" s="8">
        <f t="shared" si="2"/>
        <v>125024954.25000001</v>
      </c>
    </row>
    <row r="38" spans="1:12" ht="18" customHeight="1" x14ac:dyDescent="0.3">
      <c r="A38" s="7" t="s">
        <v>75</v>
      </c>
      <c r="B38" s="7" t="s">
        <v>39</v>
      </c>
      <c r="C38" s="71" t="s">
        <v>34</v>
      </c>
      <c r="D38" s="8">
        <v>479240.33</v>
      </c>
      <c r="E38" s="8">
        <v>0</v>
      </c>
      <c r="F38" s="8">
        <f t="shared" si="3"/>
        <v>479240.33</v>
      </c>
      <c r="H38" s="8">
        <v>8387121.4800000004</v>
      </c>
      <c r="I38" s="8">
        <v>4758446.5799999991</v>
      </c>
      <c r="J38" s="8">
        <f t="shared" si="4"/>
        <v>13145568.059999999</v>
      </c>
      <c r="L38" s="8">
        <f t="shared" si="2"/>
        <v>13624808.389999999</v>
      </c>
    </row>
    <row r="39" spans="1:12" ht="18" customHeight="1" x14ac:dyDescent="0.3">
      <c r="A39" s="7" t="s">
        <v>76</v>
      </c>
      <c r="B39" s="7" t="s">
        <v>43</v>
      </c>
      <c r="C39" s="71" t="s">
        <v>38</v>
      </c>
      <c r="D39" s="8">
        <v>368414.07</v>
      </c>
      <c r="E39" s="8">
        <v>0</v>
      </c>
      <c r="F39" s="8">
        <f t="shared" si="3"/>
        <v>368414.07</v>
      </c>
      <c r="H39" s="8">
        <v>6447565.790000001</v>
      </c>
      <c r="I39" s="8">
        <v>1443281.2400000002</v>
      </c>
      <c r="J39" s="8">
        <f t="shared" si="4"/>
        <v>7890847.0300000012</v>
      </c>
      <c r="L39" s="8">
        <f t="shared" si="2"/>
        <v>8259261.1000000015</v>
      </c>
    </row>
    <row r="40" spans="1:12" ht="18" customHeight="1" x14ac:dyDescent="0.3">
      <c r="A40" s="7" t="s">
        <v>77</v>
      </c>
      <c r="B40" s="7" t="s">
        <v>33</v>
      </c>
      <c r="C40" s="71" t="s">
        <v>38</v>
      </c>
      <c r="D40" s="8">
        <v>348881.18</v>
      </c>
      <c r="E40" s="8">
        <v>0</v>
      </c>
      <c r="F40" s="8">
        <f t="shared" si="3"/>
        <v>348881.18</v>
      </c>
      <c r="H40" s="8">
        <v>6105723.2800000012</v>
      </c>
      <c r="I40" s="8">
        <v>2150323.4000000004</v>
      </c>
      <c r="J40" s="8">
        <f t="shared" si="4"/>
        <v>8256046.6800000016</v>
      </c>
      <c r="L40" s="8">
        <f t="shared" si="2"/>
        <v>8604927.8600000013</v>
      </c>
    </row>
    <row r="41" spans="1:12" ht="18" customHeight="1" x14ac:dyDescent="0.3">
      <c r="A41" s="7" t="s">
        <v>78</v>
      </c>
      <c r="B41" s="7" t="s">
        <v>48</v>
      </c>
      <c r="C41" s="71" t="s">
        <v>38</v>
      </c>
      <c r="D41" s="8">
        <v>479116.48</v>
      </c>
      <c r="E41" s="8">
        <v>0</v>
      </c>
      <c r="F41" s="8">
        <f t="shared" si="3"/>
        <v>479116.48</v>
      </c>
      <c r="H41" s="8">
        <v>8384954.1399999997</v>
      </c>
      <c r="I41" s="8">
        <v>2970966.7800000003</v>
      </c>
      <c r="J41" s="8">
        <f t="shared" si="4"/>
        <v>11355920.92</v>
      </c>
      <c r="L41" s="8">
        <f t="shared" si="2"/>
        <v>11835037.4</v>
      </c>
    </row>
    <row r="42" spans="1:12" ht="18" customHeight="1" x14ac:dyDescent="0.3">
      <c r="A42" s="7" t="s">
        <v>79</v>
      </c>
      <c r="B42" s="7" t="s">
        <v>57</v>
      </c>
      <c r="C42" s="71" t="s">
        <v>38</v>
      </c>
      <c r="D42" s="8">
        <v>381238.76</v>
      </c>
      <c r="E42" s="8">
        <v>0</v>
      </c>
      <c r="F42" s="8">
        <f t="shared" si="3"/>
        <v>381238.76</v>
      </c>
      <c r="H42" s="8">
        <v>6672009.0099999979</v>
      </c>
      <c r="I42" s="8">
        <v>1480762.71</v>
      </c>
      <c r="J42" s="8">
        <f t="shared" si="4"/>
        <v>8152771.7199999979</v>
      </c>
      <c r="L42" s="8">
        <f t="shared" si="2"/>
        <v>8534010.4799999986</v>
      </c>
    </row>
    <row r="43" spans="1:12" ht="18" customHeight="1" x14ac:dyDescent="0.3">
      <c r="A43" s="7" t="s">
        <v>36</v>
      </c>
      <c r="B43" s="7" t="s">
        <v>36</v>
      </c>
      <c r="C43" s="71" t="s">
        <v>34</v>
      </c>
      <c r="D43" s="8">
        <v>1156712.97</v>
      </c>
      <c r="E43" s="8">
        <v>0</v>
      </c>
      <c r="F43" s="8">
        <f t="shared" si="3"/>
        <v>1156712.97</v>
      </c>
      <c r="H43" s="8">
        <v>20243480.559999999</v>
      </c>
      <c r="I43" s="8">
        <v>14468305.109999999</v>
      </c>
      <c r="J43" s="8">
        <f t="shared" si="4"/>
        <v>34711785.670000002</v>
      </c>
      <c r="L43" s="8">
        <f t="shared" si="2"/>
        <v>35868498.640000001</v>
      </c>
    </row>
    <row r="44" spans="1:12" ht="18" customHeight="1" x14ac:dyDescent="0.3">
      <c r="A44" s="7" t="s">
        <v>80</v>
      </c>
      <c r="B44" s="7" t="s">
        <v>41</v>
      </c>
      <c r="C44" s="71" t="s">
        <v>38</v>
      </c>
      <c r="D44" s="8">
        <v>521959.49</v>
      </c>
      <c r="E44" s="8">
        <v>0</v>
      </c>
      <c r="F44" s="8">
        <f t="shared" si="3"/>
        <v>521959.49</v>
      </c>
      <c r="H44" s="8">
        <v>9134743.8900000006</v>
      </c>
      <c r="I44" s="8">
        <v>6109888.9800000004</v>
      </c>
      <c r="J44" s="8">
        <f t="shared" si="4"/>
        <v>15244632.870000001</v>
      </c>
      <c r="L44" s="8">
        <f t="shared" si="2"/>
        <v>15766592.360000001</v>
      </c>
    </row>
    <row r="45" spans="1:12" ht="18" customHeight="1" x14ac:dyDescent="0.3">
      <c r="A45" s="7" t="s">
        <v>81</v>
      </c>
      <c r="B45" s="7" t="s">
        <v>37</v>
      </c>
      <c r="C45" s="71" t="s">
        <v>82</v>
      </c>
      <c r="D45" s="8">
        <v>562194.9</v>
      </c>
      <c r="E45" s="8">
        <v>0</v>
      </c>
      <c r="F45" s="8">
        <f t="shared" si="3"/>
        <v>562194.9</v>
      </c>
      <c r="H45" s="8">
        <v>9838898.4400000013</v>
      </c>
      <c r="I45" s="8">
        <v>6366145.9599999972</v>
      </c>
      <c r="J45" s="8">
        <f t="shared" si="4"/>
        <v>16205044.399999999</v>
      </c>
      <c r="L45" s="8">
        <f t="shared" si="2"/>
        <v>16767239.299999999</v>
      </c>
    </row>
    <row r="46" spans="1:12" ht="18" customHeight="1" x14ac:dyDescent="0.3">
      <c r="A46" s="7" t="s">
        <v>83</v>
      </c>
      <c r="B46" s="7" t="s">
        <v>57</v>
      </c>
      <c r="C46" s="71" t="s">
        <v>84</v>
      </c>
      <c r="D46" s="8">
        <v>427219.13</v>
      </c>
      <c r="E46" s="8">
        <v>0</v>
      </c>
      <c r="F46" s="8">
        <f t="shared" si="3"/>
        <v>427219.13</v>
      </c>
      <c r="H46" s="8">
        <v>7476705.5000000019</v>
      </c>
      <c r="I46" s="8">
        <v>3216408</v>
      </c>
      <c r="J46" s="8">
        <f t="shared" si="4"/>
        <v>10693113.500000002</v>
      </c>
      <c r="L46" s="8">
        <f t="shared" si="2"/>
        <v>11120332.630000003</v>
      </c>
    </row>
    <row r="47" spans="1:12" ht="18" customHeight="1" x14ac:dyDescent="0.3">
      <c r="A47" s="7" t="s">
        <v>85</v>
      </c>
      <c r="B47" s="7" t="s">
        <v>52</v>
      </c>
      <c r="C47" s="71" t="s">
        <v>38</v>
      </c>
      <c r="D47" s="8">
        <v>338244.39</v>
      </c>
      <c r="E47" s="8">
        <v>0</v>
      </c>
      <c r="F47" s="8">
        <f t="shared" si="3"/>
        <v>338244.39</v>
      </c>
      <c r="H47" s="8">
        <v>5919570.25</v>
      </c>
      <c r="I47" s="8">
        <v>848176.87000000034</v>
      </c>
      <c r="J47" s="8">
        <f t="shared" si="4"/>
        <v>6767747.1200000001</v>
      </c>
      <c r="L47" s="8">
        <f t="shared" si="2"/>
        <v>7105991.5099999998</v>
      </c>
    </row>
    <row r="48" spans="1:12" ht="18" customHeight="1" x14ac:dyDescent="0.3">
      <c r="A48" s="7" t="s">
        <v>86</v>
      </c>
      <c r="B48" s="7" t="s">
        <v>43</v>
      </c>
      <c r="C48" s="71" t="s">
        <v>87</v>
      </c>
      <c r="D48" s="8">
        <v>451286.07</v>
      </c>
      <c r="E48" s="8">
        <v>0</v>
      </c>
      <c r="F48" s="8">
        <f t="shared" si="3"/>
        <v>451286.07</v>
      </c>
      <c r="H48" s="8">
        <v>7897897.8000000007</v>
      </c>
      <c r="I48" s="8">
        <v>3942639.7500000009</v>
      </c>
      <c r="J48" s="8">
        <f t="shared" si="4"/>
        <v>11840537.550000001</v>
      </c>
      <c r="L48" s="8">
        <f t="shared" si="2"/>
        <v>12291823.620000001</v>
      </c>
    </row>
    <row r="49" spans="1:12" ht="18" customHeight="1" x14ac:dyDescent="0.3">
      <c r="A49" s="7" t="s">
        <v>88</v>
      </c>
      <c r="B49" s="7" t="s">
        <v>39</v>
      </c>
      <c r="C49" s="71" t="s">
        <v>34</v>
      </c>
      <c r="D49" s="8">
        <v>576870.36</v>
      </c>
      <c r="E49" s="8">
        <v>0</v>
      </c>
      <c r="F49" s="8">
        <f t="shared" si="3"/>
        <v>576870.36</v>
      </c>
      <c r="H49" s="8">
        <v>10095731.819999998</v>
      </c>
      <c r="I49" s="8">
        <v>6080482.46</v>
      </c>
      <c r="J49" s="8">
        <f t="shared" si="4"/>
        <v>16176214.279999997</v>
      </c>
      <c r="L49" s="8">
        <f t="shared" si="2"/>
        <v>16753084.639999997</v>
      </c>
    </row>
    <row r="50" spans="1:12" ht="18" customHeight="1" x14ac:dyDescent="0.3">
      <c r="A50" s="7" t="s">
        <v>43</v>
      </c>
      <c r="B50" s="7" t="s">
        <v>43</v>
      </c>
      <c r="C50" s="71" t="s">
        <v>34</v>
      </c>
      <c r="D50" s="8">
        <v>1099400.9099999999</v>
      </c>
      <c r="E50" s="8">
        <v>0</v>
      </c>
      <c r="F50" s="8">
        <f t="shared" si="3"/>
        <v>1099400.9099999999</v>
      </c>
      <c r="H50" s="8">
        <v>19240469.710000005</v>
      </c>
      <c r="I50" s="8">
        <v>16407812.269999994</v>
      </c>
      <c r="J50" s="8">
        <f t="shared" si="4"/>
        <v>35648281.979999997</v>
      </c>
      <c r="L50" s="8">
        <f t="shared" si="2"/>
        <v>36747682.889999993</v>
      </c>
    </row>
    <row r="51" spans="1:12" ht="18" customHeight="1" x14ac:dyDescent="0.3">
      <c r="A51" s="7" t="s">
        <v>89</v>
      </c>
      <c r="B51" s="7" t="s">
        <v>39</v>
      </c>
      <c r="C51" s="71" t="s">
        <v>90</v>
      </c>
      <c r="D51" s="8">
        <v>462707.21</v>
      </c>
      <c r="E51" s="8">
        <v>0</v>
      </c>
      <c r="F51" s="8">
        <f t="shared" si="3"/>
        <v>462707.21</v>
      </c>
      <c r="H51" s="8">
        <v>8097777.5099999998</v>
      </c>
      <c r="I51" s="8">
        <v>3944766.36</v>
      </c>
      <c r="J51" s="8">
        <f t="shared" si="4"/>
        <v>12042543.869999999</v>
      </c>
      <c r="L51" s="8">
        <f t="shared" si="2"/>
        <v>12505251.08</v>
      </c>
    </row>
    <row r="52" spans="1:12" ht="18" customHeight="1" x14ac:dyDescent="0.3">
      <c r="A52" s="7" t="s">
        <v>39</v>
      </c>
      <c r="B52" s="7" t="s">
        <v>39</v>
      </c>
      <c r="C52" s="71" t="s">
        <v>38</v>
      </c>
      <c r="D52" s="8">
        <v>9801636.0099999998</v>
      </c>
      <c r="E52" s="8">
        <v>0</v>
      </c>
      <c r="F52" s="8">
        <f t="shared" si="3"/>
        <v>9801636.0099999998</v>
      </c>
      <c r="H52" s="8">
        <v>171537134.11999997</v>
      </c>
      <c r="I52" s="8">
        <v>203644244.07999998</v>
      </c>
      <c r="J52" s="8">
        <f t="shared" si="4"/>
        <v>375181378.19999993</v>
      </c>
      <c r="L52" s="8">
        <f t="shared" si="2"/>
        <v>384983014.20999992</v>
      </c>
    </row>
    <row r="53" spans="1:12" ht="18" customHeight="1" x14ac:dyDescent="0.3">
      <c r="A53" s="7" t="s">
        <v>91</v>
      </c>
      <c r="B53" s="7" t="s">
        <v>36</v>
      </c>
      <c r="C53" s="71" t="s">
        <v>38</v>
      </c>
      <c r="D53" s="8">
        <v>375782.76</v>
      </c>
      <c r="E53" s="8">
        <v>0</v>
      </c>
      <c r="F53" s="8">
        <f t="shared" si="3"/>
        <v>375782.76</v>
      </c>
      <c r="H53" s="8">
        <v>6576524.3000000017</v>
      </c>
      <c r="I53" s="8">
        <v>888235.71</v>
      </c>
      <c r="J53" s="8">
        <f t="shared" si="4"/>
        <v>7464760.0100000016</v>
      </c>
      <c r="L53" s="8">
        <f t="shared" si="2"/>
        <v>7840542.7700000014</v>
      </c>
    </row>
    <row r="54" spans="1:12" ht="18" customHeight="1" x14ac:dyDescent="0.3">
      <c r="A54" s="7" t="s">
        <v>92</v>
      </c>
      <c r="B54" s="7" t="s">
        <v>33</v>
      </c>
      <c r="C54" s="71" t="s">
        <v>38</v>
      </c>
      <c r="D54" s="8">
        <v>342702.76</v>
      </c>
      <c r="E54" s="8">
        <v>0</v>
      </c>
      <c r="F54" s="8">
        <f t="shared" si="3"/>
        <v>342702.76</v>
      </c>
      <c r="H54" s="8">
        <v>5997595.6200000001</v>
      </c>
      <c r="I54" s="8">
        <v>1820585.7899999996</v>
      </c>
      <c r="J54" s="8">
        <f t="shared" si="4"/>
        <v>7818181.4100000001</v>
      </c>
      <c r="L54" s="8">
        <f t="shared" si="2"/>
        <v>8160884.1699999999</v>
      </c>
    </row>
    <row r="55" spans="1:12" ht="18" customHeight="1" x14ac:dyDescent="0.3">
      <c r="A55" s="7" t="s">
        <v>134</v>
      </c>
      <c r="B55" s="7" t="s">
        <v>39</v>
      </c>
      <c r="C55" s="71" t="s">
        <v>38</v>
      </c>
      <c r="D55" s="8">
        <v>322227.28000000003</v>
      </c>
      <c r="E55" s="8">
        <v>0</v>
      </c>
      <c r="F55" s="8">
        <f t="shared" si="3"/>
        <v>322227.28000000003</v>
      </c>
      <c r="H55" s="8">
        <v>5639257.0300000003</v>
      </c>
      <c r="I55" s="8">
        <v>449165.72</v>
      </c>
      <c r="J55" s="8">
        <f t="shared" si="4"/>
        <v>6088422.75</v>
      </c>
      <c r="L55" s="8">
        <f t="shared" si="2"/>
        <v>6410650.0300000003</v>
      </c>
    </row>
    <row r="56" spans="1:12" ht="18" customHeight="1" x14ac:dyDescent="0.3">
      <c r="A56" s="7" t="s">
        <v>93</v>
      </c>
      <c r="B56" s="7" t="s">
        <v>41</v>
      </c>
      <c r="C56" s="71" t="s">
        <v>94</v>
      </c>
      <c r="D56" s="8">
        <v>393657.52</v>
      </c>
      <c r="E56" s="8">
        <v>0</v>
      </c>
      <c r="F56" s="8">
        <f t="shared" si="3"/>
        <v>393657.52</v>
      </c>
      <c r="H56" s="8">
        <v>6889348.1300000008</v>
      </c>
      <c r="I56" s="8">
        <v>2133648.23</v>
      </c>
      <c r="J56" s="8">
        <f t="shared" si="4"/>
        <v>9022996.3600000013</v>
      </c>
      <c r="L56" s="8">
        <f t="shared" si="2"/>
        <v>9416653.8800000008</v>
      </c>
    </row>
    <row r="57" spans="1:12" ht="18" customHeight="1" x14ac:dyDescent="0.3">
      <c r="A57" s="7" t="s">
        <v>135</v>
      </c>
      <c r="B57" s="7" t="s">
        <v>53</v>
      </c>
      <c r="C57" s="71" t="s">
        <v>38</v>
      </c>
      <c r="D57" s="8">
        <v>316867.61</v>
      </c>
      <c r="E57" s="8">
        <v>0</v>
      </c>
      <c r="F57" s="8">
        <f t="shared" si="3"/>
        <v>316867.61</v>
      </c>
      <c r="H57" s="8">
        <v>5545458.0299999975</v>
      </c>
      <c r="I57" s="8">
        <v>476057.23999999987</v>
      </c>
      <c r="J57" s="8">
        <f t="shared" si="4"/>
        <v>6021515.2699999977</v>
      </c>
      <c r="L57" s="8">
        <f t="shared" si="2"/>
        <v>6338382.879999998</v>
      </c>
    </row>
    <row r="58" spans="1:12" ht="18" customHeight="1" x14ac:dyDescent="0.3">
      <c r="A58" s="7" t="s">
        <v>95</v>
      </c>
      <c r="B58" s="7" t="s">
        <v>57</v>
      </c>
      <c r="C58" s="71" t="s">
        <v>38</v>
      </c>
      <c r="D58" s="8">
        <v>355685.7</v>
      </c>
      <c r="E58" s="8">
        <v>0</v>
      </c>
      <c r="F58" s="8">
        <f t="shared" si="3"/>
        <v>355685.7</v>
      </c>
      <c r="H58" s="8">
        <v>6224808.29</v>
      </c>
      <c r="I58" s="8">
        <v>1277077.7600000002</v>
      </c>
      <c r="J58" s="8">
        <f t="shared" si="4"/>
        <v>7501886.0500000007</v>
      </c>
      <c r="L58" s="8">
        <f t="shared" si="2"/>
        <v>7857571.7500000009</v>
      </c>
    </row>
    <row r="59" spans="1:12" ht="18" customHeight="1" x14ac:dyDescent="0.3">
      <c r="A59" s="7" t="s">
        <v>96</v>
      </c>
      <c r="B59" s="7" t="s">
        <v>73</v>
      </c>
      <c r="C59" s="71" t="s">
        <v>97</v>
      </c>
      <c r="D59" s="8">
        <v>752790.19</v>
      </c>
      <c r="E59" s="8">
        <v>0</v>
      </c>
      <c r="F59" s="8">
        <f t="shared" si="3"/>
        <v>752790.19</v>
      </c>
      <c r="H59" s="8">
        <v>13174481.529999999</v>
      </c>
      <c r="I59" s="8">
        <v>9206589.1699999981</v>
      </c>
      <c r="J59" s="8">
        <f t="shared" si="4"/>
        <v>22381070.699999996</v>
      </c>
      <c r="L59" s="8">
        <f t="shared" si="2"/>
        <v>23133860.889999997</v>
      </c>
    </row>
    <row r="60" spans="1:12" ht="18" customHeight="1" x14ac:dyDescent="0.3">
      <c r="A60" s="7" t="s">
        <v>98</v>
      </c>
      <c r="B60" s="7" t="s">
        <v>39</v>
      </c>
      <c r="C60" s="71" t="s">
        <v>34</v>
      </c>
      <c r="D60" s="8">
        <v>617195.21</v>
      </c>
      <c r="E60" s="8">
        <v>0</v>
      </c>
      <c r="F60" s="8">
        <f t="shared" si="3"/>
        <v>617195.21</v>
      </c>
      <c r="H60" s="8">
        <v>10801451.719999999</v>
      </c>
      <c r="I60" s="8">
        <v>5913737.2899999991</v>
      </c>
      <c r="J60" s="8">
        <f t="shared" si="4"/>
        <v>16715189.009999998</v>
      </c>
      <c r="L60" s="8">
        <f t="shared" si="2"/>
        <v>17332384.219999999</v>
      </c>
    </row>
    <row r="61" spans="1:12" ht="18" customHeight="1" x14ac:dyDescent="0.3">
      <c r="A61" s="7" t="s">
        <v>99</v>
      </c>
      <c r="B61" s="7" t="s">
        <v>36</v>
      </c>
      <c r="C61" s="71" t="s">
        <v>38</v>
      </c>
      <c r="D61" s="8">
        <v>362056.76</v>
      </c>
      <c r="E61" s="8">
        <v>0</v>
      </c>
      <c r="F61" s="8">
        <f t="shared" si="3"/>
        <v>362056.76</v>
      </c>
      <c r="H61" s="8">
        <v>6336307.4399999985</v>
      </c>
      <c r="I61" s="8">
        <v>889059.94000000006</v>
      </c>
      <c r="J61" s="8">
        <f t="shared" si="4"/>
        <v>7225367.379999999</v>
      </c>
      <c r="L61" s="8">
        <f t="shared" si="2"/>
        <v>7587424.1399999987</v>
      </c>
    </row>
    <row r="62" spans="1:12" ht="18" customHeight="1" x14ac:dyDescent="0.3">
      <c r="A62" s="7" t="s">
        <v>100</v>
      </c>
      <c r="B62" s="7" t="s">
        <v>52</v>
      </c>
      <c r="C62" s="71" t="s">
        <v>38</v>
      </c>
      <c r="D62" s="8">
        <v>431649.98</v>
      </c>
      <c r="E62" s="8">
        <v>0</v>
      </c>
      <c r="F62" s="8">
        <f t="shared" si="3"/>
        <v>431649.98</v>
      </c>
      <c r="H62" s="8">
        <v>7554249.1699999999</v>
      </c>
      <c r="I62" s="8">
        <v>2455051.4000000013</v>
      </c>
      <c r="J62" s="8">
        <f t="shared" si="4"/>
        <v>10009300.57</v>
      </c>
      <c r="L62" s="8">
        <f t="shared" si="2"/>
        <v>10440950.550000001</v>
      </c>
    </row>
    <row r="63" spans="1:12" ht="18" customHeight="1" x14ac:dyDescent="0.3">
      <c r="A63" s="7" t="s">
        <v>101</v>
      </c>
      <c r="B63" s="7" t="s">
        <v>53</v>
      </c>
      <c r="C63" s="71" t="s">
        <v>38</v>
      </c>
      <c r="D63" s="8">
        <v>985065.74</v>
      </c>
      <c r="E63" s="8">
        <v>0</v>
      </c>
      <c r="F63" s="8">
        <f t="shared" si="3"/>
        <v>985065.74</v>
      </c>
      <c r="H63" s="8">
        <v>17239505.120000001</v>
      </c>
      <c r="I63" s="8">
        <v>15321680.209999999</v>
      </c>
      <c r="J63" s="8">
        <f t="shared" si="4"/>
        <v>32561185.329999998</v>
      </c>
      <c r="L63" s="8">
        <f t="shared" si="2"/>
        <v>33546251.069999997</v>
      </c>
    </row>
    <row r="64" spans="1:12" ht="18" customHeight="1" x14ac:dyDescent="0.3">
      <c r="A64" s="7" t="s">
        <v>102</v>
      </c>
      <c r="B64" s="7" t="s">
        <v>103</v>
      </c>
      <c r="C64" s="71" t="s">
        <v>38</v>
      </c>
      <c r="D64" s="8">
        <v>678243.23</v>
      </c>
      <c r="E64" s="8">
        <v>0</v>
      </c>
      <c r="F64" s="8">
        <f t="shared" si="3"/>
        <v>678243.23</v>
      </c>
      <c r="H64" s="8">
        <v>11869844.949999996</v>
      </c>
      <c r="I64" s="8">
        <v>7638492.9400000013</v>
      </c>
      <c r="J64" s="8">
        <f t="shared" si="4"/>
        <v>19508337.889999997</v>
      </c>
      <c r="L64" s="8">
        <f t="shared" si="2"/>
        <v>20186581.119999997</v>
      </c>
    </row>
    <row r="65" spans="1:12" ht="18" customHeight="1" x14ac:dyDescent="0.3">
      <c r="A65" s="10" t="s">
        <v>104</v>
      </c>
      <c r="B65" s="10" t="s">
        <v>33</v>
      </c>
      <c r="C65" s="71" t="s">
        <v>38</v>
      </c>
      <c r="D65" s="8">
        <v>353607.87</v>
      </c>
      <c r="E65" s="8">
        <v>0</v>
      </c>
      <c r="F65" s="8">
        <f t="shared" si="3"/>
        <v>353607.87</v>
      </c>
      <c r="H65" s="8">
        <v>6188444.5799999991</v>
      </c>
      <c r="I65" s="8">
        <v>1286359.3200000003</v>
      </c>
      <c r="J65" s="8">
        <f t="shared" si="4"/>
        <v>7474803.8999999994</v>
      </c>
      <c r="L65" s="8">
        <f t="shared" si="2"/>
        <v>7828411.7699999996</v>
      </c>
    </row>
    <row r="66" spans="1:12" ht="18" customHeight="1" x14ac:dyDescent="0.3">
      <c r="A66" s="7" t="s">
        <v>67</v>
      </c>
      <c r="B66" s="7" t="s">
        <v>67</v>
      </c>
      <c r="C66" s="71" t="s">
        <v>38</v>
      </c>
      <c r="D66" s="8">
        <v>823608.09</v>
      </c>
      <c r="E66" s="8">
        <v>0</v>
      </c>
      <c r="F66" s="8">
        <f t="shared" si="3"/>
        <v>823608.09</v>
      </c>
      <c r="H66" s="8">
        <v>14413856.199999999</v>
      </c>
      <c r="I66" s="8">
        <v>12201206.640000001</v>
      </c>
      <c r="J66" s="8">
        <f t="shared" si="4"/>
        <v>26615062.84</v>
      </c>
      <c r="L66" s="8">
        <f t="shared" si="2"/>
        <v>27438670.93</v>
      </c>
    </row>
    <row r="67" spans="1:12" ht="18" customHeight="1" x14ac:dyDescent="0.3">
      <c r="A67" s="7" t="s">
        <v>105</v>
      </c>
      <c r="B67" s="7" t="s">
        <v>52</v>
      </c>
      <c r="C67" s="71" t="s">
        <v>106</v>
      </c>
      <c r="D67" s="8">
        <v>375211.7</v>
      </c>
      <c r="E67" s="8">
        <v>0</v>
      </c>
      <c r="F67" s="8">
        <f t="shared" si="3"/>
        <v>375211.7</v>
      </c>
      <c r="H67" s="8">
        <v>6566530.3500000006</v>
      </c>
      <c r="I67" s="8">
        <v>2467935.69</v>
      </c>
      <c r="J67" s="8">
        <f t="shared" si="4"/>
        <v>9034466.040000001</v>
      </c>
      <c r="L67" s="8">
        <f t="shared" si="2"/>
        <v>9409677.7400000002</v>
      </c>
    </row>
    <row r="68" spans="1:12" ht="18" customHeight="1" x14ac:dyDescent="0.3">
      <c r="A68" s="7" t="s">
        <v>107</v>
      </c>
      <c r="B68" s="7" t="s">
        <v>33</v>
      </c>
      <c r="C68" s="71" t="s">
        <v>38</v>
      </c>
      <c r="D68" s="8">
        <v>344216.4</v>
      </c>
      <c r="E68" s="8">
        <v>0</v>
      </c>
      <c r="F68" s="8">
        <f t="shared" ref="F68:F86" si="5">+E68+D68</f>
        <v>344216.4</v>
      </c>
      <c r="H68" s="8">
        <v>6024085.6500000004</v>
      </c>
      <c r="I68" s="8">
        <v>1565905.2500000002</v>
      </c>
      <c r="J68" s="8">
        <f t="shared" ref="J68:J86" si="6">+H68+I68</f>
        <v>7589990.9000000004</v>
      </c>
      <c r="L68" s="8">
        <f t="shared" si="2"/>
        <v>7934207.3000000007</v>
      </c>
    </row>
    <row r="69" spans="1:12" ht="18" customHeight="1" x14ac:dyDescent="0.3">
      <c r="A69" s="7" t="s">
        <v>108</v>
      </c>
      <c r="B69" s="7" t="s">
        <v>36</v>
      </c>
      <c r="C69" s="71" t="s">
        <v>109</v>
      </c>
      <c r="D69" s="8">
        <v>808609.26</v>
      </c>
      <c r="E69" s="8">
        <v>0</v>
      </c>
      <c r="F69" s="8">
        <f t="shared" si="5"/>
        <v>808609.26</v>
      </c>
      <c r="G69" s="60"/>
      <c r="H69" s="8">
        <v>14151363.529999997</v>
      </c>
      <c r="I69" s="8">
        <v>7841264.709999999</v>
      </c>
      <c r="J69" s="8">
        <f t="shared" si="6"/>
        <v>21992628.239999995</v>
      </c>
      <c r="K69" s="60"/>
      <c r="L69" s="8">
        <f t="shared" ref="L69:L86" si="7">+F69+J69</f>
        <v>22801237.499999996</v>
      </c>
    </row>
    <row r="70" spans="1:12" ht="18" customHeight="1" x14ac:dyDescent="0.3">
      <c r="A70" s="7" t="s">
        <v>110</v>
      </c>
      <c r="B70" s="7" t="s">
        <v>61</v>
      </c>
      <c r="C70" s="71" t="s">
        <v>34</v>
      </c>
      <c r="D70" s="8">
        <v>409475.1</v>
      </c>
      <c r="E70" s="8">
        <v>0</v>
      </c>
      <c r="F70" s="8">
        <f t="shared" si="5"/>
        <v>409475.1</v>
      </c>
      <c r="G70" s="60"/>
      <c r="H70" s="8">
        <v>7166169.4800000014</v>
      </c>
      <c r="I70" s="8">
        <v>1829347.9600000004</v>
      </c>
      <c r="J70" s="8">
        <f t="shared" si="6"/>
        <v>8995517.4400000013</v>
      </c>
      <c r="K70" s="60"/>
      <c r="L70" s="8">
        <f t="shared" si="7"/>
        <v>9404992.540000001</v>
      </c>
    </row>
    <row r="71" spans="1:12" ht="18" customHeight="1" x14ac:dyDescent="0.3">
      <c r="A71" s="7" t="s">
        <v>111</v>
      </c>
      <c r="B71" s="7" t="s">
        <v>39</v>
      </c>
      <c r="C71" s="71" t="s">
        <v>38</v>
      </c>
      <c r="D71" s="8">
        <v>470550.63</v>
      </c>
      <c r="E71" s="8">
        <v>0</v>
      </c>
      <c r="F71" s="8">
        <f t="shared" si="5"/>
        <v>470550.63</v>
      </c>
      <c r="H71" s="8">
        <v>8235044.3299999982</v>
      </c>
      <c r="I71" s="8">
        <v>4311558.8199999984</v>
      </c>
      <c r="J71" s="8">
        <f t="shared" si="6"/>
        <v>12546603.149999997</v>
      </c>
      <c r="L71" s="8">
        <f t="shared" si="7"/>
        <v>13017153.779999997</v>
      </c>
    </row>
    <row r="72" spans="1:12" ht="18" customHeight="1" x14ac:dyDescent="0.3">
      <c r="A72" s="7" t="s">
        <v>112</v>
      </c>
      <c r="B72" s="7" t="s">
        <v>39</v>
      </c>
      <c r="C72" s="71" t="s">
        <v>38</v>
      </c>
      <c r="D72" s="8">
        <v>342716.52</v>
      </c>
      <c r="E72" s="8">
        <v>0</v>
      </c>
      <c r="F72" s="8">
        <f t="shared" si="5"/>
        <v>342716.52</v>
      </c>
      <c r="H72" s="8">
        <v>5997836.4300000006</v>
      </c>
      <c r="I72" s="8">
        <v>1492563.1700000002</v>
      </c>
      <c r="J72" s="8">
        <f t="shared" si="6"/>
        <v>7490399.6000000006</v>
      </c>
      <c r="L72" s="8">
        <f t="shared" si="7"/>
        <v>7833116.120000001</v>
      </c>
    </row>
    <row r="73" spans="1:12" ht="18" customHeight="1" x14ac:dyDescent="0.3">
      <c r="A73" s="7" t="s">
        <v>113</v>
      </c>
      <c r="B73" s="7" t="s">
        <v>53</v>
      </c>
      <c r="C73" s="71" t="s">
        <v>114</v>
      </c>
      <c r="D73" s="8">
        <v>381018.59</v>
      </c>
      <c r="E73" s="8">
        <v>0</v>
      </c>
      <c r="F73" s="8">
        <f t="shared" si="5"/>
        <v>381018.59</v>
      </c>
      <c r="H73" s="8">
        <v>6668155.8899999997</v>
      </c>
      <c r="I73" s="8">
        <v>2780684.8100000005</v>
      </c>
      <c r="J73" s="8">
        <f t="shared" si="6"/>
        <v>9448840.6999999993</v>
      </c>
      <c r="L73" s="8">
        <f t="shared" si="7"/>
        <v>9829859.2899999991</v>
      </c>
    </row>
    <row r="74" spans="1:12" ht="18" customHeight="1" x14ac:dyDescent="0.3">
      <c r="A74" s="7" t="s">
        <v>115</v>
      </c>
      <c r="B74" s="7" t="s">
        <v>41</v>
      </c>
      <c r="C74" s="71" t="s">
        <v>116</v>
      </c>
      <c r="D74" s="8">
        <v>662528.85</v>
      </c>
      <c r="E74" s="8">
        <v>0</v>
      </c>
      <c r="F74" s="8">
        <f t="shared" si="5"/>
        <v>662528.85</v>
      </c>
      <c r="H74" s="8">
        <v>11594829.729999999</v>
      </c>
      <c r="I74" s="8">
        <v>9648372.0199999977</v>
      </c>
      <c r="J74" s="8">
        <f t="shared" si="6"/>
        <v>21243201.749999996</v>
      </c>
      <c r="L74" s="8">
        <f t="shared" si="7"/>
        <v>21905730.599999998</v>
      </c>
    </row>
    <row r="75" spans="1:12" ht="18" customHeight="1" x14ac:dyDescent="0.3">
      <c r="A75" s="7" t="s">
        <v>117</v>
      </c>
      <c r="B75" s="7" t="s">
        <v>37</v>
      </c>
      <c r="C75" s="71" t="s">
        <v>118</v>
      </c>
      <c r="D75" s="8">
        <v>409757.19</v>
      </c>
      <c r="E75" s="8">
        <v>0</v>
      </c>
      <c r="F75" s="8">
        <f t="shared" si="5"/>
        <v>409757.19</v>
      </c>
      <c r="H75" s="8">
        <v>7171106.3099999996</v>
      </c>
      <c r="I75" s="8">
        <v>4173088.1100000003</v>
      </c>
      <c r="J75" s="8">
        <f t="shared" si="6"/>
        <v>11344194.42</v>
      </c>
      <c r="L75" s="8">
        <f t="shared" si="7"/>
        <v>11753951.609999999</v>
      </c>
    </row>
    <row r="76" spans="1:12" ht="18" customHeight="1" x14ac:dyDescent="0.3">
      <c r="A76" s="7" t="s">
        <v>119</v>
      </c>
      <c r="B76" s="7" t="s">
        <v>39</v>
      </c>
      <c r="C76" s="71" t="s">
        <v>34</v>
      </c>
      <c r="D76" s="8">
        <v>690428.06</v>
      </c>
      <c r="E76" s="8">
        <v>0</v>
      </c>
      <c r="F76" s="8">
        <f t="shared" si="5"/>
        <v>690428.06</v>
      </c>
      <c r="H76" s="8">
        <v>12083090.1</v>
      </c>
      <c r="I76" s="8">
        <v>10347435.850000001</v>
      </c>
      <c r="J76" s="8">
        <f t="shared" si="6"/>
        <v>22430525.950000003</v>
      </c>
      <c r="L76" s="8">
        <f t="shared" si="7"/>
        <v>23120954.010000002</v>
      </c>
    </row>
    <row r="77" spans="1:12" ht="18" customHeight="1" x14ac:dyDescent="0.3">
      <c r="A77" s="7" t="s">
        <v>120</v>
      </c>
      <c r="B77" s="7" t="s">
        <v>120</v>
      </c>
      <c r="C77" s="71" t="s">
        <v>34</v>
      </c>
      <c r="D77" s="8">
        <v>1655795.79</v>
      </c>
      <c r="E77" s="8">
        <v>0</v>
      </c>
      <c r="F77" s="8">
        <f t="shared" si="5"/>
        <v>1655795.79</v>
      </c>
      <c r="H77" s="8">
        <v>28977862.969999999</v>
      </c>
      <c r="I77" s="8">
        <v>22661673.529999994</v>
      </c>
      <c r="J77" s="8">
        <f t="shared" si="6"/>
        <v>51639536.499999993</v>
      </c>
      <c r="L77" s="8">
        <f t="shared" si="7"/>
        <v>53295332.289999992</v>
      </c>
    </row>
    <row r="78" spans="1:12" ht="18" customHeight="1" x14ac:dyDescent="0.3">
      <c r="A78" s="7" t="s">
        <v>121</v>
      </c>
      <c r="B78" s="7" t="s">
        <v>122</v>
      </c>
      <c r="C78" s="71" t="s">
        <v>38</v>
      </c>
      <c r="D78" s="8">
        <v>385820.97</v>
      </c>
      <c r="E78" s="8">
        <v>0</v>
      </c>
      <c r="F78" s="8">
        <f t="shared" si="5"/>
        <v>385820.97</v>
      </c>
      <c r="H78" s="8">
        <v>6752201.7699999996</v>
      </c>
      <c r="I78" s="8">
        <v>1816009.56</v>
      </c>
      <c r="J78" s="8">
        <f t="shared" si="6"/>
        <v>8568211.3300000001</v>
      </c>
      <c r="L78" s="8">
        <f t="shared" si="7"/>
        <v>8954032.3000000007</v>
      </c>
    </row>
    <row r="79" spans="1:12" ht="18" customHeight="1" x14ac:dyDescent="0.3">
      <c r="A79" s="7" t="s">
        <v>123</v>
      </c>
      <c r="B79" s="7" t="s">
        <v>52</v>
      </c>
      <c r="C79" s="71" t="s">
        <v>124</v>
      </c>
      <c r="D79" s="8">
        <v>436844.53</v>
      </c>
      <c r="E79" s="8">
        <v>0</v>
      </c>
      <c r="F79" s="8">
        <f t="shared" si="5"/>
        <v>436844.53</v>
      </c>
      <c r="H79" s="8">
        <v>7645158.3500000024</v>
      </c>
      <c r="I79" s="8">
        <v>7033491.3200000012</v>
      </c>
      <c r="J79" s="8">
        <f t="shared" si="6"/>
        <v>14678649.670000004</v>
      </c>
      <c r="L79" s="8">
        <f t="shared" si="7"/>
        <v>15115494.200000003</v>
      </c>
    </row>
    <row r="80" spans="1:12" ht="18" customHeight="1" x14ac:dyDescent="0.3">
      <c r="A80" s="7" t="s">
        <v>125</v>
      </c>
      <c r="B80" s="7" t="s">
        <v>122</v>
      </c>
      <c r="C80" s="71" t="s">
        <v>38</v>
      </c>
      <c r="D80" s="8">
        <v>349754.96</v>
      </c>
      <c r="E80" s="8">
        <v>0</v>
      </c>
      <c r="F80" s="8">
        <f t="shared" si="5"/>
        <v>349754.96</v>
      </c>
      <c r="H80" s="8">
        <v>6121015.290000001</v>
      </c>
      <c r="I80" s="8">
        <v>951319.46999999974</v>
      </c>
      <c r="J80" s="8">
        <f t="shared" si="6"/>
        <v>7072334.7600000007</v>
      </c>
      <c r="L80" s="8">
        <f t="shared" si="7"/>
        <v>7422089.7200000007</v>
      </c>
    </row>
    <row r="81" spans="1:12" ht="18" customHeight="1" x14ac:dyDescent="0.3">
      <c r="A81" s="7" t="s">
        <v>126</v>
      </c>
      <c r="B81" s="7" t="s">
        <v>53</v>
      </c>
      <c r="C81" s="71" t="s">
        <v>34</v>
      </c>
      <c r="D81" s="8">
        <v>801364.41</v>
      </c>
      <c r="E81" s="8">
        <v>0</v>
      </c>
      <c r="F81" s="8">
        <f t="shared" si="5"/>
        <v>801364.41</v>
      </c>
      <c r="H81" s="8">
        <v>14024572.380000001</v>
      </c>
      <c r="I81" s="8">
        <v>17064142.940000001</v>
      </c>
      <c r="J81" s="8">
        <f t="shared" si="6"/>
        <v>31088715.32</v>
      </c>
      <c r="L81" s="8">
        <f t="shared" si="7"/>
        <v>31890079.73</v>
      </c>
    </row>
    <row r="82" spans="1:12" ht="18" customHeight="1" x14ac:dyDescent="0.3">
      <c r="A82" s="7" t="s">
        <v>127</v>
      </c>
      <c r="B82" s="7" t="s">
        <v>39</v>
      </c>
      <c r="C82" s="71" t="s">
        <v>34</v>
      </c>
      <c r="D82" s="8">
        <v>487813.05</v>
      </c>
      <c r="E82" s="8">
        <v>0</v>
      </c>
      <c r="F82" s="8">
        <f t="shared" si="5"/>
        <v>487813.05</v>
      </c>
      <c r="H82" s="8">
        <v>8537151.660000002</v>
      </c>
      <c r="I82" s="8">
        <v>4683210.32</v>
      </c>
      <c r="J82" s="8">
        <f t="shared" si="6"/>
        <v>13220361.980000002</v>
      </c>
      <c r="L82" s="8">
        <f t="shared" si="7"/>
        <v>13708175.030000003</v>
      </c>
    </row>
    <row r="83" spans="1:12" ht="18" customHeight="1" x14ac:dyDescent="0.3">
      <c r="A83" s="7" t="s">
        <v>128</v>
      </c>
      <c r="B83" s="7" t="s">
        <v>33</v>
      </c>
      <c r="C83" s="71" t="s">
        <v>38</v>
      </c>
      <c r="D83" s="8">
        <v>345131.47</v>
      </c>
      <c r="E83" s="8">
        <v>0</v>
      </c>
      <c r="F83" s="8">
        <f t="shared" si="5"/>
        <v>345131.47</v>
      </c>
      <c r="H83" s="8">
        <v>6040100.1400000006</v>
      </c>
      <c r="I83" s="8">
        <v>864349.52</v>
      </c>
      <c r="J83" s="8">
        <f t="shared" si="6"/>
        <v>6904449.6600000001</v>
      </c>
      <c r="L83" s="8">
        <f t="shared" si="7"/>
        <v>7249581.1299999999</v>
      </c>
    </row>
    <row r="84" spans="1:12" ht="18" customHeight="1" x14ac:dyDescent="0.3">
      <c r="A84" s="7" t="s">
        <v>129</v>
      </c>
      <c r="B84" s="7" t="s">
        <v>48</v>
      </c>
      <c r="C84" s="71" t="s">
        <v>38</v>
      </c>
      <c r="D84" s="8">
        <v>451994.73</v>
      </c>
      <c r="E84" s="8">
        <v>0</v>
      </c>
      <c r="F84" s="8">
        <f t="shared" si="5"/>
        <v>451994.73</v>
      </c>
      <c r="H84" s="8">
        <v>7910300.0299999993</v>
      </c>
      <c r="I84" s="8">
        <v>3404471.88</v>
      </c>
      <c r="J84" s="8">
        <f t="shared" si="6"/>
        <v>11314771.91</v>
      </c>
      <c r="L84" s="8">
        <f t="shared" si="7"/>
        <v>11766766.640000001</v>
      </c>
    </row>
    <row r="85" spans="1:12" ht="18" customHeight="1" x14ac:dyDescent="0.3">
      <c r="A85" s="7" t="s">
        <v>130</v>
      </c>
      <c r="B85" s="7" t="s">
        <v>39</v>
      </c>
      <c r="C85" s="71" t="s">
        <v>34</v>
      </c>
      <c r="D85" s="8">
        <v>356580.12</v>
      </c>
      <c r="E85" s="8">
        <v>0</v>
      </c>
      <c r="F85" s="8">
        <f t="shared" si="5"/>
        <v>356580.12</v>
      </c>
      <c r="H85" s="8">
        <v>6240461.5099999998</v>
      </c>
      <c r="I85" s="8">
        <v>1702457.9000000004</v>
      </c>
      <c r="J85" s="8">
        <f t="shared" si="6"/>
        <v>7942919.4100000001</v>
      </c>
      <c r="L85" s="8">
        <f t="shared" si="7"/>
        <v>8299499.5300000003</v>
      </c>
    </row>
    <row r="86" spans="1:12" ht="18" customHeight="1" x14ac:dyDescent="0.3">
      <c r="A86" s="7" t="s">
        <v>122</v>
      </c>
      <c r="B86" s="7" t="s">
        <v>122</v>
      </c>
      <c r="C86" s="71" t="s">
        <v>38</v>
      </c>
      <c r="D86" s="8">
        <v>1507954.06</v>
      </c>
      <c r="E86" s="8">
        <v>0</v>
      </c>
      <c r="F86" s="8">
        <f t="shared" si="5"/>
        <v>1507954.06</v>
      </c>
      <c r="G86" s="61"/>
      <c r="H86" s="8">
        <v>26390504.34</v>
      </c>
      <c r="I86" s="8">
        <v>19636869.640000001</v>
      </c>
      <c r="J86" s="8">
        <f t="shared" si="6"/>
        <v>46027373.980000004</v>
      </c>
      <c r="K86" s="61"/>
      <c r="L86" s="8">
        <f t="shared" si="7"/>
        <v>47535328.040000007</v>
      </c>
    </row>
    <row r="87" spans="1:12" s="15" customFormat="1" ht="18" customHeight="1" x14ac:dyDescent="0.2">
      <c r="A87" s="11" t="s">
        <v>30</v>
      </c>
      <c r="B87" s="11"/>
      <c r="C87" s="12"/>
      <c r="D87" s="13">
        <f>+SUM(D4:D86)</f>
        <v>68801999.200000003</v>
      </c>
      <c r="E87" s="14">
        <f>+SUM(E4:E86)</f>
        <v>0</v>
      </c>
      <c r="F87" s="14">
        <f>+SUM(F4:F86)</f>
        <v>68801999.200000003</v>
      </c>
      <c r="H87" s="59">
        <f>+SUM(H4:H86)</f>
        <v>1204094679.0199997</v>
      </c>
      <c r="I87" s="59">
        <f>+SUM(I4:I86)</f>
        <v>911166230.29000032</v>
      </c>
      <c r="J87" s="14">
        <f>+SUM(J4:J86)</f>
        <v>2115260909.3100002</v>
      </c>
      <c r="L87" s="14">
        <f>+SUM(L4:L86)</f>
        <v>2184062908.5100002</v>
      </c>
    </row>
    <row r="88" spans="1:12" ht="14.25" x14ac:dyDescent="0.3">
      <c r="A88" s="72" t="s">
        <v>136</v>
      </c>
      <c r="B88" s="16"/>
      <c r="C88" s="16"/>
      <c r="D88" s="16"/>
      <c r="H88" s="17"/>
      <c r="I88" s="17"/>
      <c r="J88" s="17"/>
    </row>
    <row r="89" spans="1:12" ht="14.25" x14ac:dyDescent="0.3">
      <c r="G89" s="18"/>
      <c r="K89" s="18"/>
      <c r="L89" s="17" t="s">
        <v>4</v>
      </c>
    </row>
  </sheetData>
  <sortState ref="A4:K81">
    <sortCondition ref="A4:A81"/>
  </sortState>
  <mergeCells count="8">
    <mergeCell ref="D2:F2"/>
    <mergeCell ref="A2:A3"/>
    <mergeCell ref="C2:C3"/>
    <mergeCell ref="J2:J3"/>
    <mergeCell ref="L2:L3"/>
    <mergeCell ref="H2:H3"/>
    <mergeCell ref="I2:I3"/>
    <mergeCell ref="B2:B3"/>
  </mergeCells>
  <printOptions horizontalCentered="1"/>
  <pageMargins left="0.34" right="0.41" top="0.62" bottom="0" header="0.15748031496062992" footer="0.1574803149606299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37"/>
  <sheetViews>
    <sheetView showGridLines="0" workbookViewId="0">
      <selection activeCell="D38" sqref="D38"/>
    </sheetView>
  </sheetViews>
  <sheetFormatPr baseColWidth="10" defaultRowHeight="13.5" x14ac:dyDescent="0.25"/>
  <cols>
    <col min="1" max="1" width="27.28515625" style="19" customWidth="1"/>
    <col min="2" max="4" width="18.7109375" style="19" customWidth="1"/>
    <col min="5" max="5" width="10.42578125" style="9" customWidth="1"/>
    <col min="6" max="16384" width="11.42578125" style="9"/>
  </cols>
  <sheetData>
    <row r="1" spans="1:4" ht="18" customHeight="1" x14ac:dyDescent="0.25">
      <c r="A1" s="95" t="s">
        <v>141</v>
      </c>
      <c r="B1" s="96"/>
      <c r="C1" s="96"/>
      <c r="D1" s="97"/>
    </row>
    <row r="3" spans="1:4" s="2" customFormat="1" ht="18" customHeight="1" x14ac:dyDescent="0.2">
      <c r="A3" s="42"/>
      <c r="B3" s="80" t="s">
        <v>24</v>
      </c>
      <c r="C3" s="81"/>
      <c r="D3" s="82"/>
    </row>
    <row r="4" spans="1:4" s="1" customFormat="1" ht="18" customHeight="1" x14ac:dyDescent="0.2">
      <c r="A4" s="24" t="s">
        <v>7</v>
      </c>
      <c r="B4" s="24" t="s">
        <v>6</v>
      </c>
      <c r="C4" s="24" t="s">
        <v>5</v>
      </c>
      <c r="D4" s="24" t="s">
        <v>3</v>
      </c>
    </row>
    <row r="5" spans="1:4" s="2" customFormat="1" ht="18" customHeight="1" x14ac:dyDescent="0.2">
      <c r="A5" s="70" t="s">
        <v>142</v>
      </c>
      <c r="B5" s="23">
        <f>+B17+B11</f>
        <v>1272896678.2199998</v>
      </c>
      <c r="C5" s="23">
        <f>+C17+C11</f>
        <v>911166230.29000032</v>
      </c>
      <c r="D5" s="23">
        <f>+B5+C5</f>
        <v>2184062908.5100002</v>
      </c>
    </row>
    <row r="6" spans="1:4" s="2" customFormat="1" ht="18" customHeight="1" x14ac:dyDescent="0.2">
      <c r="A6" s="70" t="s">
        <v>143</v>
      </c>
      <c r="B6" s="23">
        <f>+B18+B12</f>
        <v>1103900497.26</v>
      </c>
      <c r="C6" s="23">
        <f>+C18+C12</f>
        <v>824751312.28999996</v>
      </c>
      <c r="D6" s="23">
        <f>+B6+C6</f>
        <v>1928651809.55</v>
      </c>
    </row>
    <row r="7" spans="1:4" s="2" customFormat="1" ht="18" customHeight="1" x14ac:dyDescent="0.2">
      <c r="A7" s="22"/>
      <c r="B7" s="21">
        <f>+B5/B6-1</f>
        <v>0.1530900487674991</v>
      </c>
      <c r="C7" s="21">
        <f>+C5/C6-1</f>
        <v>0.1047769390751998</v>
      </c>
      <c r="D7" s="21">
        <f>+D5/D6-1</f>
        <v>0.13242986509814525</v>
      </c>
    </row>
    <row r="8" spans="1:4" x14ac:dyDescent="0.25">
      <c r="B8" s="20"/>
      <c r="C8" s="20"/>
      <c r="D8" s="20"/>
    </row>
    <row r="9" spans="1:4" s="2" customFormat="1" ht="18" customHeight="1" x14ac:dyDescent="0.2">
      <c r="A9" s="42"/>
      <c r="B9" s="80" t="s">
        <v>25</v>
      </c>
      <c r="C9" s="81"/>
      <c r="D9" s="82"/>
    </row>
    <row r="10" spans="1:4" s="1" customFormat="1" ht="18" customHeight="1" x14ac:dyDescent="0.2">
      <c r="A10" s="24" t="s">
        <v>7</v>
      </c>
      <c r="B10" s="24" t="s">
        <v>6</v>
      </c>
      <c r="C10" s="24" t="s">
        <v>5</v>
      </c>
      <c r="D10" s="24" t="s">
        <v>3</v>
      </c>
    </row>
    <row r="11" spans="1:4" s="2" customFormat="1" ht="18" customHeight="1" x14ac:dyDescent="0.2">
      <c r="A11" s="70" t="s">
        <v>142</v>
      </c>
      <c r="B11" s="23">
        <f>+'Gtía Mar. - Abr. 2020'!H87</f>
        <v>1204094679.0199997</v>
      </c>
      <c r="C11" s="23">
        <f>+'Gtía Mar. - Abr. 2020'!I87</f>
        <v>911166230.29000032</v>
      </c>
      <c r="D11" s="23">
        <f>+B11+C11</f>
        <v>2115260909.3099999</v>
      </c>
    </row>
    <row r="12" spans="1:4" s="2" customFormat="1" ht="18" customHeight="1" x14ac:dyDescent="0.2">
      <c r="A12" s="70" t="s">
        <v>143</v>
      </c>
      <c r="B12" s="23">
        <v>1044207460.79</v>
      </c>
      <c r="C12" s="23">
        <v>846903304.52999997</v>
      </c>
      <c r="D12" s="23">
        <f>+B12+C12</f>
        <v>1891110765.3199999</v>
      </c>
    </row>
    <row r="13" spans="1:4" s="2" customFormat="1" ht="18" customHeight="1" x14ac:dyDescent="0.2">
      <c r="A13" s="22"/>
      <c r="B13" s="21">
        <f>+B11/B12-1</f>
        <v>0.15311824923089179</v>
      </c>
      <c r="C13" s="21">
        <f>+C11/C12-1</f>
        <v>7.587988547956348E-2</v>
      </c>
      <c r="D13" s="21">
        <f>+D11/D12-1</f>
        <v>0.11852829992857195</v>
      </c>
    </row>
    <row r="14" spans="1:4" x14ac:dyDescent="0.25">
      <c r="B14" s="20"/>
      <c r="C14" s="20"/>
      <c r="D14" s="20"/>
    </row>
    <row r="15" spans="1:4" s="2" customFormat="1" ht="18" customHeight="1" x14ac:dyDescent="0.2">
      <c r="A15" s="42"/>
      <c r="B15" s="80" t="s">
        <v>18</v>
      </c>
      <c r="C15" s="81"/>
      <c r="D15" s="82"/>
    </row>
    <row r="16" spans="1:4" s="1" customFormat="1" ht="18" customHeight="1" x14ac:dyDescent="0.2">
      <c r="A16" s="24" t="s">
        <v>7</v>
      </c>
      <c r="B16" s="24" t="s">
        <v>6</v>
      </c>
      <c r="C16" s="24" t="s">
        <v>5</v>
      </c>
      <c r="D16" s="24" t="s">
        <v>3</v>
      </c>
    </row>
    <row r="17" spans="1:5" s="2" customFormat="1" ht="18" customHeight="1" x14ac:dyDescent="0.2">
      <c r="A17" s="70" t="s">
        <v>142</v>
      </c>
      <c r="B17" s="23">
        <f>+'Gtía Mar. - Abr. 2020'!D87</f>
        <v>68801999.200000003</v>
      </c>
      <c r="C17" s="23">
        <f>+'Gtía Mar. - Abr. 2020'!E87</f>
        <v>0</v>
      </c>
      <c r="D17" s="23">
        <f>+B17+C17</f>
        <v>68801999.200000003</v>
      </c>
    </row>
    <row r="18" spans="1:5" s="2" customFormat="1" ht="18" customHeight="1" x14ac:dyDescent="0.2">
      <c r="A18" s="70" t="s">
        <v>143</v>
      </c>
      <c r="B18" s="23">
        <v>59693036.470000021</v>
      </c>
      <c r="C18" s="23">
        <v>-22151992.240000002</v>
      </c>
      <c r="D18" s="23">
        <f>+B18+C18</f>
        <v>37541044.230000019</v>
      </c>
    </row>
    <row r="19" spans="1:5" s="2" customFormat="1" ht="18" customHeight="1" x14ac:dyDescent="0.2">
      <c r="A19" s="22"/>
      <c r="B19" s="21">
        <f>+B17/B18-1</f>
        <v>0.15259673939652707</v>
      </c>
      <c r="C19" s="21"/>
      <c r="D19" s="21">
        <f>+D17/D18-1</f>
        <v>0.83271404968055052</v>
      </c>
    </row>
    <row r="20" spans="1:5" s="30" customFormat="1" ht="23.25" customHeight="1" x14ac:dyDescent="0.2">
      <c r="A20" s="49" t="s">
        <v>8</v>
      </c>
      <c r="B20" s="50"/>
      <c r="C20" s="50"/>
      <c r="D20" s="50"/>
      <c r="E20" s="51"/>
    </row>
    <row r="21" spans="1:5" s="30" customFormat="1" ht="18" customHeight="1" x14ac:dyDescent="0.2">
      <c r="A21" s="52" t="s">
        <v>9</v>
      </c>
      <c r="B21" s="50"/>
      <c r="C21" s="50"/>
      <c r="D21" s="50"/>
      <c r="E21" s="51"/>
    </row>
    <row r="22" spans="1:5" ht="27" customHeight="1" x14ac:dyDescent="0.25">
      <c r="A22" s="89" t="s">
        <v>144</v>
      </c>
      <c r="B22" s="89"/>
      <c r="C22" s="89"/>
      <c r="D22" s="89"/>
      <c r="E22" s="89"/>
    </row>
    <row r="23" spans="1:5" ht="44.25" customHeight="1" x14ac:dyDescent="0.25">
      <c r="A23" s="89" t="s">
        <v>145</v>
      </c>
      <c r="B23" s="89"/>
      <c r="C23" s="89"/>
      <c r="D23" s="89"/>
      <c r="E23" s="89"/>
    </row>
    <row r="24" spans="1:5" ht="29.25" customHeight="1" x14ac:dyDescent="0.25">
      <c r="A24" s="89" t="s">
        <v>146</v>
      </c>
      <c r="B24" s="89"/>
      <c r="C24" s="89"/>
      <c r="D24" s="89"/>
      <c r="E24" s="89"/>
    </row>
    <row r="25" spans="1:5" x14ac:dyDescent="0.25">
      <c r="A25" s="53"/>
      <c r="B25" s="54"/>
      <c r="C25" s="54"/>
      <c r="D25" s="54"/>
      <c r="E25" s="18"/>
    </row>
    <row r="26" spans="1:5" s="30" customFormat="1" ht="18" customHeight="1" x14ac:dyDescent="0.2">
      <c r="A26" s="52" t="s">
        <v>10</v>
      </c>
      <c r="B26" s="50"/>
      <c r="C26" s="50"/>
      <c r="D26" s="50"/>
      <c r="E26" s="51"/>
    </row>
    <row r="27" spans="1:5" ht="27" customHeight="1" x14ac:dyDescent="0.25">
      <c r="A27" s="89" t="s">
        <v>147</v>
      </c>
      <c r="B27" s="89"/>
      <c r="C27" s="89"/>
      <c r="D27" s="89"/>
      <c r="E27" s="89"/>
    </row>
    <row r="28" spans="1:5" ht="69" customHeight="1" x14ac:dyDescent="0.25">
      <c r="A28" s="87" t="s">
        <v>155</v>
      </c>
      <c r="B28" s="88"/>
      <c r="C28" s="88"/>
      <c r="D28" s="88"/>
      <c r="E28" s="88"/>
    </row>
    <row r="29" spans="1:5" ht="27" customHeight="1" x14ac:dyDescent="0.25">
      <c r="A29" s="87" t="s">
        <v>156</v>
      </c>
      <c r="B29" s="88"/>
      <c r="C29" s="88"/>
      <c r="D29" s="88"/>
      <c r="E29" s="88"/>
    </row>
    <row r="30" spans="1:5" ht="29.25" customHeight="1" x14ac:dyDescent="0.25">
      <c r="A30" s="94" t="s">
        <v>151</v>
      </c>
      <c r="B30" s="94"/>
      <c r="C30" s="94"/>
      <c r="D30" s="94"/>
      <c r="E30" s="94"/>
    </row>
    <row r="31" spans="1:5" x14ac:dyDescent="0.25">
      <c r="A31" s="94" t="s">
        <v>152</v>
      </c>
      <c r="B31" s="94"/>
      <c r="C31" s="94"/>
      <c r="D31" s="94"/>
      <c r="E31" s="94"/>
    </row>
    <row r="32" spans="1:5" ht="29.25" customHeight="1" x14ac:dyDescent="0.25">
      <c r="A32" s="94" t="s">
        <v>153</v>
      </c>
      <c r="B32" s="94"/>
      <c r="C32" s="94"/>
      <c r="D32" s="94"/>
      <c r="E32" s="94"/>
    </row>
    <row r="33" spans="1:5" x14ac:dyDescent="0.25">
      <c r="A33" s="94" t="s">
        <v>154</v>
      </c>
      <c r="B33" s="94"/>
      <c r="C33" s="94"/>
      <c r="D33" s="94"/>
      <c r="E33" s="94"/>
    </row>
    <row r="34" spans="1:5" s="65" customFormat="1" ht="17.25" customHeight="1" x14ac:dyDescent="0.25">
      <c r="A34" s="89"/>
      <c r="B34" s="89"/>
      <c r="C34" s="89"/>
      <c r="D34" s="89"/>
      <c r="E34" s="89"/>
    </row>
    <row r="35" spans="1:5" ht="44.25" customHeight="1" x14ac:dyDescent="0.25">
      <c r="A35" s="91" t="s">
        <v>148</v>
      </c>
      <c r="B35" s="92"/>
      <c r="C35" s="92"/>
      <c r="D35" s="92"/>
      <c r="E35" s="93"/>
    </row>
    <row r="36" spans="1:5" ht="18" customHeight="1" x14ac:dyDescent="0.25">
      <c r="A36" s="43"/>
      <c r="E36" s="58" t="s">
        <v>29</v>
      </c>
    </row>
    <row r="37" spans="1:5" ht="31.5" customHeight="1" x14ac:dyDescent="0.25">
      <c r="A37" s="90"/>
      <c r="B37" s="90"/>
      <c r="C37" s="90"/>
      <c r="D37" s="90"/>
      <c r="E37" s="90"/>
    </row>
  </sheetData>
  <mergeCells count="17">
    <mergeCell ref="A1:D1"/>
    <mergeCell ref="B9:D9"/>
    <mergeCell ref="B15:D15"/>
    <mergeCell ref="B3:D3"/>
    <mergeCell ref="A22:E22"/>
    <mergeCell ref="A29:E29"/>
    <mergeCell ref="A27:E27"/>
    <mergeCell ref="A23:E23"/>
    <mergeCell ref="A34:E34"/>
    <mergeCell ref="A37:E37"/>
    <mergeCell ref="A24:E24"/>
    <mergeCell ref="A35:E35"/>
    <mergeCell ref="A28:E28"/>
    <mergeCell ref="A30:E30"/>
    <mergeCell ref="A31:E31"/>
    <mergeCell ref="A32:E32"/>
    <mergeCell ref="A33:E33"/>
  </mergeCells>
  <pageMargins left="0.51" right="0.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workbookViewId="0">
      <selection activeCell="F7" sqref="F7"/>
    </sheetView>
  </sheetViews>
  <sheetFormatPr baseColWidth="10" defaultRowHeight="16.5" x14ac:dyDescent="0.3"/>
  <cols>
    <col min="1" max="2" width="29.140625" style="26" customWidth="1"/>
    <col min="3" max="3" width="29.140625" customWidth="1"/>
    <col min="4" max="6" width="16.42578125" customWidth="1"/>
    <col min="7" max="7" width="11.42578125" style="57"/>
    <col min="8" max="9" width="18.28515625" style="57" customWidth="1"/>
    <col min="10" max="13" width="11.42578125" style="62"/>
    <col min="14" max="22" width="11.42578125" style="66"/>
  </cols>
  <sheetData>
    <row r="1" spans="1:22" s="25" customFormat="1" ht="22.5" customHeight="1" x14ac:dyDescent="0.2">
      <c r="A1" s="102" t="s">
        <v>141</v>
      </c>
      <c r="B1" s="102"/>
      <c r="C1" s="102"/>
      <c r="D1" s="74"/>
      <c r="E1" s="74"/>
      <c r="F1" s="74"/>
      <c r="G1" s="76"/>
      <c r="H1" s="76"/>
      <c r="I1" s="76"/>
      <c r="J1" s="68"/>
      <c r="K1" s="68"/>
      <c r="L1" s="68"/>
      <c r="M1" s="68"/>
      <c r="N1" s="67"/>
      <c r="O1" s="67"/>
      <c r="P1" s="67"/>
      <c r="Q1" s="67"/>
      <c r="R1" s="67"/>
      <c r="S1" s="67"/>
      <c r="T1" s="67"/>
      <c r="U1" s="67"/>
      <c r="V1" s="67"/>
    </row>
    <row r="2" spans="1:22" ht="12.75" customHeight="1" thickBot="1" x14ac:dyDescent="0.35"/>
    <row r="3" spans="1:22" ht="36" customHeight="1" thickBot="1" x14ac:dyDescent="0.25">
      <c r="A3" s="98" t="s">
        <v>11</v>
      </c>
      <c r="B3" s="99"/>
      <c r="C3" s="62"/>
      <c r="D3" s="62"/>
      <c r="E3" s="62"/>
      <c r="F3" s="62"/>
      <c r="H3" s="57" t="s">
        <v>150</v>
      </c>
      <c r="I3" s="57" t="s">
        <v>149</v>
      </c>
    </row>
    <row r="4" spans="1:22" ht="36" customHeight="1" thickTop="1" thickBot="1" x14ac:dyDescent="0.25">
      <c r="A4" s="32" t="s">
        <v>12</v>
      </c>
      <c r="B4" s="32" t="s">
        <v>13</v>
      </c>
      <c r="C4" s="62"/>
      <c r="D4" s="62"/>
      <c r="E4" s="62"/>
      <c r="F4" s="62"/>
      <c r="G4" s="57">
        <v>2020</v>
      </c>
      <c r="H4" s="77">
        <f>5947418131+5669362905</f>
        <v>11616781036</v>
      </c>
      <c r="I4" s="77">
        <f>2653132715+1776246882</f>
        <v>4429379597</v>
      </c>
      <c r="J4" s="69"/>
    </row>
    <row r="5" spans="1:22" ht="36" customHeight="1" thickBot="1" x14ac:dyDescent="0.25">
      <c r="A5" s="35">
        <v>0.25418448922743386</v>
      </c>
      <c r="B5" s="35">
        <v>-6.3275849042103816E-2</v>
      </c>
      <c r="C5" s="62"/>
      <c r="D5" s="62"/>
      <c r="E5" s="62"/>
      <c r="F5" s="62"/>
      <c r="G5" s="57">
        <v>2019</v>
      </c>
      <c r="H5" s="77">
        <f>4507825222+4754592816</f>
        <v>9262418038</v>
      </c>
      <c r="I5" s="77">
        <f>2111466538+2617118278</f>
        <v>4728584816</v>
      </c>
      <c r="J5" s="69"/>
    </row>
    <row r="6" spans="1:22" ht="12.75" customHeight="1" thickBot="1" x14ac:dyDescent="0.35">
      <c r="C6" s="62"/>
      <c r="D6" s="62"/>
      <c r="E6" s="62"/>
      <c r="F6" s="62"/>
      <c r="H6" s="78"/>
      <c r="I6" s="78"/>
      <c r="J6" s="73"/>
    </row>
    <row r="7" spans="1:22" ht="36" customHeight="1" thickBot="1" x14ac:dyDescent="0.25">
      <c r="A7" s="98" t="s">
        <v>14</v>
      </c>
      <c r="B7" s="99"/>
      <c r="C7" s="62"/>
      <c r="D7" s="62"/>
      <c r="E7" s="62"/>
      <c r="F7" s="62"/>
      <c r="H7" s="79">
        <f>+H4/H5-1</f>
        <v>0.25418448922743386</v>
      </c>
      <c r="I7" s="79">
        <f>+I4/I5-1</f>
        <v>-6.3275849042103816E-2</v>
      </c>
    </row>
    <row r="8" spans="1:22" ht="36" customHeight="1" thickTop="1" thickBot="1" x14ac:dyDescent="0.25">
      <c r="A8" s="32" t="s">
        <v>15</v>
      </c>
      <c r="B8" s="32" t="s">
        <v>16</v>
      </c>
      <c r="C8" s="62"/>
      <c r="D8" s="62"/>
      <c r="E8" s="62"/>
      <c r="F8" s="62"/>
    </row>
    <row r="9" spans="1:22" ht="36" customHeight="1" thickBot="1" x14ac:dyDescent="0.25">
      <c r="A9" s="33">
        <f>+Observaciones!B7</f>
        <v>0.1530900487674991</v>
      </c>
      <c r="B9" s="34">
        <f>+Observaciones!C7</f>
        <v>0.1047769390751998</v>
      </c>
      <c r="C9" s="62"/>
      <c r="D9" s="62"/>
      <c r="E9" s="62"/>
      <c r="F9" s="62"/>
      <c r="H9" s="77"/>
      <c r="I9" s="77"/>
    </row>
    <row r="10" spans="1:22" ht="36" customHeight="1" thickBot="1" x14ac:dyDescent="0.25">
      <c r="A10" s="100">
        <f>+Observaciones!D7</f>
        <v>0.13242986509814525</v>
      </c>
      <c r="B10" s="101"/>
      <c r="C10" s="62"/>
      <c r="D10" s="62"/>
      <c r="E10" s="62"/>
      <c r="F10" s="62"/>
      <c r="H10" s="77"/>
      <c r="I10" s="77"/>
    </row>
    <row r="11" spans="1:22" ht="17.25" x14ac:dyDescent="0.3">
      <c r="A11" s="41" t="s">
        <v>17</v>
      </c>
      <c r="C11" s="62"/>
      <c r="D11" s="62"/>
      <c r="E11" s="62"/>
      <c r="F11" s="62"/>
      <c r="H11" s="77"/>
      <c r="I11" s="77"/>
    </row>
    <row r="12" spans="1:22" x14ac:dyDescent="0.3">
      <c r="B12" s="36"/>
      <c r="C12" s="37"/>
      <c r="D12" s="37"/>
      <c r="E12" s="37"/>
      <c r="F12" s="37"/>
    </row>
    <row r="13" spans="1:22" x14ac:dyDescent="0.3">
      <c r="A13" s="36"/>
      <c r="B13" s="36"/>
      <c r="C13" s="37"/>
      <c r="D13" s="37"/>
      <c r="E13" s="37"/>
      <c r="F13" s="37"/>
    </row>
    <row r="14" spans="1:22" x14ac:dyDescent="0.3">
      <c r="A14" s="36"/>
      <c r="B14" s="36"/>
      <c r="C14" s="37"/>
      <c r="D14" s="37"/>
      <c r="E14" s="37"/>
      <c r="F14" s="37"/>
    </row>
    <row r="15" spans="1:22" x14ac:dyDescent="0.3">
      <c r="A15" s="36"/>
      <c r="B15" s="36"/>
      <c r="C15" s="37"/>
      <c r="D15" s="37"/>
      <c r="E15" s="37"/>
      <c r="F15" s="37"/>
    </row>
    <row r="16" spans="1:22" x14ac:dyDescent="0.3">
      <c r="A16" s="36"/>
      <c r="B16" s="36"/>
      <c r="C16" s="37"/>
      <c r="D16" s="37"/>
      <c r="E16" s="37"/>
      <c r="F16" s="37"/>
    </row>
    <row r="17" spans="1:6" x14ac:dyDescent="0.3">
      <c r="A17" s="36"/>
      <c r="B17" s="36"/>
      <c r="C17" s="37"/>
      <c r="D17" s="37"/>
      <c r="E17" s="37"/>
      <c r="F17" s="37"/>
    </row>
    <row r="18" spans="1:6" x14ac:dyDescent="0.3">
      <c r="A18" s="36"/>
      <c r="B18" s="36"/>
      <c r="C18" s="37"/>
      <c r="D18" s="37"/>
      <c r="E18" s="37"/>
      <c r="F18" s="37"/>
    </row>
    <row r="19" spans="1:6" x14ac:dyDescent="0.3">
      <c r="A19" s="36"/>
      <c r="B19" s="36"/>
      <c r="C19" s="37"/>
      <c r="D19" s="37"/>
      <c r="E19" s="37"/>
      <c r="F19" s="37"/>
    </row>
    <row r="20" spans="1:6" x14ac:dyDescent="0.3">
      <c r="A20" s="36"/>
      <c r="B20" s="36"/>
      <c r="C20" s="37"/>
      <c r="D20" s="37"/>
      <c r="E20" s="37"/>
      <c r="F20" s="37"/>
    </row>
    <row r="21" spans="1:6" x14ac:dyDescent="0.3">
      <c r="A21" s="36"/>
      <c r="B21" s="36"/>
      <c r="C21" s="37"/>
      <c r="D21" s="37"/>
      <c r="E21" s="37"/>
      <c r="F21" s="37"/>
    </row>
    <row r="22" spans="1:6" x14ac:dyDescent="0.3">
      <c r="A22" s="36"/>
      <c r="B22" s="36"/>
      <c r="C22" s="37"/>
      <c r="D22" s="37"/>
      <c r="E22" s="37"/>
      <c r="F22" s="37"/>
    </row>
    <row r="23" spans="1:6" x14ac:dyDescent="0.3">
      <c r="A23" s="36"/>
      <c r="B23" s="36"/>
      <c r="C23" s="37"/>
      <c r="D23" s="37"/>
      <c r="E23" s="37"/>
      <c r="F23" s="37"/>
    </row>
    <row r="24" spans="1:6" x14ac:dyDescent="0.3">
      <c r="A24" s="36"/>
      <c r="B24" s="36"/>
      <c r="C24" s="37"/>
      <c r="D24" s="37"/>
      <c r="E24" s="37"/>
      <c r="F24" s="37"/>
    </row>
    <row r="25" spans="1:6" x14ac:dyDescent="0.3">
      <c r="A25" s="36"/>
      <c r="B25" s="36"/>
      <c r="C25" s="37"/>
      <c r="D25" s="37"/>
      <c r="E25" s="37"/>
      <c r="F25" s="37"/>
    </row>
    <row r="26" spans="1:6" x14ac:dyDescent="0.3">
      <c r="A26" s="36"/>
      <c r="B26" s="36"/>
      <c r="C26" s="37"/>
      <c r="D26" s="37"/>
      <c r="E26" s="37"/>
      <c r="F26" s="37"/>
    </row>
    <row r="27" spans="1:6" x14ac:dyDescent="0.3">
      <c r="A27" s="36"/>
      <c r="B27" s="36"/>
      <c r="C27" s="37"/>
      <c r="D27" s="37"/>
      <c r="E27" s="37"/>
      <c r="F27" s="37"/>
    </row>
    <row r="28" spans="1:6" x14ac:dyDescent="0.3">
      <c r="A28" s="36"/>
      <c r="B28" s="36"/>
      <c r="C28" s="37"/>
      <c r="D28" s="37"/>
      <c r="E28" s="37"/>
      <c r="F28" s="37"/>
    </row>
    <row r="29" spans="1:6" x14ac:dyDescent="0.3">
      <c r="A29" s="36"/>
      <c r="B29" s="36"/>
      <c r="C29" s="37"/>
      <c r="D29" s="37"/>
      <c r="E29" s="37"/>
      <c r="F29" s="37"/>
    </row>
    <row r="30" spans="1:6" x14ac:dyDescent="0.3">
      <c r="A30" s="36"/>
      <c r="B30" s="36"/>
      <c r="C30" s="37"/>
      <c r="D30" s="37"/>
      <c r="E30" s="37"/>
      <c r="F30" s="37"/>
    </row>
    <row r="31" spans="1:6" x14ac:dyDescent="0.3">
      <c r="A31" s="36"/>
      <c r="B31" s="36"/>
      <c r="C31" s="37"/>
      <c r="D31" s="37"/>
      <c r="E31" s="37"/>
      <c r="F31" s="37"/>
    </row>
    <row r="32" spans="1:6" x14ac:dyDescent="0.3">
      <c r="A32" s="36"/>
      <c r="B32" s="36"/>
      <c r="C32" s="37"/>
      <c r="D32" s="37"/>
      <c r="E32" s="37"/>
      <c r="F32" s="37"/>
    </row>
    <row r="33" spans="1:6" x14ac:dyDescent="0.3">
      <c r="A33" s="36"/>
      <c r="B33" s="36"/>
      <c r="C33" s="37"/>
      <c r="D33" s="37"/>
      <c r="E33" s="37"/>
      <c r="F33" s="37"/>
    </row>
    <row r="34" spans="1:6" x14ac:dyDescent="0.3">
      <c r="A34" s="39"/>
      <c r="B34" s="39"/>
      <c r="C34" s="40"/>
      <c r="D34" s="75"/>
      <c r="E34" s="75"/>
      <c r="F34" s="75"/>
    </row>
    <row r="35" spans="1:6" ht="30" x14ac:dyDescent="0.2">
      <c r="A35" s="38" t="s">
        <v>28</v>
      </c>
      <c r="B35" s="38" t="s">
        <v>27</v>
      </c>
      <c r="C35" s="38" t="s">
        <v>26</v>
      </c>
      <c r="D35" s="38"/>
      <c r="E35" s="38"/>
      <c r="F35" s="38"/>
    </row>
    <row r="37" spans="1:6" x14ac:dyDescent="0.3">
      <c r="C37" s="58" t="s">
        <v>29</v>
      </c>
      <c r="D37" s="58"/>
      <c r="E37" s="58"/>
      <c r="F37" s="58"/>
    </row>
  </sheetData>
  <mergeCells count="4">
    <mergeCell ref="A3:B3"/>
    <mergeCell ref="A7:B7"/>
    <mergeCell ref="A10:B10"/>
    <mergeCell ref="A1:C1"/>
  </mergeCells>
  <printOptions horizontalCentered="1"/>
  <pageMargins left="0.70866141732283472" right="0.70866141732283472" top="0.74803149606299213" bottom="0.5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>
      <selection activeCell="G21" sqref="G21"/>
    </sheetView>
  </sheetViews>
  <sheetFormatPr baseColWidth="10" defaultRowHeight="13.5" x14ac:dyDescent="0.25"/>
  <cols>
    <col min="1" max="1" width="18.5703125" style="19" customWidth="1"/>
    <col min="2" max="2" width="18.7109375" style="19" customWidth="1"/>
    <col min="3" max="4" width="17.28515625" customWidth="1"/>
    <col min="5" max="5" width="10" customWidth="1"/>
    <col min="7" max="7" width="20" style="62" customWidth="1"/>
    <col min="8" max="9" width="17" style="62" customWidth="1"/>
    <col min="10" max="10" width="17" style="57" customWidth="1"/>
    <col min="11" max="21" width="11.42578125" style="62"/>
  </cols>
  <sheetData>
    <row r="1" spans="1:21" ht="18" customHeight="1" x14ac:dyDescent="0.2">
      <c r="A1" s="103" t="s">
        <v>141</v>
      </c>
      <c r="B1" s="103"/>
      <c r="C1" s="103"/>
      <c r="D1" s="103"/>
      <c r="E1" s="103"/>
      <c r="G1" s="44"/>
      <c r="H1" s="45" t="s">
        <v>25</v>
      </c>
      <c r="I1" s="45" t="s">
        <v>18</v>
      </c>
      <c r="J1" s="45" t="s">
        <v>3</v>
      </c>
    </row>
    <row r="2" spans="1:21" x14ac:dyDescent="0.25">
      <c r="G2" s="46" t="s">
        <v>7</v>
      </c>
      <c r="H2" s="45" t="s">
        <v>3</v>
      </c>
      <c r="I2" s="45" t="s">
        <v>3</v>
      </c>
      <c r="J2" s="45"/>
    </row>
    <row r="3" spans="1:21" s="2" customFormat="1" ht="14.25" x14ac:dyDescent="0.2">
      <c r="A3" s="104" t="s">
        <v>14</v>
      </c>
      <c r="B3" s="104"/>
      <c r="C3" s="104"/>
      <c r="D3" s="104"/>
      <c r="E3" s="104"/>
      <c r="G3" s="44" t="s">
        <v>143</v>
      </c>
      <c r="H3" s="47">
        <f>+Observaciones!D12</f>
        <v>1891110765.3199999</v>
      </c>
      <c r="I3" s="47">
        <f>+Observaciones!D18</f>
        <v>37541044.230000019</v>
      </c>
      <c r="J3" s="47">
        <f>+H3+I3</f>
        <v>1928651809.55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1" customFormat="1" ht="18" customHeight="1" x14ac:dyDescent="0.2">
      <c r="G4" s="44" t="s">
        <v>142</v>
      </c>
      <c r="H4" s="47">
        <f>+Observaciones!D11</f>
        <v>2115260909.3099999</v>
      </c>
      <c r="I4" s="47">
        <f>+Observaciones!D17</f>
        <v>68801999.200000003</v>
      </c>
      <c r="J4" s="47">
        <f>+H4+I4</f>
        <v>2184062908.5099998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s="2" customFormat="1" ht="18" customHeight="1" x14ac:dyDescent="0.2">
      <c r="G5" s="44"/>
      <c r="H5" s="48">
        <f>+H4/H3-1</f>
        <v>0.11852829992857195</v>
      </c>
      <c r="I5" s="48">
        <f>+I4/I3-1</f>
        <v>0.83271404968055052</v>
      </c>
      <c r="J5" s="48">
        <f>+J4/J3-1</f>
        <v>0.13242986509814503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2" customFormat="1" ht="18" customHeight="1" x14ac:dyDescent="0.2">
      <c r="G6" s="55"/>
      <c r="H6" s="56"/>
      <c r="I6" s="55"/>
      <c r="J6" s="55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s="2" customFormat="1" ht="18" customHeight="1" x14ac:dyDescent="0.2">
      <c r="G7" s="63"/>
      <c r="H7" s="63"/>
      <c r="I7" s="63"/>
      <c r="J7" s="55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x14ac:dyDescent="0.25">
      <c r="B8" s="20"/>
    </row>
    <row r="9" spans="1:21" s="2" customFormat="1" ht="18" customHeight="1" x14ac:dyDescent="0.2">
      <c r="A9" s="42"/>
      <c r="G9" s="63"/>
      <c r="H9" s="63"/>
      <c r="I9" s="63"/>
      <c r="J9" s="55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x14ac:dyDescent="0.2">
      <c r="A10" s="28"/>
      <c r="B10" s="29"/>
    </row>
    <row r="11" spans="1:21" x14ac:dyDescent="0.2">
      <c r="A11" s="31"/>
      <c r="B11" s="29"/>
    </row>
    <row r="12" spans="1:21" ht="12.75" x14ac:dyDescent="0.2">
      <c r="A12"/>
      <c r="B12"/>
    </row>
    <row r="13" spans="1:21" ht="12.75" x14ac:dyDescent="0.2">
      <c r="A13"/>
      <c r="B13"/>
    </row>
    <row r="14" spans="1:21" x14ac:dyDescent="0.25">
      <c r="A14" s="27"/>
    </row>
    <row r="15" spans="1:21" x14ac:dyDescent="0.2">
      <c r="A15" s="31"/>
      <c r="B15" s="29"/>
    </row>
    <row r="16" spans="1:21" ht="12.75" x14ac:dyDescent="0.2">
      <c r="A16"/>
      <c r="B16"/>
    </row>
    <row r="17" spans="1:5" ht="12.75" x14ac:dyDescent="0.2">
      <c r="A17"/>
      <c r="B17"/>
    </row>
    <row r="18" spans="1:5" ht="12.75" x14ac:dyDescent="0.2">
      <c r="A18"/>
      <c r="B18"/>
    </row>
    <row r="19" spans="1:5" x14ac:dyDescent="0.25">
      <c r="A19" s="27"/>
    </row>
    <row r="20" spans="1:5" x14ac:dyDescent="0.25">
      <c r="A20" s="43"/>
    </row>
    <row r="21" spans="1:5" ht="12.75" x14ac:dyDescent="0.2">
      <c r="A21"/>
      <c r="B21"/>
    </row>
    <row r="25" spans="1:5" x14ac:dyDescent="0.25">
      <c r="E25" s="58" t="s">
        <v>29</v>
      </c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Gtía Mar. - Abr. 2020</vt:lpstr>
      <vt:lpstr>Observaciones</vt:lpstr>
      <vt:lpstr>Grafico I</vt:lpstr>
      <vt:lpstr>Gráfico II</vt:lpstr>
      <vt:lpstr>'Grafico I'!Área_de_impresión</vt:lpstr>
      <vt:lpstr>'Gráfico II'!Área_de_impresión</vt:lpstr>
      <vt:lpstr>Observaciones!Área_de_impresión</vt:lpstr>
      <vt:lpstr>'Gtía Mar. - Abr.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martin</cp:lastModifiedBy>
  <cp:lastPrinted>2020-08-05T12:54:10Z</cp:lastPrinted>
  <dcterms:created xsi:type="dcterms:W3CDTF">2018-06-01T14:08:41Z</dcterms:created>
  <dcterms:modified xsi:type="dcterms:W3CDTF">2020-08-14T11:45:41Z</dcterms:modified>
</cp:coreProperties>
</file>