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RELMUN01\Users\Public\Documents\Archivos Compartidos RelMun\Coparticipación\13.- Informes de Coparticipación y Fondo Federal\Informes Bimestrales\"/>
    </mc:Choice>
  </mc:AlternateContent>
  <bookViews>
    <workbookView xWindow="600" yWindow="765" windowWidth="19635" windowHeight="6855"/>
  </bookViews>
  <sheets>
    <sheet name="Gtía Julio Agosto 2018" sheetId="1" r:id="rId1"/>
    <sheet name="Observaciones" sheetId="2" r:id="rId2"/>
    <sheet name="Grafico I" sheetId="3" r:id="rId3"/>
    <sheet name="Gráfico II" sheetId="4" r:id="rId4"/>
  </sheets>
  <definedNames>
    <definedName name="_xlnm._FilterDatabase" localSheetId="0" hidden="1">'Gtía Julio Agosto 2018'!$A$2:$G$83</definedName>
    <definedName name="_xlnm.Print_Area" localSheetId="2">'Grafico I'!$A$1:$C$37</definedName>
    <definedName name="_xlnm.Print_Area" localSheetId="3">'Gráfico II'!$A$1:$E$26</definedName>
    <definedName name="_xlnm.Print_Area" localSheetId="1">Observaciones!$A$1:$E$30</definedName>
    <definedName name="Datos_1">#REF!</definedName>
    <definedName name="_xlnm.Print_Titles" localSheetId="0">'Gtía Julio Agosto 2018'!$2:$2</definedName>
  </definedNames>
  <calcPr calcId="152511"/>
</workbook>
</file>

<file path=xl/calcChain.xml><?xml version="1.0" encoding="utf-8"?>
<calcChain xmlns="http://schemas.openxmlformats.org/spreadsheetml/2006/main">
  <c r="A10" i="3" l="1"/>
  <c r="B9" i="3"/>
  <c r="A9" i="3"/>
  <c r="C17" i="2" l="1"/>
  <c r="B17" i="2"/>
  <c r="E82" i="1"/>
  <c r="D82" i="1"/>
  <c r="F82" i="1"/>
  <c r="L82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4" i="1"/>
  <c r="I82" i="1" l="1"/>
  <c r="H82" i="1"/>
  <c r="J4" i="1"/>
  <c r="C82" i="1"/>
  <c r="C6" i="2" l="1"/>
  <c r="B6" i="2"/>
  <c r="D12" i="2"/>
  <c r="H3" i="4" s="1"/>
  <c r="C11" i="2"/>
  <c r="B11" i="2"/>
  <c r="B5" i="2" s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C13" i="2" l="1"/>
  <c r="C5" i="2"/>
  <c r="C7" i="2" s="1"/>
  <c r="D6" i="2"/>
  <c r="B7" i="2"/>
  <c r="B13" i="2"/>
  <c r="D11" i="2"/>
  <c r="J82" i="1"/>
  <c r="D17" i="2"/>
  <c r="I4" i="4" s="1"/>
  <c r="D18" i="2"/>
  <c r="I3" i="4" s="1"/>
  <c r="J3" i="4" s="1"/>
  <c r="B19" i="2"/>
  <c r="C19" i="2"/>
  <c r="L1" i="1"/>
  <c r="D13" i="2" l="1"/>
  <c r="H4" i="4"/>
  <c r="I5" i="4"/>
  <c r="D19" i="2"/>
  <c r="D5" i="2"/>
  <c r="D7" i="2" s="1"/>
  <c r="E60" i="1"/>
  <c r="E10" i="1"/>
  <c r="E14" i="1"/>
  <c r="E18" i="1"/>
  <c r="E22" i="1"/>
  <c r="E26" i="1"/>
  <c r="E30" i="1"/>
  <c r="E34" i="1"/>
  <c r="E38" i="1"/>
  <c r="E42" i="1"/>
  <c r="E72" i="1"/>
  <c r="E76" i="1"/>
  <c r="E46" i="1"/>
  <c r="E50" i="1"/>
  <c r="E54" i="1"/>
  <c r="E58" i="1"/>
  <c r="E62" i="1"/>
  <c r="E66" i="1"/>
  <c r="E70" i="1"/>
  <c r="E74" i="1"/>
  <c r="E4" i="1"/>
  <c r="E8" i="1"/>
  <c r="E12" i="1"/>
  <c r="E16" i="1"/>
  <c r="E20" i="1"/>
  <c r="E24" i="1"/>
  <c r="E28" i="1"/>
  <c r="E32" i="1"/>
  <c r="E36" i="1"/>
  <c r="E40" i="1"/>
  <c r="E44" i="1"/>
  <c r="E48" i="1"/>
  <c r="E52" i="1"/>
  <c r="E56" i="1"/>
  <c r="E64" i="1"/>
  <c r="E68" i="1"/>
  <c r="E6" i="1"/>
  <c r="E78" i="1"/>
  <c r="E80" i="1"/>
  <c r="E5" i="1"/>
  <c r="E7" i="1"/>
  <c r="E9" i="1"/>
  <c r="E11" i="1"/>
  <c r="E13" i="1"/>
  <c r="E15" i="1"/>
  <c r="E17" i="1"/>
  <c r="E19" i="1"/>
  <c r="E21" i="1"/>
  <c r="E23" i="1"/>
  <c r="E25" i="1"/>
  <c r="E27" i="1"/>
  <c r="E29" i="1"/>
  <c r="E31" i="1"/>
  <c r="E33" i="1"/>
  <c r="E35" i="1"/>
  <c r="E37" i="1"/>
  <c r="E39" i="1"/>
  <c r="E41" i="1"/>
  <c r="E43" i="1"/>
  <c r="E45" i="1"/>
  <c r="E47" i="1"/>
  <c r="E49" i="1"/>
  <c r="E51" i="1"/>
  <c r="E53" i="1"/>
  <c r="E55" i="1"/>
  <c r="E57" i="1"/>
  <c r="E59" i="1"/>
  <c r="E61" i="1"/>
  <c r="E63" i="1"/>
  <c r="E67" i="1"/>
  <c r="E69" i="1"/>
  <c r="E71" i="1"/>
  <c r="E75" i="1"/>
  <c r="E77" i="1"/>
  <c r="E81" i="1"/>
  <c r="J4" i="4" l="1"/>
  <c r="J5" i="4" s="1"/>
  <c r="H5" i="4"/>
  <c r="E65" i="1"/>
  <c r="E73" i="1"/>
  <c r="E79" i="1"/>
</calcChain>
</file>

<file path=xl/sharedStrings.xml><?xml version="1.0" encoding="utf-8"?>
<sst xmlns="http://schemas.openxmlformats.org/spreadsheetml/2006/main" count="225" uniqueCount="126">
  <si>
    <t>Impreso el:</t>
  </si>
  <si>
    <t>MUNICIPIOS</t>
  </si>
  <si>
    <t>Partido Político</t>
  </si>
  <si>
    <t xml:space="preserve"> 1º DE MAYO</t>
  </si>
  <si>
    <t>Cambiemos</t>
  </si>
  <si>
    <t xml:space="preserve"> ALCARAZ</t>
  </si>
  <si>
    <t xml:space="preserve"> ALDEA SAN ANTONIO</t>
  </si>
  <si>
    <t>FPV</t>
  </si>
  <si>
    <t xml:space="preserve"> ARANGUREN</t>
  </si>
  <si>
    <t>Vecinalista</t>
  </si>
  <si>
    <t xml:space="preserve"> BASAVILBASO</t>
  </si>
  <si>
    <t xml:space="preserve"> BOVRIL</t>
  </si>
  <si>
    <t xml:space="preserve"> CASEROS</t>
  </si>
  <si>
    <t xml:space="preserve"> CEIBAS</t>
  </si>
  <si>
    <t xml:space="preserve"> CERRITO</t>
  </si>
  <si>
    <t xml:space="preserve"> CHAJARI</t>
  </si>
  <si>
    <t xml:space="preserve"> COLON</t>
  </si>
  <si>
    <t xml:space="preserve"> COLONIA AVELLANEDA</t>
  </si>
  <si>
    <t xml:space="preserve"> COLONIA AYUI</t>
  </si>
  <si>
    <t xml:space="preserve"> COLONIA ELIA</t>
  </si>
  <si>
    <t xml:space="preserve"> CONCEPCION DEL URUGUAY</t>
  </si>
  <si>
    <t xml:space="preserve"> CONCORDIA</t>
  </si>
  <si>
    <t xml:space="preserve"> CONSCRIPTO BERNARDI</t>
  </si>
  <si>
    <t xml:space="preserve"> CRESPO</t>
  </si>
  <si>
    <t xml:space="preserve"> DIAMANTE</t>
  </si>
  <si>
    <t xml:space="preserve"> ENRIQUE CARBO</t>
  </si>
  <si>
    <t xml:space="preserve"> ESTANCIA GRANDE</t>
  </si>
  <si>
    <t xml:space="preserve"> FEDERACION</t>
  </si>
  <si>
    <t xml:space="preserve"> FEDERAL</t>
  </si>
  <si>
    <t xml:space="preserve"> GENERAL CAMPOS</t>
  </si>
  <si>
    <t xml:space="preserve"> GENERAL GALARZA</t>
  </si>
  <si>
    <t xml:space="preserve"> GENERAL RAMIREZ</t>
  </si>
  <si>
    <t xml:space="preserve"> GILBERT</t>
  </si>
  <si>
    <t xml:space="preserve"> GOBERNADOR MACIA</t>
  </si>
  <si>
    <t xml:space="preserve"> GOBERNADOR MANSILLA</t>
  </si>
  <si>
    <t xml:space="preserve"> GUALEGUAY</t>
  </si>
  <si>
    <t xml:space="preserve"> GUALEGUAYCHU</t>
  </si>
  <si>
    <t xml:space="preserve"> HASENKAMP</t>
  </si>
  <si>
    <t xml:space="preserve"> HERNANDEZ</t>
  </si>
  <si>
    <t xml:space="preserve"> HERRERA</t>
  </si>
  <si>
    <t xml:space="preserve"> IBICUY</t>
  </si>
  <si>
    <t xml:space="preserve"> LA CRIOLLA</t>
  </si>
  <si>
    <t xml:space="preserve"> LA PAZ</t>
  </si>
  <si>
    <t xml:space="preserve"> LARROQUE</t>
  </si>
  <si>
    <t xml:space="preserve"> LIBERTADOR SAN MARTIN</t>
  </si>
  <si>
    <t xml:space="preserve"> LOS CHARRUAS</t>
  </si>
  <si>
    <t xml:space="preserve"> LOS CONQUISTADORES</t>
  </si>
  <si>
    <t xml:space="preserve"> LUCAS GONZALEZ</t>
  </si>
  <si>
    <t xml:space="preserve"> MARIA GRANDE</t>
  </si>
  <si>
    <t xml:space="preserve"> NOGOYA</t>
  </si>
  <si>
    <t xml:space="preserve"> ORO VERDE</t>
  </si>
  <si>
    <t xml:space="preserve"> PARANA</t>
  </si>
  <si>
    <t xml:space="preserve"> PIEDRAS BLANCAS</t>
  </si>
  <si>
    <t xml:space="preserve"> PRONUNCIAMIENTO</t>
  </si>
  <si>
    <t xml:space="preserve"> PUEBLO GENERAL BELGRANO</t>
  </si>
  <si>
    <t xml:space="preserve"> PUERTO YERUA</t>
  </si>
  <si>
    <t xml:space="preserve"> ROSARIO DEL TALA</t>
  </si>
  <si>
    <t xml:space="preserve"> SAN BENITO</t>
  </si>
  <si>
    <t xml:space="preserve"> SAN GUSTAVO</t>
  </si>
  <si>
    <t xml:space="preserve"> SAN JAIME </t>
  </si>
  <si>
    <t xml:space="preserve"> SAN JOSE</t>
  </si>
  <si>
    <t xml:space="preserve"> SAN JOSE DE FELICIANO</t>
  </si>
  <si>
    <t xml:space="preserve"> SAN JUSTO</t>
  </si>
  <si>
    <t xml:space="preserve"> SAN SALVADOR </t>
  </si>
  <si>
    <t xml:space="preserve"> SANTA ANA</t>
  </si>
  <si>
    <t xml:space="preserve"> SANTA ANITA</t>
  </si>
  <si>
    <t xml:space="preserve"> SANTA ELENA</t>
  </si>
  <si>
    <t xml:space="preserve"> SAUCE LUNA</t>
  </si>
  <si>
    <t xml:space="preserve"> SEGUI</t>
  </si>
  <si>
    <t xml:space="preserve"> TABOSSI</t>
  </si>
  <si>
    <t xml:space="preserve"> UBAJAY</t>
  </si>
  <si>
    <t>Unión Popular</t>
  </si>
  <si>
    <t xml:space="preserve"> URDINARRAIN</t>
  </si>
  <si>
    <t xml:space="preserve"> VALLE MARIA</t>
  </si>
  <si>
    <t xml:space="preserve"> VIALE</t>
  </si>
  <si>
    <t xml:space="preserve"> VICTORIA</t>
  </si>
  <si>
    <t xml:space="preserve"> VILLA CLARA</t>
  </si>
  <si>
    <t xml:space="preserve"> VILLA DEL ROSARIO</t>
  </si>
  <si>
    <t xml:space="preserve"> VILLA DOMINGUEZ</t>
  </si>
  <si>
    <t xml:space="preserve"> VILLA ELISA</t>
  </si>
  <si>
    <t xml:space="preserve"> VILLA HERNANDARIAS</t>
  </si>
  <si>
    <t xml:space="preserve"> VILLA MANTERO</t>
  </si>
  <si>
    <t xml:space="preserve"> VILLA PARANACITO</t>
  </si>
  <si>
    <t xml:space="preserve"> VILLA URQUIZA</t>
  </si>
  <si>
    <t xml:space="preserve"> VILLAGUAY</t>
  </si>
  <si>
    <t>TOTAL</t>
  </si>
  <si>
    <t xml:space="preserve">Dirección General de Relaciones Fiscales con Municipios - M.E.H.F. </t>
  </si>
  <si>
    <t>PROVINCIAL</t>
  </si>
  <si>
    <t>NACIONAL</t>
  </si>
  <si>
    <t>Período</t>
  </si>
  <si>
    <t>Observaciones:</t>
  </si>
  <si>
    <t xml:space="preserve">·         COPARTICIPACIÓN NACIONAL: </t>
  </si>
  <si>
    <t xml:space="preserve">·         COPARTICIPACIÓN PROVINCIAL: </t>
  </si>
  <si>
    <t>RECURSOS PROVINCIALES</t>
  </si>
  <si>
    <t>De Origen Nacional</t>
  </si>
  <si>
    <t>De Recaudación Propia</t>
  </si>
  <si>
    <t>COPARTICIPACIÓN A MUNICIPIOS</t>
  </si>
  <si>
    <t>Nacional</t>
  </si>
  <si>
    <t>Provincial</t>
  </si>
  <si>
    <t>* Incluye Garantías</t>
  </si>
  <si>
    <t>GARANTÍA</t>
  </si>
  <si>
    <t xml:space="preserve">Nacional </t>
  </si>
  <si>
    <t xml:space="preserve">Provincial </t>
  </si>
  <si>
    <t>Total</t>
  </si>
  <si>
    <t>Copa Diaria Nacional</t>
  </si>
  <si>
    <t>Copa Diaria Provincial</t>
  </si>
  <si>
    <t>TOTAL COPARTICIPADO</t>
  </si>
  <si>
    <t>COPARTICIPACIÓN DIARIA</t>
  </si>
  <si>
    <t>Coparticipación             Total</t>
  </si>
  <si>
    <t>Coparticipación           Provincial</t>
  </si>
  <si>
    <t>Coparticipación              Nacional</t>
  </si>
  <si>
    <t>Dirección General de Relaciones Fiscales con Municipios - MEHF</t>
  </si>
  <si>
    <t>TOTAL GENERAL</t>
  </si>
  <si>
    <t>4º BIMESTRE 2018 (contra mismo período de 2017)</t>
  </si>
  <si>
    <t>Coparticipación Julio - Agosto 2018 - Fuente: SIAF</t>
  </si>
  <si>
    <t xml:space="preserve">GARANTÍA JULIO - AGOSTO 2018 </t>
  </si>
  <si>
    <t>COPARTICIPACIÓN DIARIA TOTAL JULIO-AGOSTO 2018</t>
  </si>
  <si>
    <t>TOTAL COPARTICIPADO EN JULIO-AGOSTO 2018</t>
  </si>
  <si>
    <t>Julio - Agosto 2018</t>
  </si>
  <si>
    <t>Julio - Agosto 2017</t>
  </si>
  <si>
    <t>El Total Coparticipado a Municipios por Impuestos Nacionales registra un incremento del 21% en el bimestre Julio - Agosto de 2018, respecto al mismo período del año anterior.</t>
  </si>
  <si>
    <t>Si bien la Garantía Julio - Agosto de 2018 disminuye un 61% respecto del mismo bimestre del año anterior, debido a las medidas del Consenso Fiscal, se observa que la Coparticipación Diaria en dicho bimestre se incrementa un 39%.</t>
  </si>
  <si>
    <t>El Total Coparticipado a Municipios por Impuestos Provinciales durante el bimestre Julio - Agosto de 2018, registra un aumento del 67% respecto del mismo período del año anterior.</t>
  </si>
  <si>
    <t>Durante el bimestre de referencia, operó el vencimiento del Impuesto Inmobiliario Rural (en el mes de Julio) y del Impuesto Inmobiliario Urbano (en el mes de Agosto), generando incrementos tanto en la Coparticipación Diaria como en la Garantía de Coparticipación.</t>
  </si>
  <si>
    <t>Ajuste por aplicación de Ind. Provinciales 2018</t>
  </si>
  <si>
    <t>Asimismo, la Garantía Provincial tiene incluido el Ajuste por aplicación de los Indices Provinciales 2018, así como los ajustes negativos de la Liquidación Definitiva de Impuestos Provinciales correspondientes a los meses de julio y agosto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</si>
</sst>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_ [$$-2C0A]\ * #,##0_ ;_ [$$-2C0A]\ * \-#,##0_ ;_ [$$-2C0A]\ * &quot;-&quot;_ ;_ @_ "/>
    <numFmt numFmtId="167" formatCode="0.00000"/>
    <numFmt numFmtId="168" formatCode="_ &quot;$&quot;\ * #,##0_ ;_ &quot;$&quot;\ * \-#,##0_ ;_ &quot;$&quot;\ * &quot;-&quot;??_ ;_ @_ "/>
    <numFmt numFmtId="169" formatCode="_ [$€-2]\ * #,##0.00_ ;_ [$€-2]\ * \-#,##0.00_ ;_ [$€-2]\ * &quot;-&quot;??_ "/>
    <numFmt numFmtId="170" formatCode="_ &quot;$&quot;\ * #,##0.0000_ ;_ &quot;$&quot;\ * \-#,##0.0000_ ;_ &quot;$&quot;\ * &quot;-&quot;??_ ;_ @_ "/>
    <numFmt numFmtId="171" formatCode="_(* #,##0.00_);_(* \(#,##0.00\);_(* \-??_);_(@_)"/>
    <numFmt numFmtId="172" formatCode="_ [$$-2C0A]\ * #,##0.00_ ;_ [$$-2C0A]\ * \-#,##0.00_ ;_ [$$-2C0A]\ * &quot;-&quot;_ ;_ @_ "/>
  </numFmts>
  <fonts count="3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entury Gothic"/>
      <family val="2"/>
    </font>
    <font>
      <b/>
      <sz val="11"/>
      <color rgb="FF000000"/>
      <name val="Century Gothic"/>
      <family val="2"/>
    </font>
    <font>
      <b/>
      <sz val="14"/>
      <color rgb="FF1F497D"/>
      <name val="Century Gothic"/>
      <family val="2"/>
    </font>
    <font>
      <b/>
      <sz val="14"/>
      <color rgb="FFC00000"/>
      <name val="Century Gothic"/>
      <family val="2"/>
    </font>
    <font>
      <b/>
      <sz val="14"/>
      <color rgb="FF000000"/>
      <name val="Century Gothic"/>
      <family val="2"/>
    </font>
    <font>
      <b/>
      <sz val="12"/>
      <name val="Century Gothic"/>
      <family val="2"/>
    </font>
    <font>
      <b/>
      <i/>
      <sz val="12"/>
      <name val="Century Gothic"/>
      <family val="2"/>
    </font>
    <font>
      <b/>
      <u/>
      <sz val="10"/>
      <name val="Century Gothic"/>
      <family val="2"/>
    </font>
    <font>
      <b/>
      <sz val="11"/>
      <name val="Century Gothic"/>
      <family val="2"/>
    </font>
    <font>
      <sz val="10"/>
      <color theme="0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Arial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sz val="10"/>
      <color rgb="FFFF0000"/>
      <name val="Century Gothic"/>
      <family val="2"/>
    </font>
    <font>
      <b/>
      <sz val="10"/>
      <color rgb="FFFF0000"/>
      <name val="Century Gothic"/>
      <family val="2"/>
    </font>
    <font>
      <sz val="10"/>
      <color rgb="FFFF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C3D69B"/>
        <bgColor indexed="64"/>
      </patternFill>
    </fill>
    <fill>
      <patternFill patternType="solid">
        <fgColor rgb="FFEFF3EA"/>
        <bgColor indexed="64"/>
      </patternFill>
    </fill>
    <fill>
      <patternFill patternType="solid">
        <fgColor rgb="FFDEE7D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8">
    <xf numFmtId="0" fontId="0" fillId="0" borderId="0"/>
    <xf numFmtId="164" fontId="2" fillId="0" borderId="0" applyFont="0" applyFill="0" applyBorder="0" applyAlignment="0" applyProtection="0"/>
    <xf numFmtId="166" fontId="2" fillId="0" borderId="0"/>
    <xf numFmtId="165" fontId="2" fillId="0" borderId="0" applyFont="0" applyFill="0" applyBorder="0" applyAlignment="0" applyProtection="0"/>
    <xf numFmtId="0" fontId="2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3" applyNumberFormat="0" applyAlignment="0" applyProtection="0"/>
    <xf numFmtId="0" fontId="10" fillId="22" borderId="4" applyNumberFormat="0" applyAlignment="0" applyProtection="0"/>
    <xf numFmtId="169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3" applyNumberFormat="0" applyAlignment="0" applyProtection="0"/>
    <xf numFmtId="0" fontId="17" fillId="0" borderId="8" applyNumberFormat="0" applyFill="0" applyAlignment="0" applyProtection="0"/>
    <xf numFmtId="170" fontId="6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2" fillId="0" borderId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18" fillId="0" borderId="0"/>
    <xf numFmtId="0" fontId="1" fillId="0" borderId="0"/>
    <xf numFmtId="0" fontId="6" fillId="23" borderId="9" applyNumberFormat="0" applyFont="0" applyAlignment="0" applyProtection="0"/>
    <xf numFmtId="0" fontId="19" fillId="21" borderId="10" applyNumberForma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4" fontId="4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6" fontId="4" fillId="2" borderId="2" xfId="2" applyFont="1" applyFill="1" applyBorder="1" applyAlignment="1">
      <alignment horizontal="left"/>
    </xf>
    <xf numFmtId="167" fontId="4" fillId="2" borderId="2" xfId="3" applyNumberFormat="1" applyFont="1" applyFill="1" applyBorder="1" applyAlignment="1">
      <alignment horizontal="center"/>
    </xf>
    <xf numFmtId="168" fontId="4" fillId="0" borderId="2" xfId="1" applyNumberFormat="1" applyFont="1" applyBorder="1" applyAlignment="1"/>
    <xf numFmtId="0" fontId="4" fillId="0" borderId="0" xfId="0" applyFont="1"/>
    <xf numFmtId="166" fontId="4" fillId="2" borderId="2" xfId="2" applyFont="1" applyFill="1" applyBorder="1"/>
    <xf numFmtId="166" fontId="3" fillId="2" borderId="2" xfId="2" applyFont="1" applyFill="1" applyBorder="1" applyAlignment="1">
      <alignment horizontal="left"/>
    </xf>
    <xf numFmtId="0" fontId="3" fillId="0" borderId="2" xfId="0" applyFont="1" applyBorder="1"/>
    <xf numFmtId="168" fontId="3" fillId="0" borderId="2" xfId="1" quotePrefix="1" applyNumberFormat="1" applyFont="1" applyBorder="1" applyAlignment="1"/>
    <xf numFmtId="168" fontId="3" fillId="0" borderId="2" xfId="1" applyNumberFormat="1" applyFont="1" applyBorder="1" applyAlignment="1"/>
    <xf numFmtId="0" fontId="3" fillId="0" borderId="0" xfId="0" applyFont="1"/>
    <xf numFmtId="0" fontId="4" fillId="0" borderId="0" xfId="0" applyFont="1" applyAlignment="1">
      <alignment horizontal="left" wrapText="1"/>
    </xf>
    <xf numFmtId="0" fontId="5" fillId="0" borderId="0" xfId="4" applyFont="1" applyAlignment="1">
      <alignment horizontal="right"/>
    </xf>
    <xf numFmtId="0" fontId="4" fillId="0" borderId="0" xfId="0" applyFont="1" applyFill="1"/>
    <xf numFmtId="0" fontId="4" fillId="0" borderId="0" xfId="0" applyFont="1" applyAlignment="1">
      <alignment horizontal="center"/>
    </xf>
    <xf numFmtId="165" fontId="4" fillId="0" borderId="0" xfId="43" applyFont="1" applyAlignment="1">
      <alignment horizontal="center"/>
    </xf>
    <xf numFmtId="9" fontId="4" fillId="0" borderId="2" xfId="52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5" fontId="4" fillId="0" borderId="2" xfId="43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23" fillId="24" borderId="14" xfId="0" applyFont="1" applyFill="1" applyBorder="1" applyAlignment="1">
      <alignment horizontal="center" vertical="center" wrapText="1" readingOrder="1"/>
    </xf>
    <xf numFmtId="9" fontId="24" fillId="25" borderId="15" xfId="0" applyNumberFormat="1" applyFont="1" applyFill="1" applyBorder="1" applyAlignment="1">
      <alignment horizontal="center" vertical="center" wrapText="1" readingOrder="1"/>
    </xf>
    <xf numFmtId="9" fontId="25" fillId="25" borderId="15" xfId="0" applyNumberFormat="1" applyFont="1" applyFill="1" applyBorder="1" applyAlignment="1">
      <alignment horizontal="center" vertical="center" wrapText="1" readingOrder="1"/>
    </xf>
    <xf numFmtId="9" fontId="26" fillId="25" borderId="15" xfId="0" applyNumberFormat="1" applyFont="1" applyFill="1" applyBorder="1" applyAlignment="1">
      <alignment horizontal="center" vertical="center" wrapText="1" readingOrder="1"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0" fontId="27" fillId="0" borderId="0" xfId="0" applyFont="1" applyAlignment="1">
      <alignment horizontal="center" wrapText="1"/>
    </xf>
    <xf numFmtId="0" fontId="22" fillId="0" borderId="21" xfId="0" applyFont="1" applyBorder="1" applyAlignment="1">
      <alignment wrapText="1"/>
    </xf>
    <xf numFmtId="0" fontId="0" fillId="0" borderId="21" xfId="0" applyBorder="1" applyAlignment="1">
      <alignment wrapText="1"/>
    </xf>
    <xf numFmtId="0" fontId="28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29" fillId="0" borderId="0" xfId="0" applyFont="1" applyAlignment="1">
      <alignment horizontal="left"/>
    </xf>
    <xf numFmtId="3" fontId="0" fillId="0" borderId="0" xfId="0" applyNumberFormat="1"/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165" fontId="31" fillId="0" borderId="0" xfId="43" applyFont="1" applyBorder="1" applyAlignment="1">
      <alignment horizontal="center" vertical="center"/>
    </xf>
    <xf numFmtId="9" fontId="31" fillId="0" borderId="0" xfId="52" applyFont="1" applyBorder="1" applyAlignment="1">
      <alignment horizontal="center" vertical="center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1" fillId="0" borderId="0" xfId="0" applyFont="1" applyAlignment="1">
      <alignment vertical="center"/>
    </xf>
    <xf numFmtId="43" fontId="31" fillId="0" borderId="0" xfId="0" applyNumberFormat="1" applyFont="1" applyAlignment="1">
      <alignment vertical="center"/>
    </xf>
    <xf numFmtId="0" fontId="33" fillId="0" borderId="0" xfId="0" applyFont="1"/>
    <xf numFmtId="0" fontId="4" fillId="0" borderId="0" xfId="0" applyFont="1" applyAlignment="1">
      <alignment horizontal="right"/>
    </xf>
    <xf numFmtId="168" fontId="3" fillId="0" borderId="22" xfId="1" applyNumberFormat="1" applyFont="1" applyBorder="1" applyAlignment="1"/>
    <xf numFmtId="0" fontId="4" fillId="0" borderId="0" xfId="0" applyFont="1" applyBorder="1"/>
    <xf numFmtId="0" fontId="4" fillId="0" borderId="21" xfId="0" applyFont="1" applyBorder="1"/>
    <xf numFmtId="172" fontId="35" fillId="27" borderId="2" xfId="4" applyNumberFormat="1" applyFont="1" applyFill="1" applyBorder="1" applyAlignment="1">
      <alignment horizontal="right"/>
    </xf>
    <xf numFmtId="166" fontId="34" fillId="27" borderId="2" xfId="4" applyNumberFormat="1" applyFont="1" applyFill="1" applyBorder="1"/>
    <xf numFmtId="0" fontId="38" fillId="0" borderId="0" xfId="0" applyFont="1"/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4" fillId="0" borderId="0" xfId="0" applyFont="1" applyAlignment="1"/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65" fontId="34" fillId="28" borderId="1" xfId="56" applyFont="1" applyFill="1" applyBorder="1" applyAlignment="1">
      <alignment horizontal="center" vertical="center" wrapText="1"/>
    </xf>
    <xf numFmtId="165" fontId="34" fillId="28" borderId="22" xfId="56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wrapText="1"/>
    </xf>
    <xf numFmtId="0" fontId="4" fillId="0" borderId="0" xfId="0" applyFont="1" applyAlignment="1">
      <alignment horizontal="justify" wrapText="1"/>
    </xf>
    <xf numFmtId="0" fontId="30" fillId="0" borderId="18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 readingOrder="1"/>
    </xf>
    <xf numFmtId="0" fontId="23" fillId="24" borderId="13" xfId="0" applyFont="1" applyFill="1" applyBorder="1" applyAlignment="1">
      <alignment horizontal="center" vertical="center" wrapText="1" readingOrder="1"/>
    </xf>
    <xf numFmtId="9" fontId="26" fillId="26" borderId="16" xfId="0" applyNumberFormat="1" applyFont="1" applyFill="1" applyBorder="1" applyAlignment="1">
      <alignment horizontal="center" vertical="center" wrapText="1" readingOrder="1"/>
    </xf>
    <xf numFmtId="9" fontId="26" fillId="26" borderId="17" xfId="0" applyNumberFormat="1" applyFont="1" applyFill="1" applyBorder="1" applyAlignment="1">
      <alignment horizontal="center" vertical="center" wrapText="1" readingOrder="1"/>
    </xf>
    <xf numFmtId="0" fontId="27" fillId="0" borderId="2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9" fontId="0" fillId="0" borderId="0" xfId="57" applyFont="1"/>
  </cellXfs>
  <cellStyles count="58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Euro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Input" xfId="39"/>
    <cellStyle name="Linked Cell" xfId="40"/>
    <cellStyle name="Millares 2" xfId="41"/>
    <cellStyle name="Millares 2 2" xfId="42"/>
    <cellStyle name="Millares 3" xfId="43"/>
    <cellStyle name="Millares 4" xfId="44"/>
    <cellStyle name="Millares_Gtia. sept.- octubre 2013" xfId="3"/>
    <cellStyle name="Millares_Gtia. sept.- octubre 2013 2" xfId="56"/>
    <cellStyle name="Moneda" xfId="1" builtinId="4"/>
    <cellStyle name="Moneda 2" xfId="45"/>
    <cellStyle name="Normal" xfId="0" builtinId="0"/>
    <cellStyle name="Normal 2" xfId="4"/>
    <cellStyle name="Normal 3" xfId="46"/>
    <cellStyle name="Normal 3 2" xfId="47"/>
    <cellStyle name="Normal 4" xfId="48"/>
    <cellStyle name="Normal 5" xfId="2"/>
    <cellStyle name="Note" xfId="49"/>
    <cellStyle name="Output" xfId="50"/>
    <cellStyle name="Porcentaje" xfId="57" builtinId="5"/>
    <cellStyle name="Porcentaje 2" xfId="51"/>
    <cellStyle name="Porcentaje 3" xfId="52"/>
    <cellStyle name="Porcentaje 4" xfId="53"/>
    <cellStyle name="Title" xfId="54"/>
    <cellStyle name="Warning Text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06080861932242"/>
          <c:y val="3.8905013239933194E-2"/>
          <c:w val="0.73021783456868417"/>
          <c:h val="0.6630603242645469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'Gráfico II'!$I$1</c:f>
              <c:strCache>
                <c:ptCount val="1"/>
                <c:pt idx="0">
                  <c:v>GARANTÍA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'Gráfico II'!$G$3:$G$4</c:f>
              <c:strCache>
                <c:ptCount val="2"/>
                <c:pt idx="0">
                  <c:v>Julio - Agosto 2018</c:v>
                </c:pt>
                <c:pt idx="1">
                  <c:v>Julio - Agosto 2017</c:v>
                </c:pt>
              </c:strCache>
            </c:strRef>
          </c:cat>
          <c:val>
            <c:numRef>
              <c:f>'Gráfico II'!$I$3:$I$4</c:f>
              <c:numCache>
                <c:formatCode>_ * #,##0.00_ ;_ * \-#,##0.00_ ;_ * "-"??_ ;_ @_ </c:formatCode>
                <c:ptCount val="2"/>
                <c:pt idx="0">
                  <c:v>253540012.71999997</c:v>
                </c:pt>
                <c:pt idx="1">
                  <c:v>196339859.41000003</c:v>
                </c:pt>
              </c:numCache>
            </c:numRef>
          </c:val>
        </c:ser>
        <c:ser>
          <c:idx val="0"/>
          <c:order val="1"/>
          <c:tx>
            <c:strRef>
              <c:f>'Gráfico II'!$H$1</c:f>
              <c:strCache>
                <c:ptCount val="1"/>
                <c:pt idx="0">
                  <c:v>COPARTICIPACIÓN DIARIA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'Gráfico II'!$G$3:$G$4</c:f>
              <c:strCache>
                <c:ptCount val="2"/>
                <c:pt idx="0">
                  <c:v>Julio - Agosto 2018</c:v>
                </c:pt>
                <c:pt idx="1">
                  <c:v>Julio - Agosto 2017</c:v>
                </c:pt>
              </c:strCache>
            </c:strRef>
          </c:cat>
          <c:val>
            <c:numRef>
              <c:f>'Gráfico II'!$H$3:$H$4</c:f>
              <c:numCache>
                <c:formatCode>_ * #,##0.00_ ;_ * \-#,##0.00_ ;_ * "-"??_ ;_ @_ </c:formatCode>
                <c:ptCount val="2"/>
                <c:pt idx="0">
                  <c:v>858264571</c:v>
                </c:pt>
                <c:pt idx="1">
                  <c:v>1288418992.8800001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3221016"/>
        <c:axId val="252092136"/>
      </c:barChart>
      <c:catAx>
        <c:axId val="253221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AR"/>
          </a:p>
        </c:txPr>
        <c:crossAx val="252092136"/>
        <c:crosses val="autoZero"/>
        <c:auto val="1"/>
        <c:lblAlgn val="ctr"/>
        <c:lblOffset val="100"/>
        <c:noMultiLvlLbl val="0"/>
      </c:catAx>
      <c:valAx>
        <c:axId val="252092136"/>
        <c:scaling>
          <c:orientation val="minMax"/>
        </c:scaling>
        <c:delete val="0"/>
        <c:axPos val="l"/>
        <c:majorGridlines/>
        <c:numFmt formatCode="_ * #,##0.00_ ;_ * \-#,##0.00_ ;_ * &quot;-&quot;??_ ;_ @_ " sourceLinked="1"/>
        <c:majorTickMark val="out"/>
        <c:minorTickMark val="none"/>
        <c:tickLblPos val="nextTo"/>
        <c:crossAx val="253221016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r"/>
      <c:layout>
        <c:manualLayout>
          <c:xMode val="edge"/>
          <c:yMode val="edge"/>
          <c:x val="0.18519385790670359"/>
          <c:y val="0.85713371242649883"/>
          <c:w val="0.73539131712597317"/>
          <c:h val="8.8185101357158679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>
          <a:latin typeface="Century Gothic" pitchFamily="34" charset="0"/>
        </a:defRPr>
      </a:pPr>
      <a:endParaRPr lang="es-A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24</xdr:row>
      <xdr:rowOff>76200</xdr:rowOff>
    </xdr:from>
    <xdr:to>
      <xdr:col>0</xdr:col>
      <xdr:colOff>1799059</xdr:colOff>
      <xdr:row>33</xdr:row>
      <xdr:rowOff>201512</xdr:rowOff>
    </xdr:to>
    <xdr:sp macro="" textlink="">
      <xdr:nvSpPr>
        <xdr:cNvPr id="2" name="3 Flecha arriba"/>
        <xdr:cNvSpPr/>
      </xdr:nvSpPr>
      <xdr:spPr>
        <a:xfrm>
          <a:off x="142875" y="6829425"/>
          <a:ext cx="1656184" cy="2011262"/>
        </a:xfrm>
        <a:prstGeom prst="upArrow">
          <a:avLst/>
        </a:prstGeom>
        <a:solidFill>
          <a:schemeClr val="accent1">
            <a:lumMod val="75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A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AR" sz="2400" b="1">
              <a:latin typeface="Century Gothic" pitchFamily="34" charset="0"/>
            </a:rPr>
            <a:t>21%</a:t>
          </a:r>
        </a:p>
      </xdr:txBody>
    </xdr:sp>
    <xdr:clientData/>
  </xdr:twoCellAnchor>
  <xdr:twoCellAnchor>
    <xdr:from>
      <xdr:col>1</xdr:col>
      <xdr:colOff>152400</xdr:colOff>
      <xdr:row>11</xdr:row>
      <xdr:rowOff>114300</xdr:rowOff>
    </xdr:from>
    <xdr:to>
      <xdr:col>1</xdr:col>
      <xdr:colOff>1808584</xdr:colOff>
      <xdr:row>34</xdr:row>
      <xdr:rowOff>3745</xdr:rowOff>
    </xdr:to>
    <xdr:sp macro="" textlink="">
      <xdr:nvSpPr>
        <xdr:cNvPr id="3" name="4 Flecha arriba"/>
        <xdr:cNvSpPr/>
      </xdr:nvSpPr>
      <xdr:spPr>
        <a:xfrm>
          <a:off x="2095500" y="4143375"/>
          <a:ext cx="1656184" cy="4709095"/>
        </a:xfrm>
        <a:prstGeom prst="upArrow">
          <a:avLst/>
        </a:prstGeom>
        <a:solidFill>
          <a:srgbClr val="C00000"/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A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AR" sz="2400" b="1">
              <a:latin typeface="Century Gothic" pitchFamily="34" charset="0"/>
            </a:rPr>
            <a:t>67%</a:t>
          </a:r>
        </a:p>
      </xdr:txBody>
    </xdr:sp>
    <xdr:clientData/>
  </xdr:twoCellAnchor>
  <xdr:twoCellAnchor>
    <xdr:from>
      <xdr:col>2</xdr:col>
      <xdr:colOff>152400</xdr:colOff>
      <xdr:row>20</xdr:row>
      <xdr:rowOff>28575</xdr:rowOff>
    </xdr:from>
    <xdr:to>
      <xdr:col>2</xdr:col>
      <xdr:colOff>1808584</xdr:colOff>
      <xdr:row>34</xdr:row>
      <xdr:rowOff>1860</xdr:rowOff>
    </xdr:to>
    <xdr:sp macro="" textlink="">
      <xdr:nvSpPr>
        <xdr:cNvPr id="4" name="5 Flecha arriba"/>
        <xdr:cNvSpPr/>
      </xdr:nvSpPr>
      <xdr:spPr>
        <a:xfrm>
          <a:off x="4038600" y="5943600"/>
          <a:ext cx="1656184" cy="2906985"/>
        </a:xfrm>
        <a:prstGeom prst="upArrow">
          <a:avLst/>
        </a:prstGeom>
        <a:solidFill>
          <a:schemeClr val="accent6">
            <a:lumMod val="75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A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AR" sz="2400" b="1">
              <a:solidFill>
                <a:schemeClr val="tx1"/>
              </a:solidFill>
              <a:latin typeface="Century Gothic" pitchFamily="34" charset="0"/>
            </a:rPr>
            <a:t>34%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61911</xdr:rowOff>
    </xdr:from>
    <xdr:to>
      <xdr:col>4</xdr:col>
      <xdr:colOff>657225</xdr:colOff>
      <xdr:row>23</xdr:row>
      <xdr:rowOff>28574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0.80877</cdr:x>
      <cdr:y>0.03285</cdr:y>
    </cdr:from>
    <cdr:to>
      <cdr:x>0.9614</cdr:x>
      <cdr:y>0.13009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391026" y="119064"/>
          <a:ext cx="828676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AR" sz="1600" b="1">
              <a:latin typeface="Century Gothic" pitchFamily="34" charset="0"/>
            </a:rPr>
            <a:t>+</a:t>
          </a:r>
          <a:r>
            <a:rPr lang="es-AR" sz="1600" b="1" baseline="0">
              <a:latin typeface="Century Gothic" pitchFamily="34" charset="0"/>
            </a:rPr>
            <a:t> </a:t>
          </a:r>
          <a:r>
            <a:rPr lang="es-AR" sz="1600" b="1">
              <a:latin typeface="Century Gothic" pitchFamily="34" charset="0"/>
            </a:rPr>
            <a:t>34%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N84"/>
  <sheetViews>
    <sheetView showGridLines="0" tabSelected="1" workbookViewId="0">
      <selection activeCell="M10" sqref="M10"/>
    </sheetView>
  </sheetViews>
  <sheetFormatPr baseColWidth="10" defaultColWidth="11.42578125" defaultRowHeight="13.5" x14ac:dyDescent="0.25"/>
  <cols>
    <col min="1" max="1" width="28.42578125" style="10" customWidth="1"/>
    <col min="2" max="2" width="14.7109375" style="10" bestFit="1" customWidth="1"/>
    <col min="3" max="5" width="17.28515625" style="10" customWidth="1"/>
    <col min="6" max="6" width="18.85546875" style="10" customWidth="1"/>
    <col min="7" max="7" width="2.42578125" style="10" customWidth="1"/>
    <col min="8" max="9" width="19.28515625" style="10" hidden="1" customWidth="1"/>
    <col min="10" max="10" width="19.42578125" style="10" customWidth="1"/>
    <col min="11" max="11" width="2.7109375" style="10" customWidth="1"/>
    <col min="12" max="12" width="19.42578125" style="10" customWidth="1"/>
    <col min="13" max="16384" width="11.42578125" style="10"/>
  </cols>
  <sheetData>
    <row r="1" spans="1:14" s="2" customFormat="1" ht="19.5" customHeight="1" x14ac:dyDescent="0.2">
      <c r="A1" s="1" t="s">
        <v>114</v>
      </c>
      <c r="H1" s="4"/>
      <c r="I1" s="4"/>
      <c r="J1" s="4"/>
      <c r="K1" s="3" t="s">
        <v>0</v>
      </c>
      <c r="L1" s="4">
        <f ca="1">+TODAY()</f>
        <v>43409</v>
      </c>
    </row>
    <row r="2" spans="1:14" s="6" customFormat="1" ht="21.75" customHeight="1" x14ac:dyDescent="0.2">
      <c r="A2" s="74" t="s">
        <v>1</v>
      </c>
      <c r="B2" s="74" t="s">
        <v>2</v>
      </c>
      <c r="C2" s="71" t="s">
        <v>115</v>
      </c>
      <c r="D2" s="72"/>
      <c r="E2" s="73"/>
      <c r="F2" s="78" t="s">
        <v>124</v>
      </c>
      <c r="H2" s="76" t="s">
        <v>104</v>
      </c>
      <c r="I2" s="76" t="s">
        <v>105</v>
      </c>
      <c r="J2" s="76" t="s">
        <v>116</v>
      </c>
      <c r="L2" s="76" t="s">
        <v>117</v>
      </c>
    </row>
    <row r="3" spans="1:14" s="6" customFormat="1" ht="21.75" customHeight="1" x14ac:dyDescent="0.2">
      <c r="A3" s="75"/>
      <c r="B3" s="75"/>
      <c r="C3" s="5" t="s">
        <v>101</v>
      </c>
      <c r="D3" s="5" t="s">
        <v>102</v>
      </c>
      <c r="E3" s="5" t="s">
        <v>103</v>
      </c>
      <c r="F3" s="79"/>
      <c r="H3" s="77"/>
      <c r="I3" s="77"/>
      <c r="J3" s="77"/>
      <c r="L3" s="77"/>
    </row>
    <row r="4" spans="1:14" ht="18" customHeight="1" x14ac:dyDescent="0.25">
      <c r="A4" s="7" t="s">
        <v>3</v>
      </c>
      <c r="B4" s="8" t="s">
        <v>4</v>
      </c>
      <c r="C4" s="9">
        <v>302035.21999999997</v>
      </c>
      <c r="D4" s="9">
        <v>80162.16</v>
      </c>
      <c r="E4" s="9">
        <f t="shared" ref="E4:E35" si="0">+D4+C4</f>
        <v>382197.38</v>
      </c>
      <c r="F4" s="65">
        <v>-7619.45</v>
      </c>
      <c r="H4" s="9">
        <v>4656212.05</v>
      </c>
      <c r="I4" s="9">
        <v>324808.21000000002</v>
      </c>
      <c r="J4" s="9">
        <f t="shared" ref="J4:J35" si="1">+H4+I4</f>
        <v>4981020.26</v>
      </c>
      <c r="L4" s="9">
        <f>+E4+J4+F4</f>
        <v>5355598.1899999995</v>
      </c>
      <c r="N4" s="6"/>
    </row>
    <row r="5" spans="1:14" ht="18" customHeight="1" x14ac:dyDescent="0.25">
      <c r="A5" s="7" t="s">
        <v>5</v>
      </c>
      <c r="B5" s="8" t="s">
        <v>4</v>
      </c>
      <c r="C5" s="9">
        <v>347660.75</v>
      </c>
      <c r="D5" s="9">
        <v>243949.06</v>
      </c>
      <c r="E5" s="9">
        <f t="shared" si="0"/>
        <v>591609.81000000006</v>
      </c>
      <c r="F5" s="65">
        <v>-2069.48</v>
      </c>
      <c r="H5" s="9">
        <v>5359580.82</v>
      </c>
      <c r="I5" s="9">
        <v>662393.99999999988</v>
      </c>
      <c r="J5" s="9">
        <f t="shared" si="1"/>
        <v>6021974.8200000003</v>
      </c>
      <c r="L5" s="9">
        <f t="shared" ref="L5:L68" si="2">+E5+J5+F5</f>
        <v>6611515.1500000004</v>
      </c>
    </row>
    <row r="6" spans="1:14" ht="18" customHeight="1" x14ac:dyDescent="0.25">
      <c r="A6" s="7" t="s">
        <v>6</v>
      </c>
      <c r="B6" s="8" t="s">
        <v>7</v>
      </c>
      <c r="C6" s="9">
        <v>326002.06</v>
      </c>
      <c r="D6" s="9">
        <v>241836.21</v>
      </c>
      <c r="E6" s="9">
        <f t="shared" si="0"/>
        <v>567838.27</v>
      </c>
      <c r="F6" s="65">
        <v>9971.14</v>
      </c>
      <c r="H6" s="9">
        <v>5025687.7999999989</v>
      </c>
      <c r="I6" s="9">
        <v>517885.39000000013</v>
      </c>
      <c r="J6" s="9">
        <f t="shared" si="1"/>
        <v>5543573.1899999995</v>
      </c>
      <c r="L6" s="9">
        <f t="shared" si="2"/>
        <v>6121382.5999999987</v>
      </c>
    </row>
    <row r="7" spans="1:14" ht="18" customHeight="1" x14ac:dyDescent="0.25">
      <c r="A7" s="7" t="s">
        <v>8</v>
      </c>
      <c r="B7" s="8" t="s">
        <v>9</v>
      </c>
      <c r="C7" s="9">
        <v>323617.18</v>
      </c>
      <c r="D7" s="9">
        <v>185380.78</v>
      </c>
      <c r="E7" s="9">
        <f t="shared" si="0"/>
        <v>508997.95999999996</v>
      </c>
      <c r="F7" s="65">
        <v>99617.3</v>
      </c>
      <c r="H7" s="9">
        <v>4988922.12</v>
      </c>
      <c r="I7" s="9">
        <v>475506.12000000017</v>
      </c>
      <c r="J7" s="9">
        <f t="shared" si="1"/>
        <v>5464428.2400000002</v>
      </c>
      <c r="L7" s="9">
        <f t="shared" si="2"/>
        <v>6073043.5</v>
      </c>
    </row>
    <row r="8" spans="1:14" ht="18" customHeight="1" x14ac:dyDescent="0.25">
      <c r="A8" s="7" t="s">
        <v>10</v>
      </c>
      <c r="B8" s="8" t="s">
        <v>4</v>
      </c>
      <c r="C8" s="9">
        <v>553557.1</v>
      </c>
      <c r="D8" s="9">
        <v>1113672.79</v>
      </c>
      <c r="E8" s="9">
        <f t="shared" si="0"/>
        <v>1667229.8900000001</v>
      </c>
      <c r="F8" s="65">
        <v>-116314.25</v>
      </c>
      <c r="H8" s="9">
        <v>8533704.1399999987</v>
      </c>
      <c r="I8" s="9">
        <v>2706779.1600000006</v>
      </c>
      <c r="J8" s="9">
        <f t="shared" si="1"/>
        <v>11240483.299999999</v>
      </c>
      <c r="L8" s="9">
        <f t="shared" si="2"/>
        <v>12791398.939999999</v>
      </c>
    </row>
    <row r="9" spans="1:14" ht="18" customHeight="1" x14ac:dyDescent="0.25">
      <c r="A9" s="7" t="s">
        <v>11</v>
      </c>
      <c r="B9" s="8" t="s">
        <v>4</v>
      </c>
      <c r="C9" s="9">
        <v>535517.04</v>
      </c>
      <c r="D9" s="9">
        <v>850643.1</v>
      </c>
      <c r="E9" s="9">
        <f t="shared" si="0"/>
        <v>1386160.1400000001</v>
      </c>
      <c r="F9" s="65">
        <v>-135786.19</v>
      </c>
      <c r="H9" s="9">
        <v>8255596.3700000001</v>
      </c>
      <c r="I9" s="9">
        <v>2309473.31</v>
      </c>
      <c r="J9" s="9">
        <f t="shared" si="1"/>
        <v>10565069.68</v>
      </c>
      <c r="L9" s="9">
        <f t="shared" si="2"/>
        <v>11815443.630000001</v>
      </c>
    </row>
    <row r="10" spans="1:14" ht="18" customHeight="1" x14ac:dyDescent="0.25">
      <c r="A10" s="7" t="s">
        <v>12</v>
      </c>
      <c r="B10" s="8" t="s">
        <v>9</v>
      </c>
      <c r="C10" s="9">
        <v>360169.55</v>
      </c>
      <c r="D10" s="9">
        <v>295356.96999999997</v>
      </c>
      <c r="E10" s="9">
        <f t="shared" si="0"/>
        <v>655526.52</v>
      </c>
      <c r="F10" s="65">
        <v>67822.539999999994</v>
      </c>
      <c r="H10" s="9">
        <v>5552417.9700000007</v>
      </c>
      <c r="I10" s="9">
        <v>643506.15</v>
      </c>
      <c r="J10" s="9">
        <f t="shared" si="1"/>
        <v>6195924.120000001</v>
      </c>
      <c r="L10" s="9">
        <f t="shared" si="2"/>
        <v>6919273.1800000006</v>
      </c>
    </row>
    <row r="11" spans="1:14" ht="18" customHeight="1" x14ac:dyDescent="0.25">
      <c r="A11" s="7" t="s">
        <v>13</v>
      </c>
      <c r="B11" s="8" t="s">
        <v>7</v>
      </c>
      <c r="C11" s="9">
        <v>329077.59999999998</v>
      </c>
      <c r="D11" s="9">
        <v>192225.13</v>
      </c>
      <c r="E11" s="9">
        <f t="shared" si="0"/>
        <v>521302.73</v>
      </c>
      <c r="F11" s="65">
        <v>-8183.86</v>
      </c>
      <c r="H11" s="9">
        <v>5073100.709999999</v>
      </c>
      <c r="I11" s="9">
        <v>513155.28</v>
      </c>
      <c r="J11" s="9">
        <f t="shared" si="1"/>
        <v>5586255.9899999993</v>
      </c>
      <c r="L11" s="9">
        <f t="shared" si="2"/>
        <v>6099374.8599999985</v>
      </c>
    </row>
    <row r="12" spans="1:14" ht="18" customHeight="1" x14ac:dyDescent="0.25">
      <c r="A12" s="7" t="s">
        <v>14</v>
      </c>
      <c r="B12" s="8" t="s">
        <v>9</v>
      </c>
      <c r="C12" s="9">
        <v>454147.87</v>
      </c>
      <c r="D12" s="9">
        <v>805416.39</v>
      </c>
      <c r="E12" s="9">
        <f t="shared" si="0"/>
        <v>1259564.26</v>
      </c>
      <c r="F12" s="65">
        <v>259390.65</v>
      </c>
      <c r="H12" s="9">
        <v>7001199.2899999991</v>
      </c>
      <c r="I12" s="9">
        <v>1914463.7399999998</v>
      </c>
      <c r="J12" s="9">
        <f t="shared" si="1"/>
        <v>8915663.0299999993</v>
      </c>
      <c r="L12" s="9">
        <f t="shared" si="2"/>
        <v>10434617.939999999</v>
      </c>
    </row>
    <row r="13" spans="1:14" ht="18" customHeight="1" x14ac:dyDescent="0.25">
      <c r="A13" s="7" t="s">
        <v>15</v>
      </c>
      <c r="B13" s="8" t="s">
        <v>4</v>
      </c>
      <c r="C13" s="9">
        <v>1509999.03</v>
      </c>
      <c r="D13" s="9">
        <v>4196693.13</v>
      </c>
      <c r="E13" s="9">
        <f t="shared" si="0"/>
        <v>5706692.1600000001</v>
      </c>
      <c r="F13" s="65">
        <v>-164852.99</v>
      </c>
      <c r="H13" s="9">
        <v>23278330.16</v>
      </c>
      <c r="I13" s="9">
        <v>12003698.879999999</v>
      </c>
      <c r="J13" s="9">
        <f t="shared" si="1"/>
        <v>35282029.039999999</v>
      </c>
      <c r="L13" s="9">
        <f t="shared" si="2"/>
        <v>40823868.210000001</v>
      </c>
    </row>
    <row r="14" spans="1:14" ht="18" customHeight="1" x14ac:dyDescent="0.25">
      <c r="A14" s="7" t="s">
        <v>16</v>
      </c>
      <c r="B14" s="8" t="s">
        <v>7</v>
      </c>
      <c r="C14" s="9">
        <v>1247066.3400000001</v>
      </c>
      <c r="D14" s="9">
        <v>3280787.23</v>
      </c>
      <c r="E14" s="9">
        <f t="shared" si="0"/>
        <v>4527853.57</v>
      </c>
      <c r="F14" s="65">
        <v>823888.68</v>
      </c>
      <c r="H14" s="9">
        <v>19224927.640000001</v>
      </c>
      <c r="I14" s="9">
        <v>10519652.57</v>
      </c>
      <c r="J14" s="9">
        <f t="shared" si="1"/>
        <v>29744580.210000001</v>
      </c>
      <c r="L14" s="9">
        <f t="shared" si="2"/>
        <v>35096322.460000001</v>
      </c>
    </row>
    <row r="15" spans="1:14" ht="18" customHeight="1" x14ac:dyDescent="0.25">
      <c r="A15" s="7" t="s">
        <v>17</v>
      </c>
      <c r="B15" s="8" t="s">
        <v>7</v>
      </c>
      <c r="C15" s="9">
        <v>415281.46</v>
      </c>
      <c r="D15" s="9">
        <v>296407.77</v>
      </c>
      <c r="E15" s="9">
        <f t="shared" si="0"/>
        <v>711689.23</v>
      </c>
      <c r="F15" s="65">
        <v>36921.43</v>
      </c>
      <c r="H15" s="9">
        <v>6402029.9299999978</v>
      </c>
      <c r="I15" s="9">
        <v>1044494.3400000001</v>
      </c>
      <c r="J15" s="9">
        <f t="shared" si="1"/>
        <v>7446524.2699999977</v>
      </c>
      <c r="L15" s="9">
        <f t="shared" si="2"/>
        <v>8195134.9299999978</v>
      </c>
    </row>
    <row r="16" spans="1:14" ht="18" customHeight="1" x14ac:dyDescent="0.25">
      <c r="A16" s="7" t="s">
        <v>18</v>
      </c>
      <c r="B16" s="8" t="s">
        <v>7</v>
      </c>
      <c r="C16" s="9">
        <v>330157.88</v>
      </c>
      <c r="D16" s="9">
        <v>224613.14</v>
      </c>
      <c r="E16" s="9">
        <f t="shared" si="0"/>
        <v>554771.02</v>
      </c>
      <c r="F16" s="65">
        <v>-82497.05</v>
      </c>
      <c r="H16" s="9">
        <v>5089754.3999999994</v>
      </c>
      <c r="I16" s="9">
        <v>647582.99999999988</v>
      </c>
      <c r="J16" s="9">
        <f t="shared" si="1"/>
        <v>5737337.3999999994</v>
      </c>
      <c r="L16" s="9">
        <f t="shared" si="2"/>
        <v>6209611.3700000001</v>
      </c>
    </row>
    <row r="17" spans="1:12" ht="18" customHeight="1" x14ac:dyDescent="0.25">
      <c r="A17" s="7" t="s">
        <v>19</v>
      </c>
      <c r="B17" s="8" t="s">
        <v>7</v>
      </c>
      <c r="C17" s="9">
        <v>305854.57</v>
      </c>
      <c r="D17" s="9">
        <v>151608.85999999999</v>
      </c>
      <c r="E17" s="9">
        <f t="shared" si="0"/>
        <v>457463.43</v>
      </c>
      <c r="F17" s="65">
        <v>-42048.09</v>
      </c>
      <c r="H17" s="9">
        <v>4715091.57</v>
      </c>
      <c r="I17" s="9">
        <v>413429.14000000007</v>
      </c>
      <c r="J17" s="9">
        <f t="shared" si="1"/>
        <v>5128520.71</v>
      </c>
      <c r="L17" s="9">
        <f t="shared" si="2"/>
        <v>5543936.0499999998</v>
      </c>
    </row>
    <row r="18" spans="1:12" ht="18" customHeight="1" x14ac:dyDescent="0.25">
      <c r="A18" s="7" t="s">
        <v>20</v>
      </c>
      <c r="B18" s="8" t="s">
        <v>7</v>
      </c>
      <c r="C18" s="9">
        <v>2646800.2200000002</v>
      </c>
      <c r="D18" s="9">
        <v>8661534.2100000009</v>
      </c>
      <c r="E18" s="9">
        <f t="shared" si="0"/>
        <v>11308334.430000002</v>
      </c>
      <c r="F18" s="65">
        <v>864196.53</v>
      </c>
      <c r="H18" s="9">
        <v>40803396.870000005</v>
      </c>
      <c r="I18" s="9">
        <v>23305642.490000002</v>
      </c>
      <c r="J18" s="9">
        <f t="shared" si="1"/>
        <v>64109039.360000007</v>
      </c>
      <c r="L18" s="9">
        <f t="shared" si="2"/>
        <v>76281570.320000008</v>
      </c>
    </row>
    <row r="19" spans="1:12" ht="18" customHeight="1" x14ac:dyDescent="0.25">
      <c r="A19" s="7" t="s">
        <v>21</v>
      </c>
      <c r="B19" s="8" t="s">
        <v>7</v>
      </c>
      <c r="C19" s="9">
        <v>5741579.5199999996</v>
      </c>
      <c r="D19" s="9">
        <v>18924467.670000002</v>
      </c>
      <c r="E19" s="9">
        <f t="shared" si="0"/>
        <v>24666047.190000001</v>
      </c>
      <c r="F19" s="65">
        <v>-3117626.37</v>
      </c>
      <c r="H19" s="9">
        <v>88512893.959999993</v>
      </c>
      <c r="I19" s="9">
        <v>55731712.759999998</v>
      </c>
      <c r="J19" s="9">
        <f t="shared" si="1"/>
        <v>144244606.72</v>
      </c>
      <c r="L19" s="9">
        <f t="shared" si="2"/>
        <v>165793027.53999999</v>
      </c>
    </row>
    <row r="20" spans="1:12" ht="18" customHeight="1" x14ac:dyDescent="0.25">
      <c r="A20" s="7" t="s">
        <v>22</v>
      </c>
      <c r="B20" s="8" t="s">
        <v>7</v>
      </c>
      <c r="C20" s="9">
        <v>315063.5</v>
      </c>
      <c r="D20" s="9">
        <v>128405.01</v>
      </c>
      <c r="E20" s="9">
        <f t="shared" si="0"/>
        <v>443468.51</v>
      </c>
      <c r="F20" s="65">
        <v>-2492.7800000000002</v>
      </c>
      <c r="H20" s="9">
        <v>4857057.5699999984</v>
      </c>
      <c r="I20" s="9">
        <v>437532.73000000004</v>
      </c>
      <c r="J20" s="9">
        <f t="shared" si="1"/>
        <v>5294590.2999999989</v>
      </c>
      <c r="L20" s="9">
        <f t="shared" si="2"/>
        <v>5735566.0299999984</v>
      </c>
    </row>
    <row r="21" spans="1:12" ht="18" customHeight="1" x14ac:dyDescent="0.25">
      <c r="A21" s="7" t="s">
        <v>23</v>
      </c>
      <c r="B21" s="8" t="s">
        <v>4</v>
      </c>
      <c r="C21" s="9">
        <v>1046352.97</v>
      </c>
      <c r="D21" s="9">
        <v>3833300.65</v>
      </c>
      <c r="E21" s="9">
        <f t="shared" si="0"/>
        <v>4879653.62</v>
      </c>
      <c r="F21" s="65">
        <v>977641.72</v>
      </c>
      <c r="H21" s="9">
        <v>16130705.650000006</v>
      </c>
      <c r="I21" s="9">
        <v>7950995.79</v>
      </c>
      <c r="J21" s="9">
        <f t="shared" si="1"/>
        <v>24081701.440000005</v>
      </c>
      <c r="L21" s="9">
        <f t="shared" si="2"/>
        <v>29938996.780000005</v>
      </c>
    </row>
    <row r="22" spans="1:12" ht="18" customHeight="1" x14ac:dyDescent="0.25">
      <c r="A22" s="7" t="s">
        <v>24</v>
      </c>
      <c r="B22" s="8" t="s">
        <v>4</v>
      </c>
      <c r="C22" s="9">
        <v>827723.5</v>
      </c>
      <c r="D22" s="9">
        <v>1535172.32</v>
      </c>
      <c r="E22" s="9">
        <f t="shared" si="0"/>
        <v>2362895.8200000003</v>
      </c>
      <c r="F22" s="65">
        <v>-372459.58</v>
      </c>
      <c r="H22" s="9">
        <v>12760287.000000002</v>
      </c>
      <c r="I22" s="9">
        <v>5565264.3499999996</v>
      </c>
      <c r="J22" s="9">
        <f t="shared" si="1"/>
        <v>18325551.350000001</v>
      </c>
      <c r="L22" s="9">
        <f t="shared" si="2"/>
        <v>20315987.590000004</v>
      </c>
    </row>
    <row r="23" spans="1:12" ht="18" customHeight="1" x14ac:dyDescent="0.25">
      <c r="A23" s="7" t="s">
        <v>25</v>
      </c>
      <c r="B23" s="8" t="s">
        <v>7</v>
      </c>
      <c r="C23" s="9">
        <v>293239.51</v>
      </c>
      <c r="D23" s="9">
        <v>87204.27</v>
      </c>
      <c r="E23" s="9">
        <f t="shared" si="0"/>
        <v>380443.78</v>
      </c>
      <c r="F23" s="65">
        <v>-658.47</v>
      </c>
      <c r="H23" s="9">
        <v>4520616.32</v>
      </c>
      <c r="I23" s="9">
        <v>272918.94999999995</v>
      </c>
      <c r="J23" s="9">
        <f t="shared" si="1"/>
        <v>4793535.2700000005</v>
      </c>
      <c r="L23" s="9">
        <f t="shared" si="2"/>
        <v>5173320.580000001</v>
      </c>
    </row>
    <row r="24" spans="1:12" ht="18" customHeight="1" x14ac:dyDescent="0.25">
      <c r="A24" s="7" t="s">
        <v>26</v>
      </c>
      <c r="B24" s="8" t="s">
        <v>7</v>
      </c>
      <c r="C24" s="9">
        <v>339189.72</v>
      </c>
      <c r="D24" s="9">
        <v>407198.44</v>
      </c>
      <c r="E24" s="9">
        <f t="shared" si="0"/>
        <v>746388.15999999992</v>
      </c>
      <c r="F24" s="65">
        <v>-15991.45</v>
      </c>
      <c r="H24" s="9">
        <v>5228990.3299999991</v>
      </c>
      <c r="I24" s="9">
        <v>1117061.33</v>
      </c>
      <c r="J24" s="9">
        <f t="shared" si="1"/>
        <v>6346051.6599999992</v>
      </c>
      <c r="L24" s="9">
        <f t="shared" si="2"/>
        <v>7076448.3699999992</v>
      </c>
    </row>
    <row r="25" spans="1:12" ht="18" customHeight="1" x14ac:dyDescent="0.25">
      <c r="A25" s="7" t="s">
        <v>27</v>
      </c>
      <c r="B25" s="8" t="s">
        <v>4</v>
      </c>
      <c r="C25" s="9">
        <v>1093849.8</v>
      </c>
      <c r="D25" s="9">
        <v>1694568.71</v>
      </c>
      <c r="E25" s="9">
        <f t="shared" si="0"/>
        <v>2788418.51</v>
      </c>
      <c r="F25" s="65">
        <v>-275335.06</v>
      </c>
      <c r="H25" s="9">
        <v>16862922.669999998</v>
      </c>
      <c r="I25" s="9">
        <v>5034170.8999999994</v>
      </c>
      <c r="J25" s="9">
        <f t="shared" si="1"/>
        <v>21897093.569999997</v>
      </c>
      <c r="L25" s="9">
        <f t="shared" si="2"/>
        <v>24410177.02</v>
      </c>
    </row>
    <row r="26" spans="1:12" ht="18" customHeight="1" x14ac:dyDescent="0.25">
      <c r="A26" s="7" t="s">
        <v>28</v>
      </c>
      <c r="B26" s="8" t="s">
        <v>7</v>
      </c>
      <c r="C26" s="9">
        <v>809287.93</v>
      </c>
      <c r="D26" s="9">
        <v>1667991.52</v>
      </c>
      <c r="E26" s="9">
        <f t="shared" si="0"/>
        <v>2477279.4500000002</v>
      </c>
      <c r="F26" s="65">
        <v>-40872.25</v>
      </c>
      <c r="H26" s="9">
        <v>12476081.999999998</v>
      </c>
      <c r="I26" s="9">
        <v>4837621.38</v>
      </c>
      <c r="J26" s="9">
        <f t="shared" si="1"/>
        <v>17313703.379999999</v>
      </c>
      <c r="L26" s="9">
        <f t="shared" si="2"/>
        <v>19750110.579999998</v>
      </c>
    </row>
    <row r="27" spans="1:12" ht="18" customHeight="1" x14ac:dyDescent="0.25">
      <c r="A27" s="7" t="s">
        <v>29</v>
      </c>
      <c r="B27" s="8" t="s">
        <v>9</v>
      </c>
      <c r="C27" s="9">
        <v>374496.52</v>
      </c>
      <c r="D27" s="9">
        <v>242674.89</v>
      </c>
      <c r="E27" s="9">
        <f t="shared" si="0"/>
        <v>617171.41</v>
      </c>
      <c r="F27" s="65">
        <v>-108835.9</v>
      </c>
      <c r="H27" s="9">
        <v>5773284.3299999991</v>
      </c>
      <c r="I27" s="9">
        <v>723533.6599999998</v>
      </c>
      <c r="J27" s="9">
        <f t="shared" si="1"/>
        <v>6496817.9899999993</v>
      </c>
      <c r="L27" s="9">
        <f t="shared" si="2"/>
        <v>7005153.4999999991</v>
      </c>
    </row>
    <row r="28" spans="1:12" ht="18" customHeight="1" x14ac:dyDescent="0.25">
      <c r="A28" s="7" t="s">
        <v>30</v>
      </c>
      <c r="B28" s="8" t="s">
        <v>4</v>
      </c>
      <c r="C28" s="9">
        <v>416007.55</v>
      </c>
      <c r="D28" s="9">
        <v>420944.74</v>
      </c>
      <c r="E28" s="9">
        <f t="shared" si="0"/>
        <v>836952.29</v>
      </c>
      <c r="F28" s="65">
        <v>-148767.48000000001</v>
      </c>
      <c r="H28" s="9">
        <v>6413223.4199999999</v>
      </c>
      <c r="I28" s="9">
        <v>1211436.0899999999</v>
      </c>
      <c r="J28" s="9">
        <f t="shared" si="1"/>
        <v>7624659.5099999998</v>
      </c>
      <c r="L28" s="9">
        <f t="shared" si="2"/>
        <v>8312844.3200000003</v>
      </c>
    </row>
    <row r="29" spans="1:12" ht="18" customHeight="1" x14ac:dyDescent="0.25">
      <c r="A29" s="7" t="s">
        <v>31</v>
      </c>
      <c r="B29" s="8" t="s">
        <v>4</v>
      </c>
      <c r="C29" s="9">
        <v>594908.74</v>
      </c>
      <c r="D29" s="9">
        <v>1214107.1499999999</v>
      </c>
      <c r="E29" s="9">
        <f t="shared" si="0"/>
        <v>1809015.89</v>
      </c>
      <c r="F29" s="65">
        <v>470712.9</v>
      </c>
      <c r="H29" s="9">
        <v>9171186.129999999</v>
      </c>
      <c r="I29" s="9">
        <v>2829425.4000000004</v>
      </c>
      <c r="J29" s="9">
        <f t="shared" si="1"/>
        <v>12000611.529999999</v>
      </c>
      <c r="L29" s="9">
        <f t="shared" si="2"/>
        <v>14280340.32</v>
      </c>
    </row>
    <row r="30" spans="1:12" ht="18" customHeight="1" x14ac:dyDescent="0.25">
      <c r="A30" s="7" t="s">
        <v>32</v>
      </c>
      <c r="B30" s="8" t="s">
        <v>7</v>
      </c>
      <c r="C30" s="9">
        <v>297466.18</v>
      </c>
      <c r="D30" s="9">
        <v>107844.56</v>
      </c>
      <c r="E30" s="9">
        <f t="shared" si="0"/>
        <v>405310.74</v>
      </c>
      <c r="F30" s="65">
        <v>-20271.509999999998</v>
      </c>
      <c r="H30" s="9">
        <v>4585775.0799999991</v>
      </c>
      <c r="I30" s="9">
        <v>291641.71000000002</v>
      </c>
      <c r="J30" s="9">
        <f t="shared" si="1"/>
        <v>4877416.7899999991</v>
      </c>
      <c r="L30" s="9">
        <f t="shared" si="2"/>
        <v>5262456.0199999996</v>
      </c>
    </row>
    <row r="31" spans="1:12" ht="18" customHeight="1" x14ac:dyDescent="0.25">
      <c r="A31" s="7" t="s">
        <v>33</v>
      </c>
      <c r="B31" s="8" t="s">
        <v>4</v>
      </c>
      <c r="C31" s="9">
        <v>488988.33</v>
      </c>
      <c r="D31" s="9">
        <v>566142.27</v>
      </c>
      <c r="E31" s="9">
        <f t="shared" si="0"/>
        <v>1055130.6000000001</v>
      </c>
      <c r="F31" s="65">
        <v>99052.89</v>
      </c>
      <c r="H31" s="9">
        <v>7538304.0099999998</v>
      </c>
      <c r="I31" s="9">
        <v>1615444.6399999997</v>
      </c>
      <c r="J31" s="9">
        <f t="shared" si="1"/>
        <v>9153748.6499999985</v>
      </c>
      <c r="L31" s="9">
        <f t="shared" si="2"/>
        <v>10307932.139999999</v>
      </c>
    </row>
    <row r="32" spans="1:12" ht="18" customHeight="1" x14ac:dyDescent="0.25">
      <c r="A32" s="7" t="s">
        <v>34</v>
      </c>
      <c r="B32" s="8" t="s">
        <v>4</v>
      </c>
      <c r="C32" s="9">
        <v>334626.58</v>
      </c>
      <c r="D32" s="9">
        <v>183874.24</v>
      </c>
      <c r="E32" s="9">
        <f t="shared" si="0"/>
        <v>518500.82</v>
      </c>
      <c r="F32" s="65">
        <v>-19801.169999999998</v>
      </c>
      <c r="H32" s="9">
        <v>5158644.3099999987</v>
      </c>
      <c r="I32" s="9">
        <v>513507.00999999989</v>
      </c>
      <c r="J32" s="9">
        <f t="shared" si="1"/>
        <v>5672151.3199999984</v>
      </c>
      <c r="L32" s="9">
        <f t="shared" si="2"/>
        <v>6170850.9699999988</v>
      </c>
    </row>
    <row r="33" spans="1:12" ht="18" customHeight="1" x14ac:dyDescent="0.25">
      <c r="A33" s="7" t="s">
        <v>35</v>
      </c>
      <c r="B33" s="8" t="s">
        <v>4</v>
      </c>
      <c r="C33" s="9">
        <v>1501179.7</v>
      </c>
      <c r="D33" s="9">
        <v>4899959.16</v>
      </c>
      <c r="E33" s="9">
        <f t="shared" si="0"/>
        <v>6401138.8600000003</v>
      </c>
      <c r="F33" s="65">
        <v>-565438.69999999995</v>
      </c>
      <c r="H33" s="9">
        <v>23142370.400000002</v>
      </c>
      <c r="I33" s="9">
        <v>13732885.539999999</v>
      </c>
      <c r="J33" s="9">
        <f t="shared" si="1"/>
        <v>36875255.939999998</v>
      </c>
      <c r="L33" s="9">
        <f t="shared" si="2"/>
        <v>42710956.099999994</v>
      </c>
    </row>
    <row r="34" spans="1:12" ht="18" customHeight="1" x14ac:dyDescent="0.25">
      <c r="A34" s="7" t="s">
        <v>36</v>
      </c>
      <c r="B34" s="8" t="s">
        <v>7</v>
      </c>
      <c r="C34" s="9">
        <v>3083073.33</v>
      </c>
      <c r="D34" s="9">
        <v>8106377.0800000001</v>
      </c>
      <c r="E34" s="9">
        <f t="shared" si="0"/>
        <v>11189450.41</v>
      </c>
      <c r="F34" s="65">
        <v>-2341759.06</v>
      </c>
      <c r="H34" s="9">
        <v>47529036.489999995</v>
      </c>
      <c r="I34" s="9">
        <v>25264014.980000004</v>
      </c>
      <c r="J34" s="9">
        <f t="shared" si="1"/>
        <v>72793051.469999999</v>
      </c>
      <c r="L34" s="9">
        <f t="shared" si="2"/>
        <v>81640742.819999993</v>
      </c>
    </row>
    <row r="35" spans="1:12" ht="18" customHeight="1" x14ac:dyDescent="0.25">
      <c r="A35" s="7" t="s">
        <v>37</v>
      </c>
      <c r="B35" s="8" t="s">
        <v>7</v>
      </c>
      <c r="C35" s="9">
        <v>434041.71</v>
      </c>
      <c r="D35" s="9">
        <v>513525.39</v>
      </c>
      <c r="E35" s="9">
        <f t="shared" si="0"/>
        <v>947567.10000000009</v>
      </c>
      <c r="F35" s="65">
        <v>-150178.49</v>
      </c>
      <c r="H35" s="9">
        <v>6691240.1899999995</v>
      </c>
      <c r="I35" s="9">
        <v>1305849.6999999997</v>
      </c>
      <c r="J35" s="9">
        <f t="shared" si="1"/>
        <v>7997089.8899999987</v>
      </c>
      <c r="L35" s="9">
        <f t="shared" si="2"/>
        <v>8794478.4999999981</v>
      </c>
    </row>
    <row r="36" spans="1:12" ht="18" customHeight="1" x14ac:dyDescent="0.25">
      <c r="A36" s="7" t="s">
        <v>38</v>
      </c>
      <c r="B36" s="8" t="s">
        <v>7</v>
      </c>
      <c r="C36" s="9">
        <v>331450.67</v>
      </c>
      <c r="D36" s="9">
        <v>104137.58</v>
      </c>
      <c r="E36" s="9">
        <f t="shared" ref="E36:E67" si="3">+D36+C36</f>
        <v>435588.25</v>
      </c>
      <c r="F36" s="65">
        <v>-3010.15</v>
      </c>
      <c r="H36" s="9">
        <v>5109684.24</v>
      </c>
      <c r="I36" s="9">
        <v>401925.37</v>
      </c>
      <c r="J36" s="9">
        <f t="shared" ref="J36:J67" si="4">+H36+I36</f>
        <v>5511609.6100000003</v>
      </c>
      <c r="L36" s="9">
        <f t="shared" si="2"/>
        <v>5944187.71</v>
      </c>
    </row>
    <row r="37" spans="1:12" ht="18" customHeight="1" x14ac:dyDescent="0.25">
      <c r="A37" s="7" t="s">
        <v>39</v>
      </c>
      <c r="B37" s="8" t="s">
        <v>7</v>
      </c>
      <c r="C37" s="9">
        <v>313540.47999999998</v>
      </c>
      <c r="D37" s="9">
        <v>163820.87</v>
      </c>
      <c r="E37" s="9">
        <f t="shared" si="3"/>
        <v>477361.35</v>
      </c>
      <c r="F37" s="65">
        <v>-56816.67</v>
      </c>
      <c r="H37" s="9">
        <v>4833578.5600000005</v>
      </c>
      <c r="I37" s="9">
        <v>427377.7</v>
      </c>
      <c r="J37" s="9">
        <f t="shared" si="4"/>
        <v>5260956.2600000007</v>
      </c>
      <c r="L37" s="9">
        <f t="shared" si="2"/>
        <v>5681500.9400000004</v>
      </c>
    </row>
    <row r="38" spans="1:12" ht="18" customHeight="1" x14ac:dyDescent="0.25">
      <c r="A38" s="7" t="s">
        <v>40</v>
      </c>
      <c r="B38" s="8" t="s">
        <v>4</v>
      </c>
      <c r="C38" s="9">
        <v>439277.81</v>
      </c>
      <c r="D38" s="9">
        <v>409812.31</v>
      </c>
      <c r="E38" s="9">
        <f t="shared" si="3"/>
        <v>849090.12</v>
      </c>
      <c r="F38" s="65">
        <v>13357.56</v>
      </c>
      <c r="H38" s="9">
        <v>6771960.6100000013</v>
      </c>
      <c r="I38" s="9">
        <v>1277248.1400000001</v>
      </c>
      <c r="J38" s="9">
        <f t="shared" si="4"/>
        <v>8049208.7500000019</v>
      </c>
      <c r="L38" s="9">
        <f t="shared" si="2"/>
        <v>8911656.4300000016</v>
      </c>
    </row>
    <row r="39" spans="1:12" ht="18" customHeight="1" x14ac:dyDescent="0.25">
      <c r="A39" s="7" t="s">
        <v>41</v>
      </c>
      <c r="B39" s="8" t="s">
        <v>7</v>
      </c>
      <c r="C39" s="9">
        <v>343209.77</v>
      </c>
      <c r="D39" s="9">
        <v>195481.8</v>
      </c>
      <c r="E39" s="9">
        <f t="shared" si="3"/>
        <v>538691.57000000007</v>
      </c>
      <c r="F39" s="65">
        <v>9547.83</v>
      </c>
      <c r="H39" s="9">
        <v>5290963.9300000006</v>
      </c>
      <c r="I39" s="9">
        <v>550662.40000000002</v>
      </c>
      <c r="J39" s="9">
        <f t="shared" si="4"/>
        <v>5841626.330000001</v>
      </c>
      <c r="L39" s="9">
        <f t="shared" si="2"/>
        <v>6389865.7300000014</v>
      </c>
    </row>
    <row r="40" spans="1:12" ht="18" customHeight="1" x14ac:dyDescent="0.25">
      <c r="A40" s="7" t="s">
        <v>42</v>
      </c>
      <c r="B40" s="8" t="s">
        <v>4</v>
      </c>
      <c r="C40" s="9">
        <v>1006784.08</v>
      </c>
      <c r="D40" s="9">
        <v>2554710.7599999998</v>
      </c>
      <c r="E40" s="9">
        <f t="shared" si="3"/>
        <v>3561494.84</v>
      </c>
      <c r="F40" s="65">
        <v>-188369.82</v>
      </c>
      <c r="H40" s="9">
        <v>15520706.860000003</v>
      </c>
      <c r="I40" s="9">
        <v>7497893.6200000001</v>
      </c>
      <c r="J40" s="9">
        <f t="shared" si="4"/>
        <v>23018600.480000004</v>
      </c>
      <c r="L40" s="9">
        <f t="shared" si="2"/>
        <v>26391725.500000004</v>
      </c>
    </row>
    <row r="41" spans="1:12" ht="18" customHeight="1" x14ac:dyDescent="0.25">
      <c r="A41" s="7" t="s">
        <v>43</v>
      </c>
      <c r="B41" s="8" t="s">
        <v>4</v>
      </c>
      <c r="C41" s="9">
        <v>459791.29</v>
      </c>
      <c r="D41" s="9">
        <v>564712.14</v>
      </c>
      <c r="E41" s="9">
        <f t="shared" si="3"/>
        <v>1024503.4299999999</v>
      </c>
      <c r="F41" s="65">
        <v>-262259.71000000002</v>
      </c>
      <c r="H41" s="9">
        <v>7088198.9700000007</v>
      </c>
      <c r="I41" s="9">
        <v>1501656.24</v>
      </c>
      <c r="J41" s="9">
        <f t="shared" si="4"/>
        <v>8589855.2100000009</v>
      </c>
      <c r="L41" s="9">
        <f t="shared" si="2"/>
        <v>9352098.9299999997</v>
      </c>
    </row>
    <row r="42" spans="1:12" ht="18" customHeight="1" x14ac:dyDescent="0.25">
      <c r="A42" s="7" t="s">
        <v>44</v>
      </c>
      <c r="B42" s="8" t="s">
        <v>9</v>
      </c>
      <c r="C42" s="9">
        <v>473787.69</v>
      </c>
      <c r="D42" s="9">
        <v>572334.68000000005</v>
      </c>
      <c r="E42" s="9">
        <f t="shared" si="3"/>
        <v>1046122.3700000001</v>
      </c>
      <c r="F42" s="65">
        <v>265928.33</v>
      </c>
      <c r="H42" s="9">
        <v>7303969.089999998</v>
      </c>
      <c r="I42" s="9">
        <v>1928508.9799999997</v>
      </c>
      <c r="J42" s="9">
        <f t="shared" si="4"/>
        <v>9232478.0699999984</v>
      </c>
      <c r="L42" s="9">
        <f t="shared" si="2"/>
        <v>10544528.769999998</v>
      </c>
    </row>
    <row r="43" spans="1:12" ht="18" customHeight="1" x14ac:dyDescent="0.25">
      <c r="A43" s="7" t="s">
        <v>45</v>
      </c>
      <c r="B43" s="8" t="s">
        <v>9</v>
      </c>
      <c r="C43" s="9">
        <v>381385.51</v>
      </c>
      <c r="D43" s="9">
        <v>390621.88</v>
      </c>
      <c r="E43" s="9">
        <f t="shared" si="3"/>
        <v>772007.39</v>
      </c>
      <c r="F43" s="65">
        <v>-62789.94</v>
      </c>
      <c r="H43" s="9">
        <v>5879485.8099999996</v>
      </c>
      <c r="I43" s="9">
        <v>1198528.6199999999</v>
      </c>
      <c r="J43" s="9">
        <f t="shared" si="4"/>
        <v>7078014.4299999997</v>
      </c>
      <c r="L43" s="9">
        <f t="shared" si="2"/>
        <v>7787231.879999999</v>
      </c>
    </row>
    <row r="44" spans="1:12" ht="18" customHeight="1" x14ac:dyDescent="0.25">
      <c r="A44" s="7" t="s">
        <v>46</v>
      </c>
      <c r="B44" s="8" t="s">
        <v>4</v>
      </c>
      <c r="C44" s="9">
        <v>304709.36</v>
      </c>
      <c r="D44" s="9">
        <v>122596.73</v>
      </c>
      <c r="E44" s="9">
        <f t="shared" si="3"/>
        <v>427306.08999999997</v>
      </c>
      <c r="F44" s="65">
        <v>-6208.44</v>
      </c>
      <c r="H44" s="9">
        <v>4697436.8000000007</v>
      </c>
      <c r="I44" s="9">
        <v>399906.91999999993</v>
      </c>
      <c r="J44" s="9">
        <f t="shared" si="4"/>
        <v>5097343.7200000007</v>
      </c>
      <c r="L44" s="9">
        <f t="shared" si="2"/>
        <v>5518441.3700000001</v>
      </c>
    </row>
    <row r="45" spans="1:12" ht="18" customHeight="1" x14ac:dyDescent="0.25">
      <c r="A45" s="7" t="s">
        <v>47</v>
      </c>
      <c r="B45" s="8" t="s">
        <v>9</v>
      </c>
      <c r="C45" s="9">
        <v>404590.84</v>
      </c>
      <c r="D45" s="9">
        <v>369021.14</v>
      </c>
      <c r="E45" s="9">
        <f t="shared" si="3"/>
        <v>773611.98</v>
      </c>
      <c r="F45" s="65">
        <v>42894.7</v>
      </c>
      <c r="H45" s="9">
        <v>6237221.9700000007</v>
      </c>
      <c r="I45" s="9">
        <v>1085805.23</v>
      </c>
      <c r="J45" s="9">
        <f t="shared" si="4"/>
        <v>7323027.2000000011</v>
      </c>
      <c r="L45" s="9">
        <f t="shared" si="2"/>
        <v>8139533.8800000018</v>
      </c>
    </row>
    <row r="46" spans="1:12" ht="18" customHeight="1" x14ac:dyDescent="0.25">
      <c r="A46" s="7" t="s">
        <v>48</v>
      </c>
      <c r="B46" s="8" t="s">
        <v>7</v>
      </c>
      <c r="C46" s="9">
        <v>506827.68</v>
      </c>
      <c r="D46" s="9">
        <v>907409.46</v>
      </c>
      <c r="E46" s="9">
        <f t="shared" si="3"/>
        <v>1414237.14</v>
      </c>
      <c r="F46" s="65">
        <v>293254.89</v>
      </c>
      <c r="H46" s="9">
        <v>7813317.6900000004</v>
      </c>
      <c r="I46" s="9">
        <v>2378901.91</v>
      </c>
      <c r="J46" s="9">
        <f t="shared" si="4"/>
        <v>10192219.600000001</v>
      </c>
      <c r="L46" s="9">
        <f t="shared" si="2"/>
        <v>11899711.630000003</v>
      </c>
    </row>
    <row r="47" spans="1:12" ht="18" customHeight="1" x14ac:dyDescent="0.25">
      <c r="A47" s="7" t="s">
        <v>49</v>
      </c>
      <c r="B47" s="8" t="s">
        <v>4</v>
      </c>
      <c r="C47" s="9">
        <v>955904.74</v>
      </c>
      <c r="D47" s="9">
        <v>1967794.2</v>
      </c>
      <c r="E47" s="9">
        <f t="shared" si="3"/>
        <v>2923698.94</v>
      </c>
      <c r="F47" s="65">
        <v>-198952.4</v>
      </c>
      <c r="H47" s="9">
        <v>14736344.66</v>
      </c>
      <c r="I47" s="9">
        <v>6680027.7600000007</v>
      </c>
      <c r="J47" s="9">
        <f t="shared" si="4"/>
        <v>21416372.420000002</v>
      </c>
      <c r="L47" s="9">
        <f t="shared" si="2"/>
        <v>24141118.960000005</v>
      </c>
    </row>
    <row r="48" spans="1:12" ht="18" customHeight="1" x14ac:dyDescent="0.25">
      <c r="A48" s="7" t="s">
        <v>50</v>
      </c>
      <c r="B48" s="8" t="s">
        <v>9</v>
      </c>
      <c r="C48" s="9">
        <v>403947.39</v>
      </c>
      <c r="D48" s="9">
        <v>440598.24</v>
      </c>
      <c r="E48" s="9">
        <f t="shared" si="3"/>
        <v>844545.63</v>
      </c>
      <c r="F48" s="65">
        <v>404583.57</v>
      </c>
      <c r="H48" s="9">
        <v>6227302.5600000015</v>
      </c>
      <c r="I48" s="9">
        <v>1341831.8899999999</v>
      </c>
      <c r="J48" s="9">
        <f t="shared" si="4"/>
        <v>7569134.4500000011</v>
      </c>
      <c r="L48" s="9">
        <f t="shared" si="2"/>
        <v>8818263.6500000022</v>
      </c>
    </row>
    <row r="49" spans="1:12" ht="18" customHeight="1" x14ac:dyDescent="0.25">
      <c r="A49" s="7" t="s">
        <v>51</v>
      </c>
      <c r="B49" s="8" t="s">
        <v>4</v>
      </c>
      <c r="C49" s="9">
        <v>8757522.0999999996</v>
      </c>
      <c r="D49" s="9">
        <v>38361974.450000003</v>
      </c>
      <c r="E49" s="9">
        <f t="shared" si="3"/>
        <v>47119496.550000004</v>
      </c>
      <c r="F49" s="65">
        <v>4686340.1399999997</v>
      </c>
      <c r="H49" s="9">
        <v>135007034.64000002</v>
      </c>
      <c r="I49" s="9">
        <v>96517776.969999984</v>
      </c>
      <c r="J49" s="9">
        <f t="shared" si="4"/>
        <v>231524811.61000001</v>
      </c>
      <c r="L49" s="9">
        <f t="shared" si="2"/>
        <v>283330648.30000001</v>
      </c>
    </row>
    <row r="50" spans="1:12" ht="18" customHeight="1" x14ac:dyDescent="0.25">
      <c r="A50" s="7" t="s">
        <v>52</v>
      </c>
      <c r="B50" s="8" t="s">
        <v>4</v>
      </c>
      <c r="C50" s="9">
        <v>332696.24</v>
      </c>
      <c r="D50" s="9">
        <v>134887.32</v>
      </c>
      <c r="E50" s="9">
        <f t="shared" si="3"/>
        <v>467583.56</v>
      </c>
      <c r="F50" s="65">
        <v>5173.7</v>
      </c>
      <c r="H50" s="9">
        <v>5128886.07</v>
      </c>
      <c r="I50" s="9">
        <v>401899.74000000011</v>
      </c>
      <c r="J50" s="9">
        <f t="shared" si="4"/>
        <v>5530785.8100000005</v>
      </c>
      <c r="L50" s="9">
        <f t="shared" si="2"/>
        <v>6003543.0700000003</v>
      </c>
    </row>
    <row r="51" spans="1:12" ht="18" customHeight="1" x14ac:dyDescent="0.25">
      <c r="A51" s="7" t="s">
        <v>53</v>
      </c>
      <c r="B51" s="8" t="s">
        <v>7</v>
      </c>
      <c r="C51" s="9">
        <v>311692.79999999999</v>
      </c>
      <c r="D51" s="9">
        <v>140743.56</v>
      </c>
      <c r="E51" s="9">
        <f t="shared" si="3"/>
        <v>452436.36</v>
      </c>
      <c r="F51" s="65">
        <v>-17214.32</v>
      </c>
      <c r="H51" s="9">
        <v>4805094.3600000003</v>
      </c>
      <c r="I51" s="9">
        <v>367642.19</v>
      </c>
      <c r="J51" s="9">
        <f t="shared" si="4"/>
        <v>5172736.5500000007</v>
      </c>
      <c r="L51" s="9">
        <f t="shared" si="2"/>
        <v>5607958.5900000008</v>
      </c>
    </row>
    <row r="52" spans="1:12" ht="18" customHeight="1" x14ac:dyDescent="0.25">
      <c r="A52" s="7" t="s">
        <v>54</v>
      </c>
      <c r="B52" s="8" t="s">
        <v>9</v>
      </c>
      <c r="C52" s="9">
        <v>344844.95</v>
      </c>
      <c r="D52" s="9">
        <v>227167.28</v>
      </c>
      <c r="E52" s="9">
        <f t="shared" si="3"/>
        <v>572012.23</v>
      </c>
      <c r="F52" s="65">
        <v>-94725.8</v>
      </c>
      <c r="H52" s="9">
        <v>5316171.9800000004</v>
      </c>
      <c r="I52" s="9">
        <v>728128.95</v>
      </c>
      <c r="J52" s="9">
        <f t="shared" si="4"/>
        <v>6044300.9300000006</v>
      </c>
      <c r="L52" s="9">
        <f t="shared" si="2"/>
        <v>6521587.3600000003</v>
      </c>
    </row>
    <row r="53" spans="1:12" ht="18" customHeight="1" x14ac:dyDescent="0.25">
      <c r="A53" s="7" t="s">
        <v>55</v>
      </c>
      <c r="B53" s="8" t="s">
        <v>7</v>
      </c>
      <c r="C53" s="9">
        <v>321627.82</v>
      </c>
      <c r="D53" s="9">
        <v>191235.97</v>
      </c>
      <c r="E53" s="9">
        <f t="shared" si="3"/>
        <v>512863.79000000004</v>
      </c>
      <c r="F53" s="65">
        <v>-13216.46</v>
      </c>
      <c r="H53" s="9">
        <v>4958253.8299999991</v>
      </c>
      <c r="I53" s="9">
        <v>632508.22</v>
      </c>
      <c r="J53" s="9">
        <f t="shared" si="4"/>
        <v>5590762.0499999989</v>
      </c>
      <c r="L53" s="9">
        <f t="shared" si="2"/>
        <v>6090409.379999999</v>
      </c>
    </row>
    <row r="54" spans="1:12" ht="18" customHeight="1" x14ac:dyDescent="0.25">
      <c r="A54" s="7" t="s">
        <v>56</v>
      </c>
      <c r="B54" s="8" t="s">
        <v>4</v>
      </c>
      <c r="C54" s="9">
        <v>670894.23</v>
      </c>
      <c r="D54" s="9">
        <v>1245936.18</v>
      </c>
      <c r="E54" s="9">
        <f t="shared" si="3"/>
        <v>1916830.41</v>
      </c>
      <c r="F54" s="65">
        <v>22952.43</v>
      </c>
      <c r="H54" s="9">
        <v>10342587.709999999</v>
      </c>
      <c r="I54" s="9">
        <v>3791244.9699999997</v>
      </c>
      <c r="J54" s="9">
        <f t="shared" si="4"/>
        <v>14133832.68</v>
      </c>
      <c r="L54" s="9">
        <f t="shared" si="2"/>
        <v>16073615.52</v>
      </c>
    </row>
    <row r="55" spans="1:12" ht="18" customHeight="1" x14ac:dyDescent="0.25">
      <c r="A55" s="7" t="s">
        <v>57</v>
      </c>
      <c r="B55" s="8" t="s">
        <v>4</v>
      </c>
      <c r="C55" s="9">
        <v>529212.47</v>
      </c>
      <c r="D55" s="9">
        <v>779498.04</v>
      </c>
      <c r="E55" s="9">
        <f t="shared" si="3"/>
        <v>1308710.51</v>
      </c>
      <c r="F55" s="65">
        <v>-9406.73</v>
      </c>
      <c r="H55" s="9">
        <v>8158404.2800000031</v>
      </c>
      <c r="I55" s="9">
        <v>2094435.9600000004</v>
      </c>
      <c r="J55" s="9">
        <f t="shared" si="4"/>
        <v>10252840.240000004</v>
      </c>
      <c r="L55" s="9">
        <f t="shared" si="2"/>
        <v>11552144.020000003</v>
      </c>
    </row>
    <row r="56" spans="1:12" ht="18" customHeight="1" x14ac:dyDescent="0.25">
      <c r="A56" s="7" t="s">
        <v>58</v>
      </c>
      <c r="B56" s="8" t="s">
        <v>7</v>
      </c>
      <c r="C56" s="9">
        <v>324307.84999999998</v>
      </c>
      <c r="D56" s="9">
        <v>128852.82</v>
      </c>
      <c r="E56" s="9">
        <f t="shared" si="3"/>
        <v>453160.67</v>
      </c>
      <c r="F56" s="65">
        <v>-26385.89</v>
      </c>
      <c r="H56" s="9">
        <v>4999569.5599999996</v>
      </c>
      <c r="I56" s="9">
        <v>398322.97000000003</v>
      </c>
      <c r="J56" s="9">
        <f t="shared" si="4"/>
        <v>5397892.5299999993</v>
      </c>
      <c r="L56" s="9">
        <f t="shared" si="2"/>
        <v>5824667.3099999996</v>
      </c>
    </row>
    <row r="57" spans="1:12" ht="18" customHeight="1" x14ac:dyDescent="0.25">
      <c r="A57" s="7" t="s">
        <v>59</v>
      </c>
      <c r="B57" s="8" t="s">
        <v>4</v>
      </c>
      <c r="C57" s="9">
        <v>386155.27</v>
      </c>
      <c r="D57" s="9">
        <v>380236.76</v>
      </c>
      <c r="E57" s="9">
        <f t="shared" si="3"/>
        <v>766392.03</v>
      </c>
      <c r="F57" s="65">
        <v>-13498.66</v>
      </c>
      <c r="H57" s="9">
        <v>5953016.9299999997</v>
      </c>
      <c r="I57" s="9">
        <v>1045277.5299999999</v>
      </c>
      <c r="J57" s="9">
        <f t="shared" si="4"/>
        <v>6998294.46</v>
      </c>
      <c r="L57" s="9">
        <f t="shared" si="2"/>
        <v>7751187.8300000001</v>
      </c>
    </row>
    <row r="58" spans="1:12" ht="18" customHeight="1" x14ac:dyDescent="0.25">
      <c r="A58" s="7" t="s">
        <v>60</v>
      </c>
      <c r="B58" s="8" t="s">
        <v>9</v>
      </c>
      <c r="C58" s="9">
        <v>855114.17</v>
      </c>
      <c r="D58" s="9">
        <v>2485879.66</v>
      </c>
      <c r="E58" s="9">
        <f t="shared" si="3"/>
        <v>3340993.83</v>
      </c>
      <c r="F58" s="65">
        <v>235403.48</v>
      </c>
      <c r="H58" s="9">
        <v>13182544.92</v>
      </c>
      <c r="I58" s="9">
        <v>5875881.1600000011</v>
      </c>
      <c r="J58" s="9">
        <f t="shared" si="4"/>
        <v>19058426.080000002</v>
      </c>
      <c r="L58" s="9">
        <f t="shared" si="2"/>
        <v>22634823.390000004</v>
      </c>
    </row>
    <row r="59" spans="1:12" ht="18" customHeight="1" x14ac:dyDescent="0.25">
      <c r="A59" s="7" t="s">
        <v>61</v>
      </c>
      <c r="B59" s="8" t="s">
        <v>7</v>
      </c>
      <c r="C59" s="9">
        <v>593686.79</v>
      </c>
      <c r="D59" s="9">
        <v>1115929.9099999999</v>
      </c>
      <c r="E59" s="9">
        <f t="shared" si="3"/>
        <v>1709616.7</v>
      </c>
      <c r="F59" s="65">
        <v>-50702.29</v>
      </c>
      <c r="H59" s="9">
        <v>9152348.3499999996</v>
      </c>
      <c r="I59" s="9">
        <v>3366987.1600000006</v>
      </c>
      <c r="J59" s="9">
        <f t="shared" si="4"/>
        <v>12519335.51</v>
      </c>
      <c r="L59" s="9">
        <f t="shared" si="2"/>
        <v>14178249.92</v>
      </c>
    </row>
    <row r="60" spans="1:12" ht="18" customHeight="1" x14ac:dyDescent="0.25">
      <c r="A60" s="7" t="s">
        <v>62</v>
      </c>
      <c r="B60" s="8" t="s">
        <v>7</v>
      </c>
      <c r="C60" s="9">
        <v>319626.64</v>
      </c>
      <c r="D60" s="9">
        <v>175987.68</v>
      </c>
      <c r="E60" s="9">
        <f t="shared" si="3"/>
        <v>495614.32</v>
      </c>
      <c r="F60" s="65">
        <v>-33205.769999999997</v>
      </c>
      <c r="H60" s="9">
        <v>4927403.5300000012</v>
      </c>
      <c r="I60" s="9">
        <v>502438.83000000007</v>
      </c>
      <c r="J60" s="9">
        <f t="shared" si="4"/>
        <v>5429842.3600000013</v>
      </c>
      <c r="L60" s="9">
        <f t="shared" si="2"/>
        <v>5892250.910000002</v>
      </c>
    </row>
    <row r="61" spans="1:12" ht="18" customHeight="1" x14ac:dyDescent="0.25">
      <c r="A61" s="7" t="s">
        <v>63</v>
      </c>
      <c r="B61" s="8" t="s">
        <v>7</v>
      </c>
      <c r="C61" s="9">
        <v>729943.55</v>
      </c>
      <c r="D61" s="9">
        <v>1477309.98</v>
      </c>
      <c r="E61" s="9">
        <f t="shared" si="3"/>
        <v>2207253.5300000003</v>
      </c>
      <c r="F61" s="65">
        <v>-319828.90999999997</v>
      </c>
      <c r="H61" s="9">
        <v>11252899.240000002</v>
      </c>
      <c r="I61" s="9">
        <v>4606562.4200000009</v>
      </c>
      <c r="J61" s="9">
        <f t="shared" si="4"/>
        <v>15859461.660000004</v>
      </c>
      <c r="L61" s="9">
        <f t="shared" si="2"/>
        <v>17746886.280000005</v>
      </c>
    </row>
    <row r="62" spans="1:12" ht="18" customHeight="1" x14ac:dyDescent="0.25">
      <c r="A62" s="7" t="s">
        <v>64</v>
      </c>
      <c r="B62" s="8" t="s">
        <v>9</v>
      </c>
      <c r="C62" s="9">
        <v>338475.44</v>
      </c>
      <c r="D62" s="9">
        <v>180327.48</v>
      </c>
      <c r="E62" s="9">
        <f t="shared" si="3"/>
        <v>518802.92000000004</v>
      </c>
      <c r="F62" s="65">
        <v>30807.05</v>
      </c>
      <c r="H62" s="9">
        <v>5217978.82</v>
      </c>
      <c r="I62" s="9">
        <v>530133.86</v>
      </c>
      <c r="J62" s="9">
        <f t="shared" si="4"/>
        <v>5748112.6800000006</v>
      </c>
      <c r="L62" s="9">
        <f t="shared" si="2"/>
        <v>6297722.6500000004</v>
      </c>
    </row>
    <row r="63" spans="1:12" ht="18" customHeight="1" x14ac:dyDescent="0.25">
      <c r="A63" s="7" t="s">
        <v>65</v>
      </c>
      <c r="B63" s="8" t="s">
        <v>7</v>
      </c>
      <c r="C63" s="9">
        <v>316126.07</v>
      </c>
      <c r="D63" s="9">
        <v>87025.62</v>
      </c>
      <c r="E63" s="9">
        <f t="shared" si="3"/>
        <v>403151.69</v>
      </c>
      <c r="F63" s="65">
        <v>-4374.13</v>
      </c>
      <c r="H63" s="9">
        <v>4873438.2200000007</v>
      </c>
      <c r="I63" s="9">
        <v>296048.46999999997</v>
      </c>
      <c r="J63" s="9">
        <f t="shared" si="4"/>
        <v>5169486.6900000004</v>
      </c>
      <c r="L63" s="9">
        <f t="shared" si="2"/>
        <v>5568264.2500000009</v>
      </c>
    </row>
    <row r="64" spans="1:12" ht="18" customHeight="1" x14ac:dyDescent="0.25">
      <c r="A64" s="7" t="s">
        <v>66</v>
      </c>
      <c r="B64" s="8" t="s">
        <v>7</v>
      </c>
      <c r="C64" s="9">
        <v>709335.61</v>
      </c>
      <c r="D64" s="9">
        <v>1387165.87</v>
      </c>
      <c r="E64" s="9">
        <f t="shared" si="3"/>
        <v>2096501.48</v>
      </c>
      <c r="F64" s="65">
        <v>-114526.97</v>
      </c>
      <c r="H64" s="9">
        <v>10935204.790000001</v>
      </c>
      <c r="I64" s="9">
        <v>3784265.120000001</v>
      </c>
      <c r="J64" s="9">
        <f t="shared" si="4"/>
        <v>14719469.910000002</v>
      </c>
      <c r="L64" s="9">
        <f t="shared" si="2"/>
        <v>16701444.42</v>
      </c>
    </row>
    <row r="65" spans="1:12" ht="18" customHeight="1" x14ac:dyDescent="0.25">
      <c r="A65" s="11" t="s">
        <v>67</v>
      </c>
      <c r="B65" s="8" t="s">
        <v>4</v>
      </c>
      <c r="C65" s="9">
        <v>371869.62</v>
      </c>
      <c r="D65" s="9">
        <v>219956.54</v>
      </c>
      <c r="E65" s="9">
        <f t="shared" si="3"/>
        <v>591826.16</v>
      </c>
      <c r="F65" s="65">
        <v>-46704.43</v>
      </c>
      <c r="H65" s="9">
        <v>5732787.6200000001</v>
      </c>
      <c r="I65" s="9">
        <v>678309.69000000006</v>
      </c>
      <c r="J65" s="9">
        <f t="shared" si="4"/>
        <v>6411097.3100000005</v>
      </c>
      <c r="L65" s="9">
        <f t="shared" si="2"/>
        <v>6956219.040000001</v>
      </c>
    </row>
    <row r="66" spans="1:12" ht="18" customHeight="1" x14ac:dyDescent="0.25">
      <c r="A66" s="7" t="s">
        <v>68</v>
      </c>
      <c r="B66" s="8" t="s">
        <v>7</v>
      </c>
      <c r="C66" s="9">
        <v>423658.05</v>
      </c>
      <c r="D66" s="9">
        <v>358868.19</v>
      </c>
      <c r="E66" s="9">
        <f t="shared" si="3"/>
        <v>782526.24</v>
      </c>
      <c r="F66" s="65">
        <v>-50467.12</v>
      </c>
      <c r="H66" s="9">
        <v>6531164.4199999981</v>
      </c>
      <c r="I66" s="9">
        <v>1128591</v>
      </c>
      <c r="J66" s="9">
        <f t="shared" si="4"/>
        <v>7659755.4199999981</v>
      </c>
      <c r="L66" s="9">
        <f t="shared" si="2"/>
        <v>8391814.5399999991</v>
      </c>
    </row>
    <row r="67" spans="1:12" ht="18" customHeight="1" x14ac:dyDescent="0.25">
      <c r="A67" s="7" t="s">
        <v>69</v>
      </c>
      <c r="B67" s="8" t="s">
        <v>7</v>
      </c>
      <c r="C67" s="9">
        <v>310004.49</v>
      </c>
      <c r="D67" s="9">
        <v>133058.96</v>
      </c>
      <c r="E67" s="9">
        <f t="shared" si="3"/>
        <v>443063.44999999995</v>
      </c>
      <c r="F67" s="65">
        <v>-43788.34</v>
      </c>
      <c r="H67" s="9">
        <v>4779067.2799999984</v>
      </c>
      <c r="I67" s="9">
        <v>397585.52000000008</v>
      </c>
      <c r="J67" s="9">
        <f t="shared" si="4"/>
        <v>5176652.7999999989</v>
      </c>
      <c r="L67" s="9">
        <f t="shared" si="2"/>
        <v>5575927.9099999992</v>
      </c>
    </row>
    <row r="68" spans="1:12" ht="18" customHeight="1" x14ac:dyDescent="0.25">
      <c r="A68" s="7" t="s">
        <v>70</v>
      </c>
      <c r="B68" s="8" t="s">
        <v>71</v>
      </c>
      <c r="C68" s="9">
        <v>344077.54</v>
      </c>
      <c r="D68" s="9">
        <v>467067.35</v>
      </c>
      <c r="E68" s="9">
        <f t="shared" ref="E68:E81" si="5">+D68+C68</f>
        <v>811144.8899999999</v>
      </c>
      <c r="F68" s="65">
        <v>63119.18</v>
      </c>
      <c r="H68" s="9">
        <v>5304341.4799999995</v>
      </c>
      <c r="I68" s="9">
        <v>1240613.6800000002</v>
      </c>
      <c r="J68" s="9">
        <f t="shared" ref="J68:J81" si="6">+H68+I68</f>
        <v>6544955.1600000001</v>
      </c>
      <c r="L68" s="9">
        <f t="shared" si="2"/>
        <v>7419219.2299999995</v>
      </c>
    </row>
    <row r="69" spans="1:12" ht="18" customHeight="1" x14ac:dyDescent="0.25">
      <c r="A69" s="7" t="s">
        <v>72</v>
      </c>
      <c r="B69" s="8" t="s">
        <v>9</v>
      </c>
      <c r="C69" s="9">
        <v>568734.13</v>
      </c>
      <c r="D69" s="9">
        <v>1157921.75</v>
      </c>
      <c r="E69" s="9">
        <f t="shared" si="5"/>
        <v>1726655.88</v>
      </c>
      <c r="F69" s="65">
        <v>-698073.63</v>
      </c>
      <c r="G69" s="63"/>
      <c r="H69" s="9">
        <v>8767675.0500000007</v>
      </c>
      <c r="I69" s="9">
        <v>2900695.25</v>
      </c>
      <c r="J69" s="9">
        <f t="shared" si="6"/>
        <v>11668370.300000001</v>
      </c>
      <c r="K69" s="63"/>
      <c r="L69" s="9">
        <f t="shared" ref="L69:L81" si="7">+E69+J69+F69</f>
        <v>12696952.549999999</v>
      </c>
    </row>
    <row r="70" spans="1:12" ht="18" customHeight="1" x14ac:dyDescent="0.25">
      <c r="A70" s="7" t="s">
        <v>73</v>
      </c>
      <c r="B70" s="8" t="s">
        <v>9</v>
      </c>
      <c r="C70" s="9">
        <v>357790.58</v>
      </c>
      <c r="D70" s="9">
        <v>205318.38</v>
      </c>
      <c r="E70" s="9">
        <f t="shared" si="5"/>
        <v>563108.96</v>
      </c>
      <c r="F70" s="65">
        <v>-30995.18</v>
      </c>
      <c r="G70" s="63"/>
      <c r="H70" s="9">
        <v>5515743.4400000004</v>
      </c>
      <c r="I70" s="9">
        <v>661144.36000000022</v>
      </c>
      <c r="J70" s="9">
        <f t="shared" si="6"/>
        <v>6176887.8000000007</v>
      </c>
      <c r="K70" s="63"/>
      <c r="L70" s="9">
        <f t="shared" si="7"/>
        <v>6709001.580000001</v>
      </c>
    </row>
    <row r="71" spans="1:12" ht="18" customHeight="1" x14ac:dyDescent="0.25">
      <c r="A71" s="7" t="s">
        <v>74</v>
      </c>
      <c r="B71" s="8" t="s">
        <v>4</v>
      </c>
      <c r="C71" s="9">
        <v>593669.07999999996</v>
      </c>
      <c r="D71" s="9">
        <v>905045.59</v>
      </c>
      <c r="E71" s="9">
        <f t="shared" si="5"/>
        <v>1498714.67</v>
      </c>
      <c r="F71" s="65">
        <v>-763967.79</v>
      </c>
      <c r="H71" s="9">
        <v>9152075.3100000005</v>
      </c>
      <c r="I71" s="9">
        <v>3737738.1200000006</v>
      </c>
      <c r="J71" s="9">
        <f t="shared" si="6"/>
        <v>12889813.430000002</v>
      </c>
      <c r="L71" s="9">
        <f t="shared" si="7"/>
        <v>13624560.310000002</v>
      </c>
    </row>
    <row r="72" spans="1:12" ht="18" customHeight="1" x14ac:dyDescent="0.25">
      <c r="A72" s="7" t="s">
        <v>75</v>
      </c>
      <c r="B72" s="8" t="s">
        <v>4</v>
      </c>
      <c r="C72" s="9">
        <v>1399238.02</v>
      </c>
      <c r="D72" s="9">
        <v>4423202.24</v>
      </c>
      <c r="E72" s="9">
        <f t="shared" si="5"/>
        <v>5822440.2599999998</v>
      </c>
      <c r="F72" s="65">
        <v>1598815.31</v>
      </c>
      <c r="H72" s="9">
        <v>21570824.899999999</v>
      </c>
      <c r="I72" s="9">
        <v>10560893.32</v>
      </c>
      <c r="J72" s="9">
        <f t="shared" si="6"/>
        <v>32131718.219999999</v>
      </c>
      <c r="L72" s="9">
        <f t="shared" si="7"/>
        <v>39552973.789999999</v>
      </c>
    </row>
    <row r="73" spans="1:12" ht="18" customHeight="1" x14ac:dyDescent="0.25">
      <c r="A73" s="7" t="s">
        <v>76</v>
      </c>
      <c r="B73" s="8" t="s">
        <v>7</v>
      </c>
      <c r="C73" s="9">
        <v>346108.22</v>
      </c>
      <c r="D73" s="9">
        <v>221202.19</v>
      </c>
      <c r="E73" s="9">
        <f t="shared" si="5"/>
        <v>567310.40999999992</v>
      </c>
      <c r="F73" s="65">
        <v>-69045.42</v>
      </c>
      <c r="H73" s="9">
        <v>5335646.84</v>
      </c>
      <c r="I73" s="9">
        <v>598343.85000000009</v>
      </c>
      <c r="J73" s="9">
        <f t="shared" si="6"/>
        <v>5933990.6899999995</v>
      </c>
      <c r="L73" s="9">
        <f t="shared" si="7"/>
        <v>6432255.6799999997</v>
      </c>
    </row>
    <row r="74" spans="1:12" ht="18" customHeight="1" x14ac:dyDescent="0.25">
      <c r="A74" s="7" t="s">
        <v>77</v>
      </c>
      <c r="B74" s="8" t="s">
        <v>4</v>
      </c>
      <c r="C74" s="9">
        <v>387867.18</v>
      </c>
      <c r="D74" s="9">
        <v>410116.59</v>
      </c>
      <c r="E74" s="9">
        <f t="shared" si="5"/>
        <v>797983.77</v>
      </c>
      <c r="F74" s="65">
        <v>46375.19</v>
      </c>
      <c r="H74" s="9">
        <v>5979408.0700000012</v>
      </c>
      <c r="I74" s="9">
        <v>1096926.6600000001</v>
      </c>
      <c r="J74" s="9">
        <f t="shared" si="6"/>
        <v>7076334.7300000014</v>
      </c>
      <c r="L74" s="9">
        <f t="shared" si="7"/>
        <v>7920693.6900000023</v>
      </c>
    </row>
    <row r="75" spans="1:12" ht="18" customHeight="1" x14ac:dyDescent="0.25">
      <c r="A75" s="7" t="s">
        <v>78</v>
      </c>
      <c r="B75" s="8" t="s">
        <v>71</v>
      </c>
      <c r="C75" s="9">
        <v>317011.53999999998</v>
      </c>
      <c r="D75" s="9">
        <v>130136.8</v>
      </c>
      <c r="E75" s="9">
        <f t="shared" si="5"/>
        <v>447148.33999999997</v>
      </c>
      <c r="F75" s="65">
        <v>9547.83</v>
      </c>
      <c r="H75" s="9">
        <v>4887088.8100000005</v>
      </c>
      <c r="I75" s="9">
        <v>357221.56999999995</v>
      </c>
      <c r="J75" s="9">
        <f t="shared" si="6"/>
        <v>5244310.3800000008</v>
      </c>
      <c r="L75" s="9">
        <f t="shared" si="7"/>
        <v>5701006.5500000007</v>
      </c>
    </row>
    <row r="76" spans="1:12" ht="18" customHeight="1" x14ac:dyDescent="0.25">
      <c r="A76" s="7" t="s">
        <v>79</v>
      </c>
      <c r="B76" s="8" t="s">
        <v>4</v>
      </c>
      <c r="C76" s="9">
        <v>703810.25</v>
      </c>
      <c r="D76" s="9">
        <v>1656269.55</v>
      </c>
      <c r="E76" s="9">
        <f t="shared" si="5"/>
        <v>2360079.7999999998</v>
      </c>
      <c r="F76" s="65">
        <v>-11099.94</v>
      </c>
      <c r="H76" s="9">
        <v>10850025.190000001</v>
      </c>
      <c r="I76" s="9">
        <v>4029688.0500000007</v>
      </c>
      <c r="J76" s="9">
        <f t="shared" si="6"/>
        <v>14879713.240000002</v>
      </c>
      <c r="L76" s="9">
        <f t="shared" si="7"/>
        <v>17228693.100000001</v>
      </c>
    </row>
    <row r="77" spans="1:12" ht="18" customHeight="1" x14ac:dyDescent="0.25">
      <c r="A77" s="7" t="s">
        <v>80</v>
      </c>
      <c r="B77" s="8" t="s">
        <v>4</v>
      </c>
      <c r="C77" s="9">
        <v>436190.46</v>
      </c>
      <c r="D77" s="9">
        <v>559864.87</v>
      </c>
      <c r="E77" s="9">
        <f t="shared" si="5"/>
        <v>996055.33000000007</v>
      </c>
      <c r="F77" s="65">
        <v>78264.02</v>
      </c>
      <c r="H77" s="9">
        <v>6724365.5599999996</v>
      </c>
      <c r="I77" s="9">
        <v>1714569.5599999998</v>
      </c>
      <c r="J77" s="9">
        <f t="shared" si="6"/>
        <v>8438935.1199999992</v>
      </c>
      <c r="L77" s="9">
        <f t="shared" si="7"/>
        <v>9513254.4699999988</v>
      </c>
    </row>
    <row r="78" spans="1:12" ht="18" customHeight="1" x14ac:dyDescent="0.25">
      <c r="A78" s="7" t="s">
        <v>81</v>
      </c>
      <c r="B78" s="8" t="s">
        <v>7</v>
      </c>
      <c r="C78" s="9">
        <v>310246.52</v>
      </c>
      <c r="D78" s="9">
        <v>101854.75</v>
      </c>
      <c r="E78" s="9">
        <f t="shared" si="5"/>
        <v>412101.27</v>
      </c>
      <c r="F78" s="65">
        <v>-8089.79</v>
      </c>
      <c r="H78" s="9">
        <v>4782798.3899999997</v>
      </c>
      <c r="I78" s="9">
        <v>335736.44</v>
      </c>
      <c r="J78" s="9">
        <f t="shared" si="6"/>
        <v>5118534.83</v>
      </c>
      <c r="L78" s="9">
        <f t="shared" si="7"/>
        <v>5522546.3099999996</v>
      </c>
    </row>
    <row r="79" spans="1:12" ht="18" customHeight="1" x14ac:dyDescent="0.25">
      <c r="A79" s="7" t="s">
        <v>82</v>
      </c>
      <c r="B79" s="8" t="s">
        <v>7</v>
      </c>
      <c r="C79" s="9">
        <v>410623.87</v>
      </c>
      <c r="D79" s="9">
        <v>605473.96</v>
      </c>
      <c r="E79" s="9">
        <f t="shared" si="5"/>
        <v>1016097.83</v>
      </c>
      <c r="F79" s="65">
        <v>-33864.239999999998</v>
      </c>
      <c r="H79" s="9">
        <v>6330227.8900000006</v>
      </c>
      <c r="I79" s="9">
        <v>1809836.2</v>
      </c>
      <c r="J79" s="9">
        <f t="shared" si="6"/>
        <v>8140064.0900000008</v>
      </c>
      <c r="L79" s="9">
        <f t="shared" si="7"/>
        <v>9122297.6799999997</v>
      </c>
    </row>
    <row r="80" spans="1:12" ht="18" customHeight="1" x14ac:dyDescent="0.25">
      <c r="A80" s="7" t="s">
        <v>83</v>
      </c>
      <c r="B80" s="8" t="s">
        <v>7</v>
      </c>
      <c r="C80" s="9">
        <v>316722.28999999998</v>
      </c>
      <c r="D80" s="9">
        <v>122380.12</v>
      </c>
      <c r="E80" s="9">
        <f t="shared" si="5"/>
        <v>439102.41</v>
      </c>
      <c r="F80" s="65">
        <v>23328.7</v>
      </c>
      <c r="H80" s="9">
        <v>4882629.67</v>
      </c>
      <c r="I80" s="9">
        <v>660800.94999999995</v>
      </c>
      <c r="J80" s="9">
        <f t="shared" si="6"/>
        <v>5543430.6200000001</v>
      </c>
      <c r="L80" s="9">
        <f t="shared" si="7"/>
        <v>6005861.7300000004</v>
      </c>
    </row>
    <row r="81" spans="1:12" ht="18" customHeight="1" x14ac:dyDescent="0.25">
      <c r="A81" s="7" t="s">
        <v>84</v>
      </c>
      <c r="B81" s="8" t="s">
        <v>71</v>
      </c>
      <c r="C81" s="9">
        <v>1289498.26</v>
      </c>
      <c r="D81" s="9">
        <v>3013257.84</v>
      </c>
      <c r="E81" s="9">
        <f t="shared" si="5"/>
        <v>4302756.0999999996</v>
      </c>
      <c r="F81" s="65">
        <v>-567461.15</v>
      </c>
      <c r="G81" s="64"/>
      <c r="H81" s="9">
        <v>19879063.310000006</v>
      </c>
      <c r="I81" s="9">
        <v>8424466.7499999981</v>
      </c>
      <c r="J81" s="9">
        <f t="shared" si="6"/>
        <v>28303530.060000002</v>
      </c>
      <c r="K81" s="64"/>
      <c r="L81" s="9">
        <f t="shared" si="7"/>
        <v>32038825.010000005</v>
      </c>
    </row>
    <row r="82" spans="1:12" s="16" customFormat="1" ht="18" customHeight="1" x14ac:dyDescent="0.2">
      <c r="A82" s="12" t="s">
        <v>112</v>
      </c>
      <c r="B82" s="13"/>
      <c r="C82" s="14">
        <f>+SUM(C4:C81)</f>
        <v>59031608.36999999</v>
      </c>
      <c r="D82" s="15">
        <f>+SUM(D4:D81)</f>
        <v>137308251.04000002</v>
      </c>
      <c r="E82" s="15">
        <f>+SUM(E4:E81)</f>
        <v>196339859.40999994</v>
      </c>
      <c r="F82" s="66">
        <f>+SUM(F4:F81)</f>
        <v>-3.0000000493600965E-2</v>
      </c>
      <c r="H82" s="62">
        <f>+SUM(H4:H81)</f>
        <v>910038513.91000009</v>
      </c>
      <c r="I82" s="62">
        <f>+SUM(I4:I81)</f>
        <v>378380478.97000009</v>
      </c>
      <c r="J82" s="15">
        <f>+SUM(J4:J81)</f>
        <v>1288418992.8800001</v>
      </c>
      <c r="L82" s="15">
        <f>+SUM(L4:L81)</f>
        <v>1484758852.26</v>
      </c>
    </row>
    <row r="83" spans="1:12" ht="14.25" x14ac:dyDescent="0.3">
      <c r="A83" s="17"/>
      <c r="B83" s="17"/>
      <c r="C83" s="17"/>
      <c r="H83" s="18"/>
      <c r="I83" s="18"/>
      <c r="J83" s="18"/>
      <c r="L83" s="18" t="s">
        <v>86</v>
      </c>
    </row>
    <row r="84" spans="1:12" x14ac:dyDescent="0.25">
      <c r="G84" s="19"/>
      <c r="K84" s="19"/>
    </row>
  </sheetData>
  <sortState ref="A4:K81">
    <sortCondition ref="A4:A81"/>
  </sortState>
  <mergeCells count="8">
    <mergeCell ref="C2:E2"/>
    <mergeCell ref="A2:A3"/>
    <mergeCell ref="B2:B3"/>
    <mergeCell ref="J2:J3"/>
    <mergeCell ref="L2:L3"/>
    <mergeCell ref="H2:H3"/>
    <mergeCell ref="I2:I3"/>
    <mergeCell ref="F2:F3"/>
  </mergeCells>
  <printOptions horizontalCentered="1"/>
  <pageMargins left="0.34" right="0.41" top="0.62" bottom="0" header="0.15748031496062992" footer="0.15748031496062992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E31"/>
  <sheetViews>
    <sheetView showGridLines="0" workbookViewId="0">
      <selection activeCell="A28" sqref="A28:E28"/>
    </sheetView>
  </sheetViews>
  <sheetFormatPr baseColWidth="10" defaultRowHeight="13.5" x14ac:dyDescent="0.25"/>
  <cols>
    <col min="1" max="1" width="18.5703125" style="20" customWidth="1"/>
    <col min="2" max="4" width="18.7109375" style="20" customWidth="1"/>
    <col min="5" max="5" width="10.42578125" style="10" customWidth="1"/>
    <col min="6" max="16384" width="11.42578125" style="10"/>
  </cols>
  <sheetData>
    <row r="1" spans="1:4" ht="18" customHeight="1" x14ac:dyDescent="0.25">
      <c r="A1" s="82" t="s">
        <v>113</v>
      </c>
      <c r="B1" s="83"/>
      <c r="C1" s="83"/>
      <c r="D1" s="84"/>
    </row>
    <row r="3" spans="1:4" s="2" customFormat="1" ht="18" customHeight="1" x14ac:dyDescent="0.2">
      <c r="A3" s="44"/>
      <c r="B3" s="71" t="s">
        <v>106</v>
      </c>
      <c r="C3" s="72"/>
      <c r="D3" s="73"/>
    </row>
    <row r="4" spans="1:4" s="1" customFormat="1" ht="18" customHeight="1" x14ac:dyDescent="0.2">
      <c r="A4" s="26" t="s">
        <v>89</v>
      </c>
      <c r="B4" s="26" t="s">
        <v>88</v>
      </c>
      <c r="C4" s="26" t="s">
        <v>87</v>
      </c>
      <c r="D4" s="26" t="s">
        <v>85</v>
      </c>
    </row>
    <row r="5" spans="1:4" s="2" customFormat="1" ht="18" customHeight="1" x14ac:dyDescent="0.2">
      <c r="A5" s="25" t="s">
        <v>118</v>
      </c>
      <c r="B5" s="24">
        <f>+B17+B11</f>
        <v>969070122.28000009</v>
      </c>
      <c r="C5" s="24">
        <f>+C17+C11</f>
        <v>515688730.01000011</v>
      </c>
      <c r="D5" s="24">
        <f>+B5+C5</f>
        <v>1484758852.2900002</v>
      </c>
    </row>
    <row r="6" spans="1:4" s="2" customFormat="1" ht="18" customHeight="1" x14ac:dyDescent="0.2">
      <c r="A6" s="25" t="s">
        <v>119</v>
      </c>
      <c r="B6" s="24">
        <f>+B18+B12</f>
        <v>803904932.40999997</v>
      </c>
      <c r="C6" s="24">
        <f>+C18+C12</f>
        <v>307899651.31</v>
      </c>
      <c r="D6" s="24">
        <f>+B6+C6</f>
        <v>1111804583.72</v>
      </c>
    </row>
    <row r="7" spans="1:4" s="2" customFormat="1" ht="18" customHeight="1" x14ac:dyDescent="0.2">
      <c r="A7" s="23"/>
      <c r="B7" s="22">
        <f>+B5/B6-1</f>
        <v>0.20545363414409823</v>
      </c>
      <c r="C7" s="22">
        <f>+C5/C6-1</f>
        <v>0.67485974023008422</v>
      </c>
      <c r="D7" s="22">
        <f>+D5/D6-1</f>
        <v>0.33544947919006418</v>
      </c>
    </row>
    <row r="8" spans="1:4" x14ac:dyDescent="0.25">
      <c r="B8" s="21"/>
      <c r="C8" s="21"/>
      <c r="D8" s="21"/>
    </row>
    <row r="9" spans="1:4" s="2" customFormat="1" ht="18" customHeight="1" x14ac:dyDescent="0.2">
      <c r="A9" s="44"/>
      <c r="B9" s="71" t="s">
        <v>107</v>
      </c>
      <c r="C9" s="72"/>
      <c r="D9" s="73"/>
    </row>
    <row r="10" spans="1:4" s="1" customFormat="1" ht="18" customHeight="1" x14ac:dyDescent="0.2">
      <c r="A10" s="26" t="s">
        <v>89</v>
      </c>
      <c r="B10" s="26" t="s">
        <v>88</v>
      </c>
      <c r="C10" s="26" t="s">
        <v>87</v>
      </c>
      <c r="D10" s="26" t="s">
        <v>85</v>
      </c>
    </row>
    <row r="11" spans="1:4" s="2" customFormat="1" ht="18" customHeight="1" x14ac:dyDescent="0.2">
      <c r="A11" s="25" t="s">
        <v>118</v>
      </c>
      <c r="B11" s="24">
        <f>+'Gtía Julio Agosto 2018'!H82</f>
        <v>910038513.91000009</v>
      </c>
      <c r="C11" s="24">
        <f>+'Gtía Julio Agosto 2018'!I82</f>
        <v>378380478.97000009</v>
      </c>
      <c r="D11" s="24">
        <f>+B11+C11</f>
        <v>1288418992.8800001</v>
      </c>
    </row>
    <row r="12" spans="1:4" s="2" customFormat="1" ht="18" customHeight="1" x14ac:dyDescent="0.2">
      <c r="A12" s="25" t="s">
        <v>119</v>
      </c>
      <c r="B12" s="24">
        <v>652679192.41999996</v>
      </c>
      <c r="C12" s="24">
        <v>205585378.58000001</v>
      </c>
      <c r="D12" s="24">
        <f>+B12+C12</f>
        <v>858264571</v>
      </c>
    </row>
    <row r="13" spans="1:4" s="2" customFormat="1" ht="18" customHeight="1" x14ac:dyDescent="0.2">
      <c r="A13" s="23"/>
      <c r="B13" s="22">
        <f>+B11/B12-1</f>
        <v>0.39431212834557328</v>
      </c>
      <c r="C13" s="22">
        <f>+C11/C12-1</f>
        <v>0.84050286836308175</v>
      </c>
      <c r="D13" s="22">
        <f>+D11/D12-1</f>
        <v>0.50119093390842084</v>
      </c>
    </row>
    <row r="14" spans="1:4" x14ac:dyDescent="0.25">
      <c r="B14" s="21"/>
      <c r="C14" s="21"/>
      <c r="D14" s="21"/>
    </row>
    <row r="15" spans="1:4" s="2" customFormat="1" ht="18" customHeight="1" x14ac:dyDescent="0.2">
      <c r="A15" s="44"/>
      <c r="B15" s="71" t="s">
        <v>100</v>
      </c>
      <c r="C15" s="72"/>
      <c r="D15" s="73"/>
    </row>
    <row r="16" spans="1:4" s="1" customFormat="1" ht="18" customHeight="1" x14ac:dyDescent="0.2">
      <c r="A16" s="26" t="s">
        <v>89</v>
      </c>
      <c r="B16" s="26" t="s">
        <v>88</v>
      </c>
      <c r="C16" s="26" t="s">
        <v>87</v>
      </c>
      <c r="D16" s="26" t="s">
        <v>85</v>
      </c>
    </row>
    <row r="17" spans="1:5" s="2" customFormat="1" ht="18" customHeight="1" x14ac:dyDescent="0.2">
      <c r="A17" s="25" t="s">
        <v>118</v>
      </c>
      <c r="B17" s="24">
        <f>+'Gtía Julio Agosto 2018'!C82</f>
        <v>59031608.36999999</v>
      </c>
      <c r="C17" s="24">
        <f>+'Gtía Julio Agosto 2018'!D82</f>
        <v>137308251.04000002</v>
      </c>
      <c r="D17" s="24">
        <f>+B17+C17</f>
        <v>196339859.41000003</v>
      </c>
    </row>
    <row r="18" spans="1:5" s="2" customFormat="1" ht="18" customHeight="1" x14ac:dyDescent="0.2">
      <c r="A18" s="25" t="s">
        <v>119</v>
      </c>
      <c r="B18" s="24">
        <v>151225739.98999998</v>
      </c>
      <c r="C18" s="24">
        <v>102314272.72999999</v>
      </c>
      <c r="D18" s="24">
        <f>+B18+C18</f>
        <v>253540012.71999997</v>
      </c>
    </row>
    <row r="19" spans="1:5" s="2" customFormat="1" ht="18" customHeight="1" x14ac:dyDescent="0.2">
      <c r="A19" s="23"/>
      <c r="B19" s="22">
        <f>+B17/B18-1</f>
        <v>-0.60964576285820438</v>
      </c>
      <c r="C19" s="22">
        <f>+C17/C18-1</f>
        <v>0.34202440555235758</v>
      </c>
      <c r="D19" s="22">
        <f>+D17/D18-1</f>
        <v>-0.22560602051073353</v>
      </c>
    </row>
    <row r="20" spans="1:5" s="32" customFormat="1" ht="23.25" customHeight="1" x14ac:dyDescent="0.2">
      <c r="A20" s="52" t="s">
        <v>90</v>
      </c>
      <c r="B20" s="53"/>
      <c r="C20" s="53"/>
      <c r="D20" s="53"/>
      <c r="E20" s="54"/>
    </row>
    <row r="21" spans="1:5" s="32" customFormat="1" ht="18" customHeight="1" x14ac:dyDescent="0.2">
      <c r="A21" s="55" t="s">
        <v>91</v>
      </c>
      <c r="B21" s="53"/>
      <c r="C21" s="53"/>
      <c r="D21" s="53"/>
      <c r="E21" s="54"/>
    </row>
    <row r="22" spans="1:5" ht="27" customHeight="1" x14ac:dyDescent="0.25">
      <c r="A22" s="80" t="s">
        <v>120</v>
      </c>
      <c r="B22" s="80"/>
      <c r="C22" s="80"/>
      <c r="D22" s="80"/>
      <c r="E22" s="80"/>
    </row>
    <row r="23" spans="1:5" ht="44.25" customHeight="1" x14ac:dyDescent="0.25">
      <c r="A23" s="80" t="s">
        <v>121</v>
      </c>
      <c r="B23" s="80"/>
      <c r="C23" s="80"/>
      <c r="D23" s="80"/>
      <c r="E23" s="80"/>
    </row>
    <row r="24" spans="1:5" x14ac:dyDescent="0.25">
      <c r="A24" s="56"/>
      <c r="B24" s="57"/>
      <c r="C24" s="57"/>
      <c r="D24" s="57"/>
      <c r="E24" s="19"/>
    </row>
    <row r="25" spans="1:5" s="32" customFormat="1" ht="18" customHeight="1" x14ac:dyDescent="0.2">
      <c r="A25" s="55" t="s">
        <v>92</v>
      </c>
      <c r="B25" s="53"/>
      <c r="C25" s="53"/>
      <c r="D25" s="53"/>
      <c r="E25" s="54"/>
    </row>
    <row r="26" spans="1:5" ht="27" customHeight="1" x14ac:dyDescent="0.25">
      <c r="A26" s="80" t="s">
        <v>122</v>
      </c>
      <c r="B26" s="80"/>
      <c r="C26" s="80"/>
      <c r="D26" s="80"/>
      <c r="E26" s="80"/>
    </row>
    <row r="27" spans="1:5" s="70" customFormat="1" ht="41.25" customHeight="1" x14ac:dyDescent="0.25">
      <c r="A27" s="80" t="s">
        <v>123</v>
      </c>
      <c r="B27" s="80"/>
      <c r="C27" s="80"/>
      <c r="D27" s="80"/>
      <c r="E27" s="80"/>
    </row>
    <row r="28" spans="1:5" ht="40.5" customHeight="1" x14ac:dyDescent="0.25">
      <c r="A28" s="80" t="s">
        <v>125</v>
      </c>
      <c r="B28" s="80"/>
      <c r="C28" s="80"/>
      <c r="D28" s="80"/>
      <c r="E28" s="80"/>
    </row>
    <row r="29" spans="1:5" x14ac:dyDescent="0.25">
      <c r="A29" s="29"/>
    </row>
    <row r="30" spans="1:5" ht="18" customHeight="1" x14ac:dyDescent="0.25">
      <c r="A30" s="45"/>
      <c r="E30" s="61" t="s">
        <v>111</v>
      </c>
    </row>
    <row r="31" spans="1:5" ht="31.5" customHeight="1" x14ac:dyDescent="0.25">
      <c r="A31" s="81"/>
      <c r="B31" s="81"/>
      <c r="C31" s="81"/>
      <c r="D31" s="81"/>
      <c r="E31" s="81"/>
    </row>
  </sheetData>
  <mergeCells count="10">
    <mergeCell ref="A1:D1"/>
    <mergeCell ref="B9:D9"/>
    <mergeCell ref="B15:D15"/>
    <mergeCell ref="B3:D3"/>
    <mergeCell ref="A22:E22"/>
    <mergeCell ref="A26:E26"/>
    <mergeCell ref="A23:E23"/>
    <mergeCell ref="A27:E27"/>
    <mergeCell ref="A28:E28"/>
    <mergeCell ref="A31:E3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workbookViewId="0">
      <selection activeCell="I3" sqref="I3"/>
    </sheetView>
  </sheetViews>
  <sheetFormatPr baseColWidth="10" defaultRowHeight="16.5" x14ac:dyDescent="0.3"/>
  <cols>
    <col min="1" max="2" width="29.140625" style="28" customWidth="1"/>
    <col min="3" max="3" width="29.140625" customWidth="1"/>
    <col min="5" max="5" width="14.5703125" customWidth="1"/>
    <col min="6" max="6" width="14" customWidth="1"/>
  </cols>
  <sheetData>
    <row r="1" spans="1:7" s="27" customFormat="1" ht="22.5" customHeight="1" x14ac:dyDescent="0.2">
      <c r="A1" s="89" t="s">
        <v>113</v>
      </c>
      <c r="B1" s="89"/>
      <c r="C1" s="89"/>
    </row>
    <row r="2" spans="1:7" ht="12.75" customHeight="1" thickBot="1" x14ac:dyDescent="0.35"/>
    <row r="3" spans="1:7" ht="36" customHeight="1" thickBot="1" x14ac:dyDescent="0.25">
      <c r="A3" s="85" t="s">
        <v>93</v>
      </c>
      <c r="B3" s="86"/>
    </row>
    <row r="4" spans="1:7" ht="36" customHeight="1" thickTop="1" thickBot="1" x14ac:dyDescent="0.25">
      <c r="A4" s="34" t="s">
        <v>94</v>
      </c>
      <c r="B4" s="34" t="s">
        <v>95</v>
      </c>
      <c r="E4" s="46"/>
      <c r="F4" s="46"/>
      <c r="G4" s="92"/>
    </row>
    <row r="5" spans="1:7" ht="36" customHeight="1" thickBot="1" x14ac:dyDescent="0.25">
      <c r="A5" s="37">
        <v>0.33</v>
      </c>
      <c r="B5" s="37">
        <v>0.27</v>
      </c>
      <c r="E5" s="46"/>
      <c r="F5" s="46"/>
      <c r="G5" s="92"/>
    </row>
    <row r="6" spans="1:7" ht="12.75" customHeight="1" thickBot="1" x14ac:dyDescent="0.35">
      <c r="E6" s="46"/>
      <c r="F6" s="46"/>
    </row>
    <row r="7" spans="1:7" ht="36" customHeight="1" thickBot="1" x14ac:dyDescent="0.25">
      <c r="A7" s="85" t="s">
        <v>96</v>
      </c>
      <c r="B7" s="86"/>
    </row>
    <row r="8" spans="1:7" ht="36" customHeight="1" thickTop="1" thickBot="1" x14ac:dyDescent="0.25">
      <c r="A8" s="34" t="s">
        <v>97</v>
      </c>
      <c r="B8" s="34" t="s">
        <v>98</v>
      </c>
    </row>
    <row r="9" spans="1:7" ht="36" customHeight="1" thickBot="1" x14ac:dyDescent="0.25">
      <c r="A9" s="35">
        <f>+Observaciones!B7</f>
        <v>0.20545363414409823</v>
      </c>
      <c r="B9" s="36">
        <f>+Observaciones!C7</f>
        <v>0.67485974023008422</v>
      </c>
      <c r="E9" s="46"/>
      <c r="F9" s="46"/>
    </row>
    <row r="10" spans="1:7" ht="36" customHeight="1" thickBot="1" x14ac:dyDescent="0.25">
      <c r="A10" s="87">
        <f>+Observaciones!D7</f>
        <v>0.33544947919006418</v>
      </c>
      <c r="B10" s="88"/>
      <c r="E10" s="46"/>
      <c r="F10" s="46"/>
    </row>
    <row r="11" spans="1:7" ht="17.25" x14ac:dyDescent="0.3">
      <c r="A11" s="43" t="s">
        <v>99</v>
      </c>
      <c r="E11" s="46"/>
      <c r="F11" s="46"/>
    </row>
    <row r="12" spans="1:7" x14ac:dyDescent="0.3">
      <c r="B12" s="38"/>
      <c r="C12" s="39"/>
    </row>
    <row r="13" spans="1:7" x14ac:dyDescent="0.3">
      <c r="A13" s="38"/>
      <c r="B13" s="38"/>
      <c r="C13" s="39"/>
    </row>
    <row r="14" spans="1:7" x14ac:dyDescent="0.3">
      <c r="A14" s="38"/>
      <c r="B14" s="38"/>
      <c r="C14" s="39"/>
    </row>
    <row r="15" spans="1:7" x14ac:dyDescent="0.3">
      <c r="A15" s="38"/>
      <c r="B15" s="38"/>
      <c r="C15" s="39"/>
    </row>
    <row r="16" spans="1:7" x14ac:dyDescent="0.3">
      <c r="A16" s="38"/>
      <c r="B16" s="38"/>
      <c r="C16" s="39"/>
    </row>
    <row r="17" spans="1:3" x14ac:dyDescent="0.3">
      <c r="A17" s="38"/>
      <c r="B17" s="38"/>
      <c r="C17" s="39"/>
    </row>
    <row r="18" spans="1:3" x14ac:dyDescent="0.3">
      <c r="A18" s="38"/>
      <c r="B18" s="38"/>
      <c r="C18" s="39"/>
    </row>
    <row r="19" spans="1:3" x14ac:dyDescent="0.3">
      <c r="A19" s="38"/>
      <c r="B19" s="38"/>
      <c r="C19" s="39"/>
    </row>
    <row r="20" spans="1:3" x14ac:dyDescent="0.3">
      <c r="A20" s="38"/>
      <c r="B20" s="38"/>
      <c r="C20" s="39"/>
    </row>
    <row r="21" spans="1:3" x14ac:dyDescent="0.3">
      <c r="A21" s="38"/>
      <c r="B21" s="38"/>
      <c r="C21" s="39"/>
    </row>
    <row r="22" spans="1:3" x14ac:dyDescent="0.3">
      <c r="A22" s="38"/>
      <c r="B22" s="38"/>
      <c r="C22" s="39"/>
    </row>
    <row r="23" spans="1:3" x14ac:dyDescent="0.3">
      <c r="A23" s="38"/>
      <c r="B23" s="38"/>
      <c r="C23" s="39"/>
    </row>
    <row r="24" spans="1:3" x14ac:dyDescent="0.3">
      <c r="A24" s="38"/>
      <c r="B24" s="38"/>
      <c r="C24" s="39"/>
    </row>
    <row r="25" spans="1:3" x14ac:dyDescent="0.3">
      <c r="A25" s="38"/>
      <c r="B25" s="38"/>
      <c r="C25" s="39"/>
    </row>
    <row r="26" spans="1:3" x14ac:dyDescent="0.3">
      <c r="A26" s="38"/>
      <c r="B26" s="38"/>
      <c r="C26" s="39"/>
    </row>
    <row r="27" spans="1:3" x14ac:dyDescent="0.3">
      <c r="A27" s="38"/>
      <c r="B27" s="38"/>
      <c r="C27" s="39"/>
    </row>
    <row r="28" spans="1:3" x14ac:dyDescent="0.3">
      <c r="A28" s="38"/>
      <c r="B28" s="38"/>
      <c r="C28" s="39"/>
    </row>
    <row r="29" spans="1:3" x14ac:dyDescent="0.3">
      <c r="A29" s="38"/>
      <c r="B29" s="38"/>
      <c r="C29" s="39"/>
    </row>
    <row r="30" spans="1:3" x14ac:dyDescent="0.3">
      <c r="A30" s="38"/>
      <c r="B30" s="38"/>
      <c r="C30" s="39"/>
    </row>
    <row r="31" spans="1:3" x14ac:dyDescent="0.3">
      <c r="A31" s="38"/>
      <c r="B31" s="38"/>
      <c r="C31" s="39"/>
    </row>
    <row r="32" spans="1:3" x14ac:dyDescent="0.3">
      <c r="A32" s="38"/>
      <c r="B32" s="38"/>
      <c r="C32" s="39"/>
    </row>
    <row r="33" spans="1:3" x14ac:dyDescent="0.3">
      <c r="A33" s="38"/>
      <c r="B33" s="38"/>
      <c r="C33" s="39"/>
    </row>
    <row r="34" spans="1:3" x14ac:dyDescent="0.3">
      <c r="A34" s="41"/>
      <c r="B34" s="41"/>
      <c r="C34" s="42"/>
    </row>
    <row r="35" spans="1:3" ht="30" x14ac:dyDescent="0.2">
      <c r="A35" s="40" t="s">
        <v>110</v>
      </c>
      <c r="B35" s="40" t="s">
        <v>109</v>
      </c>
      <c r="C35" s="40" t="s">
        <v>108</v>
      </c>
    </row>
    <row r="37" spans="1:3" x14ac:dyDescent="0.3">
      <c r="C37" s="61" t="s">
        <v>111</v>
      </c>
    </row>
  </sheetData>
  <mergeCells count="4">
    <mergeCell ref="A3:B3"/>
    <mergeCell ref="A7:B7"/>
    <mergeCell ref="A10:B10"/>
    <mergeCell ref="A1:C1"/>
  </mergeCells>
  <printOptions horizontalCentered="1"/>
  <pageMargins left="0.70866141732283472" right="0.70866141732283472" top="0.74803149606299213" bottom="0.52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showGridLines="0" workbookViewId="0">
      <selection activeCell="G15" sqref="G15"/>
    </sheetView>
  </sheetViews>
  <sheetFormatPr baseColWidth="10" defaultRowHeight="13.5" x14ac:dyDescent="0.25"/>
  <cols>
    <col min="1" max="1" width="18.5703125" style="20" customWidth="1"/>
    <col min="2" max="2" width="18.7109375" style="20" customWidth="1"/>
    <col min="3" max="4" width="17.28515625" customWidth="1"/>
    <col min="5" max="5" width="10" customWidth="1"/>
    <col min="7" max="7" width="20" style="60" customWidth="1"/>
    <col min="8" max="10" width="17" style="60" customWidth="1"/>
    <col min="11" max="21" width="11.42578125" style="67"/>
  </cols>
  <sheetData>
    <row r="1" spans="1:21" ht="18" customHeight="1" x14ac:dyDescent="0.2">
      <c r="A1" s="90" t="s">
        <v>113</v>
      </c>
      <c r="B1" s="90"/>
      <c r="C1" s="90"/>
      <c r="D1" s="90"/>
      <c r="E1" s="90"/>
      <c r="G1" s="47"/>
      <c r="H1" s="48" t="s">
        <v>107</v>
      </c>
      <c r="I1" s="48" t="s">
        <v>100</v>
      </c>
      <c r="J1" s="48" t="s">
        <v>85</v>
      </c>
    </row>
    <row r="2" spans="1:21" x14ac:dyDescent="0.25">
      <c r="G2" s="49" t="s">
        <v>89</v>
      </c>
      <c r="H2" s="48" t="s">
        <v>85</v>
      </c>
      <c r="I2" s="48" t="s">
        <v>85</v>
      </c>
      <c r="J2" s="48"/>
    </row>
    <row r="3" spans="1:21" s="2" customFormat="1" ht="14.25" x14ac:dyDescent="0.2">
      <c r="A3" s="91" t="s">
        <v>96</v>
      </c>
      <c r="B3" s="91"/>
      <c r="C3" s="91"/>
      <c r="D3" s="91"/>
      <c r="E3" s="91"/>
      <c r="G3" s="47" t="s">
        <v>118</v>
      </c>
      <c r="H3" s="50">
        <f>+Observaciones!D12</f>
        <v>858264571</v>
      </c>
      <c r="I3" s="50">
        <f>+Observaciones!D18</f>
        <v>253540012.71999997</v>
      </c>
      <c r="J3" s="50">
        <f>+H3+I3</f>
        <v>1111804583.72</v>
      </c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</row>
    <row r="4" spans="1:21" s="1" customFormat="1" ht="18" customHeight="1" x14ac:dyDescent="0.2">
      <c r="G4" s="47" t="s">
        <v>119</v>
      </c>
      <c r="H4" s="50">
        <f>+Observaciones!D11</f>
        <v>1288418992.8800001</v>
      </c>
      <c r="I4" s="50">
        <f>+Observaciones!D17</f>
        <v>196339859.41000003</v>
      </c>
      <c r="J4" s="50">
        <f>+H4+I4</f>
        <v>1484758852.2900002</v>
      </c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1:21" s="2" customFormat="1" ht="18" customHeight="1" x14ac:dyDescent="0.2">
      <c r="G5" s="47"/>
      <c r="H5" s="51">
        <f>+H4/H3-1</f>
        <v>0.50119093390842084</v>
      </c>
      <c r="I5" s="51">
        <f>+I4/I3-1</f>
        <v>-0.22560602051073353</v>
      </c>
      <c r="J5" s="51">
        <f>+J4/J3-1</f>
        <v>0.33544947919006418</v>
      </c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</row>
    <row r="6" spans="1:21" s="2" customFormat="1" ht="18" customHeight="1" x14ac:dyDescent="0.2">
      <c r="G6" s="58"/>
      <c r="H6" s="59"/>
      <c r="I6" s="58"/>
      <c r="J6" s="5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</row>
    <row r="7" spans="1:21" s="2" customFormat="1" ht="18" customHeight="1" x14ac:dyDescent="0.2">
      <c r="G7" s="58"/>
      <c r="H7" s="58"/>
      <c r="I7" s="58"/>
      <c r="J7" s="5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</row>
    <row r="8" spans="1:21" x14ac:dyDescent="0.25">
      <c r="B8" s="21"/>
    </row>
    <row r="9" spans="1:21" s="2" customFormat="1" ht="18" customHeight="1" x14ac:dyDescent="0.2">
      <c r="A9" s="44"/>
      <c r="G9" s="58"/>
      <c r="H9" s="58"/>
      <c r="I9" s="58"/>
      <c r="J9" s="5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</row>
    <row r="10" spans="1:21" x14ac:dyDescent="0.2">
      <c r="A10" s="30"/>
      <c r="B10" s="31"/>
    </row>
    <row r="11" spans="1:21" x14ac:dyDescent="0.2">
      <c r="A11" s="33"/>
      <c r="B11" s="31"/>
    </row>
    <row r="12" spans="1:21" ht="12.75" x14ac:dyDescent="0.2">
      <c r="A12"/>
      <c r="B12"/>
    </row>
    <row r="13" spans="1:21" ht="12.75" x14ac:dyDescent="0.2">
      <c r="A13"/>
      <c r="B13"/>
    </row>
    <row r="14" spans="1:21" x14ac:dyDescent="0.25">
      <c r="A14" s="29"/>
    </row>
    <row r="15" spans="1:21" x14ac:dyDescent="0.2">
      <c r="A15" s="33"/>
      <c r="B15" s="31"/>
    </row>
    <row r="16" spans="1:21" ht="12.75" x14ac:dyDescent="0.2">
      <c r="A16"/>
      <c r="B16"/>
    </row>
    <row r="17" spans="1:5" ht="12.75" x14ac:dyDescent="0.2">
      <c r="A17"/>
      <c r="B17"/>
    </row>
    <row r="18" spans="1:5" ht="12.75" x14ac:dyDescent="0.2">
      <c r="A18"/>
      <c r="B18"/>
    </row>
    <row r="19" spans="1:5" x14ac:dyDescent="0.25">
      <c r="A19" s="29"/>
    </row>
    <row r="20" spans="1:5" x14ac:dyDescent="0.25">
      <c r="A20" s="45"/>
    </row>
    <row r="21" spans="1:5" ht="12.75" x14ac:dyDescent="0.2">
      <c r="A21"/>
      <c r="B21"/>
    </row>
    <row r="25" spans="1:5" x14ac:dyDescent="0.25">
      <c r="E25" s="61" t="s">
        <v>111</v>
      </c>
    </row>
  </sheetData>
  <mergeCells count="2">
    <mergeCell ref="A1:E1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Gtía Julio Agosto 2018</vt:lpstr>
      <vt:lpstr>Observaciones</vt:lpstr>
      <vt:lpstr>Grafico I</vt:lpstr>
      <vt:lpstr>Gráfico II</vt:lpstr>
      <vt:lpstr>'Grafico I'!Área_de_impresión</vt:lpstr>
      <vt:lpstr>'Gráfico II'!Área_de_impresión</vt:lpstr>
      <vt:lpstr>Observaciones!Área_de_impresión</vt:lpstr>
      <vt:lpstr>'Gtía Julio Agosto 2018'!Títulos_a_imprimir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Anabella C</dc:creator>
  <cp:lastModifiedBy>Gob E R 2</cp:lastModifiedBy>
  <cp:lastPrinted>2018-11-05T12:01:56Z</cp:lastPrinted>
  <dcterms:created xsi:type="dcterms:W3CDTF">2018-06-01T14:08:41Z</dcterms:created>
  <dcterms:modified xsi:type="dcterms:W3CDTF">2018-11-05T12:02:01Z</dcterms:modified>
</cp:coreProperties>
</file>