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75" windowWidth="17055" windowHeight="10530" activeTab="0"/>
  </bookViews>
  <sheets>
    <sheet name="Sept. 2018 vs 2017" sheetId="1" r:id="rId1"/>
    <sheet name="Acumulado Sept. 2018 vs 2017" sheetId="2" r:id="rId2"/>
    <sheet name="Gráficos" sheetId="3" r:id="rId3"/>
  </sheets>
  <definedNames>
    <definedName name="_xlnm.Print_Area" localSheetId="2">'Gráficos'!$A$1:$J$51</definedName>
    <definedName name="Datos_1">#REF!</definedName>
    <definedName name="_xlnm.Print_Titles" localSheetId="1">'Acumulado Sept. 2018 vs 2017'!$1:$5</definedName>
    <definedName name="_xlnm.Print_Titles" localSheetId="0">'Sept. 2018 vs 2017'!$1:$5</definedName>
  </definedNames>
  <calcPr fullCalcOnLoad="1"/>
</workbook>
</file>

<file path=xl/sharedStrings.xml><?xml version="1.0" encoding="utf-8"?>
<sst xmlns="http://schemas.openxmlformats.org/spreadsheetml/2006/main" count="1075" uniqueCount="115">
  <si>
    <t>ALDEA SAN ANTONIO</t>
  </si>
  <si>
    <t>ARANGUREN</t>
  </si>
  <si>
    <t>BASAVILBASO</t>
  </si>
  <si>
    <t>BOVRIL</t>
  </si>
  <si>
    <t>CASEROS</t>
  </si>
  <si>
    <t>CERRITO</t>
  </si>
  <si>
    <t>CONCORDIA</t>
  </si>
  <si>
    <t>CONSCRIPTO BERNARDI</t>
  </si>
  <si>
    <t>CRESPO</t>
  </si>
  <si>
    <t>DIAMANTE</t>
  </si>
  <si>
    <t>FEDERAL</t>
  </si>
  <si>
    <t>GENERAL CAMPOS</t>
  </si>
  <si>
    <t>GENERAL GALARZA</t>
  </si>
  <si>
    <t>GUALEGUAY</t>
  </si>
  <si>
    <t>HASENKAMP</t>
  </si>
  <si>
    <t>IBICUY</t>
  </si>
  <si>
    <t>LA CRIOLLA</t>
  </si>
  <si>
    <t>LA PAZ</t>
  </si>
  <si>
    <t>LARROQUE</t>
  </si>
  <si>
    <t>ROSARIO DEL TALA</t>
  </si>
  <si>
    <t>SAN BENITO</t>
  </si>
  <si>
    <t>SANTA ANA</t>
  </si>
  <si>
    <t>SANTA ELENA</t>
  </si>
  <si>
    <t>TABOSSI</t>
  </si>
  <si>
    <t>URDINARRAIN</t>
  </si>
  <si>
    <t>VIALE</t>
  </si>
  <si>
    <t>VICTORIA</t>
  </si>
  <si>
    <t>VILLA CLARA</t>
  </si>
  <si>
    <t>VILLA ELISA</t>
  </si>
  <si>
    <t>VILLA DOMINGUEZ</t>
  </si>
  <si>
    <t>VILLA MANTERO</t>
  </si>
  <si>
    <t>VILLA PARANACITO</t>
  </si>
  <si>
    <t>VILLA DEL ROSARIO</t>
  </si>
  <si>
    <t>VILLAGUAY</t>
  </si>
  <si>
    <t>PIEDRAS BLANCAS</t>
  </si>
  <si>
    <t>UBAJAY</t>
  </si>
  <si>
    <t>SAN JUSTO</t>
  </si>
  <si>
    <t>HERRERA</t>
  </si>
  <si>
    <t>ESTANCIA GRANDE</t>
  </si>
  <si>
    <t>PRONUNCIAMIENTO</t>
  </si>
  <si>
    <t>GILBERT</t>
  </si>
  <si>
    <t>LOS CONQUISTADORES</t>
  </si>
  <si>
    <t>PUEBLO GENERAL BELGRANO</t>
  </si>
  <si>
    <t>ORO VERDE</t>
  </si>
  <si>
    <t>VILLA URQUIZA</t>
  </si>
  <si>
    <t>CEIBAS</t>
  </si>
  <si>
    <t>SAN GUSTAVO</t>
  </si>
  <si>
    <t>SANTA ANITA</t>
  </si>
  <si>
    <t>COLONIA AVELLANEDA</t>
  </si>
  <si>
    <t>Total general</t>
  </si>
  <si>
    <t>Municipios</t>
  </si>
  <si>
    <t>Garantía</t>
  </si>
  <si>
    <t>Ingresos Brutos</t>
  </si>
  <si>
    <t>Inmobiliario</t>
  </si>
  <si>
    <t>Automotor</t>
  </si>
  <si>
    <t>Subtotal Diaria</t>
  </si>
  <si>
    <t>Coparticipación Régimen Provincial</t>
  </si>
  <si>
    <t>De Recursos del Régimen Federal</t>
  </si>
  <si>
    <t>De Recursos Tributarios Provinciales</t>
  </si>
  <si>
    <t>Cambiemos</t>
  </si>
  <si>
    <t>1º DE MAYO</t>
  </si>
  <si>
    <t>ALCARÁZ</t>
  </si>
  <si>
    <t>FPV</t>
  </si>
  <si>
    <t>Vecinalista</t>
  </si>
  <si>
    <t>CHAJARÍ</t>
  </si>
  <si>
    <t>COLÓN</t>
  </si>
  <si>
    <t>COLONIA AYUÍ</t>
  </si>
  <si>
    <t>COLONIA ELÍA</t>
  </si>
  <si>
    <t>CONCEPCIÓN DEL URUGUAY</t>
  </si>
  <si>
    <t>ENRIQUE CARBÓ</t>
  </si>
  <si>
    <t>FEDERACIÓN</t>
  </si>
  <si>
    <t>GENERAL RAMÍREZ</t>
  </si>
  <si>
    <t>GOBERNADOR MACIÁ</t>
  </si>
  <si>
    <t>GOBERNADOR MANSILLA</t>
  </si>
  <si>
    <t>GUALEGUAYCHÚ</t>
  </si>
  <si>
    <t>HERNÁNDEZ</t>
  </si>
  <si>
    <t>LIBERTADOR SAN MARTÍN</t>
  </si>
  <si>
    <t>LOS CHARRÚAS</t>
  </si>
  <si>
    <t>LUCAS GONZÁLEZ</t>
  </si>
  <si>
    <t>MARÍA GRANDE</t>
  </si>
  <si>
    <t>NOGOYÁ</t>
  </si>
  <si>
    <t>PARANÁ</t>
  </si>
  <si>
    <t>PUERTO YERUÁ</t>
  </si>
  <si>
    <t>SAN JOSÉ</t>
  </si>
  <si>
    <t>SAN JOSÉ DE FELICIANO</t>
  </si>
  <si>
    <t>SAN SALVADOR</t>
  </si>
  <si>
    <t>SAUCE DE LUNA</t>
  </si>
  <si>
    <t>SEGUÍ</t>
  </si>
  <si>
    <t>Unión Popular</t>
  </si>
  <si>
    <t>VALLE MARÍA</t>
  </si>
  <si>
    <t>VILLA HERNANDARIAS</t>
  </si>
  <si>
    <t>Partido Político</t>
  </si>
  <si>
    <t>LIQUIDACIÓN DE COPARTICIPACIÓN DE IMPUESTOS NACIONALES Y PROVINCIALES Y DISTRIBUCIÓN DEL FONDO FEDERAL SOLIDARIO</t>
  </si>
  <si>
    <t>Copa. Diaria Normal</t>
  </si>
  <si>
    <t>SAN JAIME DE LA FRONTERA</t>
  </si>
  <si>
    <t>desde</t>
  </si>
  <si>
    <t>Fondo Federal Solidario</t>
  </si>
  <si>
    <t>Período:</t>
  </si>
  <si>
    <t>Coparticipación Nacional</t>
  </si>
  <si>
    <t>Coparticipación Provincial</t>
  </si>
  <si>
    <t>Año 2017</t>
  </si>
  <si>
    <t>Reducción de la detracción del 15%  (1)</t>
  </si>
  <si>
    <t>Reducción de la detracción del 15%  (2)</t>
  </si>
  <si>
    <t xml:space="preserve">Reducción de la detracción del 15% </t>
  </si>
  <si>
    <t>Reducción de la detracción del 15%</t>
  </si>
  <si>
    <t>(2) Corresponde al 6% de reduccion de la detraccion conforme Art. 1 del Acuerdo Nacion-Provincias.</t>
  </si>
  <si>
    <t>(1) Corresponde al 9% de reduccion de la detraccion conforme Art. 1 del Acuerdo Nacion-Provincias.</t>
  </si>
  <si>
    <t>Año 2018</t>
  </si>
  <si>
    <t>Dirección General de Relaciones Fiscales con Municipios - MEHF</t>
  </si>
  <si>
    <t>09/2018</t>
  </si>
  <si>
    <t>09/2017</t>
  </si>
  <si>
    <t>09/2018 vs 09/2017</t>
  </si>
  <si>
    <t>Acumulado a 09/2018</t>
  </si>
  <si>
    <t>Acumulado a 09/2017</t>
  </si>
  <si>
    <t>Acumulado a 09/2018 vs Acumulado a 09/2017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</si>
</sst>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d&quot; de &quot;mmmm&quot; de &quot;yyyy"/>
    <numFmt numFmtId="173" formatCode="_ * #,##0.0_ ;_ * \-#,##0.0_ ;_ * &quot;-&quot;??_ ;_ @_ "/>
    <numFmt numFmtId="174" formatCode="_ * #,##0_ ;_ * \-#,##0_ ;_ * &quot;-&quot;??_ ;_ @_ "/>
    <numFmt numFmtId="175" formatCode="_(&quot;$&quot;* #,##0_);_(&quot;$&quot;* \(#,##0\);_(&quot;$&quot;* &quot;-&quot;_);_(@_)"/>
    <numFmt numFmtId="176" formatCode="_(\$* #,##0_);_(\$* \(#,##0\);_(\$* &quot;-&quot;_);_(@_)"/>
    <numFmt numFmtId="177" formatCode="\$\ #,##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2"/>
    </font>
    <font>
      <sz val="10"/>
      <color indexed="9"/>
      <name val="MS Sans Serif"/>
      <family val="2"/>
    </font>
    <font>
      <sz val="15.5"/>
      <color indexed="8"/>
      <name val="Century Gothic"/>
      <family val="0"/>
    </font>
    <font>
      <sz val="11"/>
      <color indexed="8"/>
      <name val="Century Gothic"/>
      <family val="0"/>
    </font>
    <font>
      <sz val="8.25"/>
      <color indexed="8"/>
      <name val="Century Gothic"/>
      <family val="0"/>
    </font>
    <font>
      <sz val="13"/>
      <color indexed="8"/>
      <name val="Century Gothic"/>
      <family val="0"/>
    </font>
    <font>
      <sz val="2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2"/>
    </font>
    <font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3">
    <xf numFmtId="0" fontId="0" fillId="0" borderId="0" xfId="0" applyAlignment="1">
      <alignment/>
    </xf>
    <xf numFmtId="171" fontId="6" fillId="0" borderId="0" xfId="49" applyFont="1" applyAlignment="1">
      <alignment/>
    </xf>
    <xf numFmtId="171" fontId="6" fillId="0" borderId="10" xfId="49" applyFont="1" applyBorder="1" applyAlignment="1">
      <alignment/>
    </xf>
    <xf numFmtId="171" fontId="6" fillId="0" borderId="11" xfId="49" applyFont="1" applyBorder="1" applyAlignment="1">
      <alignment/>
    </xf>
    <xf numFmtId="171" fontId="7" fillId="0" borderId="12" xfId="49" applyFont="1" applyBorder="1" applyAlignment="1">
      <alignment horizontal="center" vertical="center" wrapText="1"/>
    </xf>
    <xf numFmtId="9" fontId="6" fillId="0" borderId="10" xfId="60" applyFont="1" applyBorder="1" applyAlignment="1">
      <alignment/>
    </xf>
    <xf numFmtId="9" fontId="6" fillId="0" borderId="13" xfId="60" applyFont="1" applyBorder="1" applyAlignment="1">
      <alignment/>
    </xf>
    <xf numFmtId="9" fontId="6" fillId="0" borderId="11" xfId="60" applyFont="1" applyBorder="1" applyAlignment="1">
      <alignment/>
    </xf>
    <xf numFmtId="9" fontId="6" fillId="0" borderId="0" xfId="60" applyFont="1" applyAlignment="1">
      <alignment/>
    </xf>
    <xf numFmtId="49" fontId="9" fillId="0" borderId="0" xfId="49" applyNumberFormat="1" applyFont="1" applyAlignment="1">
      <alignment horizontal="center" vertical="center"/>
    </xf>
    <xf numFmtId="171" fontId="10" fillId="0" borderId="14" xfId="49" applyFont="1" applyBorder="1" applyAlignment="1">
      <alignment horizontal="center" vertical="center" wrapText="1"/>
    </xf>
    <xf numFmtId="14" fontId="10" fillId="0" borderId="15" xfId="49" applyNumberFormat="1" applyFont="1" applyBorder="1" applyAlignment="1">
      <alignment horizontal="center" vertical="center" wrapText="1"/>
    </xf>
    <xf numFmtId="49" fontId="6" fillId="0" borderId="0" xfId="49" applyNumberFormat="1" applyFont="1" applyAlignment="1">
      <alignment/>
    </xf>
    <xf numFmtId="171" fontId="7" fillId="0" borderId="16" xfId="49" applyFont="1" applyBorder="1" applyAlignment="1">
      <alignment horizontal="center" vertical="center" wrapText="1"/>
    </xf>
    <xf numFmtId="171" fontId="10" fillId="0" borderId="17" xfId="49" applyFont="1" applyBorder="1" applyAlignment="1">
      <alignment horizontal="center" vertical="center" wrapText="1"/>
    </xf>
    <xf numFmtId="14" fontId="10" fillId="0" borderId="18" xfId="49" applyNumberFormat="1" applyFont="1" applyBorder="1" applyAlignment="1">
      <alignment horizontal="center" vertical="center" wrapText="1"/>
    </xf>
    <xf numFmtId="171" fontId="6" fillId="0" borderId="19" xfId="49" applyFont="1" applyBorder="1" applyAlignment="1">
      <alignment horizontal="center" vertical="center" wrapText="1"/>
    </xf>
    <xf numFmtId="171" fontId="6" fillId="0" borderId="20" xfId="49" applyFont="1" applyBorder="1" applyAlignment="1">
      <alignment horizontal="center" vertical="center" wrapText="1"/>
    </xf>
    <xf numFmtId="171" fontId="6" fillId="0" borderId="0" xfId="49" applyFont="1" applyAlignment="1">
      <alignment vertical="center"/>
    </xf>
    <xf numFmtId="14" fontId="10" fillId="0" borderId="21" xfId="49" applyNumberFormat="1" applyFont="1" applyBorder="1" applyAlignment="1">
      <alignment horizontal="center" vertical="center" wrapText="1"/>
    </xf>
    <xf numFmtId="14" fontId="10" fillId="0" borderId="22" xfId="49" applyNumberFormat="1" applyFont="1" applyBorder="1" applyAlignment="1">
      <alignment horizontal="center" vertical="center" wrapText="1"/>
    </xf>
    <xf numFmtId="174" fontId="8" fillId="33" borderId="23" xfId="49" applyNumberFormat="1" applyFont="1" applyFill="1" applyBorder="1" applyAlignment="1">
      <alignment horizontal="left"/>
    </xf>
    <xf numFmtId="174" fontId="8" fillId="33" borderId="24" xfId="49" applyNumberFormat="1" applyFont="1" applyFill="1" applyBorder="1" applyAlignment="1">
      <alignment horizontal="left"/>
    </xf>
    <xf numFmtId="174" fontId="6" fillId="33" borderId="24" xfId="49" applyNumberFormat="1" applyFont="1" applyFill="1" applyBorder="1" applyAlignment="1">
      <alignment horizontal="left"/>
    </xf>
    <xf numFmtId="174" fontId="8" fillId="33" borderId="25" xfId="49" applyNumberFormat="1" applyFont="1" applyFill="1" applyBorder="1" applyAlignment="1">
      <alignment horizontal="left"/>
    </xf>
    <xf numFmtId="174" fontId="6" fillId="0" borderId="10" xfId="49" applyNumberFormat="1" applyFont="1" applyBorder="1" applyAlignment="1">
      <alignment/>
    </xf>
    <xf numFmtId="171" fontId="6" fillId="2" borderId="13" xfId="49" applyFont="1" applyFill="1" applyBorder="1" applyAlignment="1">
      <alignment horizontal="center" vertical="center" wrapText="1"/>
    </xf>
    <xf numFmtId="171" fontId="6" fillId="2" borderId="26" xfId="49" applyFont="1" applyFill="1" applyBorder="1" applyAlignment="1">
      <alignment horizontal="center" vertical="center" wrapText="1"/>
    </xf>
    <xf numFmtId="174" fontId="8" fillId="2" borderId="27" xfId="49" applyNumberFormat="1" applyFont="1" applyFill="1" applyBorder="1" applyAlignment="1">
      <alignment horizontal="left"/>
    </xf>
    <xf numFmtId="174" fontId="8" fillId="2" borderId="28" xfId="49" applyNumberFormat="1" applyFont="1" applyFill="1" applyBorder="1" applyAlignment="1">
      <alignment horizontal="left"/>
    </xf>
    <xf numFmtId="174" fontId="6" fillId="2" borderId="28" xfId="49" applyNumberFormat="1" applyFont="1" applyFill="1" applyBorder="1" applyAlignment="1">
      <alignment horizontal="left"/>
    </xf>
    <xf numFmtId="174" fontId="8" fillId="2" borderId="29" xfId="49" applyNumberFormat="1" applyFont="1" applyFill="1" applyBorder="1" applyAlignment="1">
      <alignment horizontal="left"/>
    </xf>
    <xf numFmtId="174" fontId="6" fillId="2" borderId="26" xfId="49" applyNumberFormat="1" applyFont="1" applyFill="1" applyBorder="1" applyAlignment="1">
      <alignment/>
    </xf>
    <xf numFmtId="174" fontId="8" fillId="33" borderId="30" xfId="49" applyNumberFormat="1" applyFont="1" applyFill="1" applyBorder="1" applyAlignment="1">
      <alignment horizontal="left"/>
    </xf>
    <xf numFmtId="174" fontId="8" fillId="33" borderId="31" xfId="49" applyNumberFormat="1" applyFont="1" applyFill="1" applyBorder="1" applyAlignment="1">
      <alignment horizontal="left"/>
    </xf>
    <xf numFmtId="174" fontId="6" fillId="33" borderId="31" xfId="49" applyNumberFormat="1" applyFont="1" applyFill="1" applyBorder="1" applyAlignment="1">
      <alignment horizontal="left"/>
    </xf>
    <xf numFmtId="174" fontId="8" fillId="33" borderId="32" xfId="49" applyNumberFormat="1" applyFont="1" applyFill="1" applyBorder="1" applyAlignment="1">
      <alignment horizontal="left"/>
    </xf>
    <xf numFmtId="174" fontId="6" fillId="0" borderId="22" xfId="49" applyNumberFormat="1" applyFont="1" applyBorder="1" applyAlignment="1">
      <alignment/>
    </xf>
    <xf numFmtId="174" fontId="6" fillId="0" borderId="13" xfId="49" applyNumberFormat="1" applyFont="1" applyBorder="1" applyAlignment="1">
      <alignment/>
    </xf>
    <xf numFmtId="171" fontId="6" fillId="2" borderId="33" xfId="49" applyFont="1" applyFill="1" applyBorder="1" applyAlignment="1">
      <alignment horizontal="center" vertical="center" wrapText="1"/>
    </xf>
    <xf numFmtId="0" fontId="0" fillId="0" borderId="0" xfId="58">
      <alignment/>
      <protection/>
    </xf>
    <xf numFmtId="0" fontId="0" fillId="0" borderId="0" xfId="58" applyAlignment="1">
      <alignment vertical="center"/>
      <protection/>
    </xf>
    <xf numFmtId="14" fontId="10" fillId="0" borderId="34" xfId="49" applyNumberFormat="1" applyFont="1" applyBorder="1" applyAlignment="1">
      <alignment horizontal="center" vertical="center" wrapText="1"/>
    </xf>
    <xf numFmtId="14" fontId="10" fillId="0" borderId="35" xfId="49" applyNumberFormat="1" applyFont="1" applyBorder="1" applyAlignment="1">
      <alignment horizontal="center" vertical="center" wrapText="1"/>
    </xf>
    <xf numFmtId="171" fontId="6" fillId="0" borderId="21" xfId="49" applyFont="1" applyBorder="1" applyAlignment="1">
      <alignment horizontal="center" vertical="center" wrapText="1"/>
    </xf>
    <xf numFmtId="171" fontId="6" fillId="0" borderId="36" xfId="49" applyFont="1" applyBorder="1" applyAlignment="1">
      <alignment horizontal="center" vertical="center" wrapText="1"/>
    </xf>
    <xf numFmtId="171" fontId="6" fillId="0" borderId="37" xfId="49" applyFont="1" applyBorder="1" applyAlignment="1">
      <alignment horizontal="center" vertical="center" wrapText="1"/>
    </xf>
    <xf numFmtId="171" fontId="6" fillId="0" borderId="38" xfId="58" applyNumberFormat="1" applyFont="1" applyFill="1" applyBorder="1">
      <alignment/>
      <protection/>
    </xf>
    <xf numFmtId="0" fontId="8" fillId="33" borderId="38" xfId="57" applyFont="1" applyFill="1" applyBorder="1" applyAlignment="1">
      <alignment horizontal="left"/>
      <protection/>
    </xf>
    <xf numFmtId="174" fontId="6" fillId="0" borderId="38" xfId="49" applyNumberFormat="1" applyFont="1" applyBorder="1" applyAlignment="1">
      <alignment/>
    </xf>
    <xf numFmtId="174" fontId="6" fillId="0" borderId="39" xfId="49" applyNumberFormat="1" applyFont="1" applyBorder="1" applyAlignment="1">
      <alignment/>
    </xf>
    <xf numFmtId="174" fontId="6" fillId="2" borderId="40" xfId="49" applyNumberFormat="1" applyFont="1" applyFill="1" applyBorder="1" applyAlignment="1">
      <alignment/>
    </xf>
    <xf numFmtId="174" fontId="6" fillId="10" borderId="40" xfId="49" applyNumberFormat="1" applyFont="1" applyFill="1" applyBorder="1" applyAlignment="1">
      <alignment/>
    </xf>
    <xf numFmtId="171" fontId="6" fillId="0" borderId="24" xfId="58" applyNumberFormat="1" applyFont="1" applyFill="1" applyBorder="1">
      <alignment/>
      <protection/>
    </xf>
    <xf numFmtId="0" fontId="8" fillId="33" borderId="24" xfId="57" applyFont="1" applyFill="1" applyBorder="1" applyAlignment="1">
      <alignment horizontal="left"/>
      <protection/>
    </xf>
    <xf numFmtId="9" fontId="8" fillId="33" borderId="41" xfId="60" applyFont="1" applyFill="1" applyBorder="1" applyAlignment="1">
      <alignment horizontal="right"/>
    </xf>
    <xf numFmtId="9" fontId="8" fillId="2" borderId="12" xfId="60" applyFont="1" applyFill="1" applyBorder="1" applyAlignment="1">
      <alignment horizontal="right"/>
    </xf>
    <xf numFmtId="9" fontId="8" fillId="33" borderId="30" xfId="60" applyFont="1" applyFill="1" applyBorder="1" applyAlignment="1">
      <alignment horizontal="right"/>
    </xf>
    <xf numFmtId="9" fontId="8" fillId="33" borderId="42" xfId="60" applyFont="1" applyFill="1" applyBorder="1" applyAlignment="1">
      <alignment horizontal="right"/>
    </xf>
    <xf numFmtId="9" fontId="8" fillId="2" borderId="43" xfId="60" applyFont="1" applyFill="1" applyBorder="1" applyAlignment="1">
      <alignment horizontal="right"/>
    </xf>
    <xf numFmtId="174" fontId="6" fillId="0" borderId="24" xfId="49" applyNumberFormat="1" applyFont="1" applyBorder="1" applyAlignment="1">
      <alignment/>
    </xf>
    <xf numFmtId="174" fontId="6" fillId="0" borderId="44" xfId="49" applyNumberFormat="1" applyFont="1" applyBorder="1" applyAlignment="1">
      <alignment/>
    </xf>
    <xf numFmtId="174" fontId="6" fillId="2" borderId="28" xfId="49" applyNumberFormat="1" applyFont="1" applyFill="1" applyBorder="1" applyAlignment="1">
      <alignment/>
    </xf>
    <xf numFmtId="174" fontId="6" fillId="10" borderId="28" xfId="49" applyNumberFormat="1" applyFont="1" applyFill="1" applyBorder="1" applyAlignment="1">
      <alignment/>
    </xf>
    <xf numFmtId="9" fontId="8" fillId="33" borderId="45" xfId="60" applyFont="1" applyFill="1" applyBorder="1" applyAlignment="1">
      <alignment horizontal="right"/>
    </xf>
    <xf numFmtId="9" fontId="8" fillId="2" borderId="28" xfId="60" applyFont="1" applyFill="1" applyBorder="1" applyAlignment="1">
      <alignment horizontal="right"/>
    </xf>
    <xf numFmtId="9" fontId="8" fillId="33" borderId="31" xfId="60" applyFont="1" applyFill="1" applyBorder="1" applyAlignment="1">
      <alignment horizontal="right"/>
    </xf>
    <xf numFmtId="9" fontId="8" fillId="33" borderId="46" xfId="60" applyFont="1" applyFill="1" applyBorder="1" applyAlignment="1">
      <alignment horizontal="right"/>
    </xf>
    <xf numFmtId="9" fontId="8" fillId="2" borderId="47" xfId="60" applyFont="1" applyFill="1" applyBorder="1" applyAlignment="1">
      <alignment horizontal="right"/>
    </xf>
    <xf numFmtId="171" fontId="6" fillId="0" borderId="23" xfId="58" applyNumberFormat="1" applyFont="1" applyFill="1" applyBorder="1">
      <alignment/>
      <protection/>
    </xf>
    <xf numFmtId="0" fontId="8" fillId="33" borderId="23" xfId="57" applyFont="1" applyFill="1" applyBorder="1" applyAlignment="1">
      <alignment horizontal="left"/>
      <protection/>
    </xf>
    <xf numFmtId="0" fontId="6" fillId="33" borderId="24" xfId="57" applyFont="1" applyFill="1" applyBorder="1" applyAlignment="1">
      <alignment horizontal="left"/>
      <protection/>
    </xf>
    <xf numFmtId="171" fontId="6" fillId="0" borderId="48" xfId="58" applyNumberFormat="1" applyFont="1" applyFill="1" applyBorder="1">
      <alignment/>
      <protection/>
    </xf>
    <xf numFmtId="0" fontId="8" fillId="33" borderId="48" xfId="57" applyFont="1" applyFill="1" applyBorder="1" applyAlignment="1">
      <alignment horizontal="left"/>
      <protection/>
    </xf>
    <xf numFmtId="174" fontId="6" fillId="0" borderId="48" xfId="49" applyNumberFormat="1" applyFont="1" applyBorder="1" applyAlignment="1">
      <alignment/>
    </xf>
    <xf numFmtId="174" fontId="6" fillId="0" borderId="49" xfId="49" applyNumberFormat="1" applyFont="1" applyBorder="1" applyAlignment="1">
      <alignment/>
    </xf>
    <xf numFmtId="174" fontId="6" fillId="2" borderId="50" xfId="49" applyNumberFormat="1" applyFont="1" applyFill="1" applyBorder="1" applyAlignment="1">
      <alignment/>
    </xf>
    <xf numFmtId="174" fontId="6" fillId="10" borderId="50" xfId="49" applyNumberFormat="1" applyFont="1" applyFill="1" applyBorder="1" applyAlignment="1">
      <alignment/>
    </xf>
    <xf numFmtId="9" fontId="8" fillId="33" borderId="51" xfId="60" applyFont="1" applyFill="1" applyBorder="1" applyAlignment="1">
      <alignment horizontal="right"/>
    </xf>
    <xf numFmtId="9" fontId="8" fillId="2" borderId="29" xfId="60" applyFont="1" applyFill="1" applyBorder="1" applyAlignment="1">
      <alignment horizontal="right"/>
    </xf>
    <xf numFmtId="9" fontId="8" fillId="33" borderId="32" xfId="60" applyFont="1" applyFill="1" applyBorder="1" applyAlignment="1">
      <alignment horizontal="right"/>
    </xf>
    <xf numFmtId="9" fontId="8" fillId="33" borderId="52" xfId="60" applyFont="1" applyFill="1" applyBorder="1" applyAlignment="1">
      <alignment horizontal="right"/>
    </xf>
    <xf numFmtId="9" fontId="8" fillId="2" borderId="53" xfId="60" applyFont="1" applyFill="1" applyBorder="1" applyAlignment="1">
      <alignment horizontal="right"/>
    </xf>
    <xf numFmtId="174" fontId="6" fillId="10" borderId="26" xfId="49" applyNumberFormat="1" applyFont="1" applyFill="1" applyBorder="1" applyAlignment="1">
      <alignment/>
    </xf>
    <xf numFmtId="9" fontId="8" fillId="33" borderId="21" xfId="60" applyFont="1" applyFill="1" applyBorder="1" applyAlignment="1">
      <alignment horizontal="right"/>
    </xf>
    <xf numFmtId="9" fontId="8" fillId="2" borderId="26" xfId="60" applyFont="1" applyFill="1" applyBorder="1" applyAlignment="1">
      <alignment horizontal="right"/>
    </xf>
    <xf numFmtId="9" fontId="8" fillId="33" borderId="22" xfId="60" applyFont="1" applyFill="1" applyBorder="1" applyAlignment="1">
      <alignment horizontal="right"/>
    </xf>
    <xf numFmtId="9" fontId="8" fillId="33" borderId="37" xfId="60" applyFont="1" applyFill="1" applyBorder="1" applyAlignment="1">
      <alignment horizontal="right"/>
    </xf>
    <xf numFmtId="9" fontId="8" fillId="2" borderId="13" xfId="60" applyFont="1" applyFill="1" applyBorder="1" applyAlignment="1">
      <alignment horizontal="right"/>
    </xf>
    <xf numFmtId="174" fontId="6" fillId="0" borderId="26" xfId="49" applyNumberFormat="1" applyFont="1" applyBorder="1" applyAlignment="1">
      <alignment/>
    </xf>
    <xf numFmtId="174" fontId="6" fillId="0" borderId="0" xfId="49" applyNumberFormat="1" applyFont="1" applyAlignment="1">
      <alignment/>
    </xf>
    <xf numFmtId="0" fontId="0" fillId="0" borderId="0" xfId="57">
      <alignment/>
      <protection/>
    </xf>
    <xf numFmtId="0" fontId="0" fillId="0" borderId="0" xfId="57" applyAlignment="1">
      <alignment vertical="center"/>
      <protection/>
    </xf>
    <xf numFmtId="171" fontId="6" fillId="0" borderId="38" xfId="57" applyNumberFormat="1" applyFont="1" applyFill="1" applyBorder="1">
      <alignment/>
      <protection/>
    </xf>
    <xf numFmtId="174" fontId="6" fillId="2" borderId="54" xfId="49" applyNumberFormat="1" applyFont="1" applyFill="1" applyBorder="1" applyAlignment="1">
      <alignment/>
    </xf>
    <xf numFmtId="174" fontId="6" fillId="2" borderId="55" xfId="49" applyNumberFormat="1" applyFont="1" applyFill="1" applyBorder="1" applyAlignment="1">
      <alignment/>
    </xf>
    <xf numFmtId="171" fontId="6" fillId="0" borderId="24" xfId="57" applyNumberFormat="1" applyFont="1" applyFill="1" applyBorder="1">
      <alignment/>
      <protection/>
    </xf>
    <xf numFmtId="174" fontId="6" fillId="2" borderId="47" xfId="49" applyNumberFormat="1" applyFont="1" applyFill="1" applyBorder="1" applyAlignment="1">
      <alignment/>
    </xf>
    <xf numFmtId="174" fontId="6" fillId="2" borderId="56" xfId="49" applyNumberFormat="1" applyFont="1" applyFill="1" applyBorder="1" applyAlignment="1">
      <alignment/>
    </xf>
    <xf numFmtId="171" fontId="6" fillId="0" borderId="23" xfId="57" applyNumberFormat="1" applyFont="1" applyFill="1" applyBorder="1">
      <alignment/>
      <protection/>
    </xf>
    <xf numFmtId="171" fontId="6" fillId="0" borderId="48" xfId="57" applyNumberFormat="1" applyFont="1" applyFill="1" applyBorder="1">
      <alignment/>
      <protection/>
    </xf>
    <xf numFmtId="174" fontId="6" fillId="2" borderId="53" xfId="49" applyNumberFormat="1" applyFont="1" applyFill="1" applyBorder="1" applyAlignment="1">
      <alignment/>
    </xf>
    <xf numFmtId="174" fontId="6" fillId="2" borderId="57" xfId="49" applyNumberFormat="1" applyFont="1" applyFill="1" applyBorder="1" applyAlignment="1">
      <alignment/>
    </xf>
    <xf numFmtId="174" fontId="6" fillId="2" borderId="13" xfId="49" applyNumberFormat="1" applyFont="1" applyFill="1" applyBorder="1" applyAlignment="1">
      <alignment/>
    </xf>
    <xf numFmtId="174" fontId="6" fillId="2" borderId="11" xfId="49" applyNumberFormat="1" applyFont="1" applyFill="1" applyBorder="1" applyAlignment="1">
      <alignment/>
    </xf>
    <xf numFmtId="171" fontId="6" fillId="0" borderId="0" xfId="49" applyNumberFormat="1" applyFont="1" applyAlignment="1">
      <alignment/>
    </xf>
    <xf numFmtId="9" fontId="8" fillId="10" borderId="12" xfId="60" applyFont="1" applyFill="1" applyBorder="1" applyAlignment="1">
      <alignment horizontal="right"/>
    </xf>
    <xf numFmtId="9" fontId="8" fillId="10" borderId="28" xfId="60" applyFont="1" applyFill="1" applyBorder="1" applyAlignment="1">
      <alignment horizontal="right"/>
    </xf>
    <xf numFmtId="9" fontId="8" fillId="10" borderId="50" xfId="60" applyFont="1" applyFill="1" applyBorder="1" applyAlignment="1">
      <alignment horizontal="right"/>
    </xf>
    <xf numFmtId="9" fontId="8" fillId="10" borderId="26" xfId="60" applyFont="1" applyFill="1" applyBorder="1" applyAlignment="1">
      <alignment horizontal="right"/>
    </xf>
    <xf numFmtId="171" fontId="6" fillId="2" borderId="54" xfId="49" applyFont="1" applyFill="1" applyBorder="1" applyAlignment="1">
      <alignment/>
    </xf>
    <xf numFmtId="171" fontId="6" fillId="2" borderId="47" xfId="49" applyFont="1" applyFill="1" applyBorder="1" applyAlignment="1">
      <alignment/>
    </xf>
    <xf numFmtId="171" fontId="6" fillId="2" borderId="53" xfId="49" applyFont="1" applyFill="1" applyBorder="1" applyAlignment="1">
      <alignment/>
    </xf>
    <xf numFmtId="171" fontId="6" fillId="2" borderId="55" xfId="49" applyFont="1" applyFill="1" applyBorder="1" applyAlignment="1">
      <alignment/>
    </xf>
    <xf numFmtId="171" fontId="6" fillId="2" borderId="56" xfId="49" applyFont="1" applyFill="1" applyBorder="1" applyAlignment="1">
      <alignment/>
    </xf>
    <xf numFmtId="171" fontId="6" fillId="2" borderId="57" xfId="49" applyFont="1" applyFill="1" applyBorder="1" applyAlignment="1">
      <alignment/>
    </xf>
    <xf numFmtId="9" fontId="8" fillId="33" borderId="38" xfId="60" applyFont="1" applyFill="1" applyBorder="1" applyAlignment="1">
      <alignment horizontal="right"/>
    </xf>
    <xf numFmtId="9" fontId="8" fillId="33" borderId="24" xfId="60" applyFont="1" applyFill="1" applyBorder="1" applyAlignment="1">
      <alignment horizontal="right"/>
    </xf>
    <xf numFmtId="9" fontId="8" fillId="33" borderId="25" xfId="60" applyFont="1" applyFill="1" applyBorder="1" applyAlignment="1">
      <alignment horizontal="right"/>
    </xf>
    <xf numFmtId="9" fontId="8" fillId="33" borderId="10" xfId="60" applyFont="1" applyFill="1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 wrapText="1"/>
    </xf>
    <xf numFmtId="174" fontId="54" fillId="0" borderId="0" xfId="49" applyNumberFormat="1" applyFont="1" applyBorder="1" applyAlignment="1">
      <alignment/>
    </xf>
    <xf numFmtId="171" fontId="54" fillId="0" borderId="0" xfId="49" applyFont="1" applyBorder="1" applyAlignment="1">
      <alignment/>
    </xf>
    <xf numFmtId="171" fontId="6" fillId="2" borderId="58" xfId="49" applyFont="1" applyFill="1" applyBorder="1" applyAlignment="1">
      <alignment/>
    </xf>
    <xf numFmtId="171" fontId="6" fillId="2" borderId="59" xfId="49" applyFont="1" applyFill="1" applyBorder="1" applyAlignment="1">
      <alignment/>
    </xf>
    <xf numFmtId="171" fontId="6" fillId="2" borderId="11" xfId="49" applyFont="1" applyFill="1" applyBorder="1" applyAlignment="1">
      <alignment/>
    </xf>
    <xf numFmtId="49" fontId="6" fillId="0" borderId="0" xfId="49" applyNumberFormat="1" applyFont="1" applyAlignment="1">
      <alignment horizontal="right"/>
    </xf>
    <xf numFmtId="171" fontId="6" fillId="0" borderId="0" xfId="49" applyFont="1" applyAlignment="1">
      <alignment horizontal="right"/>
    </xf>
    <xf numFmtId="0" fontId="0" fillId="0" borderId="0" xfId="58" applyAlignment="1">
      <alignment horizontal="right"/>
      <protection/>
    </xf>
    <xf numFmtId="171" fontId="7" fillId="0" borderId="12" xfId="49" applyFont="1" applyBorder="1" applyAlignment="1">
      <alignment horizontal="center" vertical="center"/>
    </xf>
    <xf numFmtId="171" fontId="7" fillId="0" borderId="14" xfId="49" applyFont="1" applyBorder="1" applyAlignment="1">
      <alignment horizontal="center" vertical="center"/>
    </xf>
    <xf numFmtId="171" fontId="7" fillId="0" borderId="15" xfId="49" applyFont="1" applyBorder="1" applyAlignment="1">
      <alignment horizontal="center" vertical="center"/>
    </xf>
    <xf numFmtId="171" fontId="7" fillId="0" borderId="16" xfId="49" applyFont="1" applyBorder="1" applyAlignment="1">
      <alignment horizontal="center" vertical="center"/>
    </xf>
    <xf numFmtId="171" fontId="7" fillId="0" borderId="60" xfId="49" applyFont="1" applyBorder="1" applyAlignment="1">
      <alignment horizontal="center" vertical="center"/>
    </xf>
    <xf numFmtId="171" fontId="7" fillId="0" borderId="43" xfId="49" applyFont="1" applyBorder="1" applyAlignment="1">
      <alignment horizontal="center" vertical="center"/>
    </xf>
    <xf numFmtId="171" fontId="7" fillId="10" borderId="43" xfId="49" applyFont="1" applyFill="1" applyBorder="1" applyAlignment="1">
      <alignment horizontal="center" vertical="center" wrapText="1"/>
    </xf>
    <xf numFmtId="171" fontId="7" fillId="10" borderId="61" xfId="49" applyFont="1" applyFill="1" applyBorder="1" applyAlignment="1">
      <alignment horizontal="center" vertical="center" wrapText="1"/>
    </xf>
    <xf numFmtId="171" fontId="7" fillId="10" borderId="33" xfId="49" applyFont="1" applyFill="1" applyBorder="1" applyAlignment="1">
      <alignment horizontal="center" vertical="center" wrapText="1"/>
    </xf>
    <xf numFmtId="171" fontId="11" fillId="0" borderId="10" xfId="49" applyFont="1" applyBorder="1" applyAlignment="1">
      <alignment horizontal="center"/>
    </xf>
    <xf numFmtId="171" fontId="11" fillId="0" borderId="11" xfId="49" applyFont="1" applyBorder="1" applyAlignment="1">
      <alignment horizontal="center"/>
    </xf>
    <xf numFmtId="171" fontId="11" fillId="0" borderId="13" xfId="49" applyFont="1" applyBorder="1" applyAlignment="1">
      <alignment horizontal="center"/>
    </xf>
    <xf numFmtId="171" fontId="7" fillId="0" borderId="10" xfId="49" applyFont="1" applyBorder="1" applyAlignment="1">
      <alignment horizontal="center"/>
    </xf>
    <xf numFmtId="171" fontId="7" fillId="0" borderId="11" xfId="49" applyFont="1" applyBorder="1" applyAlignment="1">
      <alignment horizontal="center"/>
    </xf>
    <xf numFmtId="171" fontId="7" fillId="0" borderId="13" xfId="49" applyFont="1" applyBorder="1" applyAlignment="1">
      <alignment horizontal="center"/>
    </xf>
    <xf numFmtId="171" fontId="11" fillId="0" borderId="21" xfId="49" applyFont="1" applyBorder="1" applyAlignment="1">
      <alignment horizontal="center" vertical="center"/>
    </xf>
    <xf numFmtId="171" fontId="11" fillId="0" borderId="22" xfId="49" applyFont="1" applyBorder="1" applyAlignment="1">
      <alignment horizontal="center" vertical="center"/>
    </xf>
    <xf numFmtId="171" fontId="11" fillId="0" borderId="37" xfId="49" applyFont="1" applyBorder="1" applyAlignment="1">
      <alignment horizontal="center" vertical="center"/>
    </xf>
    <xf numFmtId="171" fontId="7" fillId="0" borderId="10" xfId="49" applyFont="1" applyBorder="1" applyAlignment="1">
      <alignment horizontal="center" vertical="center"/>
    </xf>
    <xf numFmtId="171" fontId="7" fillId="0" borderId="11" xfId="49" applyFont="1" applyBorder="1" applyAlignment="1">
      <alignment horizontal="center" vertical="center"/>
    </xf>
    <xf numFmtId="171" fontId="7" fillId="0" borderId="13" xfId="49" applyFont="1" applyBorder="1" applyAlignment="1">
      <alignment horizontal="center" vertical="center"/>
    </xf>
    <xf numFmtId="171" fontId="7" fillId="0" borderId="0" xfId="49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3375"/>
          <c:w val="0.950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Gráficos!$L$1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Gráficos!$K$2:$K$3</c:f>
              <c:strCache/>
            </c:strRef>
          </c:cat>
          <c:val>
            <c:numRef>
              <c:f>Gráficos!$L$2:$L$3</c:f>
              <c:numCache/>
            </c:numRef>
          </c:val>
        </c:ser>
        <c:ser>
          <c:idx val="0"/>
          <c:order val="1"/>
          <c:tx>
            <c:strRef>
              <c:f>Gráficos!$M$1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Gráficos!$K$2:$K$3</c:f>
              <c:strCache/>
            </c:strRef>
          </c:cat>
          <c:val>
            <c:numRef>
              <c:f>Gráficos!$M$2:$M$3</c:f>
              <c:numCache/>
            </c:numRef>
          </c:val>
        </c:ser>
        <c:ser>
          <c:idx val="2"/>
          <c:order val="2"/>
          <c:tx>
            <c:strRef>
              <c:f>Gráficos!$N$1</c:f>
              <c:strCache>
                <c:ptCount val="1"/>
                <c:pt idx="0">
                  <c:v>Fondo Federal Solidario</c:v>
                </c:pt>
              </c:strCache>
            </c:strRef>
          </c:tx>
          <c:spPr>
            <a:solidFill>
              <a:srgbClr val="A3CF6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Gráficos!$K$2:$K$3</c:f>
              <c:strCache/>
            </c:strRef>
          </c:cat>
          <c:val>
            <c:numRef>
              <c:f>Gráficos!$N$2:$N$3</c:f>
              <c:numCache/>
            </c:numRef>
          </c:val>
        </c:ser>
        <c:axId val="62543616"/>
        <c:axId val="26021633"/>
      </c:barChart>
      <c:catAx>
        <c:axId val="62543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21633"/>
        <c:crosses val="autoZero"/>
        <c:auto val="1"/>
        <c:lblOffset val="100"/>
        <c:tickLblSkip val="1"/>
        <c:noMultiLvlLbl val="0"/>
      </c:catAx>
      <c:valAx>
        <c:axId val="26021633"/>
        <c:scaling>
          <c:orientation val="minMax"/>
          <c:max val="45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543616"/>
        <c:crossesAt val="1"/>
        <c:crossBetween val="between"/>
        <c:dispUnits/>
        <c:majorUnit val="50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"/>
          <c:w val="0.805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3375"/>
          <c:w val="0.9337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Gráficos!$L$28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Gráficos!$K$29:$K$30</c:f>
              <c:strCache/>
            </c:strRef>
          </c:cat>
          <c:val>
            <c:numRef>
              <c:f>Gráficos!$L$29:$L$30</c:f>
              <c:numCache/>
            </c:numRef>
          </c:val>
        </c:ser>
        <c:ser>
          <c:idx val="0"/>
          <c:order val="1"/>
          <c:tx>
            <c:strRef>
              <c:f>Gráficos!$M$28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Gráficos!$K$29:$K$30</c:f>
              <c:strCache/>
            </c:strRef>
          </c:cat>
          <c:val>
            <c:numRef>
              <c:f>Gráficos!$M$29:$M$30</c:f>
              <c:numCache/>
            </c:numRef>
          </c:val>
        </c:ser>
        <c:ser>
          <c:idx val="2"/>
          <c:order val="2"/>
          <c:tx>
            <c:strRef>
              <c:f>Gráficos!$N$28</c:f>
              <c:strCache>
                <c:ptCount val="1"/>
                <c:pt idx="0">
                  <c:v>Fondo Federal Solidario</c:v>
                </c:pt>
              </c:strCache>
            </c:strRef>
          </c:tx>
          <c:spPr>
            <a:solidFill>
              <a:srgbClr val="A3CF6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Gráficos!$K$29:$K$30</c:f>
              <c:strCache/>
            </c:strRef>
          </c:cat>
          <c:val>
            <c:numRef>
              <c:f>Gráficos!$N$29:$N$30</c:f>
              <c:numCache/>
            </c:numRef>
          </c:val>
        </c:ser>
        <c:axId val="32868106"/>
        <c:axId val="27377499"/>
      </c:barChart>
      <c:catAx>
        <c:axId val="3286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77499"/>
        <c:crosses val="autoZero"/>
        <c:auto val="1"/>
        <c:lblOffset val="100"/>
        <c:tickLblSkip val="1"/>
        <c:noMultiLvlLbl val="0"/>
      </c:catAx>
      <c:valAx>
        <c:axId val="27377499"/>
        <c:scaling>
          <c:orientation val="minMax"/>
          <c:max val="5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868106"/>
        <c:crossesAt val="1"/>
        <c:crossBetween val="between"/>
        <c:dispUnits/>
        <c:majorUnit val="10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"/>
          <c:w val="0.805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-0.00725</cdr:y>
    </cdr:from>
    <cdr:to>
      <cdr:x>0.9815</cdr:x>
      <cdr:y>0.1895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-28574"/>
          <a:ext cx="68389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y 
</a:t>
          </a: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Distribución del Fondo Federal Solidario 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(Acumulado a Septiembre 2018 vs 2017)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0.9705</cdr:x>
      <cdr:y>0.197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68389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y 
</a:t>
          </a: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Distribución del Fondo Federal Solidario 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(Septiembre 2018 vs 2017)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9</xdr:col>
      <xdr:colOff>266700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76200" y="28575"/>
        <a:ext cx="7048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25</xdr:row>
      <xdr:rowOff>28575</xdr:rowOff>
    </xdr:from>
    <xdr:to>
      <xdr:col>9</xdr:col>
      <xdr:colOff>266700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76200" y="4238625"/>
        <a:ext cx="70485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8"/>
  <sheetViews>
    <sheetView showGridLines="0" tabSelected="1" zoomScale="78" zoomScaleNormal="7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4" sqref="E14"/>
    </sheetView>
  </sheetViews>
  <sheetFormatPr defaultColWidth="11.421875" defaultRowHeight="12.75"/>
  <cols>
    <col min="1" max="1" width="27.57421875" style="1" customWidth="1"/>
    <col min="2" max="2" width="13.421875" style="1" customWidth="1"/>
    <col min="3" max="3" width="13.7109375" style="1" customWidth="1"/>
    <col min="4" max="4" width="15.140625" style="1" customWidth="1"/>
    <col min="5" max="5" width="13.7109375" style="1" customWidth="1"/>
    <col min="6" max="6" width="14.57421875" style="1" customWidth="1"/>
    <col min="7" max="10" width="13.7109375" style="1" customWidth="1"/>
    <col min="11" max="11" width="14.28125" style="1" customWidth="1"/>
    <col min="12" max="12" width="13.7109375" style="1" customWidth="1"/>
    <col min="13" max="13" width="1.28515625" style="40" customWidth="1"/>
    <col min="14" max="14" width="27.57421875" style="1" customWidth="1"/>
    <col min="15" max="15" width="13.421875" style="1" customWidth="1"/>
    <col min="16" max="16" width="13.57421875" style="1" customWidth="1"/>
    <col min="17" max="17" width="14.8515625" style="1" customWidth="1"/>
    <col min="18" max="18" width="13.7109375" style="1" customWidth="1"/>
    <col min="19" max="19" width="14.57421875" style="1" customWidth="1"/>
    <col min="20" max="22" width="13.7109375" style="1" customWidth="1"/>
    <col min="23" max="23" width="14.57421875" style="1" customWidth="1"/>
    <col min="24" max="25" width="13.7109375" style="1" customWidth="1"/>
    <col min="26" max="26" width="1.421875" style="1" customWidth="1"/>
    <col min="27" max="27" width="29.421875" style="1" customWidth="1"/>
    <col min="28" max="28" width="13.00390625" style="1" customWidth="1"/>
    <col min="29" max="29" width="12.8515625" style="1" customWidth="1"/>
    <col min="30" max="30" width="12.7109375" style="1" customWidth="1"/>
    <col min="31" max="38" width="12.8515625" style="1" customWidth="1"/>
    <col min="39" max="16384" width="11.421875" style="1" customWidth="1"/>
  </cols>
  <sheetData>
    <row r="1" spans="1:38" ht="13.5">
      <c r="A1" s="152" t="s">
        <v>92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N1" s="152" t="s">
        <v>92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AA1" s="152" t="s">
        <v>92</v>
      </c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</row>
    <row r="2" spans="1:30" ht="14.25" thickBot="1">
      <c r="A2" s="1" t="s">
        <v>97</v>
      </c>
      <c r="B2" s="12" t="s">
        <v>109</v>
      </c>
      <c r="N2" s="1" t="s">
        <v>97</v>
      </c>
      <c r="O2" s="12" t="s">
        <v>110</v>
      </c>
      <c r="AA2" s="1" t="s">
        <v>97</v>
      </c>
      <c r="AB2" s="12" t="s">
        <v>111</v>
      </c>
      <c r="AC2" s="12"/>
      <c r="AD2" s="12"/>
    </row>
    <row r="3" spans="1:38" ht="26.25" thickBot="1">
      <c r="A3" s="131" t="s">
        <v>50</v>
      </c>
      <c r="B3" s="13" t="s">
        <v>91</v>
      </c>
      <c r="C3" s="149" t="s">
        <v>56</v>
      </c>
      <c r="D3" s="150"/>
      <c r="E3" s="150"/>
      <c r="F3" s="150"/>
      <c r="G3" s="150"/>
      <c r="H3" s="150"/>
      <c r="I3" s="150"/>
      <c r="J3" s="150"/>
      <c r="K3" s="151"/>
      <c r="L3" s="137" t="s">
        <v>96</v>
      </c>
      <c r="N3" s="131" t="s">
        <v>50</v>
      </c>
      <c r="O3" s="13" t="s">
        <v>91</v>
      </c>
      <c r="P3" s="149" t="s">
        <v>56</v>
      </c>
      <c r="Q3" s="150"/>
      <c r="R3" s="150"/>
      <c r="S3" s="150"/>
      <c r="T3" s="150"/>
      <c r="U3" s="150"/>
      <c r="V3" s="150"/>
      <c r="W3" s="150"/>
      <c r="X3" s="151"/>
      <c r="Y3" s="137" t="s">
        <v>96</v>
      </c>
      <c r="AA3" s="131" t="s">
        <v>50</v>
      </c>
      <c r="AB3" s="4" t="s">
        <v>91</v>
      </c>
      <c r="AC3" s="134" t="s">
        <v>56</v>
      </c>
      <c r="AD3" s="135"/>
      <c r="AE3" s="135"/>
      <c r="AF3" s="135"/>
      <c r="AG3" s="135"/>
      <c r="AH3" s="135"/>
      <c r="AI3" s="135"/>
      <c r="AJ3" s="135"/>
      <c r="AK3" s="136"/>
      <c r="AL3" s="137" t="s">
        <v>96</v>
      </c>
    </row>
    <row r="4" spans="1:38" ht="16.5" customHeight="1" thickBot="1">
      <c r="A4" s="132"/>
      <c r="B4" s="14" t="s">
        <v>95</v>
      </c>
      <c r="C4" s="140" t="s">
        <v>57</v>
      </c>
      <c r="D4" s="141"/>
      <c r="E4" s="141"/>
      <c r="F4" s="142"/>
      <c r="G4" s="143" t="s">
        <v>58</v>
      </c>
      <c r="H4" s="144"/>
      <c r="I4" s="144"/>
      <c r="J4" s="144"/>
      <c r="K4" s="145"/>
      <c r="L4" s="138"/>
      <c r="N4" s="132"/>
      <c r="O4" s="14" t="s">
        <v>95</v>
      </c>
      <c r="P4" s="140" t="s">
        <v>57</v>
      </c>
      <c r="Q4" s="141"/>
      <c r="R4" s="141"/>
      <c r="S4" s="142"/>
      <c r="T4" s="143" t="s">
        <v>58</v>
      </c>
      <c r="U4" s="144"/>
      <c r="V4" s="144"/>
      <c r="W4" s="144"/>
      <c r="X4" s="145"/>
      <c r="Y4" s="138"/>
      <c r="AA4" s="132"/>
      <c r="AB4" s="10" t="s">
        <v>95</v>
      </c>
      <c r="AC4" s="146" t="s">
        <v>57</v>
      </c>
      <c r="AD4" s="147"/>
      <c r="AE4" s="147"/>
      <c r="AF4" s="148"/>
      <c r="AG4" s="149" t="s">
        <v>58</v>
      </c>
      <c r="AH4" s="150"/>
      <c r="AI4" s="150"/>
      <c r="AJ4" s="150"/>
      <c r="AK4" s="151"/>
      <c r="AL4" s="138"/>
    </row>
    <row r="5" spans="1:38" s="18" customFormat="1" ht="54" customHeight="1" thickBot="1">
      <c r="A5" s="133"/>
      <c r="B5" s="15">
        <v>42348</v>
      </c>
      <c r="C5" s="19" t="s">
        <v>93</v>
      </c>
      <c r="D5" s="20" t="s">
        <v>101</v>
      </c>
      <c r="E5" s="27" t="s">
        <v>55</v>
      </c>
      <c r="F5" s="26" t="s">
        <v>51</v>
      </c>
      <c r="G5" s="16" t="s">
        <v>52</v>
      </c>
      <c r="H5" s="17" t="s">
        <v>53</v>
      </c>
      <c r="I5" s="17" t="s">
        <v>54</v>
      </c>
      <c r="J5" s="27" t="s">
        <v>55</v>
      </c>
      <c r="K5" s="39" t="s">
        <v>51</v>
      </c>
      <c r="L5" s="139"/>
      <c r="M5" s="41"/>
      <c r="N5" s="133"/>
      <c r="O5" s="15">
        <v>42348</v>
      </c>
      <c r="P5" s="19" t="s">
        <v>93</v>
      </c>
      <c r="Q5" s="20" t="s">
        <v>102</v>
      </c>
      <c r="R5" s="27" t="s">
        <v>55</v>
      </c>
      <c r="S5" s="26" t="s">
        <v>51</v>
      </c>
      <c r="T5" s="16" t="s">
        <v>52</v>
      </c>
      <c r="U5" s="17" t="s">
        <v>53</v>
      </c>
      <c r="V5" s="17" t="s">
        <v>54</v>
      </c>
      <c r="W5" s="27" t="s">
        <v>55</v>
      </c>
      <c r="X5" s="39" t="s">
        <v>51</v>
      </c>
      <c r="Y5" s="139"/>
      <c r="AA5" s="133"/>
      <c r="AB5" s="11">
        <v>42348</v>
      </c>
      <c r="AC5" s="42" t="s">
        <v>93</v>
      </c>
      <c r="AD5" s="43" t="s">
        <v>103</v>
      </c>
      <c r="AE5" s="27" t="s">
        <v>55</v>
      </c>
      <c r="AF5" s="39" t="s">
        <v>51</v>
      </c>
      <c r="AG5" s="44" t="s">
        <v>52</v>
      </c>
      <c r="AH5" s="45" t="s">
        <v>53</v>
      </c>
      <c r="AI5" s="46" t="s">
        <v>54</v>
      </c>
      <c r="AJ5" s="27" t="s">
        <v>55</v>
      </c>
      <c r="AK5" s="39" t="s">
        <v>51</v>
      </c>
      <c r="AL5" s="139"/>
    </row>
    <row r="6" spans="1:38" ht="13.5">
      <c r="A6" s="47" t="s">
        <v>60</v>
      </c>
      <c r="B6" s="48" t="s">
        <v>59</v>
      </c>
      <c r="C6" s="21">
        <v>2141985.3642712343</v>
      </c>
      <c r="D6" s="33">
        <v>295552.46719772206</v>
      </c>
      <c r="E6" s="28">
        <f aca="true" t="shared" si="0" ref="E6:E69">+SUM(C6:D6)</f>
        <v>2437537.8314689565</v>
      </c>
      <c r="F6" s="110">
        <v>0</v>
      </c>
      <c r="G6" s="49">
        <v>94580.24999999999</v>
      </c>
      <c r="H6" s="50">
        <v>10381.6</v>
      </c>
      <c r="I6" s="50">
        <v>135299.53</v>
      </c>
      <c r="J6" s="51">
        <f aca="true" t="shared" si="1" ref="J6:J69">+G6+H6+I6</f>
        <v>240261.38</v>
      </c>
      <c r="K6" s="113">
        <v>0</v>
      </c>
      <c r="L6" s="52">
        <v>0</v>
      </c>
      <c r="N6" s="47" t="s">
        <v>60</v>
      </c>
      <c r="O6" s="48" t="s">
        <v>59</v>
      </c>
      <c r="P6" s="21">
        <v>1628046.9057791824</v>
      </c>
      <c r="Q6" s="33">
        <v>131623.79215307612</v>
      </c>
      <c r="R6" s="28">
        <f aca="true" t="shared" si="2" ref="R6:R69">+SUM(P6:Q6)</f>
        <v>1759670.6979322585</v>
      </c>
      <c r="S6" s="110">
        <v>0</v>
      </c>
      <c r="T6" s="49">
        <v>50769.270000000004</v>
      </c>
      <c r="U6" s="50">
        <v>10385.120000000003</v>
      </c>
      <c r="V6" s="50">
        <v>73030.18000000001</v>
      </c>
      <c r="W6" s="51">
        <f>+T6+U6+V6</f>
        <v>134184.57</v>
      </c>
      <c r="X6" s="110">
        <v>0</v>
      </c>
      <c r="Y6" s="52">
        <v>116177.21999999999</v>
      </c>
      <c r="AA6" s="53" t="s">
        <v>60</v>
      </c>
      <c r="AB6" s="54" t="s">
        <v>59</v>
      </c>
      <c r="AC6" s="116">
        <f aca="true" t="shared" si="3" ref="AC6:AD37">+C6/P6-1</f>
        <v>0.31567791853397553</v>
      </c>
      <c r="AD6" s="58">
        <f t="shared" si="3"/>
        <v>1.2454334612544806</v>
      </c>
      <c r="AE6" s="56">
        <f aca="true" t="shared" si="4" ref="AE6:AE37">+E6/R6-1</f>
        <v>0.3852238571303377</v>
      </c>
      <c r="AF6" s="125">
        <v>0</v>
      </c>
      <c r="AG6" s="55">
        <f aca="true" t="shared" si="5" ref="AG6:AG37">+G6/T6-1</f>
        <v>0.8629428786350479</v>
      </c>
      <c r="AH6" s="57">
        <f aca="true" t="shared" si="6" ref="AH6:AH37">+H6/U6-1</f>
        <v>-0.0003389464926742969</v>
      </c>
      <c r="AI6" s="58">
        <f aca="true" t="shared" si="7" ref="AI6:AI37">+I6/V6-1</f>
        <v>0.8526522870407822</v>
      </c>
      <c r="AJ6" s="59">
        <f aca="true" t="shared" si="8" ref="AJ6:AL37">+J6/W6-1</f>
        <v>0.7905291197042998</v>
      </c>
      <c r="AK6" s="125">
        <v>0</v>
      </c>
      <c r="AL6" s="106">
        <f>+L6/Y6-1</f>
        <v>-1</v>
      </c>
    </row>
    <row r="7" spans="1:38" ht="13.5">
      <c r="A7" s="53" t="s">
        <v>61</v>
      </c>
      <c r="B7" s="54" t="s">
        <v>59</v>
      </c>
      <c r="C7" s="22">
        <v>2465554.3055485208</v>
      </c>
      <c r="D7" s="34">
        <v>340198.71011712385</v>
      </c>
      <c r="E7" s="29">
        <f t="shared" si="0"/>
        <v>2805753.015665645</v>
      </c>
      <c r="F7" s="111">
        <v>0</v>
      </c>
      <c r="G7" s="60">
        <v>308385.83</v>
      </c>
      <c r="H7" s="61">
        <v>10066.88</v>
      </c>
      <c r="I7" s="61">
        <v>106997.41000000002</v>
      </c>
      <c r="J7" s="62">
        <f t="shared" si="1"/>
        <v>425450.12000000005</v>
      </c>
      <c r="K7" s="114">
        <v>0</v>
      </c>
      <c r="L7" s="63">
        <v>0</v>
      </c>
      <c r="N7" s="53" t="s">
        <v>61</v>
      </c>
      <c r="O7" s="54" t="s">
        <v>59</v>
      </c>
      <c r="P7" s="22">
        <v>1873317.4930810505</v>
      </c>
      <c r="Q7" s="34">
        <v>151453.34662702002</v>
      </c>
      <c r="R7" s="29">
        <f t="shared" si="2"/>
        <v>2024770.8397080705</v>
      </c>
      <c r="S7" s="111">
        <v>0</v>
      </c>
      <c r="T7" s="60">
        <v>167414.72</v>
      </c>
      <c r="U7" s="61">
        <v>3701.69</v>
      </c>
      <c r="V7" s="61">
        <v>90384.99999999999</v>
      </c>
      <c r="W7" s="62">
        <f aca="true" t="shared" si="9" ref="W7:W70">+T7+U7+V7</f>
        <v>261501.40999999997</v>
      </c>
      <c r="X7" s="111">
        <v>0</v>
      </c>
      <c r="Y7" s="63">
        <v>133679.69</v>
      </c>
      <c r="AA7" s="53" t="s">
        <v>61</v>
      </c>
      <c r="AB7" s="54" t="s">
        <v>59</v>
      </c>
      <c r="AC7" s="117">
        <f t="shared" si="3"/>
        <v>0.316143320422112</v>
      </c>
      <c r="AD7" s="67">
        <f t="shared" si="3"/>
        <v>1.2462277506149921</v>
      </c>
      <c r="AE7" s="65">
        <f t="shared" si="4"/>
        <v>0.3857138598806449</v>
      </c>
      <c r="AF7" s="114">
        <v>0</v>
      </c>
      <c r="AG7" s="64">
        <f t="shared" si="5"/>
        <v>0.84204728234172</v>
      </c>
      <c r="AH7" s="66">
        <f t="shared" si="6"/>
        <v>1.7195362118383763</v>
      </c>
      <c r="AI7" s="67">
        <f t="shared" si="7"/>
        <v>0.1837960944847048</v>
      </c>
      <c r="AJ7" s="68">
        <f t="shared" si="8"/>
        <v>0.6269515334544471</v>
      </c>
      <c r="AK7" s="114">
        <v>0</v>
      </c>
      <c r="AL7" s="107">
        <f t="shared" si="8"/>
        <v>-1</v>
      </c>
    </row>
    <row r="8" spans="1:38" ht="13.5">
      <c r="A8" s="53" t="s">
        <v>0</v>
      </c>
      <c r="B8" s="54" t="s">
        <v>62</v>
      </c>
      <c r="C8" s="22">
        <v>2311954.299655603</v>
      </c>
      <c r="D8" s="34">
        <v>319004.88617207465</v>
      </c>
      <c r="E8" s="29">
        <f t="shared" si="0"/>
        <v>2630959.1858276776</v>
      </c>
      <c r="F8" s="111">
        <v>0</v>
      </c>
      <c r="G8" s="60">
        <v>179185.97</v>
      </c>
      <c r="H8" s="61">
        <v>9128.399999999998</v>
      </c>
      <c r="I8" s="61">
        <v>277710.37000000005</v>
      </c>
      <c r="J8" s="62">
        <f t="shared" si="1"/>
        <v>466024.74000000005</v>
      </c>
      <c r="K8" s="114">
        <v>0</v>
      </c>
      <c r="L8" s="63">
        <v>0</v>
      </c>
      <c r="N8" s="53" t="s">
        <v>0</v>
      </c>
      <c r="O8" s="54" t="s">
        <v>62</v>
      </c>
      <c r="P8" s="22">
        <v>1748912.2712549435</v>
      </c>
      <c r="Q8" s="34">
        <v>141395.47482844308</v>
      </c>
      <c r="R8" s="29">
        <f t="shared" si="2"/>
        <v>1890307.7460833865</v>
      </c>
      <c r="S8" s="111">
        <v>0</v>
      </c>
      <c r="T8" s="60">
        <v>82748.44000000003</v>
      </c>
      <c r="U8" s="61">
        <v>3200.54</v>
      </c>
      <c r="V8" s="61">
        <v>140703.74</v>
      </c>
      <c r="W8" s="62">
        <f t="shared" si="9"/>
        <v>226652.72000000003</v>
      </c>
      <c r="X8" s="111">
        <v>0</v>
      </c>
      <c r="Y8" s="63">
        <v>124802.10999999999</v>
      </c>
      <c r="AA8" s="69" t="s">
        <v>0</v>
      </c>
      <c r="AB8" s="70" t="s">
        <v>62</v>
      </c>
      <c r="AC8" s="117">
        <f t="shared" si="3"/>
        <v>0.32193840574784516</v>
      </c>
      <c r="AD8" s="67">
        <f t="shared" si="3"/>
        <v>1.25611807279637</v>
      </c>
      <c r="AE8" s="65">
        <f t="shared" si="4"/>
        <v>0.39181526990982296</v>
      </c>
      <c r="AF8" s="114">
        <v>0</v>
      </c>
      <c r="AG8" s="64">
        <f t="shared" si="5"/>
        <v>1.1654301881703137</v>
      </c>
      <c r="AH8" s="66">
        <f t="shared" si="6"/>
        <v>1.8521437007504975</v>
      </c>
      <c r="AI8" s="67">
        <f t="shared" si="7"/>
        <v>0.9737241526060365</v>
      </c>
      <c r="AJ8" s="68">
        <f t="shared" si="8"/>
        <v>1.0561180117317805</v>
      </c>
      <c r="AK8" s="114">
        <v>0</v>
      </c>
      <c r="AL8" s="107">
        <f t="shared" si="8"/>
        <v>-1</v>
      </c>
    </row>
    <row r="9" spans="1:38" ht="13.5">
      <c r="A9" s="53" t="s">
        <v>1</v>
      </c>
      <c r="B9" s="54" t="s">
        <v>63</v>
      </c>
      <c r="C9" s="22">
        <v>2295041.134656764</v>
      </c>
      <c r="D9" s="34">
        <v>316671.1971903903</v>
      </c>
      <c r="E9" s="29">
        <f t="shared" si="0"/>
        <v>2611712.3318471545</v>
      </c>
      <c r="F9" s="111">
        <v>0</v>
      </c>
      <c r="G9" s="60">
        <v>171719.87000000002</v>
      </c>
      <c r="H9" s="61">
        <v>18948.149999999998</v>
      </c>
      <c r="I9" s="61">
        <v>216803.27</v>
      </c>
      <c r="J9" s="62">
        <f t="shared" si="1"/>
        <v>407471.29000000004</v>
      </c>
      <c r="K9" s="114">
        <v>0</v>
      </c>
      <c r="L9" s="63">
        <v>0</v>
      </c>
      <c r="N9" s="53" t="s">
        <v>1</v>
      </c>
      <c r="O9" s="54" t="s">
        <v>63</v>
      </c>
      <c r="P9" s="22">
        <v>1760711.792422762</v>
      </c>
      <c r="Q9" s="34">
        <v>142349.43857247627</v>
      </c>
      <c r="R9" s="29">
        <f t="shared" si="2"/>
        <v>1903061.2309952383</v>
      </c>
      <c r="S9" s="111">
        <v>0</v>
      </c>
      <c r="T9" s="60">
        <v>83365.89000000001</v>
      </c>
      <c r="U9" s="61">
        <v>8061.880000000001</v>
      </c>
      <c r="V9" s="61">
        <v>116103.78</v>
      </c>
      <c r="W9" s="62">
        <f t="shared" si="9"/>
        <v>207531.55000000002</v>
      </c>
      <c r="X9" s="111">
        <v>0</v>
      </c>
      <c r="Y9" s="63">
        <v>125644.13</v>
      </c>
      <c r="AA9" s="53" t="s">
        <v>1</v>
      </c>
      <c r="AB9" s="54" t="s">
        <v>63</v>
      </c>
      <c r="AC9" s="117">
        <f t="shared" si="3"/>
        <v>0.3034734841519737</v>
      </c>
      <c r="AD9" s="67">
        <f t="shared" si="3"/>
        <v>1.2246044688764917</v>
      </c>
      <c r="AE9" s="65">
        <f t="shared" si="4"/>
        <v>0.3723743037323686</v>
      </c>
      <c r="AF9" s="114">
        <v>0</v>
      </c>
      <c r="AG9" s="64">
        <f t="shared" si="5"/>
        <v>1.0598337041684553</v>
      </c>
      <c r="AH9" s="66">
        <f t="shared" si="6"/>
        <v>1.3503388787726927</v>
      </c>
      <c r="AI9" s="67">
        <f t="shared" si="7"/>
        <v>0.8673230966295842</v>
      </c>
      <c r="AJ9" s="68">
        <f t="shared" si="8"/>
        <v>0.9634185260024319</v>
      </c>
      <c r="AK9" s="114">
        <v>0</v>
      </c>
      <c r="AL9" s="107">
        <f t="shared" si="8"/>
        <v>-1</v>
      </c>
    </row>
    <row r="10" spans="1:38" ht="13.5">
      <c r="A10" s="53" t="s">
        <v>2</v>
      </c>
      <c r="B10" s="54" t="s">
        <v>59</v>
      </c>
      <c r="C10" s="22">
        <v>3925738.1718715224</v>
      </c>
      <c r="D10" s="34">
        <v>541675.7843551644</v>
      </c>
      <c r="E10" s="29">
        <f t="shared" si="0"/>
        <v>4467413.956226687</v>
      </c>
      <c r="F10" s="111">
        <v>0</v>
      </c>
      <c r="G10" s="60">
        <v>969443.2300000001</v>
      </c>
      <c r="H10" s="61">
        <v>32910.92</v>
      </c>
      <c r="I10" s="61">
        <v>1265412.2599999995</v>
      </c>
      <c r="J10" s="62">
        <f t="shared" si="1"/>
        <v>2267766.4099999997</v>
      </c>
      <c r="K10" s="114">
        <v>0</v>
      </c>
      <c r="L10" s="63">
        <v>0</v>
      </c>
      <c r="N10" s="53" t="s">
        <v>2</v>
      </c>
      <c r="O10" s="54" t="s">
        <v>59</v>
      </c>
      <c r="P10" s="22">
        <v>3039747.996416526</v>
      </c>
      <c r="Q10" s="34">
        <v>245756.5301452843</v>
      </c>
      <c r="R10" s="29">
        <f t="shared" si="2"/>
        <v>3285504.52656181</v>
      </c>
      <c r="S10" s="111">
        <v>0</v>
      </c>
      <c r="T10" s="60">
        <v>512722.48000000004</v>
      </c>
      <c r="U10" s="61">
        <v>37439.170000000006</v>
      </c>
      <c r="V10" s="61">
        <v>821639.54</v>
      </c>
      <c r="W10" s="62">
        <f t="shared" si="9"/>
        <v>1371801.19</v>
      </c>
      <c r="X10" s="111">
        <v>0</v>
      </c>
      <c r="Y10" s="63">
        <v>216916.00000000006</v>
      </c>
      <c r="AA10" s="53" t="s">
        <v>2</v>
      </c>
      <c r="AB10" s="54" t="s">
        <v>59</v>
      </c>
      <c r="AC10" s="117">
        <f t="shared" si="3"/>
        <v>0.2914682981942798</v>
      </c>
      <c r="AD10" s="67">
        <f t="shared" si="3"/>
        <v>1.2041155286288467</v>
      </c>
      <c r="AE10" s="65">
        <f t="shared" si="4"/>
        <v>0.35973453090984253</v>
      </c>
      <c r="AF10" s="114">
        <v>0</v>
      </c>
      <c r="AG10" s="64">
        <f t="shared" si="5"/>
        <v>0.8907757467548527</v>
      </c>
      <c r="AH10" s="66">
        <f t="shared" si="6"/>
        <v>-0.12094952959694372</v>
      </c>
      <c r="AI10" s="67">
        <f t="shared" si="7"/>
        <v>0.5401063342204777</v>
      </c>
      <c r="AJ10" s="68">
        <f t="shared" si="8"/>
        <v>0.6531305166749417</v>
      </c>
      <c r="AK10" s="114">
        <v>0</v>
      </c>
      <c r="AL10" s="107">
        <f t="shared" si="8"/>
        <v>-1</v>
      </c>
    </row>
    <row r="11" spans="1:38" ht="13.5">
      <c r="A11" s="53" t="s">
        <v>3</v>
      </c>
      <c r="B11" s="54" t="s">
        <v>59</v>
      </c>
      <c r="C11" s="22">
        <v>3797800.963365456</v>
      </c>
      <c r="D11" s="34">
        <v>524022.92908776994</v>
      </c>
      <c r="E11" s="29">
        <f t="shared" si="0"/>
        <v>4321823.892453226</v>
      </c>
      <c r="F11" s="111">
        <v>0</v>
      </c>
      <c r="G11" s="60">
        <v>958588.1600000001</v>
      </c>
      <c r="H11" s="61">
        <v>35075.42</v>
      </c>
      <c r="I11" s="61">
        <v>819992.78</v>
      </c>
      <c r="J11" s="62">
        <f t="shared" si="1"/>
        <v>1813656.3600000003</v>
      </c>
      <c r="K11" s="114">
        <v>0</v>
      </c>
      <c r="L11" s="63">
        <v>0</v>
      </c>
      <c r="N11" s="53" t="s">
        <v>3</v>
      </c>
      <c r="O11" s="54" t="s">
        <v>59</v>
      </c>
      <c r="P11" s="22">
        <v>2899684.4910947466</v>
      </c>
      <c r="Q11" s="34">
        <v>234432.7226755715</v>
      </c>
      <c r="R11" s="29">
        <f t="shared" si="2"/>
        <v>3134117.2137703183</v>
      </c>
      <c r="S11" s="111">
        <v>0</v>
      </c>
      <c r="T11" s="60">
        <v>514050.75000000006</v>
      </c>
      <c r="U11" s="61">
        <v>15111.779999999997</v>
      </c>
      <c r="V11" s="61">
        <v>544633.31</v>
      </c>
      <c r="W11" s="62">
        <f t="shared" si="9"/>
        <v>1073795.84</v>
      </c>
      <c r="X11" s="111">
        <v>0</v>
      </c>
      <c r="Y11" s="63">
        <v>206921.09999999998</v>
      </c>
      <c r="AA11" s="53" t="s">
        <v>3</v>
      </c>
      <c r="AB11" s="54" t="s">
        <v>59</v>
      </c>
      <c r="AC11" s="117">
        <f t="shared" si="3"/>
        <v>0.3097290325995552</v>
      </c>
      <c r="AD11" s="67">
        <f t="shared" si="3"/>
        <v>1.2352806515537451</v>
      </c>
      <c r="AE11" s="65">
        <f t="shared" si="4"/>
        <v>0.3789605166853687</v>
      </c>
      <c r="AF11" s="114">
        <v>0</v>
      </c>
      <c r="AG11" s="64">
        <f t="shared" si="5"/>
        <v>0.8647733905650368</v>
      </c>
      <c r="AH11" s="66">
        <f t="shared" si="6"/>
        <v>1.3210647587511204</v>
      </c>
      <c r="AI11" s="67">
        <f t="shared" si="7"/>
        <v>0.5055869058027316</v>
      </c>
      <c r="AJ11" s="68">
        <f t="shared" si="8"/>
        <v>0.6890141425766747</v>
      </c>
      <c r="AK11" s="114">
        <v>0</v>
      </c>
      <c r="AL11" s="107">
        <f t="shared" si="8"/>
        <v>-1</v>
      </c>
    </row>
    <row r="12" spans="1:38" ht="13.5">
      <c r="A12" s="53" t="s">
        <v>4</v>
      </c>
      <c r="B12" s="54" t="s">
        <v>63</v>
      </c>
      <c r="C12" s="22">
        <v>2554264.693252825</v>
      </c>
      <c r="D12" s="34">
        <v>352439.0243552157</v>
      </c>
      <c r="E12" s="29">
        <f t="shared" si="0"/>
        <v>2906703.717608041</v>
      </c>
      <c r="F12" s="111">
        <v>0</v>
      </c>
      <c r="G12" s="60">
        <v>237367.15999999997</v>
      </c>
      <c r="H12" s="61">
        <v>21148.07</v>
      </c>
      <c r="I12" s="61">
        <v>358646.51</v>
      </c>
      <c r="J12" s="62">
        <f t="shared" si="1"/>
        <v>617161.74</v>
      </c>
      <c r="K12" s="114">
        <v>0</v>
      </c>
      <c r="L12" s="63">
        <v>0</v>
      </c>
      <c r="N12" s="53" t="s">
        <v>4</v>
      </c>
      <c r="O12" s="54" t="s">
        <v>63</v>
      </c>
      <c r="P12" s="22">
        <v>1906196.6993621879</v>
      </c>
      <c r="Q12" s="34">
        <v>154111.55370836653</v>
      </c>
      <c r="R12" s="29">
        <f t="shared" si="2"/>
        <v>2060308.2530705545</v>
      </c>
      <c r="S12" s="111">
        <v>0</v>
      </c>
      <c r="T12" s="60">
        <v>116662.69</v>
      </c>
      <c r="U12" s="61">
        <v>16014.930000000002</v>
      </c>
      <c r="V12" s="61">
        <v>228173.86000000004</v>
      </c>
      <c r="W12" s="62">
        <f t="shared" si="9"/>
        <v>360851.48000000004</v>
      </c>
      <c r="X12" s="111">
        <v>0</v>
      </c>
      <c r="Y12" s="63">
        <v>136025.93</v>
      </c>
      <c r="AA12" s="53" t="s">
        <v>4</v>
      </c>
      <c r="AB12" s="54" t="s">
        <v>63</v>
      </c>
      <c r="AC12" s="117">
        <f t="shared" si="3"/>
        <v>0.3399796013220884</v>
      </c>
      <c r="AD12" s="67">
        <f t="shared" si="3"/>
        <v>1.2869085144787702</v>
      </c>
      <c r="AE12" s="65">
        <f t="shared" si="4"/>
        <v>0.41081011216456176</v>
      </c>
      <c r="AF12" s="114">
        <v>0</v>
      </c>
      <c r="AG12" s="64">
        <f t="shared" si="5"/>
        <v>1.0346450094713227</v>
      </c>
      <c r="AH12" s="66">
        <f t="shared" si="6"/>
        <v>0.3205221627568773</v>
      </c>
      <c r="AI12" s="67">
        <f t="shared" si="7"/>
        <v>0.5718124328527376</v>
      </c>
      <c r="AJ12" s="68">
        <f t="shared" si="8"/>
        <v>0.7102929437895056</v>
      </c>
      <c r="AK12" s="114">
        <v>0</v>
      </c>
      <c r="AL12" s="107">
        <f t="shared" si="8"/>
        <v>-1</v>
      </c>
    </row>
    <row r="13" spans="1:38" ht="13.5">
      <c r="A13" s="53" t="s">
        <v>45</v>
      </c>
      <c r="B13" s="54" t="s">
        <v>62</v>
      </c>
      <c r="C13" s="22">
        <v>2333765.5842209365</v>
      </c>
      <c r="D13" s="34">
        <v>322014.42072518734</v>
      </c>
      <c r="E13" s="29">
        <f t="shared" si="0"/>
        <v>2655780.004946124</v>
      </c>
      <c r="F13" s="111">
        <v>0</v>
      </c>
      <c r="G13" s="60">
        <v>255436.77000000002</v>
      </c>
      <c r="H13" s="61">
        <v>1887.3700000000001</v>
      </c>
      <c r="I13" s="61">
        <v>96010.83999999997</v>
      </c>
      <c r="J13" s="62">
        <f t="shared" si="1"/>
        <v>353334.98</v>
      </c>
      <c r="K13" s="114">
        <v>0</v>
      </c>
      <c r="L13" s="63">
        <v>0</v>
      </c>
      <c r="N13" s="53" t="s">
        <v>45</v>
      </c>
      <c r="O13" s="54" t="s">
        <v>62</v>
      </c>
      <c r="P13" s="22">
        <v>1745723.2114798576</v>
      </c>
      <c r="Q13" s="34">
        <v>141137.6467895152</v>
      </c>
      <c r="R13" s="29">
        <f t="shared" si="2"/>
        <v>1886860.8582693727</v>
      </c>
      <c r="S13" s="111">
        <v>0</v>
      </c>
      <c r="T13" s="60">
        <v>139593.41999999998</v>
      </c>
      <c r="U13" s="61">
        <v>1398.1100000000001</v>
      </c>
      <c r="V13" s="61">
        <v>31547.919999999995</v>
      </c>
      <c r="W13" s="62">
        <f t="shared" si="9"/>
        <v>172539.44999999995</v>
      </c>
      <c r="X13" s="111">
        <v>0</v>
      </c>
      <c r="Y13" s="63">
        <v>124574.57999999999</v>
      </c>
      <c r="AA13" s="53" t="s">
        <v>45</v>
      </c>
      <c r="AB13" s="54" t="s">
        <v>62</v>
      </c>
      <c r="AC13" s="117">
        <f t="shared" si="3"/>
        <v>0.33684742740092966</v>
      </c>
      <c r="AD13" s="67">
        <f t="shared" si="3"/>
        <v>1.2815629142904847</v>
      </c>
      <c r="AE13" s="65">
        <f t="shared" si="4"/>
        <v>0.4075123734253532</v>
      </c>
      <c r="AF13" s="114">
        <v>0</v>
      </c>
      <c r="AG13" s="64">
        <f t="shared" si="5"/>
        <v>0.8298625393661108</v>
      </c>
      <c r="AH13" s="66">
        <f t="shared" si="6"/>
        <v>0.3499438527726717</v>
      </c>
      <c r="AI13" s="67">
        <f t="shared" si="7"/>
        <v>2.043333443219077</v>
      </c>
      <c r="AJ13" s="68">
        <f t="shared" si="8"/>
        <v>1.04785039015715</v>
      </c>
      <c r="AK13" s="114">
        <v>0</v>
      </c>
      <c r="AL13" s="107">
        <f t="shared" si="8"/>
        <v>-1</v>
      </c>
    </row>
    <row r="14" spans="1:38" ht="13.5">
      <c r="A14" s="53" t="s">
        <v>5</v>
      </c>
      <c r="B14" s="54" t="s">
        <v>63</v>
      </c>
      <c r="C14" s="22">
        <v>3220743.868454585</v>
      </c>
      <c r="D14" s="34">
        <v>444400.23373248015</v>
      </c>
      <c r="E14" s="29">
        <f t="shared" si="0"/>
        <v>3665144.102187065</v>
      </c>
      <c r="F14" s="111">
        <v>0</v>
      </c>
      <c r="G14" s="60">
        <v>591891.37</v>
      </c>
      <c r="H14" s="61">
        <v>32370.85</v>
      </c>
      <c r="I14" s="61">
        <v>1048741.1499999997</v>
      </c>
      <c r="J14" s="62">
        <f t="shared" si="1"/>
        <v>1673003.3699999996</v>
      </c>
      <c r="K14" s="114">
        <v>0</v>
      </c>
      <c r="L14" s="63">
        <v>0</v>
      </c>
      <c r="N14" s="53" t="s">
        <v>5</v>
      </c>
      <c r="O14" s="54" t="s">
        <v>63</v>
      </c>
      <c r="P14" s="22">
        <v>2465781.0180965383</v>
      </c>
      <c r="Q14" s="34">
        <v>199352.63969904307</v>
      </c>
      <c r="R14" s="29">
        <f t="shared" si="2"/>
        <v>2665133.6577955815</v>
      </c>
      <c r="S14" s="111">
        <v>0</v>
      </c>
      <c r="T14" s="60">
        <v>269781.10000000003</v>
      </c>
      <c r="U14" s="61">
        <v>91668.27</v>
      </c>
      <c r="V14" s="61">
        <v>663075.6599999999</v>
      </c>
      <c r="W14" s="62">
        <f t="shared" si="9"/>
        <v>1024525.03</v>
      </c>
      <c r="X14" s="111">
        <v>0</v>
      </c>
      <c r="Y14" s="63">
        <v>175957.78999999998</v>
      </c>
      <c r="AA14" s="53" t="s">
        <v>5</v>
      </c>
      <c r="AB14" s="54" t="s">
        <v>63</v>
      </c>
      <c r="AC14" s="117">
        <f t="shared" si="3"/>
        <v>0.306175951885963</v>
      </c>
      <c r="AD14" s="67">
        <f t="shared" si="3"/>
        <v>1.2292167006335024</v>
      </c>
      <c r="AE14" s="65">
        <f t="shared" si="4"/>
        <v>0.37521962227538874</v>
      </c>
      <c r="AF14" s="114">
        <v>0</v>
      </c>
      <c r="AG14" s="64">
        <f t="shared" si="5"/>
        <v>1.1939689993109224</v>
      </c>
      <c r="AH14" s="66">
        <f t="shared" si="6"/>
        <v>-0.646869631116634</v>
      </c>
      <c r="AI14" s="67">
        <f t="shared" si="7"/>
        <v>0.5816311972603545</v>
      </c>
      <c r="AJ14" s="68">
        <f t="shared" si="8"/>
        <v>0.6329550972512596</v>
      </c>
      <c r="AK14" s="114">
        <v>0</v>
      </c>
      <c r="AL14" s="107">
        <f t="shared" si="8"/>
        <v>-1</v>
      </c>
    </row>
    <row r="15" spans="1:38" ht="13.5">
      <c r="A15" s="53" t="s">
        <v>64</v>
      </c>
      <c r="B15" s="54" t="s">
        <v>59</v>
      </c>
      <c r="C15" s="22">
        <v>10708670.893262196</v>
      </c>
      <c r="D15" s="34">
        <v>1477589.0422523464</v>
      </c>
      <c r="E15" s="29">
        <f t="shared" si="0"/>
        <v>12186259.935514543</v>
      </c>
      <c r="F15" s="111">
        <v>0</v>
      </c>
      <c r="G15" s="60">
        <v>4194523.68</v>
      </c>
      <c r="H15" s="61">
        <v>224072.55000000002</v>
      </c>
      <c r="I15" s="61">
        <v>5763286.819999999</v>
      </c>
      <c r="J15" s="62">
        <f t="shared" si="1"/>
        <v>10181883.049999999</v>
      </c>
      <c r="K15" s="114">
        <v>0</v>
      </c>
      <c r="L15" s="63">
        <v>0</v>
      </c>
      <c r="N15" s="53" t="s">
        <v>64</v>
      </c>
      <c r="O15" s="54" t="s">
        <v>59</v>
      </c>
      <c r="P15" s="22">
        <v>8279596.441067171</v>
      </c>
      <c r="Q15" s="34">
        <v>669386.0460665292</v>
      </c>
      <c r="R15" s="29">
        <f t="shared" si="2"/>
        <v>8948982.4871337</v>
      </c>
      <c r="S15" s="111">
        <v>0</v>
      </c>
      <c r="T15" s="60">
        <v>2227480.15</v>
      </c>
      <c r="U15" s="61">
        <v>163160.28999999998</v>
      </c>
      <c r="V15" s="61">
        <v>2699755.24</v>
      </c>
      <c r="W15" s="62">
        <f t="shared" si="9"/>
        <v>5090395.68</v>
      </c>
      <c r="X15" s="111">
        <v>0</v>
      </c>
      <c r="Y15" s="63">
        <v>590830.88</v>
      </c>
      <c r="AA15" s="53" t="s">
        <v>64</v>
      </c>
      <c r="AB15" s="54" t="s">
        <v>59</v>
      </c>
      <c r="AC15" s="117">
        <f t="shared" si="3"/>
        <v>0.2933807788199321</v>
      </c>
      <c r="AD15" s="67">
        <f t="shared" si="3"/>
        <v>1.2073795098284603</v>
      </c>
      <c r="AE15" s="65">
        <f t="shared" si="4"/>
        <v>0.3617481041040367</v>
      </c>
      <c r="AF15" s="114">
        <v>0</v>
      </c>
      <c r="AG15" s="64">
        <f t="shared" si="5"/>
        <v>0.8830801612306174</v>
      </c>
      <c r="AH15" s="66">
        <f t="shared" si="6"/>
        <v>0.3733277257597425</v>
      </c>
      <c r="AI15" s="67">
        <f t="shared" si="7"/>
        <v>1.1347441925883617</v>
      </c>
      <c r="AJ15" s="68">
        <f t="shared" si="8"/>
        <v>1.0002144607352017</v>
      </c>
      <c r="AK15" s="114">
        <v>0</v>
      </c>
      <c r="AL15" s="107">
        <f t="shared" si="8"/>
        <v>-1</v>
      </c>
    </row>
    <row r="16" spans="1:38" ht="13.5">
      <c r="A16" s="53" t="s">
        <v>65</v>
      </c>
      <c r="B16" s="54" t="s">
        <v>62</v>
      </c>
      <c r="C16" s="22">
        <v>8843994.45214024</v>
      </c>
      <c r="D16" s="34">
        <v>1220299.8320216471</v>
      </c>
      <c r="E16" s="29">
        <f t="shared" si="0"/>
        <v>10064294.284161888</v>
      </c>
      <c r="F16" s="111">
        <v>0</v>
      </c>
      <c r="G16" s="60">
        <v>2956013.0899999994</v>
      </c>
      <c r="H16" s="61">
        <v>317978.12999999995</v>
      </c>
      <c r="I16" s="61">
        <v>4043731.800000001</v>
      </c>
      <c r="J16" s="62">
        <f t="shared" si="1"/>
        <v>7317723.0200000005</v>
      </c>
      <c r="K16" s="114">
        <v>0</v>
      </c>
      <c r="L16" s="63">
        <v>0</v>
      </c>
      <c r="N16" s="53" t="s">
        <v>65</v>
      </c>
      <c r="O16" s="54" t="s">
        <v>62</v>
      </c>
      <c r="P16" s="22">
        <v>7166901.594941895</v>
      </c>
      <c r="Q16" s="34">
        <v>579427.2650042</v>
      </c>
      <c r="R16" s="29">
        <f t="shared" si="2"/>
        <v>7746328.859946095</v>
      </c>
      <c r="S16" s="111">
        <v>0</v>
      </c>
      <c r="T16" s="60">
        <v>1536179.2499999998</v>
      </c>
      <c r="U16" s="61">
        <v>225072.33999999997</v>
      </c>
      <c r="V16" s="61">
        <v>2849949.0100000002</v>
      </c>
      <c r="W16" s="62">
        <f t="shared" si="9"/>
        <v>4611200.6</v>
      </c>
      <c r="X16" s="111">
        <v>0</v>
      </c>
      <c r="Y16" s="63">
        <v>511429.1</v>
      </c>
      <c r="AA16" s="53" t="s">
        <v>65</v>
      </c>
      <c r="AB16" s="54" t="s">
        <v>62</v>
      </c>
      <c r="AC16" s="117">
        <f t="shared" si="3"/>
        <v>0.2340052859637376</v>
      </c>
      <c r="AD16" s="67">
        <f t="shared" si="3"/>
        <v>1.1060448924729176</v>
      </c>
      <c r="AE16" s="65">
        <f t="shared" si="4"/>
        <v>0.2992340586263107</v>
      </c>
      <c r="AF16" s="114">
        <v>0</v>
      </c>
      <c r="AG16" s="64">
        <f t="shared" si="5"/>
        <v>0.924263128798283</v>
      </c>
      <c r="AH16" s="66">
        <f t="shared" si="6"/>
        <v>0.41278190825225347</v>
      </c>
      <c r="AI16" s="67">
        <f t="shared" si="7"/>
        <v>0.41887864863940183</v>
      </c>
      <c r="AJ16" s="68">
        <f t="shared" si="8"/>
        <v>0.5869452784162115</v>
      </c>
      <c r="AK16" s="114">
        <v>0</v>
      </c>
      <c r="AL16" s="107">
        <f t="shared" si="8"/>
        <v>-1</v>
      </c>
    </row>
    <row r="17" spans="1:38" ht="13.5">
      <c r="A17" s="53" t="s">
        <v>48</v>
      </c>
      <c r="B17" s="54" t="s">
        <v>62</v>
      </c>
      <c r="C17" s="22">
        <v>2945109.516097274</v>
      </c>
      <c r="D17" s="34">
        <v>406368.0350804758</v>
      </c>
      <c r="E17" s="29">
        <f t="shared" si="0"/>
        <v>3351477.55117775</v>
      </c>
      <c r="F17" s="111">
        <v>0</v>
      </c>
      <c r="G17" s="60">
        <v>309753.74</v>
      </c>
      <c r="H17" s="61">
        <v>59283.32</v>
      </c>
      <c r="I17" s="61">
        <v>445696.7800000001</v>
      </c>
      <c r="J17" s="62">
        <f t="shared" si="1"/>
        <v>814733.8400000001</v>
      </c>
      <c r="K17" s="114">
        <v>0</v>
      </c>
      <c r="L17" s="63">
        <v>0</v>
      </c>
      <c r="N17" s="53" t="s">
        <v>48</v>
      </c>
      <c r="O17" s="54" t="s">
        <v>62</v>
      </c>
      <c r="P17" s="22">
        <v>2131567.5536675192</v>
      </c>
      <c r="Q17" s="34">
        <v>172332.26121940033</v>
      </c>
      <c r="R17" s="29">
        <f t="shared" si="2"/>
        <v>2303899.8148869197</v>
      </c>
      <c r="S17" s="111">
        <v>0</v>
      </c>
      <c r="T17" s="60">
        <v>164934.20000000004</v>
      </c>
      <c r="U17" s="61">
        <v>31125.69</v>
      </c>
      <c r="V17" s="61">
        <v>213985.19999999998</v>
      </c>
      <c r="W17" s="62">
        <f t="shared" si="9"/>
        <v>410045.09</v>
      </c>
      <c r="X17" s="111">
        <v>0</v>
      </c>
      <c r="Y17" s="63">
        <v>152108.37</v>
      </c>
      <c r="AA17" s="53" t="s">
        <v>48</v>
      </c>
      <c r="AB17" s="54" t="s">
        <v>62</v>
      </c>
      <c r="AC17" s="117">
        <f t="shared" si="3"/>
        <v>0.38166370145295003</v>
      </c>
      <c r="AD17" s="67">
        <f t="shared" si="3"/>
        <v>1.3580496896232268</v>
      </c>
      <c r="AE17" s="65">
        <f t="shared" si="4"/>
        <v>0.4546976086033705</v>
      </c>
      <c r="AF17" s="114">
        <v>0</v>
      </c>
      <c r="AG17" s="64">
        <f t="shared" si="5"/>
        <v>0.8780443352561198</v>
      </c>
      <c r="AH17" s="66">
        <f t="shared" si="6"/>
        <v>0.9046427565139923</v>
      </c>
      <c r="AI17" s="67">
        <f t="shared" si="7"/>
        <v>1.0828392804736033</v>
      </c>
      <c r="AJ17" s="68">
        <f t="shared" si="8"/>
        <v>0.9869371926877604</v>
      </c>
      <c r="AK17" s="114">
        <v>0</v>
      </c>
      <c r="AL17" s="107">
        <f t="shared" si="8"/>
        <v>-1</v>
      </c>
    </row>
    <row r="18" spans="1:38" ht="13.5">
      <c r="A18" s="53" t="s">
        <v>66</v>
      </c>
      <c r="B18" s="54" t="s">
        <v>62</v>
      </c>
      <c r="C18" s="22">
        <v>2341426.7455941727</v>
      </c>
      <c r="D18" s="34">
        <v>323071.5125163959</v>
      </c>
      <c r="E18" s="29">
        <f t="shared" si="0"/>
        <v>2664498.258110569</v>
      </c>
      <c r="F18" s="111">
        <v>0</v>
      </c>
      <c r="G18" s="60">
        <v>308860.8</v>
      </c>
      <c r="H18" s="61">
        <v>3830.56</v>
      </c>
      <c r="I18" s="61">
        <v>79907.69000000002</v>
      </c>
      <c r="J18" s="62">
        <f t="shared" si="1"/>
        <v>392599.05</v>
      </c>
      <c r="K18" s="114">
        <v>0</v>
      </c>
      <c r="L18" s="63">
        <v>0</v>
      </c>
      <c r="N18" s="53" t="s">
        <v>66</v>
      </c>
      <c r="O18" s="54" t="s">
        <v>62</v>
      </c>
      <c r="P18" s="22">
        <v>1764092.1957843534</v>
      </c>
      <c r="Q18" s="34">
        <v>142622.73629373987</v>
      </c>
      <c r="R18" s="29">
        <f t="shared" si="2"/>
        <v>1906714.9320780933</v>
      </c>
      <c r="S18" s="111">
        <v>0</v>
      </c>
      <c r="T18" s="60">
        <v>172413.29000000004</v>
      </c>
      <c r="U18" s="61">
        <v>3953.5699999999997</v>
      </c>
      <c r="V18" s="61">
        <v>51499.520000000004</v>
      </c>
      <c r="W18" s="62">
        <f t="shared" si="9"/>
        <v>227866.38000000006</v>
      </c>
      <c r="X18" s="111">
        <v>0</v>
      </c>
      <c r="Y18" s="63">
        <v>125885.36999999998</v>
      </c>
      <c r="AA18" s="53" t="s">
        <v>66</v>
      </c>
      <c r="AB18" s="54" t="s">
        <v>62</v>
      </c>
      <c r="AC18" s="117">
        <f t="shared" si="3"/>
        <v>0.3272700549265364</v>
      </c>
      <c r="AD18" s="67">
        <f t="shared" si="3"/>
        <v>1.2652174604966997</v>
      </c>
      <c r="AE18" s="65">
        <f t="shared" si="4"/>
        <v>0.39742874683767315</v>
      </c>
      <c r="AF18" s="114">
        <v>0</v>
      </c>
      <c r="AG18" s="64">
        <f t="shared" si="5"/>
        <v>0.7913978672989763</v>
      </c>
      <c r="AH18" s="66">
        <f t="shared" si="6"/>
        <v>-0.03111365171224989</v>
      </c>
      <c r="AI18" s="67">
        <f t="shared" si="7"/>
        <v>0.551620092769797</v>
      </c>
      <c r="AJ18" s="68">
        <f t="shared" si="8"/>
        <v>0.7229353887133323</v>
      </c>
      <c r="AK18" s="114">
        <v>0</v>
      </c>
      <c r="AL18" s="107">
        <f t="shared" si="8"/>
        <v>-1</v>
      </c>
    </row>
    <row r="19" spans="1:38" ht="13.5">
      <c r="A19" s="53" t="s">
        <v>67</v>
      </c>
      <c r="B19" s="54" t="s">
        <v>62</v>
      </c>
      <c r="C19" s="22">
        <v>2169071.546831256</v>
      </c>
      <c r="D19" s="34">
        <v>299289.8354431423</v>
      </c>
      <c r="E19" s="29">
        <f t="shared" si="0"/>
        <v>2468361.382274398</v>
      </c>
      <c r="F19" s="111">
        <v>0</v>
      </c>
      <c r="G19" s="60">
        <v>189172.84999999998</v>
      </c>
      <c r="H19" s="61">
        <v>6274.809999999999</v>
      </c>
      <c r="I19" s="61">
        <v>75852.9</v>
      </c>
      <c r="J19" s="62">
        <f t="shared" si="1"/>
        <v>271300.55999999994</v>
      </c>
      <c r="K19" s="114">
        <v>0</v>
      </c>
      <c r="L19" s="63">
        <v>0</v>
      </c>
      <c r="N19" s="53" t="s">
        <v>67</v>
      </c>
      <c r="O19" s="54" t="s">
        <v>62</v>
      </c>
      <c r="P19" s="22">
        <v>1638092.4440707031</v>
      </c>
      <c r="Q19" s="34">
        <v>132435.95047569895</v>
      </c>
      <c r="R19" s="29">
        <f t="shared" si="2"/>
        <v>1770528.3945464022</v>
      </c>
      <c r="S19" s="111">
        <v>0</v>
      </c>
      <c r="T19" s="60">
        <v>102876.33</v>
      </c>
      <c r="U19" s="61">
        <v>2456.5099999999998</v>
      </c>
      <c r="V19" s="61">
        <v>50929.81</v>
      </c>
      <c r="W19" s="62">
        <f t="shared" si="9"/>
        <v>156262.65</v>
      </c>
      <c r="X19" s="111">
        <v>0</v>
      </c>
      <c r="Y19" s="63">
        <v>116894.09000000003</v>
      </c>
      <c r="AA19" s="53" t="s">
        <v>67</v>
      </c>
      <c r="AB19" s="54" t="s">
        <v>62</v>
      </c>
      <c r="AC19" s="117">
        <f t="shared" si="3"/>
        <v>0.3241447725874711</v>
      </c>
      <c r="AD19" s="67">
        <f t="shared" si="3"/>
        <v>1.259883621993258</v>
      </c>
      <c r="AE19" s="65">
        <f t="shared" si="4"/>
        <v>0.3941382639654172</v>
      </c>
      <c r="AF19" s="114">
        <v>0</v>
      </c>
      <c r="AG19" s="64">
        <f t="shared" si="5"/>
        <v>0.8388374663054172</v>
      </c>
      <c r="AH19" s="66">
        <f t="shared" si="6"/>
        <v>1.5543596403027053</v>
      </c>
      <c r="AI19" s="67">
        <f t="shared" si="7"/>
        <v>0.4893615350224161</v>
      </c>
      <c r="AJ19" s="68">
        <f t="shared" si="8"/>
        <v>0.7361830226224881</v>
      </c>
      <c r="AK19" s="114">
        <v>0</v>
      </c>
      <c r="AL19" s="107">
        <f t="shared" si="8"/>
        <v>-1</v>
      </c>
    </row>
    <row r="20" spans="1:38" ht="13.5">
      <c r="A20" s="53" t="s">
        <v>68</v>
      </c>
      <c r="B20" s="54" t="s">
        <v>62</v>
      </c>
      <c r="C20" s="22">
        <v>18770682.649824943</v>
      </c>
      <c r="D20" s="34">
        <v>2589990.417618345</v>
      </c>
      <c r="E20" s="29">
        <f t="shared" si="0"/>
        <v>21360673.06744329</v>
      </c>
      <c r="F20" s="111">
        <v>0</v>
      </c>
      <c r="G20" s="60">
        <v>7920223.609999998</v>
      </c>
      <c r="H20" s="61">
        <v>597177.84</v>
      </c>
      <c r="I20" s="61">
        <v>8267415.079999999</v>
      </c>
      <c r="J20" s="62">
        <f t="shared" si="1"/>
        <v>16784816.529999997</v>
      </c>
      <c r="K20" s="114">
        <v>0</v>
      </c>
      <c r="L20" s="63">
        <v>0</v>
      </c>
      <c r="N20" s="53" t="s">
        <v>68</v>
      </c>
      <c r="O20" s="54" t="s">
        <v>62</v>
      </c>
      <c r="P20" s="22">
        <v>14262176.907335361</v>
      </c>
      <c r="Q20" s="34">
        <v>1153063.7122540795</v>
      </c>
      <c r="R20" s="29">
        <f t="shared" si="2"/>
        <v>15415240.61958944</v>
      </c>
      <c r="S20" s="111">
        <v>0</v>
      </c>
      <c r="T20" s="60">
        <v>4246959.7299999995</v>
      </c>
      <c r="U20" s="61">
        <v>385837.23999999993</v>
      </c>
      <c r="V20" s="61">
        <v>5604609.830000001</v>
      </c>
      <c r="W20" s="62">
        <f t="shared" si="9"/>
        <v>10237406.8</v>
      </c>
      <c r="X20" s="111">
        <v>0</v>
      </c>
      <c r="Y20" s="63">
        <v>1017747.0099999999</v>
      </c>
      <c r="AA20" s="53" t="s">
        <v>68</v>
      </c>
      <c r="AB20" s="54" t="s">
        <v>62</v>
      </c>
      <c r="AC20" s="117">
        <f t="shared" si="3"/>
        <v>0.316116240303453</v>
      </c>
      <c r="AD20" s="67">
        <f t="shared" si="3"/>
        <v>1.2461815336771576</v>
      </c>
      <c r="AE20" s="65">
        <f t="shared" si="4"/>
        <v>0.3856853483233007</v>
      </c>
      <c r="AF20" s="114">
        <v>0</v>
      </c>
      <c r="AG20" s="64">
        <f t="shared" si="5"/>
        <v>0.8649161078812486</v>
      </c>
      <c r="AH20" s="66">
        <f t="shared" si="6"/>
        <v>0.5477454690480372</v>
      </c>
      <c r="AI20" s="67">
        <f t="shared" si="7"/>
        <v>0.475109834719752</v>
      </c>
      <c r="AJ20" s="68">
        <f t="shared" si="8"/>
        <v>0.6395574443715566</v>
      </c>
      <c r="AK20" s="114">
        <v>0</v>
      </c>
      <c r="AL20" s="107">
        <f t="shared" si="8"/>
        <v>-1</v>
      </c>
    </row>
    <row r="21" spans="1:38" ht="13.5">
      <c r="A21" s="53" t="s">
        <v>6</v>
      </c>
      <c r="B21" s="54" t="s">
        <v>62</v>
      </c>
      <c r="C21" s="22">
        <v>40718361.00616441</v>
      </c>
      <c r="D21" s="34">
        <v>5618344.670489319</v>
      </c>
      <c r="E21" s="29">
        <f t="shared" si="0"/>
        <v>46336705.67665373</v>
      </c>
      <c r="F21" s="111">
        <v>0</v>
      </c>
      <c r="G21" s="60">
        <v>20641468.540000003</v>
      </c>
      <c r="H21" s="61">
        <v>1307540.6400000001</v>
      </c>
      <c r="I21" s="61">
        <v>12495829.090000002</v>
      </c>
      <c r="J21" s="62">
        <f t="shared" si="1"/>
        <v>34444838.27</v>
      </c>
      <c r="K21" s="114">
        <v>0</v>
      </c>
      <c r="L21" s="63">
        <v>0</v>
      </c>
      <c r="N21" s="53" t="s">
        <v>6</v>
      </c>
      <c r="O21" s="54" t="s">
        <v>62</v>
      </c>
      <c r="P21" s="22">
        <v>30270268.369737078</v>
      </c>
      <c r="Q21" s="34">
        <v>2447280.54098001</v>
      </c>
      <c r="R21" s="29">
        <f t="shared" si="2"/>
        <v>32717548.91071709</v>
      </c>
      <c r="S21" s="111">
        <v>0</v>
      </c>
      <c r="T21" s="60">
        <v>11068808.959999999</v>
      </c>
      <c r="U21" s="61">
        <v>958497.64</v>
      </c>
      <c r="V21" s="61">
        <v>8082362.999999999</v>
      </c>
      <c r="W21" s="62">
        <f t="shared" si="9"/>
        <v>20109669.599999998</v>
      </c>
      <c r="X21" s="111">
        <v>0</v>
      </c>
      <c r="Y21" s="63">
        <v>2160082.25</v>
      </c>
      <c r="AA21" s="53" t="s">
        <v>6</v>
      </c>
      <c r="AB21" s="54" t="s">
        <v>62</v>
      </c>
      <c r="AC21" s="117">
        <f t="shared" si="3"/>
        <v>0.3451602248387362</v>
      </c>
      <c r="AD21" s="67">
        <f t="shared" si="3"/>
        <v>1.295750150589381</v>
      </c>
      <c r="AE21" s="65">
        <f t="shared" si="4"/>
        <v>0.41626458030526536</v>
      </c>
      <c r="AF21" s="114">
        <v>0</v>
      </c>
      <c r="AG21" s="64">
        <f t="shared" si="5"/>
        <v>0.8648319448454918</v>
      </c>
      <c r="AH21" s="66">
        <f t="shared" si="6"/>
        <v>0.3641563478445289</v>
      </c>
      <c r="AI21" s="67">
        <f t="shared" si="7"/>
        <v>0.5460613548290274</v>
      </c>
      <c r="AJ21" s="68">
        <f t="shared" si="8"/>
        <v>0.7128495373191017</v>
      </c>
      <c r="AK21" s="114">
        <v>0</v>
      </c>
      <c r="AL21" s="107">
        <f t="shared" si="8"/>
        <v>-1</v>
      </c>
    </row>
    <row r="22" spans="1:38" ht="13.5">
      <c r="A22" s="53" t="s">
        <v>7</v>
      </c>
      <c r="B22" s="54" t="s">
        <v>62</v>
      </c>
      <c r="C22" s="22">
        <v>2234379.8077178597</v>
      </c>
      <c r="D22" s="34">
        <v>308301.1097288541</v>
      </c>
      <c r="E22" s="29">
        <f t="shared" si="0"/>
        <v>2542680.917446714</v>
      </c>
      <c r="F22" s="111">
        <v>0</v>
      </c>
      <c r="G22" s="60">
        <v>167244.19999999998</v>
      </c>
      <c r="H22" s="61">
        <v>7549.81</v>
      </c>
      <c r="I22" s="61">
        <v>126122.4</v>
      </c>
      <c r="J22" s="62">
        <f t="shared" si="1"/>
        <v>300916.41</v>
      </c>
      <c r="K22" s="114">
        <v>0</v>
      </c>
      <c r="L22" s="63">
        <v>0</v>
      </c>
      <c r="N22" s="53" t="s">
        <v>7</v>
      </c>
      <c r="O22" s="54" t="s">
        <v>62</v>
      </c>
      <c r="P22" s="22">
        <v>1693199.3969841897</v>
      </c>
      <c r="Q22" s="34">
        <v>136891.2189883729</v>
      </c>
      <c r="R22" s="29">
        <f t="shared" si="2"/>
        <v>1830090.6159725627</v>
      </c>
      <c r="S22" s="111">
        <v>0</v>
      </c>
      <c r="T22" s="60">
        <v>90593.97999999998</v>
      </c>
      <c r="U22" s="61">
        <v>5272.69</v>
      </c>
      <c r="V22" s="61">
        <v>44047.11</v>
      </c>
      <c r="W22" s="62">
        <f t="shared" si="9"/>
        <v>139913.77999999997</v>
      </c>
      <c r="X22" s="111">
        <v>0</v>
      </c>
      <c r="Y22" s="63">
        <v>120826.48</v>
      </c>
      <c r="AA22" s="53" t="s">
        <v>7</v>
      </c>
      <c r="AB22" s="54" t="s">
        <v>62</v>
      </c>
      <c r="AC22" s="117">
        <f t="shared" si="3"/>
        <v>0.3196200114986949</v>
      </c>
      <c r="AD22" s="67">
        <f t="shared" si="3"/>
        <v>1.2521613293182834</v>
      </c>
      <c r="AE22" s="65">
        <f t="shared" si="4"/>
        <v>0.3893743267436298</v>
      </c>
      <c r="AF22" s="114">
        <v>0</v>
      </c>
      <c r="AG22" s="64">
        <f t="shared" si="5"/>
        <v>0.8460851372243501</v>
      </c>
      <c r="AH22" s="66">
        <f t="shared" si="6"/>
        <v>0.43187063908555223</v>
      </c>
      <c r="AI22" s="67">
        <f t="shared" si="7"/>
        <v>1.8633524424190373</v>
      </c>
      <c r="AJ22" s="68">
        <f t="shared" si="8"/>
        <v>1.150727469445826</v>
      </c>
      <c r="AK22" s="114">
        <v>0</v>
      </c>
      <c r="AL22" s="107">
        <f t="shared" si="8"/>
        <v>-1</v>
      </c>
    </row>
    <row r="23" spans="1:38" ht="13.5">
      <c r="A23" s="53" t="s">
        <v>8</v>
      </c>
      <c r="B23" s="54" t="s">
        <v>59</v>
      </c>
      <c r="C23" s="22">
        <v>7420567.414700852</v>
      </c>
      <c r="D23" s="34">
        <v>1023894.487798257</v>
      </c>
      <c r="E23" s="29">
        <f t="shared" si="0"/>
        <v>8444461.90249911</v>
      </c>
      <c r="F23" s="111">
        <v>0</v>
      </c>
      <c r="G23" s="60">
        <v>2634134.7399999998</v>
      </c>
      <c r="H23" s="61">
        <v>186021.68000000005</v>
      </c>
      <c r="I23" s="61">
        <v>4257786.780000001</v>
      </c>
      <c r="J23" s="62">
        <f t="shared" si="1"/>
        <v>7077943.200000001</v>
      </c>
      <c r="K23" s="114">
        <v>0</v>
      </c>
      <c r="L23" s="63">
        <v>0</v>
      </c>
      <c r="N23" s="53" t="s">
        <v>8</v>
      </c>
      <c r="O23" s="54" t="s">
        <v>59</v>
      </c>
      <c r="P23" s="22">
        <v>5546859.229198179</v>
      </c>
      <c r="Q23" s="34">
        <v>448450.6212288329</v>
      </c>
      <c r="R23" s="29">
        <f t="shared" si="2"/>
        <v>5995309.850427012</v>
      </c>
      <c r="S23" s="111">
        <v>0</v>
      </c>
      <c r="T23" s="60">
        <v>1158922.3699999999</v>
      </c>
      <c r="U23" s="61">
        <v>111016.31999999999</v>
      </c>
      <c r="V23" s="61">
        <v>2525415.7100000004</v>
      </c>
      <c r="W23" s="62">
        <f t="shared" si="9"/>
        <v>3795354.4000000004</v>
      </c>
      <c r="X23" s="111">
        <v>0</v>
      </c>
      <c r="Y23" s="63">
        <v>395823.15</v>
      </c>
      <c r="AA23" s="53" t="s">
        <v>8</v>
      </c>
      <c r="AB23" s="54" t="s">
        <v>59</v>
      </c>
      <c r="AC23" s="117">
        <f t="shared" si="3"/>
        <v>0.3377962389309679</v>
      </c>
      <c r="AD23" s="67">
        <f t="shared" si="3"/>
        <v>1.283182226378921</v>
      </c>
      <c r="AE23" s="65">
        <f t="shared" si="4"/>
        <v>0.4085113385586998</v>
      </c>
      <c r="AF23" s="114">
        <v>0</v>
      </c>
      <c r="AG23" s="64">
        <f t="shared" si="5"/>
        <v>1.2729173309511665</v>
      </c>
      <c r="AH23" s="66">
        <f t="shared" si="6"/>
        <v>0.6756246288833936</v>
      </c>
      <c r="AI23" s="67">
        <f t="shared" si="7"/>
        <v>0.6859746152446324</v>
      </c>
      <c r="AJ23" s="68">
        <f t="shared" si="8"/>
        <v>0.8648965166467724</v>
      </c>
      <c r="AK23" s="114">
        <v>0</v>
      </c>
      <c r="AL23" s="107">
        <f t="shared" si="8"/>
        <v>-1</v>
      </c>
    </row>
    <row r="24" spans="1:38" ht="13.5">
      <c r="A24" s="53" t="s">
        <v>9</v>
      </c>
      <c r="B24" s="54" t="s">
        <v>59</v>
      </c>
      <c r="C24" s="22">
        <v>5870082.318421179</v>
      </c>
      <c r="D24" s="34">
        <v>809957.5939228572</v>
      </c>
      <c r="E24" s="29">
        <f t="shared" si="0"/>
        <v>6680039.912344037</v>
      </c>
      <c r="F24" s="111">
        <v>0</v>
      </c>
      <c r="G24" s="60">
        <v>1737705.8099999998</v>
      </c>
      <c r="H24" s="61">
        <v>175503.88999999998</v>
      </c>
      <c r="I24" s="61">
        <v>2297541.26</v>
      </c>
      <c r="J24" s="62">
        <f t="shared" si="1"/>
        <v>4210750.959999999</v>
      </c>
      <c r="K24" s="114">
        <v>0</v>
      </c>
      <c r="L24" s="63">
        <v>0</v>
      </c>
      <c r="N24" s="53" t="s">
        <v>9</v>
      </c>
      <c r="O24" s="54" t="s">
        <v>59</v>
      </c>
      <c r="P24" s="22">
        <v>4625986.328544329</v>
      </c>
      <c r="Q24" s="34">
        <v>374000.19670801586</v>
      </c>
      <c r="R24" s="29">
        <f t="shared" si="2"/>
        <v>4999986.525252345</v>
      </c>
      <c r="S24" s="111">
        <v>0</v>
      </c>
      <c r="T24" s="60">
        <v>954262.4599999998</v>
      </c>
      <c r="U24" s="61">
        <v>118245.83</v>
      </c>
      <c r="V24" s="61">
        <v>1454106.13</v>
      </c>
      <c r="W24" s="62">
        <f t="shared" si="9"/>
        <v>2526614.42</v>
      </c>
      <c r="X24" s="111">
        <v>0</v>
      </c>
      <c r="Y24" s="63">
        <v>330109.73</v>
      </c>
      <c r="AA24" s="53" t="s">
        <v>9</v>
      </c>
      <c r="AB24" s="54" t="s">
        <v>59</v>
      </c>
      <c r="AC24" s="117">
        <f t="shared" si="3"/>
        <v>0.268936374109072</v>
      </c>
      <c r="AD24" s="67">
        <f t="shared" si="3"/>
        <v>1.1656608767914522</v>
      </c>
      <c r="AE24" s="65">
        <f t="shared" si="4"/>
        <v>0.33601158295259625</v>
      </c>
      <c r="AF24" s="114">
        <v>0</v>
      </c>
      <c r="AG24" s="64">
        <f t="shared" si="5"/>
        <v>0.8209935765470646</v>
      </c>
      <c r="AH24" s="66">
        <f t="shared" si="6"/>
        <v>0.4842289998725535</v>
      </c>
      <c r="AI24" s="67">
        <f t="shared" si="7"/>
        <v>0.5800368436655996</v>
      </c>
      <c r="AJ24" s="68">
        <f t="shared" si="8"/>
        <v>0.6665585879146527</v>
      </c>
      <c r="AK24" s="114">
        <v>0</v>
      </c>
      <c r="AL24" s="107">
        <f t="shared" si="8"/>
        <v>-1</v>
      </c>
    </row>
    <row r="25" spans="1:38" ht="13.5">
      <c r="A25" s="53" t="s">
        <v>69</v>
      </c>
      <c r="B25" s="54" t="s">
        <v>62</v>
      </c>
      <c r="C25" s="22">
        <v>2079607.602270567</v>
      </c>
      <c r="D25" s="34">
        <v>286945.54496329214</v>
      </c>
      <c r="E25" s="29">
        <f t="shared" si="0"/>
        <v>2366553.147233859</v>
      </c>
      <c r="F25" s="111">
        <v>0</v>
      </c>
      <c r="G25" s="60">
        <v>118193.4</v>
      </c>
      <c r="H25" s="61">
        <v>8220.06</v>
      </c>
      <c r="I25" s="61">
        <v>117228.68999999999</v>
      </c>
      <c r="J25" s="62">
        <f t="shared" si="1"/>
        <v>243642.14999999997</v>
      </c>
      <c r="K25" s="114">
        <v>0</v>
      </c>
      <c r="L25" s="63">
        <v>0</v>
      </c>
      <c r="N25" s="53" t="s">
        <v>69</v>
      </c>
      <c r="O25" s="54" t="s">
        <v>62</v>
      </c>
      <c r="P25" s="22">
        <v>1580115.3373596384</v>
      </c>
      <c r="Q25" s="34">
        <v>127748.63672798997</v>
      </c>
      <c r="R25" s="29">
        <f t="shared" si="2"/>
        <v>1707863.9740876283</v>
      </c>
      <c r="S25" s="111">
        <v>0</v>
      </c>
      <c r="T25" s="60">
        <v>64377.46999999998</v>
      </c>
      <c r="U25" s="61">
        <v>6883.86</v>
      </c>
      <c r="V25" s="61">
        <v>29133.609999999997</v>
      </c>
      <c r="W25" s="62">
        <f t="shared" si="9"/>
        <v>100394.93999999997</v>
      </c>
      <c r="X25" s="111">
        <v>0</v>
      </c>
      <c r="Y25" s="63">
        <v>112756.78</v>
      </c>
      <c r="AA25" s="53" t="s">
        <v>69</v>
      </c>
      <c r="AB25" s="54" t="s">
        <v>62</v>
      </c>
      <c r="AC25" s="117">
        <f t="shared" si="3"/>
        <v>0.3161112692859349</v>
      </c>
      <c r="AD25" s="67">
        <f t="shared" si="3"/>
        <v>1.2461730497701806</v>
      </c>
      <c r="AE25" s="65">
        <f t="shared" si="4"/>
        <v>0.3856801145408051</v>
      </c>
      <c r="AF25" s="114">
        <v>0</v>
      </c>
      <c r="AG25" s="64">
        <f t="shared" si="5"/>
        <v>0.8359435373897115</v>
      </c>
      <c r="AH25" s="66">
        <f t="shared" si="6"/>
        <v>0.1941062136650078</v>
      </c>
      <c r="AI25" s="67">
        <f t="shared" si="7"/>
        <v>3.0238298652312565</v>
      </c>
      <c r="AJ25" s="68">
        <f t="shared" si="8"/>
        <v>1.4268369501490814</v>
      </c>
      <c r="AK25" s="114">
        <v>0</v>
      </c>
      <c r="AL25" s="107">
        <f t="shared" si="8"/>
        <v>-1</v>
      </c>
    </row>
    <row r="26" spans="1:38" ht="13.5">
      <c r="A26" s="53" t="s">
        <v>38</v>
      </c>
      <c r="B26" s="54" t="s">
        <v>62</v>
      </c>
      <c r="C26" s="22">
        <v>2405479.0783868046</v>
      </c>
      <c r="D26" s="34">
        <v>331909.49306584406</v>
      </c>
      <c r="E26" s="29">
        <f t="shared" si="0"/>
        <v>2737388.5714526484</v>
      </c>
      <c r="F26" s="111">
        <v>0</v>
      </c>
      <c r="G26" s="60">
        <v>527620.1799999999</v>
      </c>
      <c r="H26" s="61">
        <v>9050.31</v>
      </c>
      <c r="I26" s="61">
        <v>88556.74999999999</v>
      </c>
      <c r="J26" s="62">
        <f t="shared" si="1"/>
        <v>625227.24</v>
      </c>
      <c r="K26" s="114">
        <v>0</v>
      </c>
      <c r="L26" s="63">
        <v>0</v>
      </c>
      <c r="N26" s="53" t="s">
        <v>38</v>
      </c>
      <c r="O26" s="54" t="s">
        <v>62</v>
      </c>
      <c r="P26" s="22">
        <v>1812055.6548016472</v>
      </c>
      <c r="Q26" s="34">
        <v>146500.46999921527</v>
      </c>
      <c r="R26" s="29">
        <f t="shared" si="2"/>
        <v>1958556.1248008625</v>
      </c>
      <c r="S26" s="111">
        <v>0</v>
      </c>
      <c r="T26" s="60">
        <v>285000.6099999999</v>
      </c>
      <c r="U26" s="61">
        <v>10995.16</v>
      </c>
      <c r="V26" s="61">
        <v>42362.86000000001</v>
      </c>
      <c r="W26" s="62">
        <f t="shared" si="9"/>
        <v>338358.6299999999</v>
      </c>
      <c r="X26" s="111">
        <v>0</v>
      </c>
      <c r="Y26" s="63">
        <v>129308.06</v>
      </c>
      <c r="AA26" s="53" t="s">
        <v>38</v>
      </c>
      <c r="AB26" s="54" t="s">
        <v>62</v>
      </c>
      <c r="AC26" s="117">
        <f t="shared" si="3"/>
        <v>0.3274863120305844</v>
      </c>
      <c r="AD26" s="67">
        <f t="shared" si="3"/>
        <v>1.2655865409006668</v>
      </c>
      <c r="AE26" s="65">
        <f t="shared" si="4"/>
        <v>0.39765643516137383</v>
      </c>
      <c r="AF26" s="114">
        <v>0</v>
      </c>
      <c r="AG26" s="64">
        <f t="shared" si="5"/>
        <v>0.8512949147722879</v>
      </c>
      <c r="AH26" s="66">
        <f t="shared" si="6"/>
        <v>-0.17688237369897308</v>
      </c>
      <c r="AI26" s="67">
        <f t="shared" si="7"/>
        <v>1.0904336959308218</v>
      </c>
      <c r="AJ26" s="68">
        <f t="shared" si="8"/>
        <v>0.8478241267261313</v>
      </c>
      <c r="AK26" s="114">
        <v>0</v>
      </c>
      <c r="AL26" s="107">
        <f t="shared" si="8"/>
        <v>-1</v>
      </c>
    </row>
    <row r="27" spans="1:38" ht="13.5">
      <c r="A27" s="53" t="s">
        <v>70</v>
      </c>
      <c r="B27" s="54" t="s">
        <v>59</v>
      </c>
      <c r="C27" s="22">
        <v>7757407.329504454</v>
      </c>
      <c r="D27" s="34">
        <v>1070371.8678641785</v>
      </c>
      <c r="E27" s="29">
        <f t="shared" si="0"/>
        <v>8827779.197368633</v>
      </c>
      <c r="F27" s="111">
        <v>0</v>
      </c>
      <c r="G27" s="60">
        <v>1931587.22</v>
      </c>
      <c r="H27" s="61">
        <v>109270.56999999998</v>
      </c>
      <c r="I27" s="61">
        <v>1581178.5399999996</v>
      </c>
      <c r="J27" s="62">
        <f t="shared" si="1"/>
        <v>3622036.3299999996</v>
      </c>
      <c r="K27" s="114">
        <v>0</v>
      </c>
      <c r="L27" s="63">
        <v>0</v>
      </c>
      <c r="N27" s="53" t="s">
        <v>70</v>
      </c>
      <c r="O27" s="54" t="s">
        <v>59</v>
      </c>
      <c r="P27" s="22">
        <v>5795733.4540458955</v>
      </c>
      <c r="Q27" s="34">
        <v>468571.5213867653</v>
      </c>
      <c r="R27" s="29">
        <f t="shared" si="2"/>
        <v>6264304.97543266</v>
      </c>
      <c r="S27" s="111">
        <v>0</v>
      </c>
      <c r="T27" s="60">
        <v>1063247.82</v>
      </c>
      <c r="U27" s="61">
        <v>76988.72000000003</v>
      </c>
      <c r="V27" s="61">
        <v>888611.48</v>
      </c>
      <c r="W27" s="62">
        <f t="shared" si="9"/>
        <v>2028848.02</v>
      </c>
      <c r="X27" s="111">
        <v>0</v>
      </c>
      <c r="Y27" s="63">
        <v>413582.73</v>
      </c>
      <c r="AA27" s="53" t="s">
        <v>70</v>
      </c>
      <c r="AB27" s="54" t="s">
        <v>59</v>
      </c>
      <c r="AC27" s="117">
        <f t="shared" si="3"/>
        <v>0.3384686150618521</v>
      </c>
      <c r="AD27" s="67">
        <f t="shared" si="3"/>
        <v>1.284329753324208</v>
      </c>
      <c r="AE27" s="65">
        <f t="shared" si="4"/>
        <v>0.4092192560849768</v>
      </c>
      <c r="AF27" s="114">
        <v>0</v>
      </c>
      <c r="AG27" s="64">
        <f t="shared" si="5"/>
        <v>0.8166858033153548</v>
      </c>
      <c r="AH27" s="66">
        <f t="shared" si="6"/>
        <v>0.41930623083485385</v>
      </c>
      <c r="AI27" s="67">
        <f t="shared" si="7"/>
        <v>0.77938117567421</v>
      </c>
      <c r="AJ27" s="68">
        <f t="shared" si="8"/>
        <v>0.7852674494563667</v>
      </c>
      <c r="AK27" s="114">
        <v>0</v>
      </c>
      <c r="AL27" s="107">
        <f t="shared" si="8"/>
        <v>-1</v>
      </c>
    </row>
    <row r="28" spans="1:38" ht="13.5">
      <c r="A28" s="53" t="s">
        <v>10</v>
      </c>
      <c r="B28" s="54" t="s">
        <v>62</v>
      </c>
      <c r="C28" s="22">
        <v>5739340.203838573</v>
      </c>
      <c r="D28" s="34">
        <v>791917.7159778072</v>
      </c>
      <c r="E28" s="29">
        <f t="shared" si="0"/>
        <v>6531257.91981638</v>
      </c>
      <c r="F28" s="111">
        <v>0</v>
      </c>
      <c r="G28" s="60">
        <v>2023402.4599999997</v>
      </c>
      <c r="H28" s="61">
        <v>108464.66000000003</v>
      </c>
      <c r="I28" s="61">
        <v>1119296.7999999998</v>
      </c>
      <c r="J28" s="62">
        <f t="shared" si="1"/>
        <v>3251163.9199999995</v>
      </c>
      <c r="K28" s="114">
        <v>0</v>
      </c>
      <c r="L28" s="63">
        <v>0</v>
      </c>
      <c r="N28" s="53" t="s">
        <v>10</v>
      </c>
      <c r="O28" s="54" t="s">
        <v>62</v>
      </c>
      <c r="P28" s="22">
        <v>4302488.104959602</v>
      </c>
      <c r="Q28" s="34">
        <v>347846.1204391709</v>
      </c>
      <c r="R28" s="29">
        <f t="shared" si="2"/>
        <v>4650334.225398772</v>
      </c>
      <c r="S28" s="111">
        <v>0</v>
      </c>
      <c r="T28" s="60">
        <v>1090999.55</v>
      </c>
      <c r="U28" s="61">
        <v>47972.15000000001</v>
      </c>
      <c r="V28" s="61">
        <v>844959.92</v>
      </c>
      <c r="W28" s="62">
        <f t="shared" si="9"/>
        <v>1983931.62</v>
      </c>
      <c r="X28" s="111">
        <v>0</v>
      </c>
      <c r="Y28" s="63">
        <v>307024.97</v>
      </c>
      <c r="AA28" s="53" t="s">
        <v>10</v>
      </c>
      <c r="AB28" s="54" t="s">
        <v>62</v>
      </c>
      <c r="AC28" s="117">
        <f t="shared" si="3"/>
        <v>0.33395841285944994</v>
      </c>
      <c r="AD28" s="67">
        <f t="shared" si="3"/>
        <v>1.2766323079239075</v>
      </c>
      <c r="AE28" s="65">
        <f t="shared" si="4"/>
        <v>0.4044706473234869</v>
      </c>
      <c r="AF28" s="114">
        <v>0</v>
      </c>
      <c r="AG28" s="64">
        <f t="shared" si="5"/>
        <v>0.8546318007188909</v>
      </c>
      <c r="AH28" s="66">
        <f t="shared" si="6"/>
        <v>1.2609922632193888</v>
      </c>
      <c r="AI28" s="67">
        <f t="shared" si="7"/>
        <v>0.32467442952797065</v>
      </c>
      <c r="AJ28" s="68">
        <f t="shared" si="8"/>
        <v>0.6387479725737721</v>
      </c>
      <c r="AK28" s="114">
        <v>0</v>
      </c>
      <c r="AL28" s="107">
        <f t="shared" si="8"/>
        <v>-1</v>
      </c>
    </row>
    <row r="29" spans="1:38" ht="13.5">
      <c r="A29" s="53" t="s">
        <v>11</v>
      </c>
      <c r="B29" s="54" t="s">
        <v>63</v>
      </c>
      <c r="C29" s="22">
        <v>2655869.2760552545</v>
      </c>
      <c r="D29" s="34">
        <v>366458.4876189482</v>
      </c>
      <c r="E29" s="29">
        <f t="shared" si="0"/>
        <v>3022327.763674203</v>
      </c>
      <c r="F29" s="111">
        <v>0</v>
      </c>
      <c r="G29" s="60">
        <v>282578.52</v>
      </c>
      <c r="H29" s="61">
        <v>7588.119999999999</v>
      </c>
      <c r="I29" s="61">
        <v>195739.67000000004</v>
      </c>
      <c r="J29" s="62">
        <f t="shared" si="1"/>
        <v>485906.31000000006</v>
      </c>
      <c r="K29" s="114">
        <v>0</v>
      </c>
      <c r="L29" s="63">
        <v>0</v>
      </c>
      <c r="N29" s="53" t="s">
        <v>11</v>
      </c>
      <c r="O29" s="54" t="s">
        <v>63</v>
      </c>
      <c r="P29" s="22">
        <v>2029645.2032557693</v>
      </c>
      <c r="Q29" s="34">
        <v>164092.07709526506</v>
      </c>
      <c r="R29" s="29">
        <f t="shared" si="2"/>
        <v>2193737.2803510344</v>
      </c>
      <c r="S29" s="111">
        <v>0</v>
      </c>
      <c r="T29" s="60">
        <v>152053.43000000002</v>
      </c>
      <c r="U29" s="61">
        <v>9357.169999999998</v>
      </c>
      <c r="V29" s="61">
        <v>121237.31000000001</v>
      </c>
      <c r="W29" s="62">
        <f t="shared" si="9"/>
        <v>282647.91000000003</v>
      </c>
      <c r="X29" s="111">
        <v>0</v>
      </c>
      <c r="Y29" s="63">
        <v>144835.19999999998</v>
      </c>
      <c r="AA29" s="53" t="s">
        <v>11</v>
      </c>
      <c r="AB29" s="54" t="s">
        <v>63</v>
      </c>
      <c r="AC29" s="117">
        <f t="shared" si="3"/>
        <v>0.30853869030653946</v>
      </c>
      <c r="AD29" s="67">
        <f t="shared" si="3"/>
        <v>1.2332491251615858</v>
      </c>
      <c r="AE29" s="65">
        <f t="shared" si="4"/>
        <v>0.3777072536190753</v>
      </c>
      <c r="AF29" s="114">
        <v>0</v>
      </c>
      <c r="AG29" s="64">
        <f t="shared" si="5"/>
        <v>0.8584159528660418</v>
      </c>
      <c r="AH29" s="66">
        <f t="shared" si="6"/>
        <v>-0.18905823021276724</v>
      </c>
      <c r="AI29" s="67">
        <f t="shared" si="7"/>
        <v>0.6145167688065665</v>
      </c>
      <c r="AJ29" s="68">
        <f t="shared" si="8"/>
        <v>0.7191222464726521</v>
      </c>
      <c r="AK29" s="114">
        <v>0</v>
      </c>
      <c r="AL29" s="107">
        <f t="shared" si="8"/>
        <v>-1</v>
      </c>
    </row>
    <row r="30" spans="1:38" ht="13.5">
      <c r="A30" s="53" t="s">
        <v>12</v>
      </c>
      <c r="B30" s="54" t="s">
        <v>59</v>
      </c>
      <c r="C30" s="22">
        <v>2950258.8212825647</v>
      </c>
      <c r="D30" s="34">
        <v>407078.539399157</v>
      </c>
      <c r="E30" s="29">
        <f t="shared" si="0"/>
        <v>3357337.3606817215</v>
      </c>
      <c r="F30" s="111">
        <v>0</v>
      </c>
      <c r="G30" s="60">
        <v>404135.2200000001</v>
      </c>
      <c r="H30" s="61">
        <v>16540.320000000003</v>
      </c>
      <c r="I30" s="61">
        <v>715905.88</v>
      </c>
      <c r="J30" s="62">
        <f t="shared" si="1"/>
        <v>1136581.4200000002</v>
      </c>
      <c r="K30" s="114">
        <v>0</v>
      </c>
      <c r="L30" s="63">
        <v>0</v>
      </c>
      <c r="N30" s="53" t="s">
        <v>12</v>
      </c>
      <c r="O30" s="54" t="s">
        <v>59</v>
      </c>
      <c r="P30" s="22">
        <v>2207754.1916943253</v>
      </c>
      <c r="Q30" s="34">
        <v>178491.77306938768</v>
      </c>
      <c r="R30" s="29">
        <f t="shared" si="2"/>
        <v>2386245.964763713</v>
      </c>
      <c r="S30" s="111">
        <v>0</v>
      </c>
      <c r="T30" s="60">
        <v>216174.37</v>
      </c>
      <c r="U30" s="61">
        <v>11529.339999999998</v>
      </c>
      <c r="V30" s="61">
        <v>414177.85</v>
      </c>
      <c r="W30" s="62">
        <f t="shared" si="9"/>
        <v>641881.5599999999</v>
      </c>
      <c r="X30" s="111">
        <v>0</v>
      </c>
      <c r="Y30" s="63">
        <v>157545.03999999998</v>
      </c>
      <c r="AA30" s="53" t="s">
        <v>12</v>
      </c>
      <c r="AB30" s="54" t="s">
        <v>59</v>
      </c>
      <c r="AC30" s="117">
        <f t="shared" si="3"/>
        <v>0.33631671151687836</v>
      </c>
      <c r="AD30" s="67">
        <f t="shared" si="3"/>
        <v>1.2806571552231008</v>
      </c>
      <c r="AE30" s="65">
        <f t="shared" si="4"/>
        <v>0.4069536042208315</v>
      </c>
      <c r="AF30" s="114">
        <v>0</v>
      </c>
      <c r="AG30" s="64">
        <f t="shared" si="5"/>
        <v>0.8694872107179037</v>
      </c>
      <c r="AH30" s="66">
        <f t="shared" si="6"/>
        <v>0.43462852166732935</v>
      </c>
      <c r="AI30" s="67">
        <f t="shared" si="7"/>
        <v>0.7284987113627637</v>
      </c>
      <c r="AJ30" s="68">
        <f t="shared" si="8"/>
        <v>0.7707027134414022</v>
      </c>
      <c r="AK30" s="114">
        <v>0</v>
      </c>
      <c r="AL30" s="107">
        <f t="shared" si="8"/>
        <v>-1</v>
      </c>
    </row>
    <row r="31" spans="1:38" ht="13.5">
      <c r="A31" s="53" t="s">
        <v>71</v>
      </c>
      <c r="B31" s="54" t="s">
        <v>59</v>
      </c>
      <c r="C31" s="22">
        <v>4218997.381814256</v>
      </c>
      <c r="D31" s="34">
        <v>582139.8717727358</v>
      </c>
      <c r="E31" s="29">
        <f t="shared" si="0"/>
        <v>4801137.253586993</v>
      </c>
      <c r="F31" s="111">
        <v>0</v>
      </c>
      <c r="G31" s="60">
        <v>938582.1600000001</v>
      </c>
      <c r="H31" s="61">
        <v>65398.19000000002</v>
      </c>
      <c r="I31" s="61">
        <v>1393017.55</v>
      </c>
      <c r="J31" s="62">
        <f t="shared" si="1"/>
        <v>2396997.9000000004</v>
      </c>
      <c r="K31" s="114">
        <v>0</v>
      </c>
      <c r="L31" s="63">
        <v>0</v>
      </c>
      <c r="N31" s="53" t="s">
        <v>71</v>
      </c>
      <c r="O31" s="54" t="s">
        <v>59</v>
      </c>
      <c r="P31" s="22">
        <v>3214667.9250799967</v>
      </c>
      <c r="Q31" s="34">
        <v>259898.398080479</v>
      </c>
      <c r="R31" s="29">
        <f t="shared" si="2"/>
        <v>3474566.3231604756</v>
      </c>
      <c r="S31" s="111">
        <v>0</v>
      </c>
      <c r="T31" s="60">
        <v>436772.93999999994</v>
      </c>
      <c r="U31" s="61">
        <v>46691.46</v>
      </c>
      <c r="V31" s="61">
        <v>740704.9</v>
      </c>
      <c r="W31" s="62">
        <f t="shared" si="9"/>
        <v>1224169.3</v>
      </c>
      <c r="X31" s="111">
        <v>0</v>
      </c>
      <c r="Y31" s="63">
        <v>229398.27</v>
      </c>
      <c r="AA31" s="53" t="s">
        <v>71</v>
      </c>
      <c r="AB31" s="54" t="s">
        <v>59</v>
      </c>
      <c r="AC31" s="117">
        <f t="shared" si="3"/>
        <v>0.31242090322883564</v>
      </c>
      <c r="AD31" s="67">
        <f t="shared" si="3"/>
        <v>1.239874797506343</v>
      </c>
      <c r="AE31" s="65">
        <f t="shared" si="4"/>
        <v>0.3817946779671382</v>
      </c>
      <c r="AF31" s="114">
        <v>0</v>
      </c>
      <c r="AG31" s="64">
        <f t="shared" si="5"/>
        <v>1.1489018069663386</v>
      </c>
      <c r="AH31" s="66">
        <f t="shared" si="6"/>
        <v>0.4006456426935465</v>
      </c>
      <c r="AI31" s="67">
        <f t="shared" si="7"/>
        <v>0.8806646884609513</v>
      </c>
      <c r="AJ31" s="68">
        <f t="shared" si="8"/>
        <v>0.958060784566318</v>
      </c>
      <c r="AK31" s="114">
        <v>0</v>
      </c>
      <c r="AL31" s="107">
        <f t="shared" si="8"/>
        <v>-1</v>
      </c>
    </row>
    <row r="32" spans="1:38" ht="13.5">
      <c r="A32" s="53" t="s">
        <v>40</v>
      </c>
      <c r="B32" s="54" t="s">
        <v>62</v>
      </c>
      <c r="C32" s="22">
        <v>2109582.4194467263</v>
      </c>
      <c r="D32" s="34">
        <v>291081.4888021188</v>
      </c>
      <c r="E32" s="29">
        <f t="shared" si="0"/>
        <v>2400663.908248845</v>
      </c>
      <c r="F32" s="111">
        <v>0</v>
      </c>
      <c r="G32" s="60">
        <v>131037.63</v>
      </c>
      <c r="H32" s="61">
        <v>5973.01</v>
      </c>
      <c r="I32" s="61">
        <v>44786.49</v>
      </c>
      <c r="J32" s="62">
        <f t="shared" si="1"/>
        <v>181797.13</v>
      </c>
      <c r="K32" s="114">
        <v>0</v>
      </c>
      <c r="L32" s="63">
        <v>0</v>
      </c>
      <c r="N32" s="53" t="s">
        <v>40</v>
      </c>
      <c r="O32" s="54" t="s">
        <v>62</v>
      </c>
      <c r="P32" s="22">
        <v>1614780.4171148236</v>
      </c>
      <c r="Q32" s="34">
        <v>130551.22751113611</v>
      </c>
      <c r="R32" s="29">
        <f t="shared" si="2"/>
        <v>1745331.6446259597</v>
      </c>
      <c r="S32" s="111">
        <v>0</v>
      </c>
      <c r="T32" s="60">
        <v>72206.53</v>
      </c>
      <c r="U32" s="61">
        <v>3100.7599999999998</v>
      </c>
      <c r="V32" s="61">
        <v>18401.07</v>
      </c>
      <c r="W32" s="62">
        <f t="shared" si="9"/>
        <v>93708.35999999999</v>
      </c>
      <c r="X32" s="111">
        <v>0</v>
      </c>
      <c r="Y32" s="63">
        <v>115230.53</v>
      </c>
      <c r="AA32" s="53" t="s">
        <v>40</v>
      </c>
      <c r="AB32" s="54" t="s">
        <v>62</v>
      </c>
      <c r="AC32" s="117">
        <f t="shared" si="3"/>
        <v>0.30642061117881303</v>
      </c>
      <c r="AD32" s="67">
        <f t="shared" si="3"/>
        <v>1.229634254318209</v>
      </c>
      <c r="AE32" s="65">
        <f t="shared" si="4"/>
        <v>0.37547721411040413</v>
      </c>
      <c r="AF32" s="114">
        <v>0</v>
      </c>
      <c r="AG32" s="64">
        <f t="shared" si="5"/>
        <v>0.814761490408139</v>
      </c>
      <c r="AH32" s="66">
        <f t="shared" si="6"/>
        <v>0.9263051638953033</v>
      </c>
      <c r="AI32" s="67">
        <f t="shared" si="7"/>
        <v>1.4339068325918003</v>
      </c>
      <c r="AJ32" s="68">
        <f t="shared" si="8"/>
        <v>0.9400310708671034</v>
      </c>
      <c r="AK32" s="114">
        <v>0</v>
      </c>
      <c r="AL32" s="107">
        <f t="shared" si="8"/>
        <v>-1</v>
      </c>
    </row>
    <row r="33" spans="1:38" ht="13.5">
      <c r="A33" s="53" t="s">
        <v>72</v>
      </c>
      <c r="B33" s="71" t="s">
        <v>59</v>
      </c>
      <c r="C33" s="23">
        <v>3467826.7888089065</v>
      </c>
      <c r="D33" s="35">
        <v>478492.88811342337</v>
      </c>
      <c r="E33" s="30">
        <f t="shared" si="0"/>
        <v>3946319.6769223297</v>
      </c>
      <c r="F33" s="111">
        <v>0</v>
      </c>
      <c r="G33" s="60">
        <v>565337.63</v>
      </c>
      <c r="H33" s="61">
        <v>19421.19</v>
      </c>
      <c r="I33" s="61">
        <v>932807.9700000001</v>
      </c>
      <c r="J33" s="62">
        <f t="shared" si="1"/>
        <v>1517566.79</v>
      </c>
      <c r="K33" s="114">
        <v>0</v>
      </c>
      <c r="L33" s="63">
        <v>0</v>
      </c>
      <c r="N33" s="53" t="s">
        <v>72</v>
      </c>
      <c r="O33" s="71" t="s">
        <v>59</v>
      </c>
      <c r="P33" s="23">
        <v>2684869.4246449494</v>
      </c>
      <c r="Q33" s="35">
        <v>217065.42597338892</v>
      </c>
      <c r="R33" s="30">
        <f t="shared" si="2"/>
        <v>2901934.850618338</v>
      </c>
      <c r="S33" s="111">
        <v>0</v>
      </c>
      <c r="T33" s="60">
        <v>287808.87000000005</v>
      </c>
      <c r="U33" s="61">
        <v>23110.19</v>
      </c>
      <c r="V33" s="61">
        <v>585640.8400000001</v>
      </c>
      <c r="W33" s="62">
        <f t="shared" si="9"/>
        <v>896559.9000000001</v>
      </c>
      <c r="X33" s="111">
        <v>0</v>
      </c>
      <c r="Y33" s="63">
        <v>191591.90999999997</v>
      </c>
      <c r="AA33" s="53" t="s">
        <v>72</v>
      </c>
      <c r="AB33" s="54" t="s">
        <v>59</v>
      </c>
      <c r="AC33" s="117">
        <f t="shared" si="3"/>
        <v>0.2916184142800524</v>
      </c>
      <c r="AD33" s="67">
        <f t="shared" si="3"/>
        <v>1.204371727868279</v>
      </c>
      <c r="AE33" s="65">
        <f t="shared" si="4"/>
        <v>0.359892582041067</v>
      </c>
      <c r="AF33" s="114">
        <v>0</v>
      </c>
      <c r="AG33" s="64">
        <f t="shared" si="5"/>
        <v>0.9642814691569439</v>
      </c>
      <c r="AH33" s="66">
        <f t="shared" si="6"/>
        <v>-0.1596265543468055</v>
      </c>
      <c r="AI33" s="67">
        <f t="shared" si="7"/>
        <v>0.5927987023582575</v>
      </c>
      <c r="AJ33" s="68">
        <f t="shared" si="8"/>
        <v>0.6926552146710998</v>
      </c>
      <c r="AK33" s="114">
        <v>0</v>
      </c>
      <c r="AL33" s="107">
        <f t="shared" si="8"/>
        <v>-1</v>
      </c>
    </row>
    <row r="34" spans="1:38" ht="13.5">
      <c r="A34" s="53" t="s">
        <v>73</v>
      </c>
      <c r="B34" s="54" t="s">
        <v>59</v>
      </c>
      <c r="C34" s="22">
        <v>2373117.9978320957</v>
      </c>
      <c r="D34" s="34">
        <v>327444.2911281163</v>
      </c>
      <c r="E34" s="29">
        <f t="shared" si="0"/>
        <v>2700562.288960212</v>
      </c>
      <c r="F34" s="111">
        <v>0</v>
      </c>
      <c r="G34" s="60">
        <v>187170.34999999998</v>
      </c>
      <c r="H34" s="61">
        <v>11982.8</v>
      </c>
      <c r="I34" s="61">
        <v>317977.44999999995</v>
      </c>
      <c r="J34" s="62">
        <f t="shared" si="1"/>
        <v>517130.5999999999</v>
      </c>
      <c r="K34" s="114">
        <v>0</v>
      </c>
      <c r="L34" s="63">
        <v>0</v>
      </c>
      <c r="N34" s="53" t="s">
        <v>73</v>
      </c>
      <c r="O34" s="54" t="s">
        <v>59</v>
      </c>
      <c r="P34" s="22">
        <v>1818306.2119608158</v>
      </c>
      <c r="Q34" s="34">
        <v>147005.8129555139</v>
      </c>
      <c r="R34" s="29">
        <f t="shared" si="2"/>
        <v>1965312.0249163297</v>
      </c>
      <c r="S34" s="111">
        <v>0</v>
      </c>
      <c r="T34" s="60">
        <v>99914.63</v>
      </c>
      <c r="U34" s="61">
        <v>8595.509999999998</v>
      </c>
      <c r="V34" s="61">
        <v>195608.29</v>
      </c>
      <c r="W34" s="62">
        <f t="shared" si="9"/>
        <v>304118.43</v>
      </c>
      <c r="X34" s="111">
        <v>0</v>
      </c>
      <c r="Y34" s="63">
        <v>129754.11</v>
      </c>
      <c r="AA34" s="53" t="s">
        <v>73</v>
      </c>
      <c r="AB34" s="54" t="s">
        <v>59</v>
      </c>
      <c r="AC34" s="117">
        <f t="shared" si="3"/>
        <v>0.30512560657920473</v>
      </c>
      <c r="AD34" s="67">
        <f t="shared" si="3"/>
        <v>1.2274241034754576</v>
      </c>
      <c r="AE34" s="65">
        <f t="shared" si="4"/>
        <v>0.3741137563513277</v>
      </c>
      <c r="AF34" s="114">
        <v>0</v>
      </c>
      <c r="AG34" s="64">
        <f t="shared" si="5"/>
        <v>0.873302738547898</v>
      </c>
      <c r="AH34" s="66">
        <f t="shared" si="6"/>
        <v>0.3940766749151594</v>
      </c>
      <c r="AI34" s="67">
        <f t="shared" si="7"/>
        <v>0.6255826887500522</v>
      </c>
      <c r="AJ34" s="68">
        <f t="shared" si="8"/>
        <v>0.7004250613815148</v>
      </c>
      <c r="AK34" s="114">
        <v>0</v>
      </c>
      <c r="AL34" s="107">
        <f t="shared" si="8"/>
        <v>-1</v>
      </c>
    </row>
    <row r="35" spans="1:38" ht="13.5">
      <c r="A35" s="53" t="s">
        <v>13</v>
      </c>
      <c r="B35" s="54" t="s">
        <v>59</v>
      </c>
      <c r="C35" s="22">
        <v>10646125.674182335</v>
      </c>
      <c r="D35" s="34">
        <v>1468959.0141864147</v>
      </c>
      <c r="E35" s="29">
        <f t="shared" si="0"/>
        <v>12115084.688368749</v>
      </c>
      <c r="F35" s="111">
        <v>0</v>
      </c>
      <c r="G35" s="60">
        <v>4745211.559999999</v>
      </c>
      <c r="H35" s="61">
        <v>264952.36</v>
      </c>
      <c r="I35" s="61">
        <v>4912269.959999999</v>
      </c>
      <c r="J35" s="62">
        <f t="shared" si="1"/>
        <v>9922433.879999999</v>
      </c>
      <c r="K35" s="114">
        <v>0</v>
      </c>
      <c r="L35" s="63">
        <v>0</v>
      </c>
      <c r="N35" s="53" t="s">
        <v>13</v>
      </c>
      <c r="O35" s="54" t="s">
        <v>59</v>
      </c>
      <c r="P35" s="22">
        <v>7783346.849466031</v>
      </c>
      <c r="Q35" s="34">
        <v>629265.4249289607</v>
      </c>
      <c r="R35" s="29">
        <f t="shared" si="2"/>
        <v>8412612.274394993</v>
      </c>
      <c r="S35" s="111">
        <v>0</v>
      </c>
      <c r="T35" s="60">
        <v>2513396.0100000007</v>
      </c>
      <c r="U35" s="61">
        <v>157923.61000000002</v>
      </c>
      <c r="V35" s="61">
        <v>2943198.85</v>
      </c>
      <c r="W35" s="62">
        <f t="shared" si="9"/>
        <v>5614518.470000001</v>
      </c>
      <c r="X35" s="111">
        <v>0</v>
      </c>
      <c r="Y35" s="63">
        <v>555418.6000000001</v>
      </c>
      <c r="AA35" s="53" t="s">
        <v>13</v>
      </c>
      <c r="AB35" s="54" t="s">
        <v>59</v>
      </c>
      <c r="AC35" s="117">
        <f t="shared" si="3"/>
        <v>0.36780820385933355</v>
      </c>
      <c r="AD35" s="67">
        <f t="shared" si="3"/>
        <v>1.3344028703821587</v>
      </c>
      <c r="AE35" s="65">
        <f t="shared" si="4"/>
        <v>0.4401097177915556</v>
      </c>
      <c r="AF35" s="114">
        <v>0</v>
      </c>
      <c r="AG35" s="64">
        <f t="shared" si="5"/>
        <v>0.8879681280308858</v>
      </c>
      <c r="AH35" s="66">
        <f t="shared" si="6"/>
        <v>0.6777248189805183</v>
      </c>
      <c r="AI35" s="67">
        <f t="shared" si="7"/>
        <v>0.6690241503729859</v>
      </c>
      <c r="AJ35" s="68">
        <f t="shared" si="8"/>
        <v>0.7672813675862746</v>
      </c>
      <c r="AK35" s="114">
        <v>0</v>
      </c>
      <c r="AL35" s="107">
        <f t="shared" si="8"/>
        <v>-1</v>
      </c>
    </row>
    <row r="36" spans="1:38" ht="13.5">
      <c r="A36" s="53" t="s">
        <v>74</v>
      </c>
      <c r="B36" s="54" t="s">
        <v>62</v>
      </c>
      <c r="C36" s="22">
        <v>21864661.509327836</v>
      </c>
      <c r="D36" s="34">
        <v>3016899.5369039434</v>
      </c>
      <c r="E36" s="29">
        <f t="shared" si="0"/>
        <v>24881561.04623178</v>
      </c>
      <c r="F36" s="111">
        <v>0</v>
      </c>
      <c r="G36" s="60">
        <v>7801152.850000001</v>
      </c>
      <c r="H36" s="61">
        <v>737755.1</v>
      </c>
      <c r="I36" s="61">
        <v>8884040.709999999</v>
      </c>
      <c r="J36" s="62">
        <f t="shared" si="1"/>
        <v>17422948.66</v>
      </c>
      <c r="K36" s="114">
        <v>0</v>
      </c>
      <c r="L36" s="63">
        <v>0</v>
      </c>
      <c r="N36" s="53" t="s">
        <v>74</v>
      </c>
      <c r="O36" s="54" t="s">
        <v>62</v>
      </c>
      <c r="P36" s="22">
        <v>16254223.09584286</v>
      </c>
      <c r="Q36" s="34">
        <v>1314115.996770385</v>
      </c>
      <c r="R36" s="29">
        <f t="shared" si="2"/>
        <v>17568339.092613246</v>
      </c>
      <c r="S36" s="111">
        <v>0</v>
      </c>
      <c r="T36" s="60">
        <v>4173558.6500000004</v>
      </c>
      <c r="U36" s="61">
        <v>389235.17</v>
      </c>
      <c r="V36" s="61">
        <v>5557499.530000001</v>
      </c>
      <c r="W36" s="62">
        <f t="shared" si="9"/>
        <v>10120293.350000001</v>
      </c>
      <c r="X36" s="111">
        <v>0</v>
      </c>
      <c r="Y36" s="63">
        <v>1159899.16</v>
      </c>
      <c r="AA36" s="53" t="s">
        <v>74</v>
      </c>
      <c r="AB36" s="54" t="s">
        <v>62</v>
      </c>
      <c r="AC36" s="117">
        <f t="shared" si="3"/>
        <v>0.34516804527679246</v>
      </c>
      <c r="AD36" s="67">
        <f t="shared" si="3"/>
        <v>1.2957634975286623</v>
      </c>
      <c r="AE36" s="65">
        <f t="shared" si="4"/>
        <v>0.41627281412694495</v>
      </c>
      <c r="AF36" s="114">
        <v>0</v>
      </c>
      <c r="AG36" s="64">
        <f t="shared" si="5"/>
        <v>0.8691849101006404</v>
      </c>
      <c r="AH36" s="66">
        <f t="shared" si="6"/>
        <v>0.8953968111360544</v>
      </c>
      <c r="AI36" s="67">
        <f t="shared" si="7"/>
        <v>0.5985679642513613</v>
      </c>
      <c r="AJ36" s="68">
        <f t="shared" si="8"/>
        <v>0.7215853392233929</v>
      </c>
      <c r="AK36" s="114">
        <v>0</v>
      </c>
      <c r="AL36" s="107">
        <f t="shared" si="8"/>
        <v>-1</v>
      </c>
    </row>
    <row r="37" spans="1:38" ht="13.5">
      <c r="A37" s="53" t="s">
        <v>14</v>
      </c>
      <c r="B37" s="54" t="s">
        <v>62</v>
      </c>
      <c r="C37" s="22">
        <v>3078154.165518832</v>
      </c>
      <c r="D37" s="34">
        <v>424725.618208676</v>
      </c>
      <c r="E37" s="29">
        <f t="shared" si="0"/>
        <v>3502879.783727508</v>
      </c>
      <c r="F37" s="111">
        <v>0</v>
      </c>
      <c r="G37" s="60">
        <v>477354.6499999999</v>
      </c>
      <c r="H37" s="61">
        <v>25390.649999999998</v>
      </c>
      <c r="I37" s="61">
        <v>608502.73</v>
      </c>
      <c r="J37" s="62">
        <f t="shared" si="1"/>
        <v>1111248.0299999998</v>
      </c>
      <c r="K37" s="114">
        <v>0</v>
      </c>
      <c r="L37" s="63">
        <v>0</v>
      </c>
      <c r="N37" s="53" t="s">
        <v>14</v>
      </c>
      <c r="O37" s="54" t="s">
        <v>62</v>
      </c>
      <c r="P37" s="22">
        <v>2310633.2600386017</v>
      </c>
      <c r="Q37" s="34">
        <v>186809.30560520128</v>
      </c>
      <c r="R37" s="29">
        <f t="shared" si="2"/>
        <v>2497442.565643803</v>
      </c>
      <c r="S37" s="111">
        <v>0</v>
      </c>
      <c r="T37" s="60">
        <v>250705.02</v>
      </c>
      <c r="U37" s="61">
        <v>24970.379999999997</v>
      </c>
      <c r="V37" s="61">
        <v>466991.64</v>
      </c>
      <c r="W37" s="62">
        <f t="shared" si="9"/>
        <v>742667.04</v>
      </c>
      <c r="X37" s="111">
        <v>0</v>
      </c>
      <c r="Y37" s="63">
        <v>164886.48999999996</v>
      </c>
      <c r="AA37" s="53" t="s">
        <v>14</v>
      </c>
      <c r="AB37" s="54" t="s">
        <v>62</v>
      </c>
      <c r="AC37" s="117">
        <f t="shared" si="3"/>
        <v>0.33216907189651024</v>
      </c>
      <c r="AD37" s="67">
        <f t="shared" si="3"/>
        <v>1.273578486000488</v>
      </c>
      <c r="AE37" s="65">
        <f t="shared" si="4"/>
        <v>0.4025867228800588</v>
      </c>
      <c r="AF37" s="114">
        <v>0</v>
      </c>
      <c r="AG37" s="64">
        <f t="shared" si="5"/>
        <v>0.9040490294131323</v>
      </c>
      <c r="AH37" s="66">
        <f t="shared" si="6"/>
        <v>0.016830741062010324</v>
      </c>
      <c r="AI37" s="67">
        <f t="shared" si="7"/>
        <v>0.30302703063378167</v>
      </c>
      <c r="AJ37" s="68">
        <f t="shared" si="8"/>
        <v>0.4962937226889721</v>
      </c>
      <c r="AK37" s="114">
        <v>0</v>
      </c>
      <c r="AL37" s="107">
        <f t="shared" si="8"/>
        <v>-1</v>
      </c>
    </row>
    <row r="38" spans="1:38" ht="13.5">
      <c r="A38" s="53" t="s">
        <v>75</v>
      </c>
      <c r="B38" s="54" t="s">
        <v>62</v>
      </c>
      <c r="C38" s="22">
        <v>2350595.020680177</v>
      </c>
      <c r="D38" s="34">
        <v>324336.5567911208</v>
      </c>
      <c r="E38" s="29">
        <f t="shared" si="0"/>
        <v>2674931.5774712977</v>
      </c>
      <c r="F38" s="111">
        <v>0</v>
      </c>
      <c r="G38" s="60">
        <v>120851.38</v>
      </c>
      <c r="H38" s="61">
        <v>14747.35</v>
      </c>
      <c r="I38" s="61">
        <v>204522.97</v>
      </c>
      <c r="J38" s="62">
        <f t="shared" si="1"/>
        <v>340121.7</v>
      </c>
      <c r="K38" s="114">
        <v>0</v>
      </c>
      <c r="L38" s="63">
        <v>0</v>
      </c>
      <c r="N38" s="53" t="s">
        <v>75</v>
      </c>
      <c r="O38" s="54" t="s">
        <v>62</v>
      </c>
      <c r="P38" s="22">
        <v>1787372.332142481</v>
      </c>
      <c r="Q38" s="34">
        <v>144504.88097791345</v>
      </c>
      <c r="R38" s="29">
        <f t="shared" si="2"/>
        <v>1931877.2131203946</v>
      </c>
      <c r="S38" s="111">
        <v>0</v>
      </c>
      <c r="T38" s="60">
        <v>66399.44999999998</v>
      </c>
      <c r="U38" s="61">
        <v>18482.079999999998</v>
      </c>
      <c r="V38" s="61">
        <v>115633.95999999999</v>
      </c>
      <c r="W38" s="62">
        <f t="shared" si="9"/>
        <v>200515.49</v>
      </c>
      <c r="X38" s="111">
        <v>0</v>
      </c>
      <c r="Y38" s="63">
        <v>127546.62999999998</v>
      </c>
      <c r="AA38" s="53" t="s">
        <v>75</v>
      </c>
      <c r="AB38" s="54" t="s">
        <v>62</v>
      </c>
      <c r="AC38" s="117">
        <f aca="true" t="shared" si="10" ref="AC38:AD69">+C38/P38-1</f>
        <v>0.3151121220851474</v>
      </c>
      <c r="AD38" s="67">
        <f t="shared" si="10"/>
        <v>1.2444678310948771</v>
      </c>
      <c r="AE38" s="65">
        <f aca="true" t="shared" si="11" ref="AE38:AE69">+E38/R38-1</f>
        <v>0.38462815302361353</v>
      </c>
      <c r="AF38" s="114">
        <v>0</v>
      </c>
      <c r="AG38" s="64">
        <f aca="true" t="shared" si="12" ref="AG38:AG69">+G38/T38-1</f>
        <v>0.8200659794621799</v>
      </c>
      <c r="AH38" s="66">
        <f aca="true" t="shared" si="13" ref="AH38:AH69">+H38/U38-1</f>
        <v>-0.2020730350696457</v>
      </c>
      <c r="AI38" s="67">
        <f aca="true" t="shared" si="14" ref="AI38:AI69">+I38/V38-1</f>
        <v>0.7687102474048282</v>
      </c>
      <c r="AJ38" s="68">
        <f aca="true" t="shared" si="15" ref="AJ38:AL69">+J38/W38-1</f>
        <v>0.6962365351424971</v>
      </c>
      <c r="AK38" s="114">
        <v>0</v>
      </c>
      <c r="AL38" s="107">
        <f t="shared" si="15"/>
        <v>-1</v>
      </c>
    </row>
    <row r="39" spans="1:38" ht="13.5">
      <c r="A39" s="53" t="s">
        <v>37</v>
      </c>
      <c r="B39" s="54" t="s">
        <v>62</v>
      </c>
      <c r="C39" s="22">
        <v>2223578.8261096906</v>
      </c>
      <c r="D39" s="34">
        <v>306810.7835969863</v>
      </c>
      <c r="E39" s="29">
        <f t="shared" si="0"/>
        <v>2530389.609706677</v>
      </c>
      <c r="F39" s="111">
        <v>0</v>
      </c>
      <c r="G39" s="60">
        <v>164076.32999999996</v>
      </c>
      <c r="H39" s="61">
        <v>6091.17</v>
      </c>
      <c r="I39" s="61">
        <v>186758.86999999997</v>
      </c>
      <c r="J39" s="62">
        <f t="shared" si="1"/>
        <v>356926.36999999994</v>
      </c>
      <c r="K39" s="114">
        <v>0</v>
      </c>
      <c r="L39" s="63">
        <v>0</v>
      </c>
      <c r="N39" s="53" t="s">
        <v>37</v>
      </c>
      <c r="O39" s="54" t="s">
        <v>62</v>
      </c>
      <c r="P39" s="22">
        <v>1690488.6961753669</v>
      </c>
      <c r="Q39" s="34">
        <v>136672.0651552842</v>
      </c>
      <c r="R39" s="29">
        <f t="shared" si="2"/>
        <v>1827160.7613306511</v>
      </c>
      <c r="S39" s="111">
        <v>0</v>
      </c>
      <c r="T39" s="60">
        <v>88635.24</v>
      </c>
      <c r="U39" s="61">
        <v>11778.02</v>
      </c>
      <c r="V39" s="61">
        <v>115839.37000000001</v>
      </c>
      <c r="W39" s="62">
        <f t="shared" si="9"/>
        <v>216252.63</v>
      </c>
      <c r="X39" s="111">
        <v>0</v>
      </c>
      <c r="Y39" s="63">
        <v>120633.05</v>
      </c>
      <c r="AA39" s="53" t="s">
        <v>37</v>
      </c>
      <c r="AB39" s="54" t="s">
        <v>62</v>
      </c>
      <c r="AC39" s="117">
        <f t="shared" si="10"/>
        <v>0.31534675809451396</v>
      </c>
      <c r="AD39" s="67">
        <f t="shared" si="10"/>
        <v>1.2448682783010105</v>
      </c>
      <c r="AE39" s="65">
        <f t="shared" si="11"/>
        <v>0.38487519175044627</v>
      </c>
      <c r="AF39" s="114">
        <v>0</v>
      </c>
      <c r="AG39" s="64">
        <f t="shared" si="12"/>
        <v>0.8511410360032865</v>
      </c>
      <c r="AH39" s="66">
        <f t="shared" si="13"/>
        <v>-0.4828358246971902</v>
      </c>
      <c r="AI39" s="67">
        <f t="shared" si="14"/>
        <v>0.6122227702032561</v>
      </c>
      <c r="AJ39" s="68">
        <f t="shared" si="15"/>
        <v>0.6505064932620701</v>
      </c>
      <c r="AK39" s="114">
        <v>0</v>
      </c>
      <c r="AL39" s="107">
        <f t="shared" si="15"/>
        <v>-1</v>
      </c>
    </row>
    <row r="40" spans="1:38" ht="13.5">
      <c r="A40" s="53" t="s">
        <v>15</v>
      </c>
      <c r="B40" s="54" t="s">
        <v>59</v>
      </c>
      <c r="C40" s="22">
        <v>3115287.7728306386</v>
      </c>
      <c r="D40" s="34">
        <v>429849.3363442057</v>
      </c>
      <c r="E40" s="29">
        <f t="shared" si="0"/>
        <v>3545137.1091748443</v>
      </c>
      <c r="F40" s="111">
        <v>0</v>
      </c>
      <c r="G40" s="60">
        <v>525616.15</v>
      </c>
      <c r="H40" s="61">
        <v>21853.91</v>
      </c>
      <c r="I40" s="61">
        <v>299633.2</v>
      </c>
      <c r="J40" s="62">
        <f t="shared" si="1"/>
        <v>847103.26</v>
      </c>
      <c r="K40" s="114">
        <v>0</v>
      </c>
      <c r="L40" s="63">
        <v>0</v>
      </c>
      <c r="N40" s="53" t="s">
        <v>15</v>
      </c>
      <c r="O40" s="54" t="s">
        <v>59</v>
      </c>
      <c r="P40" s="22">
        <v>2382514.667369041</v>
      </c>
      <c r="Q40" s="34">
        <v>192620.7496026359</v>
      </c>
      <c r="R40" s="29">
        <f t="shared" si="2"/>
        <v>2575135.416971677</v>
      </c>
      <c r="S40" s="111">
        <v>0</v>
      </c>
      <c r="T40" s="60">
        <v>283037.41000000003</v>
      </c>
      <c r="U40" s="61">
        <v>15346.42</v>
      </c>
      <c r="V40" s="61">
        <v>164623.8</v>
      </c>
      <c r="W40" s="62">
        <f t="shared" si="9"/>
        <v>463007.63</v>
      </c>
      <c r="X40" s="111">
        <v>0</v>
      </c>
      <c r="Y40" s="63">
        <v>170015.94999999998</v>
      </c>
      <c r="AA40" s="53" t="s">
        <v>15</v>
      </c>
      <c r="AB40" s="54" t="s">
        <v>59</v>
      </c>
      <c r="AC40" s="117">
        <f t="shared" si="10"/>
        <v>0.3075628937347876</v>
      </c>
      <c r="AD40" s="67">
        <f t="shared" si="10"/>
        <v>1.2315837584006761</v>
      </c>
      <c r="AE40" s="65">
        <f t="shared" si="11"/>
        <v>0.37667987703104</v>
      </c>
      <c r="AF40" s="114">
        <v>0</v>
      </c>
      <c r="AG40" s="64">
        <f t="shared" si="12"/>
        <v>0.8570553977299324</v>
      </c>
      <c r="AH40" s="66">
        <f t="shared" si="13"/>
        <v>0.42403961314756144</v>
      </c>
      <c r="AI40" s="67">
        <f t="shared" si="14"/>
        <v>0.8201086355678828</v>
      </c>
      <c r="AJ40" s="68">
        <f t="shared" si="15"/>
        <v>0.829566523558154</v>
      </c>
      <c r="AK40" s="114">
        <v>0</v>
      </c>
      <c r="AL40" s="107">
        <f t="shared" si="15"/>
        <v>-1</v>
      </c>
    </row>
    <row r="41" spans="1:38" ht="13.5">
      <c r="A41" s="53" t="s">
        <v>16</v>
      </c>
      <c r="B41" s="54" t="s">
        <v>62</v>
      </c>
      <c r="C41" s="22">
        <v>2433988.6461199955</v>
      </c>
      <c r="D41" s="34">
        <v>335843.2608790298</v>
      </c>
      <c r="E41" s="29">
        <f t="shared" si="0"/>
        <v>2769831.9069990255</v>
      </c>
      <c r="F41" s="111">
        <v>0</v>
      </c>
      <c r="G41" s="60">
        <v>249858.5</v>
      </c>
      <c r="H41" s="61">
        <v>12682.84</v>
      </c>
      <c r="I41" s="61">
        <v>99945.15999999997</v>
      </c>
      <c r="J41" s="62">
        <f t="shared" si="1"/>
        <v>362486.5</v>
      </c>
      <c r="K41" s="114">
        <v>0</v>
      </c>
      <c r="L41" s="63">
        <v>0</v>
      </c>
      <c r="N41" s="53" t="s">
        <v>16</v>
      </c>
      <c r="O41" s="54" t="s">
        <v>62</v>
      </c>
      <c r="P41" s="22">
        <v>1845859.68841756</v>
      </c>
      <c r="Q41" s="34">
        <v>149233.4472118509</v>
      </c>
      <c r="R41" s="29">
        <f t="shared" si="2"/>
        <v>1995093.1356294109</v>
      </c>
      <c r="S41" s="111">
        <v>0</v>
      </c>
      <c r="T41" s="60">
        <v>133760.44</v>
      </c>
      <c r="U41" s="61">
        <v>6285.780000000001</v>
      </c>
      <c r="V41" s="61">
        <v>65753.16</v>
      </c>
      <c r="W41" s="62">
        <f t="shared" si="9"/>
        <v>205799.38</v>
      </c>
      <c r="X41" s="111">
        <v>0</v>
      </c>
      <c r="Y41" s="63">
        <v>131720.31</v>
      </c>
      <c r="AA41" s="53" t="s">
        <v>16</v>
      </c>
      <c r="AB41" s="54" t="s">
        <v>62</v>
      </c>
      <c r="AC41" s="117">
        <f t="shared" si="10"/>
        <v>0.3186206196455992</v>
      </c>
      <c r="AD41" s="67">
        <f t="shared" si="10"/>
        <v>1.250455693101217</v>
      </c>
      <c r="AE41" s="65">
        <f t="shared" si="11"/>
        <v>0.3883221076419576</v>
      </c>
      <c r="AF41" s="114">
        <v>0</v>
      </c>
      <c r="AG41" s="64">
        <f t="shared" si="12"/>
        <v>0.8679551293342038</v>
      </c>
      <c r="AH41" s="66">
        <f t="shared" si="13"/>
        <v>1.0177034512821002</v>
      </c>
      <c r="AI41" s="67">
        <f t="shared" si="14"/>
        <v>0.5200054263551739</v>
      </c>
      <c r="AJ41" s="68">
        <f t="shared" si="15"/>
        <v>0.7613585619159786</v>
      </c>
      <c r="AK41" s="114">
        <v>0</v>
      </c>
      <c r="AL41" s="107">
        <f t="shared" si="15"/>
        <v>-1</v>
      </c>
    </row>
    <row r="42" spans="1:38" ht="13.5">
      <c r="A42" s="53" t="s">
        <v>17</v>
      </c>
      <c r="B42" s="54" t="s">
        <v>59</v>
      </c>
      <c r="C42" s="22">
        <v>7139951.214237448</v>
      </c>
      <c r="D42" s="34">
        <v>985174.8906590735</v>
      </c>
      <c r="E42" s="29">
        <f t="shared" si="0"/>
        <v>8125126.104896521</v>
      </c>
      <c r="F42" s="111">
        <v>0</v>
      </c>
      <c r="G42" s="60">
        <v>2996267.99</v>
      </c>
      <c r="H42" s="61">
        <v>117914.76999999999</v>
      </c>
      <c r="I42" s="61">
        <v>1805120.64</v>
      </c>
      <c r="J42" s="62">
        <f t="shared" si="1"/>
        <v>4919303.4</v>
      </c>
      <c r="K42" s="114">
        <v>0</v>
      </c>
      <c r="L42" s="63">
        <v>0</v>
      </c>
      <c r="N42" s="53" t="s">
        <v>17</v>
      </c>
      <c r="O42" s="54" t="s">
        <v>59</v>
      </c>
      <c r="P42" s="22">
        <v>5464868.502380717</v>
      </c>
      <c r="Q42" s="34">
        <v>441821.8623479968</v>
      </c>
      <c r="R42" s="29">
        <f t="shared" si="2"/>
        <v>5906690.364728713</v>
      </c>
      <c r="S42" s="111">
        <v>0</v>
      </c>
      <c r="T42" s="60">
        <v>1624964.83</v>
      </c>
      <c r="U42" s="61">
        <v>89280.07</v>
      </c>
      <c r="V42" s="61">
        <v>1083353.6600000001</v>
      </c>
      <c r="W42" s="62">
        <f t="shared" si="9"/>
        <v>2797598.5600000005</v>
      </c>
      <c r="X42" s="111">
        <v>0</v>
      </c>
      <c r="Y42" s="63">
        <v>389972.28</v>
      </c>
      <c r="AA42" s="53" t="s">
        <v>17</v>
      </c>
      <c r="AB42" s="54" t="s">
        <v>59</v>
      </c>
      <c r="AC42" s="117">
        <f t="shared" si="10"/>
        <v>0.3065183931007669</v>
      </c>
      <c r="AD42" s="67">
        <f t="shared" si="10"/>
        <v>1.2298011361943648</v>
      </c>
      <c r="AE42" s="65">
        <f t="shared" si="11"/>
        <v>0.3755801647255803</v>
      </c>
      <c r="AF42" s="114">
        <v>0</v>
      </c>
      <c r="AG42" s="64">
        <f t="shared" si="12"/>
        <v>0.8438971322228557</v>
      </c>
      <c r="AH42" s="66">
        <f t="shared" si="13"/>
        <v>0.32072891519910307</v>
      </c>
      <c r="AI42" s="67">
        <f t="shared" si="14"/>
        <v>0.6662339424782113</v>
      </c>
      <c r="AJ42" s="68">
        <f t="shared" si="15"/>
        <v>0.7584021776162193</v>
      </c>
      <c r="AK42" s="114">
        <v>0</v>
      </c>
      <c r="AL42" s="107">
        <f t="shared" si="15"/>
        <v>-1</v>
      </c>
    </row>
    <row r="43" spans="1:38" ht="13.5">
      <c r="A43" s="53" t="s">
        <v>18</v>
      </c>
      <c r="B43" s="54" t="s">
        <v>59</v>
      </c>
      <c r="C43" s="22">
        <v>3260766.11038253</v>
      </c>
      <c r="D43" s="34">
        <v>449922.5274614164</v>
      </c>
      <c r="E43" s="29">
        <f t="shared" si="0"/>
        <v>3710688.6378439465</v>
      </c>
      <c r="F43" s="111">
        <v>0</v>
      </c>
      <c r="G43" s="60">
        <v>524363.1499999999</v>
      </c>
      <c r="H43" s="61">
        <v>60336.43</v>
      </c>
      <c r="I43" s="61">
        <v>748947.4600000001</v>
      </c>
      <c r="J43" s="62">
        <f t="shared" si="1"/>
        <v>1333647.04</v>
      </c>
      <c r="K43" s="114">
        <v>0</v>
      </c>
      <c r="L43" s="63">
        <v>0</v>
      </c>
      <c r="N43" s="53" t="s">
        <v>18</v>
      </c>
      <c r="O43" s="54" t="s">
        <v>59</v>
      </c>
      <c r="P43" s="22">
        <v>2487179.609187365</v>
      </c>
      <c r="Q43" s="34">
        <v>201082.66584024916</v>
      </c>
      <c r="R43" s="29">
        <f t="shared" si="2"/>
        <v>2688262.275027614</v>
      </c>
      <c r="S43" s="111">
        <v>0</v>
      </c>
      <c r="T43" s="60">
        <v>284353.3900000001</v>
      </c>
      <c r="U43" s="61">
        <v>43461.00000000001</v>
      </c>
      <c r="V43" s="61">
        <v>439779.89</v>
      </c>
      <c r="W43" s="62">
        <f t="shared" si="9"/>
        <v>767594.28</v>
      </c>
      <c r="X43" s="111">
        <v>0</v>
      </c>
      <c r="Y43" s="63">
        <v>177484.81</v>
      </c>
      <c r="AA43" s="53" t="s">
        <v>18</v>
      </c>
      <c r="AB43" s="54" t="s">
        <v>59</v>
      </c>
      <c r="AC43" s="117">
        <f t="shared" si="10"/>
        <v>0.311029608934402</v>
      </c>
      <c r="AD43" s="67">
        <f t="shared" si="10"/>
        <v>1.2375003115328647</v>
      </c>
      <c r="AE43" s="65">
        <f t="shared" si="11"/>
        <v>0.38032984069823694</v>
      </c>
      <c r="AF43" s="114">
        <v>0</v>
      </c>
      <c r="AG43" s="64">
        <f t="shared" si="12"/>
        <v>0.844054505557327</v>
      </c>
      <c r="AH43" s="66">
        <f t="shared" si="13"/>
        <v>0.38828904074917725</v>
      </c>
      <c r="AI43" s="67">
        <f t="shared" si="14"/>
        <v>0.7030052465564081</v>
      </c>
      <c r="AJ43" s="68">
        <f t="shared" si="15"/>
        <v>0.7374374389553815</v>
      </c>
      <c r="AK43" s="114">
        <v>0</v>
      </c>
      <c r="AL43" s="107">
        <f t="shared" si="15"/>
        <v>-1</v>
      </c>
    </row>
    <row r="44" spans="1:38" ht="13.5">
      <c r="A44" s="53" t="s">
        <v>76</v>
      </c>
      <c r="B44" s="54" t="s">
        <v>63</v>
      </c>
      <c r="C44" s="22">
        <v>3360026.2940762094</v>
      </c>
      <c r="D44" s="34">
        <v>463618.50908412336</v>
      </c>
      <c r="E44" s="29">
        <f t="shared" si="0"/>
        <v>3823644.8031603326</v>
      </c>
      <c r="F44" s="111">
        <v>0</v>
      </c>
      <c r="G44" s="60">
        <v>495795.65</v>
      </c>
      <c r="H44" s="61">
        <v>75943.01000000001</v>
      </c>
      <c r="I44" s="61">
        <v>816273.7899999999</v>
      </c>
      <c r="J44" s="62">
        <f t="shared" si="1"/>
        <v>1388012.45</v>
      </c>
      <c r="K44" s="114">
        <v>0</v>
      </c>
      <c r="L44" s="63">
        <v>0</v>
      </c>
      <c r="N44" s="53" t="s">
        <v>76</v>
      </c>
      <c r="O44" s="54" t="s">
        <v>63</v>
      </c>
      <c r="P44" s="22">
        <v>2557849.1738032717</v>
      </c>
      <c r="Q44" s="34">
        <v>206796.13518289116</v>
      </c>
      <c r="R44" s="29">
        <f t="shared" si="2"/>
        <v>2764645.3089861628</v>
      </c>
      <c r="S44" s="111">
        <v>0</v>
      </c>
      <c r="T44" s="60">
        <v>239408.41999999993</v>
      </c>
      <c r="U44" s="61">
        <v>65529.530000000006</v>
      </c>
      <c r="V44" s="61">
        <v>456644.50999999995</v>
      </c>
      <c r="W44" s="62">
        <f t="shared" si="9"/>
        <v>761582.46</v>
      </c>
      <c r="X44" s="111">
        <v>0</v>
      </c>
      <c r="Y44" s="63">
        <v>182527.78</v>
      </c>
      <c r="AA44" s="53" t="s">
        <v>76</v>
      </c>
      <c r="AB44" s="54" t="s">
        <v>63</v>
      </c>
      <c r="AC44" s="117">
        <f t="shared" si="10"/>
        <v>0.31361392551546685</v>
      </c>
      <c r="AD44" s="67">
        <f t="shared" si="10"/>
        <v>1.2419108977742628</v>
      </c>
      <c r="AE44" s="65">
        <f t="shared" si="11"/>
        <v>0.3830507626898876</v>
      </c>
      <c r="AF44" s="114">
        <v>0</v>
      </c>
      <c r="AG44" s="64">
        <f t="shared" si="12"/>
        <v>1.070919853194805</v>
      </c>
      <c r="AH44" s="66">
        <f t="shared" si="13"/>
        <v>0.1589127832902204</v>
      </c>
      <c r="AI44" s="67">
        <f t="shared" si="14"/>
        <v>0.7875475826918406</v>
      </c>
      <c r="AJ44" s="68">
        <f t="shared" si="15"/>
        <v>0.8225373126371633</v>
      </c>
      <c r="AK44" s="114">
        <v>0</v>
      </c>
      <c r="AL44" s="107">
        <f t="shared" si="15"/>
        <v>-1</v>
      </c>
    </row>
    <row r="45" spans="1:38" ht="13.5">
      <c r="A45" s="53" t="s">
        <v>77</v>
      </c>
      <c r="B45" s="54" t="s">
        <v>63</v>
      </c>
      <c r="C45" s="22">
        <v>2704724.878910811</v>
      </c>
      <c r="D45" s="34">
        <v>373199.61395960575</v>
      </c>
      <c r="E45" s="29">
        <f t="shared" si="0"/>
        <v>3077924.492870417</v>
      </c>
      <c r="F45" s="111">
        <v>0</v>
      </c>
      <c r="G45" s="60">
        <v>507663.0499999999</v>
      </c>
      <c r="H45" s="61">
        <v>12334.569999999998</v>
      </c>
      <c r="I45" s="61">
        <v>325994.75000000006</v>
      </c>
      <c r="J45" s="62">
        <f t="shared" si="1"/>
        <v>845992.3699999999</v>
      </c>
      <c r="K45" s="114">
        <v>0</v>
      </c>
      <c r="L45" s="63">
        <v>0</v>
      </c>
      <c r="N45" s="53" t="s">
        <v>77</v>
      </c>
      <c r="O45" s="54" t="s">
        <v>63</v>
      </c>
      <c r="P45" s="22">
        <v>2054806.8848811977</v>
      </c>
      <c r="Q45" s="34">
        <v>166126.34032240615</v>
      </c>
      <c r="R45" s="29">
        <f t="shared" si="2"/>
        <v>2220933.225203604</v>
      </c>
      <c r="S45" s="111">
        <v>0</v>
      </c>
      <c r="T45" s="60">
        <v>278415.97000000003</v>
      </c>
      <c r="U45" s="61">
        <v>10485.839999999998</v>
      </c>
      <c r="V45" s="61">
        <v>164127.76000000004</v>
      </c>
      <c r="W45" s="62">
        <f t="shared" si="9"/>
        <v>453029.57000000007</v>
      </c>
      <c r="X45" s="111">
        <v>0</v>
      </c>
      <c r="Y45" s="63">
        <v>146630.74</v>
      </c>
      <c r="AA45" s="53" t="s">
        <v>77</v>
      </c>
      <c r="AB45" s="54" t="s">
        <v>63</v>
      </c>
      <c r="AC45" s="117">
        <f t="shared" si="10"/>
        <v>0.3162915205373129</v>
      </c>
      <c r="AD45" s="67">
        <f t="shared" si="10"/>
        <v>1.2464806799170232</v>
      </c>
      <c r="AE45" s="65">
        <f t="shared" si="11"/>
        <v>0.3858698937642524</v>
      </c>
      <c r="AF45" s="114">
        <v>0</v>
      </c>
      <c r="AG45" s="64">
        <f t="shared" si="12"/>
        <v>0.823397738283475</v>
      </c>
      <c r="AH45" s="66">
        <f t="shared" si="13"/>
        <v>0.1763072867791231</v>
      </c>
      <c r="AI45" s="67">
        <f t="shared" si="14"/>
        <v>0.9862255477074688</v>
      </c>
      <c r="AJ45" s="68">
        <f t="shared" si="15"/>
        <v>0.8674109286067127</v>
      </c>
      <c r="AK45" s="114">
        <v>0</v>
      </c>
      <c r="AL45" s="107">
        <f t="shared" si="15"/>
        <v>-1</v>
      </c>
    </row>
    <row r="46" spans="1:38" ht="13.5">
      <c r="A46" s="53" t="s">
        <v>41</v>
      </c>
      <c r="B46" s="54" t="s">
        <v>59</v>
      </c>
      <c r="C46" s="22">
        <v>2160949.8784902287</v>
      </c>
      <c r="D46" s="34">
        <v>298169.2026153037</v>
      </c>
      <c r="E46" s="29">
        <f t="shared" si="0"/>
        <v>2459119.081105532</v>
      </c>
      <c r="F46" s="111">
        <v>0</v>
      </c>
      <c r="G46" s="60">
        <v>160395.98</v>
      </c>
      <c r="H46" s="61">
        <v>8517.730000000001</v>
      </c>
      <c r="I46" s="61">
        <v>48820.74999999999</v>
      </c>
      <c r="J46" s="62">
        <f t="shared" si="1"/>
        <v>217734.46000000002</v>
      </c>
      <c r="K46" s="114">
        <v>0</v>
      </c>
      <c r="L46" s="63">
        <v>0</v>
      </c>
      <c r="N46" s="53" t="s">
        <v>41</v>
      </c>
      <c r="O46" s="54" t="s">
        <v>59</v>
      </c>
      <c r="P46" s="22">
        <v>1643226.8303085915</v>
      </c>
      <c r="Q46" s="34">
        <v>132851.05361837288</v>
      </c>
      <c r="R46" s="29">
        <f t="shared" si="2"/>
        <v>1776077.8839269644</v>
      </c>
      <c r="S46" s="111">
        <v>0</v>
      </c>
      <c r="T46" s="60">
        <v>89127.66000000002</v>
      </c>
      <c r="U46" s="61">
        <v>5760.24</v>
      </c>
      <c r="V46" s="61">
        <v>31645.979999999996</v>
      </c>
      <c r="W46" s="62">
        <f t="shared" si="9"/>
        <v>126533.88000000002</v>
      </c>
      <c r="X46" s="111">
        <v>0</v>
      </c>
      <c r="Y46" s="63">
        <v>117260.45999999998</v>
      </c>
      <c r="AA46" s="53" t="s">
        <v>41</v>
      </c>
      <c r="AB46" s="54" t="s">
        <v>59</v>
      </c>
      <c r="AC46" s="117">
        <f t="shared" si="10"/>
        <v>0.3150648703103338</v>
      </c>
      <c r="AD46" s="67">
        <f t="shared" si="10"/>
        <v>1.2443871877134125</v>
      </c>
      <c r="AE46" s="65">
        <f t="shared" si="11"/>
        <v>0.38457840354857753</v>
      </c>
      <c r="AF46" s="114">
        <v>0</v>
      </c>
      <c r="AG46" s="64">
        <f t="shared" si="12"/>
        <v>0.7996206789227944</v>
      </c>
      <c r="AH46" s="66">
        <f t="shared" si="13"/>
        <v>0.4787109564879244</v>
      </c>
      <c r="AI46" s="67">
        <f t="shared" si="14"/>
        <v>0.5427156940628795</v>
      </c>
      <c r="AJ46" s="68">
        <f t="shared" si="15"/>
        <v>0.7207601632068816</v>
      </c>
      <c r="AK46" s="114">
        <v>0</v>
      </c>
      <c r="AL46" s="107">
        <f t="shared" si="15"/>
        <v>-1</v>
      </c>
    </row>
    <row r="47" spans="1:38" ht="13.5">
      <c r="A47" s="53" t="s">
        <v>78</v>
      </c>
      <c r="B47" s="54" t="s">
        <v>63</v>
      </c>
      <c r="C47" s="22">
        <v>2869293.3234910946</v>
      </c>
      <c r="D47" s="34">
        <v>395906.8698680245</v>
      </c>
      <c r="E47" s="29">
        <f t="shared" si="0"/>
        <v>3265200.193359119</v>
      </c>
      <c r="F47" s="111">
        <v>0</v>
      </c>
      <c r="G47" s="60">
        <v>371142.93000000005</v>
      </c>
      <c r="H47" s="61">
        <v>26929.019999999997</v>
      </c>
      <c r="I47" s="61">
        <v>659223.6699999999</v>
      </c>
      <c r="J47" s="62">
        <f t="shared" si="1"/>
        <v>1057295.62</v>
      </c>
      <c r="K47" s="114">
        <v>0</v>
      </c>
      <c r="L47" s="63">
        <v>0</v>
      </c>
      <c r="N47" s="53" t="s">
        <v>78</v>
      </c>
      <c r="O47" s="54" t="s">
        <v>63</v>
      </c>
      <c r="P47" s="22">
        <v>2165531.040272186</v>
      </c>
      <c r="Q47" s="34">
        <v>175078.12983398244</v>
      </c>
      <c r="R47" s="29">
        <f t="shared" si="2"/>
        <v>2340609.1701061684</v>
      </c>
      <c r="S47" s="111">
        <v>0</v>
      </c>
      <c r="T47" s="60">
        <v>195948.66999999998</v>
      </c>
      <c r="U47" s="61">
        <v>18371.499999999996</v>
      </c>
      <c r="V47" s="61">
        <v>375149.16000000003</v>
      </c>
      <c r="W47" s="62">
        <f t="shared" si="9"/>
        <v>589469.3300000001</v>
      </c>
      <c r="X47" s="111">
        <v>0</v>
      </c>
      <c r="Y47" s="63">
        <v>154532</v>
      </c>
      <c r="AA47" s="53" t="s">
        <v>78</v>
      </c>
      <c r="AB47" s="54" t="s">
        <v>63</v>
      </c>
      <c r="AC47" s="117">
        <f t="shared" si="10"/>
        <v>0.32498369689979256</v>
      </c>
      <c r="AD47" s="67">
        <f t="shared" si="10"/>
        <v>1.2613153924104772</v>
      </c>
      <c r="AE47" s="65">
        <f t="shared" si="11"/>
        <v>0.3950215333092162</v>
      </c>
      <c r="AF47" s="114">
        <v>0</v>
      </c>
      <c r="AG47" s="64">
        <f t="shared" si="12"/>
        <v>0.8940824145425437</v>
      </c>
      <c r="AH47" s="66">
        <f t="shared" si="13"/>
        <v>0.46580409873989614</v>
      </c>
      <c r="AI47" s="67">
        <f t="shared" si="14"/>
        <v>0.7572308305315141</v>
      </c>
      <c r="AJ47" s="68">
        <f t="shared" si="15"/>
        <v>0.7936397471264536</v>
      </c>
      <c r="AK47" s="114">
        <v>0</v>
      </c>
      <c r="AL47" s="107">
        <f t="shared" si="15"/>
        <v>-1</v>
      </c>
    </row>
    <row r="48" spans="1:38" ht="13.5">
      <c r="A48" s="53" t="s">
        <v>79</v>
      </c>
      <c r="B48" s="54" t="s">
        <v>62</v>
      </c>
      <c r="C48" s="22">
        <v>3594340.612141803</v>
      </c>
      <c r="D48" s="34">
        <v>495949.3438130523</v>
      </c>
      <c r="E48" s="29">
        <f t="shared" si="0"/>
        <v>4090289.9559548553</v>
      </c>
      <c r="F48" s="111">
        <v>0</v>
      </c>
      <c r="G48" s="60">
        <v>823327.84</v>
      </c>
      <c r="H48" s="61">
        <v>79458.58</v>
      </c>
      <c r="I48" s="61">
        <v>907486.1199999999</v>
      </c>
      <c r="J48" s="62">
        <f t="shared" si="1"/>
        <v>1810272.5399999998</v>
      </c>
      <c r="K48" s="114">
        <v>0</v>
      </c>
      <c r="L48" s="63">
        <v>0</v>
      </c>
      <c r="N48" s="53" t="s">
        <v>79</v>
      </c>
      <c r="O48" s="54" t="s">
        <v>62</v>
      </c>
      <c r="P48" s="22">
        <v>2738955.8784304094</v>
      </c>
      <c r="Q48" s="34">
        <v>221438.189513606</v>
      </c>
      <c r="R48" s="29">
        <f t="shared" si="2"/>
        <v>2960394.0679440154</v>
      </c>
      <c r="S48" s="111">
        <v>0</v>
      </c>
      <c r="T48" s="60">
        <v>404448.45000000007</v>
      </c>
      <c r="U48" s="61">
        <v>45838.58</v>
      </c>
      <c r="V48" s="61">
        <v>572828.0599999998</v>
      </c>
      <c r="W48" s="62">
        <f t="shared" si="9"/>
        <v>1023115.0899999999</v>
      </c>
      <c r="X48" s="111">
        <v>0</v>
      </c>
      <c r="Y48" s="63">
        <v>195451.53</v>
      </c>
      <c r="AA48" s="53" t="s">
        <v>79</v>
      </c>
      <c r="AB48" s="54" t="s">
        <v>62</v>
      </c>
      <c r="AC48" s="117">
        <f t="shared" si="10"/>
        <v>0.3123032176047982</v>
      </c>
      <c r="AD48" s="67">
        <f t="shared" si="10"/>
        <v>1.2396739464968363</v>
      </c>
      <c r="AE48" s="65">
        <f t="shared" si="11"/>
        <v>0.38167077155223095</v>
      </c>
      <c r="AF48" s="114">
        <v>0</v>
      </c>
      <c r="AG48" s="64">
        <f t="shared" si="12"/>
        <v>1.035680542229794</v>
      </c>
      <c r="AH48" s="66">
        <f t="shared" si="13"/>
        <v>0.7334433134708798</v>
      </c>
      <c r="AI48" s="67">
        <f t="shared" si="14"/>
        <v>0.5842207869495781</v>
      </c>
      <c r="AJ48" s="68">
        <f t="shared" si="15"/>
        <v>0.769373316544476</v>
      </c>
      <c r="AK48" s="114">
        <v>0</v>
      </c>
      <c r="AL48" s="107">
        <f t="shared" si="15"/>
        <v>-1</v>
      </c>
    </row>
    <row r="49" spans="1:38" ht="13.5">
      <c r="A49" s="53" t="s">
        <v>80</v>
      </c>
      <c r="B49" s="54" t="s">
        <v>59</v>
      </c>
      <c r="C49" s="22">
        <v>6779123.072838957</v>
      </c>
      <c r="D49" s="34">
        <v>935387.6002305156</v>
      </c>
      <c r="E49" s="29">
        <f t="shared" si="0"/>
        <v>7714510.673069473</v>
      </c>
      <c r="F49" s="111">
        <v>0</v>
      </c>
      <c r="G49" s="60">
        <v>2117528.63</v>
      </c>
      <c r="H49" s="61">
        <v>169275.37000000002</v>
      </c>
      <c r="I49" s="61">
        <v>3027450.909999999</v>
      </c>
      <c r="J49" s="62">
        <f t="shared" si="1"/>
        <v>5314254.909999999</v>
      </c>
      <c r="K49" s="114">
        <v>0</v>
      </c>
      <c r="L49" s="63">
        <v>0</v>
      </c>
      <c r="N49" s="53" t="s">
        <v>80</v>
      </c>
      <c r="O49" s="54" t="s">
        <v>59</v>
      </c>
      <c r="P49" s="22">
        <v>5325123.903036445</v>
      </c>
      <c r="Q49" s="34">
        <v>430523.8376821768</v>
      </c>
      <c r="R49" s="29">
        <f t="shared" si="2"/>
        <v>5755647.740718622</v>
      </c>
      <c r="S49" s="111">
        <v>0</v>
      </c>
      <c r="T49" s="60">
        <v>1134948.99</v>
      </c>
      <c r="U49" s="61">
        <v>98150.46</v>
      </c>
      <c r="V49" s="61">
        <v>1712148.1900000002</v>
      </c>
      <c r="W49" s="62">
        <f t="shared" si="9"/>
        <v>2945247.64</v>
      </c>
      <c r="X49" s="111">
        <v>0</v>
      </c>
      <c r="Y49" s="63">
        <v>380000.14</v>
      </c>
      <c r="AA49" s="53" t="s">
        <v>80</v>
      </c>
      <c r="AB49" s="54" t="s">
        <v>59</v>
      </c>
      <c r="AC49" s="117">
        <f t="shared" si="10"/>
        <v>0.2730451340246609</v>
      </c>
      <c r="AD49" s="67">
        <f t="shared" si="10"/>
        <v>1.172673191027907</v>
      </c>
      <c r="AE49" s="65">
        <f t="shared" si="11"/>
        <v>0.34033752943092344</v>
      </c>
      <c r="AF49" s="114">
        <v>0</v>
      </c>
      <c r="AG49" s="64">
        <f t="shared" si="12"/>
        <v>0.8657478429933665</v>
      </c>
      <c r="AH49" s="66">
        <f t="shared" si="13"/>
        <v>0.7246518253709664</v>
      </c>
      <c r="AI49" s="67">
        <f t="shared" si="14"/>
        <v>0.7682178024555215</v>
      </c>
      <c r="AJ49" s="68">
        <f t="shared" si="15"/>
        <v>0.8043490937149174</v>
      </c>
      <c r="AK49" s="114">
        <v>0</v>
      </c>
      <c r="AL49" s="107">
        <f t="shared" si="15"/>
        <v>-1</v>
      </c>
    </row>
    <row r="50" spans="1:38" ht="13.5">
      <c r="A50" s="53" t="s">
        <v>43</v>
      </c>
      <c r="B50" s="54" t="s">
        <v>63</v>
      </c>
      <c r="C50" s="22">
        <v>2864730.118082992</v>
      </c>
      <c r="D50" s="34">
        <v>395277.2359595997</v>
      </c>
      <c r="E50" s="29">
        <f t="shared" si="0"/>
        <v>3260007.3540425915</v>
      </c>
      <c r="F50" s="111">
        <v>0</v>
      </c>
      <c r="G50" s="60">
        <v>364183.47</v>
      </c>
      <c r="H50" s="61">
        <v>57954.44</v>
      </c>
      <c r="I50" s="61">
        <v>925464.6700000002</v>
      </c>
      <c r="J50" s="62">
        <f t="shared" si="1"/>
        <v>1347602.58</v>
      </c>
      <c r="K50" s="114">
        <v>0</v>
      </c>
      <c r="L50" s="63">
        <v>0</v>
      </c>
      <c r="N50" s="53" t="s">
        <v>43</v>
      </c>
      <c r="O50" s="54" t="s">
        <v>63</v>
      </c>
      <c r="P50" s="22">
        <v>2136638.158709906</v>
      </c>
      <c r="Q50" s="34">
        <v>172742.2078012957</v>
      </c>
      <c r="R50" s="29">
        <f t="shared" si="2"/>
        <v>2309380.366511202</v>
      </c>
      <c r="S50" s="111">
        <v>0</v>
      </c>
      <c r="T50" s="60">
        <v>156925.16</v>
      </c>
      <c r="U50" s="61">
        <v>48570.03</v>
      </c>
      <c r="V50" s="61">
        <v>577727.3200000001</v>
      </c>
      <c r="W50" s="62">
        <f t="shared" si="9"/>
        <v>783222.51</v>
      </c>
      <c r="X50" s="111">
        <v>0</v>
      </c>
      <c r="Y50" s="63">
        <v>152470.23</v>
      </c>
      <c r="AA50" s="53" t="s">
        <v>43</v>
      </c>
      <c r="AB50" s="54" t="s">
        <v>63</v>
      </c>
      <c r="AC50" s="117">
        <f t="shared" si="10"/>
        <v>0.3407652139905173</v>
      </c>
      <c r="AD50" s="67">
        <f t="shared" si="10"/>
        <v>1.288249299292763</v>
      </c>
      <c r="AE50" s="65">
        <f t="shared" si="11"/>
        <v>0.4116372518432332</v>
      </c>
      <c r="AF50" s="114">
        <v>0</v>
      </c>
      <c r="AG50" s="64">
        <f t="shared" si="12"/>
        <v>1.3207462079375922</v>
      </c>
      <c r="AH50" s="66">
        <f t="shared" si="13"/>
        <v>0.19321400460325022</v>
      </c>
      <c r="AI50" s="67">
        <f t="shared" si="14"/>
        <v>0.6019056706544534</v>
      </c>
      <c r="AJ50" s="68">
        <f t="shared" si="15"/>
        <v>0.7205871419604628</v>
      </c>
      <c r="AK50" s="114">
        <v>0</v>
      </c>
      <c r="AL50" s="107">
        <f t="shared" si="15"/>
        <v>-1</v>
      </c>
    </row>
    <row r="51" spans="1:38" ht="13.5">
      <c r="A51" s="53" t="s">
        <v>81</v>
      </c>
      <c r="B51" s="54" t="s">
        <v>59</v>
      </c>
      <c r="C51" s="22">
        <v>62106942.039336815</v>
      </c>
      <c r="D51" s="34">
        <v>8569554.328433571</v>
      </c>
      <c r="E51" s="29">
        <f t="shared" si="0"/>
        <v>70676496.36777039</v>
      </c>
      <c r="F51" s="111">
        <v>0</v>
      </c>
      <c r="G51" s="60">
        <v>30047921.800000004</v>
      </c>
      <c r="H51" s="61">
        <v>1741508.7600000002</v>
      </c>
      <c r="I51" s="61">
        <v>42081583.06</v>
      </c>
      <c r="J51" s="62">
        <f t="shared" si="1"/>
        <v>73871013.62</v>
      </c>
      <c r="K51" s="114">
        <v>0</v>
      </c>
      <c r="L51" s="63">
        <v>0</v>
      </c>
      <c r="N51" s="53" t="s">
        <v>81</v>
      </c>
      <c r="O51" s="54" t="s">
        <v>59</v>
      </c>
      <c r="P51" s="22">
        <v>48801288.80140488</v>
      </c>
      <c r="Q51" s="34">
        <v>3945470.2878625714</v>
      </c>
      <c r="R51" s="29">
        <f t="shared" si="2"/>
        <v>52746759.08926745</v>
      </c>
      <c r="S51" s="111">
        <v>0</v>
      </c>
      <c r="T51" s="60">
        <v>14799467.069999998</v>
      </c>
      <c r="U51" s="61">
        <v>1207827.48</v>
      </c>
      <c r="V51" s="61">
        <v>24947602.809999995</v>
      </c>
      <c r="W51" s="62">
        <f t="shared" si="9"/>
        <v>40954897.35999999</v>
      </c>
      <c r="X51" s="111">
        <v>0</v>
      </c>
      <c r="Y51" s="63">
        <v>3482453.3699999996</v>
      </c>
      <c r="AA51" s="53" t="s">
        <v>81</v>
      </c>
      <c r="AB51" s="54" t="s">
        <v>59</v>
      </c>
      <c r="AC51" s="117">
        <f t="shared" si="10"/>
        <v>0.2726496280063182</v>
      </c>
      <c r="AD51" s="67">
        <f t="shared" si="10"/>
        <v>1.1719981911398607</v>
      </c>
      <c r="AE51" s="65">
        <f t="shared" si="11"/>
        <v>0.3399211172037897</v>
      </c>
      <c r="AF51" s="114">
        <v>0</v>
      </c>
      <c r="AG51" s="64">
        <f t="shared" si="12"/>
        <v>1.0303380964920117</v>
      </c>
      <c r="AH51" s="66">
        <f t="shared" si="13"/>
        <v>0.44185224201058926</v>
      </c>
      <c r="AI51" s="67">
        <f t="shared" si="14"/>
        <v>0.6867986628010618</v>
      </c>
      <c r="AJ51" s="68">
        <f t="shared" si="15"/>
        <v>0.8037162435217984</v>
      </c>
      <c r="AK51" s="114">
        <v>0</v>
      </c>
      <c r="AL51" s="107">
        <f t="shared" si="15"/>
        <v>-1</v>
      </c>
    </row>
    <row r="52" spans="1:38" ht="13.5">
      <c r="A52" s="53" t="s">
        <v>34</v>
      </c>
      <c r="B52" s="54" t="s">
        <v>59</v>
      </c>
      <c r="C52" s="22">
        <v>2359428.381607788</v>
      </c>
      <c r="D52" s="34">
        <v>325555.3894028421</v>
      </c>
      <c r="E52" s="29">
        <f t="shared" si="0"/>
        <v>2684983.7710106303</v>
      </c>
      <c r="F52" s="111">
        <v>0</v>
      </c>
      <c r="G52" s="60">
        <v>171018.96</v>
      </c>
      <c r="H52" s="61">
        <v>24646.339999999997</v>
      </c>
      <c r="I52" s="61">
        <v>65903.87000000001</v>
      </c>
      <c r="J52" s="62">
        <f t="shared" si="1"/>
        <v>261569.16999999998</v>
      </c>
      <c r="K52" s="114">
        <v>0</v>
      </c>
      <c r="L52" s="63">
        <v>0</v>
      </c>
      <c r="N52" s="53" t="s">
        <v>34</v>
      </c>
      <c r="O52" s="54" t="s">
        <v>59</v>
      </c>
      <c r="P52" s="22">
        <v>1827203.6887333062</v>
      </c>
      <c r="Q52" s="34">
        <v>147725.1531841228</v>
      </c>
      <c r="R52" s="29">
        <f t="shared" si="2"/>
        <v>1974928.8419174291</v>
      </c>
      <c r="S52" s="111">
        <v>0</v>
      </c>
      <c r="T52" s="60">
        <v>91525.70000000001</v>
      </c>
      <c r="U52" s="61">
        <v>8085.529999999999</v>
      </c>
      <c r="V52" s="61">
        <v>41081.689999999995</v>
      </c>
      <c r="W52" s="62">
        <f t="shared" si="9"/>
        <v>140692.92</v>
      </c>
      <c r="X52" s="111">
        <v>0</v>
      </c>
      <c r="Y52" s="63">
        <v>130388.99</v>
      </c>
      <c r="AA52" s="53" t="s">
        <v>34</v>
      </c>
      <c r="AB52" s="54" t="s">
        <v>59</v>
      </c>
      <c r="AC52" s="117">
        <f t="shared" si="10"/>
        <v>0.29127825001461227</v>
      </c>
      <c r="AD52" s="67">
        <f t="shared" si="10"/>
        <v>1.2037911783179798</v>
      </c>
      <c r="AE52" s="65">
        <f t="shared" si="11"/>
        <v>0.3595344368984046</v>
      </c>
      <c r="AF52" s="114">
        <v>0</v>
      </c>
      <c r="AG52" s="64">
        <f t="shared" si="12"/>
        <v>0.8685348486818454</v>
      </c>
      <c r="AH52" s="66">
        <f t="shared" si="13"/>
        <v>2.0482033954484122</v>
      </c>
      <c r="AI52" s="67">
        <f t="shared" si="14"/>
        <v>0.6042151625213086</v>
      </c>
      <c r="AJ52" s="68">
        <f t="shared" si="15"/>
        <v>0.8591494866976956</v>
      </c>
      <c r="AK52" s="114">
        <v>0</v>
      </c>
      <c r="AL52" s="107">
        <f t="shared" si="15"/>
        <v>-1</v>
      </c>
    </row>
    <row r="53" spans="1:38" ht="13.5">
      <c r="A53" s="53" t="s">
        <v>39</v>
      </c>
      <c r="B53" s="54" t="s">
        <v>62</v>
      </c>
      <c r="C53" s="22">
        <v>2210475.3096625707</v>
      </c>
      <c r="D53" s="34">
        <v>305002.75228196854</v>
      </c>
      <c r="E53" s="29">
        <f t="shared" si="0"/>
        <v>2515478.061944539</v>
      </c>
      <c r="F53" s="111">
        <v>0</v>
      </c>
      <c r="G53" s="60">
        <v>130576.61</v>
      </c>
      <c r="H53" s="61">
        <v>11224.439999999999</v>
      </c>
      <c r="I53" s="61">
        <v>141055.16</v>
      </c>
      <c r="J53" s="62">
        <f t="shared" si="1"/>
        <v>282856.20999999996</v>
      </c>
      <c r="K53" s="114">
        <v>0</v>
      </c>
      <c r="L53" s="63">
        <v>0</v>
      </c>
      <c r="N53" s="53" t="s">
        <v>39</v>
      </c>
      <c r="O53" s="54" t="s">
        <v>62</v>
      </c>
      <c r="P53" s="22">
        <v>1643481.9550905987</v>
      </c>
      <c r="Q53" s="34">
        <v>132871.67986148715</v>
      </c>
      <c r="R53" s="29">
        <f t="shared" si="2"/>
        <v>1776353.6349520858</v>
      </c>
      <c r="S53" s="111">
        <v>0</v>
      </c>
      <c r="T53" s="60">
        <v>67571.61</v>
      </c>
      <c r="U53" s="61">
        <v>12451.909999999998</v>
      </c>
      <c r="V53" s="61">
        <v>116989.48</v>
      </c>
      <c r="W53" s="62">
        <f t="shared" si="9"/>
        <v>197013</v>
      </c>
      <c r="X53" s="111">
        <v>0</v>
      </c>
      <c r="Y53" s="63">
        <v>117278.65000000001</v>
      </c>
      <c r="AA53" s="53" t="s">
        <v>39</v>
      </c>
      <c r="AB53" s="54" t="s">
        <v>62</v>
      </c>
      <c r="AC53" s="117">
        <f t="shared" si="10"/>
        <v>0.3449951810031988</v>
      </c>
      <c r="AD53" s="67">
        <f t="shared" si="10"/>
        <v>1.29546847454567</v>
      </c>
      <c r="AE53" s="65">
        <f t="shared" si="11"/>
        <v>0.41609081235245715</v>
      </c>
      <c r="AF53" s="114">
        <v>0</v>
      </c>
      <c r="AG53" s="64">
        <f t="shared" si="12"/>
        <v>0.932418215283016</v>
      </c>
      <c r="AH53" s="66">
        <f t="shared" si="13"/>
        <v>-0.09857684483745865</v>
      </c>
      <c r="AI53" s="67">
        <f t="shared" si="14"/>
        <v>0.20570806879387793</v>
      </c>
      <c r="AJ53" s="68">
        <f t="shared" si="15"/>
        <v>0.4357235816925784</v>
      </c>
      <c r="AK53" s="114">
        <v>0</v>
      </c>
      <c r="AL53" s="107">
        <f t="shared" si="15"/>
        <v>-1</v>
      </c>
    </row>
    <row r="54" spans="1:38" ht="13.5">
      <c r="A54" s="53" t="s">
        <v>42</v>
      </c>
      <c r="B54" s="54" t="s">
        <v>63</v>
      </c>
      <c r="C54" s="22">
        <v>2445585.0488543473</v>
      </c>
      <c r="D54" s="34">
        <v>337443.3397105312</v>
      </c>
      <c r="E54" s="29">
        <f t="shared" si="0"/>
        <v>2783028.3885648786</v>
      </c>
      <c r="F54" s="111">
        <v>0</v>
      </c>
      <c r="G54" s="60">
        <v>235462.1</v>
      </c>
      <c r="H54" s="61">
        <v>37897.22</v>
      </c>
      <c r="I54" s="61">
        <v>181964.53999999998</v>
      </c>
      <c r="J54" s="62">
        <f t="shared" si="1"/>
        <v>455323.86</v>
      </c>
      <c r="K54" s="114">
        <v>0</v>
      </c>
      <c r="L54" s="63">
        <v>0</v>
      </c>
      <c r="N54" s="53" t="s">
        <v>42</v>
      </c>
      <c r="O54" s="54" t="s">
        <v>63</v>
      </c>
      <c r="P54" s="22">
        <v>1793399.6551173942</v>
      </c>
      <c r="Q54" s="34">
        <v>144992.17597148716</v>
      </c>
      <c r="R54" s="29">
        <f t="shared" si="2"/>
        <v>1938391.8310888812</v>
      </c>
      <c r="S54" s="111">
        <v>0</v>
      </c>
      <c r="T54" s="60">
        <v>137854.1</v>
      </c>
      <c r="U54" s="61">
        <v>22506.03</v>
      </c>
      <c r="V54" s="61">
        <v>99413.41000000002</v>
      </c>
      <c r="W54" s="62">
        <f t="shared" si="9"/>
        <v>259773.54000000004</v>
      </c>
      <c r="X54" s="111">
        <v>0</v>
      </c>
      <c r="Y54" s="63">
        <v>127976.76000000001</v>
      </c>
      <c r="AA54" s="53" t="s">
        <v>42</v>
      </c>
      <c r="AB54" s="54" t="s">
        <v>63</v>
      </c>
      <c r="AC54" s="117">
        <f t="shared" si="10"/>
        <v>0.3636587036670651</v>
      </c>
      <c r="AD54" s="67">
        <f t="shared" si="10"/>
        <v>1.3273210257696229</v>
      </c>
      <c r="AE54" s="65">
        <f t="shared" si="11"/>
        <v>0.4357408775301779</v>
      </c>
      <c r="AF54" s="114">
        <v>0</v>
      </c>
      <c r="AG54" s="64">
        <f t="shared" si="12"/>
        <v>0.7080529342253876</v>
      </c>
      <c r="AH54" s="66">
        <f t="shared" si="13"/>
        <v>0.6838696118329177</v>
      </c>
      <c r="AI54" s="67">
        <f t="shared" si="14"/>
        <v>0.8303822391767866</v>
      </c>
      <c r="AJ54" s="68">
        <f t="shared" si="15"/>
        <v>0.7527722800405303</v>
      </c>
      <c r="AK54" s="114">
        <v>0</v>
      </c>
      <c r="AL54" s="107">
        <f t="shared" si="15"/>
        <v>-1</v>
      </c>
    </row>
    <row r="55" spans="1:38" ht="13.5">
      <c r="A55" s="53" t="s">
        <v>82</v>
      </c>
      <c r="B55" s="54" t="s">
        <v>62</v>
      </c>
      <c r="C55" s="22">
        <v>2280932.875734465</v>
      </c>
      <c r="D55" s="34">
        <v>314724.5308863615</v>
      </c>
      <c r="E55" s="29">
        <f t="shared" si="0"/>
        <v>2595657.4066208266</v>
      </c>
      <c r="F55" s="111">
        <v>0</v>
      </c>
      <c r="G55" s="60">
        <v>257649.62999999998</v>
      </c>
      <c r="H55" s="61">
        <v>51038.94</v>
      </c>
      <c r="I55" s="61">
        <v>82197.37000000001</v>
      </c>
      <c r="J55" s="62">
        <f t="shared" si="1"/>
        <v>390885.93999999994</v>
      </c>
      <c r="K55" s="114">
        <v>0</v>
      </c>
      <c r="L55" s="63">
        <v>0</v>
      </c>
      <c r="N55" s="53" t="s">
        <v>82</v>
      </c>
      <c r="O55" s="54" t="s">
        <v>62</v>
      </c>
      <c r="P55" s="22">
        <v>1747381.5225629024</v>
      </c>
      <c r="Q55" s="34">
        <v>141271.7173697577</v>
      </c>
      <c r="R55" s="29">
        <f t="shared" si="2"/>
        <v>1888653.23993266</v>
      </c>
      <c r="S55" s="111">
        <v>0</v>
      </c>
      <c r="T55" s="60">
        <v>140610.85</v>
      </c>
      <c r="U55" s="61">
        <v>14123.73</v>
      </c>
      <c r="V55" s="61">
        <v>34861.94000000001</v>
      </c>
      <c r="W55" s="62">
        <f t="shared" si="9"/>
        <v>189596.52000000002</v>
      </c>
      <c r="X55" s="111">
        <v>0</v>
      </c>
      <c r="Y55" s="63">
        <v>124692.90000000001</v>
      </c>
      <c r="AA55" s="53" t="s">
        <v>82</v>
      </c>
      <c r="AB55" s="54" t="s">
        <v>62</v>
      </c>
      <c r="AC55" s="117">
        <f t="shared" si="10"/>
        <v>0.305343364504048</v>
      </c>
      <c r="AD55" s="67">
        <f t="shared" si="10"/>
        <v>1.2277957452914432</v>
      </c>
      <c r="AE55" s="65">
        <f t="shared" si="11"/>
        <v>0.37434302482830306</v>
      </c>
      <c r="AF55" s="114">
        <v>0</v>
      </c>
      <c r="AG55" s="64">
        <f t="shared" si="12"/>
        <v>0.8323595227537559</v>
      </c>
      <c r="AH55" s="66">
        <f t="shared" si="13"/>
        <v>2.61370119649696</v>
      </c>
      <c r="AI55" s="67">
        <f t="shared" si="14"/>
        <v>1.3577967835410187</v>
      </c>
      <c r="AJ55" s="68">
        <f t="shared" si="15"/>
        <v>1.0616725454665512</v>
      </c>
      <c r="AK55" s="114">
        <v>0</v>
      </c>
      <c r="AL55" s="107">
        <f t="shared" si="15"/>
        <v>-1</v>
      </c>
    </row>
    <row r="56" spans="1:38" ht="13.5">
      <c r="A56" s="53" t="s">
        <v>19</v>
      </c>
      <c r="B56" s="54" t="s">
        <v>59</v>
      </c>
      <c r="C56" s="22">
        <v>4757874.262668343</v>
      </c>
      <c r="D56" s="34">
        <v>656494.4375456094</v>
      </c>
      <c r="E56" s="29">
        <f t="shared" si="0"/>
        <v>5414368.700213953</v>
      </c>
      <c r="F56" s="111">
        <v>0</v>
      </c>
      <c r="G56" s="60">
        <v>1313734.96</v>
      </c>
      <c r="H56" s="61">
        <v>158431.3</v>
      </c>
      <c r="I56" s="61">
        <v>1216764.6900000002</v>
      </c>
      <c r="J56" s="62">
        <f t="shared" si="1"/>
        <v>2688930.95</v>
      </c>
      <c r="K56" s="114">
        <v>0</v>
      </c>
      <c r="L56" s="63">
        <v>0</v>
      </c>
      <c r="N56" s="53" t="s">
        <v>19</v>
      </c>
      <c r="O56" s="54" t="s">
        <v>59</v>
      </c>
      <c r="P56" s="22">
        <v>3533637.6837841035</v>
      </c>
      <c r="Q56" s="34">
        <v>285686.35853404645</v>
      </c>
      <c r="R56" s="29">
        <f t="shared" si="2"/>
        <v>3819324.04231815</v>
      </c>
      <c r="S56" s="111">
        <v>0</v>
      </c>
      <c r="T56" s="60">
        <v>686386.26</v>
      </c>
      <c r="U56" s="61">
        <v>80334.34999999999</v>
      </c>
      <c r="V56" s="61">
        <v>745528.36</v>
      </c>
      <c r="W56" s="62">
        <f t="shared" si="9"/>
        <v>1512248.97</v>
      </c>
      <c r="X56" s="111">
        <v>0</v>
      </c>
      <c r="Y56" s="63">
        <v>252159.89999999997</v>
      </c>
      <c r="AA56" s="53" t="s">
        <v>19</v>
      </c>
      <c r="AB56" s="54" t="s">
        <v>59</v>
      </c>
      <c r="AC56" s="117">
        <f t="shared" si="10"/>
        <v>0.3464522083014545</v>
      </c>
      <c r="AD56" s="67">
        <f t="shared" si="10"/>
        <v>1.2979551453359726</v>
      </c>
      <c r="AE56" s="65">
        <f t="shared" si="11"/>
        <v>0.4176248572319845</v>
      </c>
      <c r="AF56" s="114">
        <v>0</v>
      </c>
      <c r="AG56" s="64">
        <f t="shared" si="12"/>
        <v>0.9139878470178</v>
      </c>
      <c r="AH56" s="66">
        <f t="shared" si="13"/>
        <v>0.9721489001902675</v>
      </c>
      <c r="AI56" s="67">
        <f t="shared" si="14"/>
        <v>0.6320837077210586</v>
      </c>
      <c r="AJ56" s="68">
        <f t="shared" si="15"/>
        <v>0.7781006985906562</v>
      </c>
      <c r="AK56" s="114">
        <v>0</v>
      </c>
      <c r="AL56" s="107">
        <f t="shared" si="15"/>
        <v>-1</v>
      </c>
    </row>
    <row r="57" spans="1:38" ht="13.5">
      <c r="A57" s="53" t="s">
        <v>20</v>
      </c>
      <c r="B57" s="54" t="s">
        <v>59</v>
      </c>
      <c r="C57" s="22">
        <v>3753089.923220011</v>
      </c>
      <c r="D57" s="34">
        <v>517853.67207678256</v>
      </c>
      <c r="E57" s="29">
        <f t="shared" si="0"/>
        <v>4270943.595296794</v>
      </c>
      <c r="F57" s="111">
        <v>0</v>
      </c>
      <c r="G57" s="60">
        <v>856499.4999999999</v>
      </c>
      <c r="H57" s="61">
        <v>72321.85</v>
      </c>
      <c r="I57" s="61">
        <v>210350.99</v>
      </c>
      <c r="J57" s="62">
        <f t="shared" si="1"/>
        <v>1139172.3399999999</v>
      </c>
      <c r="K57" s="114">
        <v>0</v>
      </c>
      <c r="L57" s="63">
        <v>0</v>
      </c>
      <c r="N57" s="53" t="s">
        <v>20</v>
      </c>
      <c r="O57" s="54" t="s">
        <v>59</v>
      </c>
      <c r="P57" s="22">
        <v>2894167.4176838477</v>
      </c>
      <c r="Q57" s="34">
        <v>233986.68016822624</v>
      </c>
      <c r="R57" s="29">
        <f t="shared" si="2"/>
        <v>3128154.097852074</v>
      </c>
      <c r="S57" s="111">
        <v>0</v>
      </c>
      <c r="T57" s="60">
        <v>452584.49</v>
      </c>
      <c r="U57" s="61">
        <v>49096.719999999994</v>
      </c>
      <c r="V57" s="61">
        <v>132935.33</v>
      </c>
      <c r="W57" s="62">
        <f t="shared" si="9"/>
        <v>634616.5399999999</v>
      </c>
      <c r="X57" s="111">
        <v>0</v>
      </c>
      <c r="Y57" s="63">
        <v>206527.40000000002</v>
      </c>
      <c r="AA57" s="53" t="s">
        <v>20</v>
      </c>
      <c r="AB57" s="54" t="s">
        <v>59</v>
      </c>
      <c r="AC57" s="117">
        <f t="shared" si="10"/>
        <v>0.2967770628222828</v>
      </c>
      <c r="AD57" s="67">
        <f t="shared" si="10"/>
        <v>1.2131758598586395</v>
      </c>
      <c r="AE57" s="65">
        <f t="shared" si="11"/>
        <v>0.3653239136235036</v>
      </c>
      <c r="AF57" s="114">
        <v>0</v>
      </c>
      <c r="AG57" s="64">
        <f t="shared" si="12"/>
        <v>0.892463217199511</v>
      </c>
      <c r="AH57" s="66">
        <f t="shared" si="13"/>
        <v>0.4730485050732516</v>
      </c>
      <c r="AI57" s="67">
        <f t="shared" si="14"/>
        <v>0.5823557966117812</v>
      </c>
      <c r="AJ57" s="68">
        <f t="shared" si="15"/>
        <v>0.7950561767583304</v>
      </c>
      <c r="AK57" s="114">
        <v>0</v>
      </c>
      <c r="AL57" s="107">
        <f t="shared" si="15"/>
        <v>-1</v>
      </c>
    </row>
    <row r="58" spans="1:38" ht="13.5">
      <c r="A58" s="53" t="s">
        <v>46</v>
      </c>
      <c r="B58" s="54" t="s">
        <v>62</v>
      </c>
      <c r="C58" s="22">
        <v>2299939.254223259</v>
      </c>
      <c r="D58" s="34">
        <v>317347.0427618187</v>
      </c>
      <c r="E58" s="29">
        <f t="shared" si="0"/>
        <v>2617286.2969850777</v>
      </c>
      <c r="F58" s="111">
        <v>0</v>
      </c>
      <c r="G58" s="60">
        <v>173079.21</v>
      </c>
      <c r="H58" s="61">
        <v>8734.25</v>
      </c>
      <c r="I58" s="61">
        <v>121733.57999999999</v>
      </c>
      <c r="J58" s="62">
        <f t="shared" si="1"/>
        <v>303547.04</v>
      </c>
      <c r="K58" s="114">
        <v>0</v>
      </c>
      <c r="L58" s="63">
        <v>0</v>
      </c>
      <c r="N58" s="53" t="s">
        <v>46</v>
      </c>
      <c r="O58" s="54" t="s">
        <v>62</v>
      </c>
      <c r="P58" s="22">
        <v>1733987.4715075407</v>
      </c>
      <c r="Q58" s="34">
        <v>140188.8396062606</v>
      </c>
      <c r="R58" s="29">
        <f t="shared" si="2"/>
        <v>1874176.3111138013</v>
      </c>
      <c r="S58" s="111">
        <v>0</v>
      </c>
      <c r="T58" s="60">
        <v>96437.36</v>
      </c>
      <c r="U58" s="61">
        <v>7570.3499999999985</v>
      </c>
      <c r="V58" s="61">
        <v>54935.600000000006</v>
      </c>
      <c r="W58" s="62">
        <f t="shared" si="9"/>
        <v>158943.31</v>
      </c>
      <c r="X58" s="111">
        <v>0</v>
      </c>
      <c r="Y58" s="63">
        <v>123737.09999999999</v>
      </c>
      <c r="AA58" s="53" t="s">
        <v>46</v>
      </c>
      <c r="AB58" s="54" t="s">
        <v>62</v>
      </c>
      <c r="AC58" s="117">
        <f t="shared" si="10"/>
        <v>0.32638746935332597</v>
      </c>
      <c r="AD58" s="67">
        <f t="shared" si="10"/>
        <v>1.263711174535227</v>
      </c>
      <c r="AE58" s="65">
        <f t="shared" si="11"/>
        <v>0.3964995083251557</v>
      </c>
      <c r="AF58" s="114">
        <v>0</v>
      </c>
      <c r="AG58" s="64">
        <f t="shared" si="12"/>
        <v>0.7947319379128586</v>
      </c>
      <c r="AH58" s="66">
        <f t="shared" si="13"/>
        <v>0.15374454285468997</v>
      </c>
      <c r="AI58" s="67">
        <f t="shared" si="14"/>
        <v>1.2159324736600667</v>
      </c>
      <c r="AJ58" s="68">
        <f t="shared" si="15"/>
        <v>0.9097817957861831</v>
      </c>
      <c r="AK58" s="114">
        <v>0</v>
      </c>
      <c r="AL58" s="107">
        <f t="shared" si="15"/>
        <v>-1</v>
      </c>
    </row>
    <row r="59" spans="1:38" ht="13.5">
      <c r="A59" s="53" t="s">
        <v>94</v>
      </c>
      <c r="B59" s="54" t="s">
        <v>59</v>
      </c>
      <c r="C59" s="22">
        <v>2738551.208908488</v>
      </c>
      <c r="D59" s="34">
        <v>377866.99192297447</v>
      </c>
      <c r="E59" s="29">
        <f t="shared" si="0"/>
        <v>3116418.2008314626</v>
      </c>
      <c r="F59" s="111">
        <v>0</v>
      </c>
      <c r="G59" s="60">
        <v>488494.23000000004</v>
      </c>
      <c r="H59" s="61">
        <v>16125.9</v>
      </c>
      <c r="I59" s="61">
        <v>198376.62999999998</v>
      </c>
      <c r="J59" s="62">
        <f t="shared" si="1"/>
        <v>702996.76</v>
      </c>
      <c r="K59" s="114">
        <v>0</v>
      </c>
      <c r="L59" s="63">
        <v>0</v>
      </c>
      <c r="N59" s="53" t="s">
        <v>94</v>
      </c>
      <c r="O59" s="54" t="s">
        <v>59</v>
      </c>
      <c r="P59" s="22">
        <v>2085039.1715490134</v>
      </c>
      <c r="Q59" s="34">
        <v>168570.55013144246</v>
      </c>
      <c r="R59" s="29">
        <f t="shared" si="2"/>
        <v>2253609.721680456</v>
      </c>
      <c r="S59" s="111">
        <v>0</v>
      </c>
      <c r="T59" s="60">
        <v>268050.14999999997</v>
      </c>
      <c r="U59" s="61">
        <v>5722.56</v>
      </c>
      <c r="V59" s="61">
        <v>106214.11999999998</v>
      </c>
      <c r="W59" s="62">
        <f t="shared" si="9"/>
        <v>379986.82999999996</v>
      </c>
      <c r="X59" s="111">
        <v>0</v>
      </c>
      <c r="Y59" s="63">
        <v>148788.12000000002</v>
      </c>
      <c r="AA59" s="53" t="s">
        <v>94</v>
      </c>
      <c r="AB59" s="54" t="s">
        <v>59</v>
      </c>
      <c r="AC59" s="117">
        <f t="shared" si="10"/>
        <v>0.31342914141702605</v>
      </c>
      <c r="AD59" s="67">
        <f t="shared" si="10"/>
        <v>1.2415955315346223</v>
      </c>
      <c r="AE59" s="65">
        <f t="shared" si="11"/>
        <v>0.3828562110158249</v>
      </c>
      <c r="AF59" s="114">
        <v>0</v>
      </c>
      <c r="AG59" s="64">
        <f t="shared" si="12"/>
        <v>0.822398644432768</v>
      </c>
      <c r="AH59" s="66">
        <f t="shared" si="13"/>
        <v>1.8179521053514507</v>
      </c>
      <c r="AI59" s="67">
        <f t="shared" si="14"/>
        <v>0.8677048776565679</v>
      </c>
      <c r="AJ59" s="68">
        <f t="shared" si="15"/>
        <v>0.8500555927162003</v>
      </c>
      <c r="AK59" s="114">
        <v>0</v>
      </c>
      <c r="AL59" s="107">
        <f t="shared" si="15"/>
        <v>-1</v>
      </c>
    </row>
    <row r="60" spans="1:38" ht="13.5">
      <c r="A60" s="53" t="s">
        <v>83</v>
      </c>
      <c r="B60" s="54" t="s">
        <v>63</v>
      </c>
      <c r="C60" s="22">
        <v>6064332.530289029</v>
      </c>
      <c r="D60" s="34">
        <v>836760.3584649744</v>
      </c>
      <c r="E60" s="29">
        <f t="shared" si="0"/>
        <v>6901092.888754003</v>
      </c>
      <c r="F60" s="111">
        <v>0</v>
      </c>
      <c r="G60" s="60">
        <v>2261331.43</v>
      </c>
      <c r="H60" s="61">
        <v>145358.69</v>
      </c>
      <c r="I60" s="61">
        <v>1836460.0400000003</v>
      </c>
      <c r="J60" s="62">
        <f t="shared" si="1"/>
        <v>4243150.16</v>
      </c>
      <c r="K60" s="114">
        <v>0</v>
      </c>
      <c r="L60" s="63">
        <v>0</v>
      </c>
      <c r="N60" s="53" t="s">
        <v>83</v>
      </c>
      <c r="O60" s="54" t="s">
        <v>63</v>
      </c>
      <c r="P60" s="22">
        <v>4726059.02428653</v>
      </c>
      <c r="Q60" s="34">
        <v>382090.84056957293</v>
      </c>
      <c r="R60" s="29">
        <f t="shared" si="2"/>
        <v>5108149.8648561025</v>
      </c>
      <c r="S60" s="111">
        <v>0</v>
      </c>
      <c r="T60" s="60">
        <v>1140450.21</v>
      </c>
      <c r="U60" s="61">
        <v>86835.23</v>
      </c>
      <c r="V60" s="61">
        <v>1141289.9000000001</v>
      </c>
      <c r="W60" s="62">
        <f t="shared" si="9"/>
        <v>2368575.34</v>
      </c>
      <c r="X60" s="111">
        <v>0</v>
      </c>
      <c r="Y60" s="63">
        <v>337250.92000000004</v>
      </c>
      <c r="AA60" s="53" t="s">
        <v>83</v>
      </c>
      <c r="AB60" s="54" t="s">
        <v>63</v>
      </c>
      <c r="AC60" s="117">
        <f t="shared" si="10"/>
        <v>0.2831690207687432</v>
      </c>
      <c r="AD60" s="67">
        <f t="shared" si="10"/>
        <v>1.18995136658507</v>
      </c>
      <c r="AE60" s="65">
        <f t="shared" si="11"/>
        <v>0.3509965587018673</v>
      </c>
      <c r="AF60" s="114">
        <v>0</v>
      </c>
      <c r="AG60" s="64">
        <f t="shared" si="12"/>
        <v>0.9828409957502662</v>
      </c>
      <c r="AH60" s="66">
        <f t="shared" si="13"/>
        <v>0.6739598662892932</v>
      </c>
      <c r="AI60" s="67">
        <f t="shared" si="14"/>
        <v>0.609109166741947</v>
      </c>
      <c r="AJ60" s="68">
        <f t="shared" si="15"/>
        <v>0.7914355892939426</v>
      </c>
      <c r="AK60" s="114">
        <v>0</v>
      </c>
      <c r="AL60" s="107">
        <f t="shared" si="15"/>
        <v>-1</v>
      </c>
    </row>
    <row r="61" spans="1:38" ht="13.5">
      <c r="A61" s="53" t="s">
        <v>84</v>
      </c>
      <c r="B61" s="54" t="s">
        <v>62</v>
      </c>
      <c r="C61" s="22">
        <v>4210331.477965842</v>
      </c>
      <c r="D61" s="34">
        <v>580944.1449925165</v>
      </c>
      <c r="E61" s="29">
        <f t="shared" si="0"/>
        <v>4791275.622958358</v>
      </c>
      <c r="F61" s="111">
        <v>0</v>
      </c>
      <c r="G61" s="60">
        <v>1412241.1300000004</v>
      </c>
      <c r="H61" s="61">
        <v>53369.99000000001</v>
      </c>
      <c r="I61" s="61">
        <v>812219.2500000001</v>
      </c>
      <c r="J61" s="62">
        <f t="shared" si="1"/>
        <v>2277830.3700000006</v>
      </c>
      <c r="K61" s="114">
        <v>0</v>
      </c>
      <c r="L61" s="63">
        <v>0</v>
      </c>
      <c r="N61" s="53" t="s">
        <v>84</v>
      </c>
      <c r="O61" s="54" t="s">
        <v>62</v>
      </c>
      <c r="P61" s="22">
        <v>3196490.2843620055</v>
      </c>
      <c r="Q61" s="34">
        <v>258428.77825859</v>
      </c>
      <c r="R61" s="29">
        <f t="shared" si="2"/>
        <v>3454919.0626205956</v>
      </c>
      <c r="S61" s="111">
        <v>0</v>
      </c>
      <c r="T61" s="60">
        <v>771157.0199999999</v>
      </c>
      <c r="U61" s="61">
        <v>32506.83</v>
      </c>
      <c r="V61" s="61">
        <v>436889.7799999999</v>
      </c>
      <c r="W61" s="62">
        <f t="shared" si="9"/>
        <v>1240553.63</v>
      </c>
      <c r="X61" s="111">
        <v>0</v>
      </c>
      <c r="Y61" s="63">
        <v>228101.11</v>
      </c>
      <c r="AA61" s="53" t="s">
        <v>84</v>
      </c>
      <c r="AB61" s="54" t="s">
        <v>62</v>
      </c>
      <c r="AC61" s="117">
        <f t="shared" si="10"/>
        <v>0.3171732442184447</v>
      </c>
      <c r="AD61" s="67">
        <f t="shared" si="10"/>
        <v>1.2479854949095874</v>
      </c>
      <c r="AE61" s="65">
        <f t="shared" si="11"/>
        <v>0.3867982248255972</v>
      </c>
      <c r="AF61" s="114">
        <v>0</v>
      </c>
      <c r="AG61" s="64">
        <f t="shared" si="12"/>
        <v>0.8313275939574545</v>
      </c>
      <c r="AH61" s="66">
        <f t="shared" si="13"/>
        <v>0.6418085060893359</v>
      </c>
      <c r="AI61" s="67">
        <f t="shared" si="14"/>
        <v>0.8590941861812385</v>
      </c>
      <c r="AJ61" s="68">
        <f t="shared" si="15"/>
        <v>0.8361401836372047</v>
      </c>
      <c r="AK61" s="114">
        <v>0</v>
      </c>
      <c r="AL61" s="107">
        <f t="shared" si="15"/>
        <v>-1</v>
      </c>
    </row>
    <row r="62" spans="1:38" ht="13.5">
      <c r="A62" s="53" t="s">
        <v>36</v>
      </c>
      <c r="B62" s="54" t="s">
        <v>62</v>
      </c>
      <c r="C62" s="22">
        <v>2266740.8882725686</v>
      </c>
      <c r="D62" s="34">
        <v>312766.31166658184</v>
      </c>
      <c r="E62" s="29">
        <f t="shared" si="0"/>
        <v>2579507.1999391504</v>
      </c>
      <c r="F62" s="111">
        <v>0</v>
      </c>
      <c r="G62" s="60">
        <v>193693.46999999997</v>
      </c>
      <c r="H62" s="61">
        <v>17611.63</v>
      </c>
      <c r="I62" s="61">
        <v>167153.59000000003</v>
      </c>
      <c r="J62" s="62">
        <f t="shared" si="1"/>
        <v>378458.69</v>
      </c>
      <c r="K62" s="114">
        <v>0</v>
      </c>
      <c r="L62" s="63">
        <v>0</v>
      </c>
      <c r="N62" s="53" t="s">
        <v>36</v>
      </c>
      <c r="O62" s="54" t="s">
        <v>62</v>
      </c>
      <c r="P62" s="22">
        <v>1707773.400156334</v>
      </c>
      <c r="Q62" s="34">
        <v>138069.49312627333</v>
      </c>
      <c r="R62" s="29">
        <f t="shared" si="2"/>
        <v>1845842.8932826074</v>
      </c>
      <c r="S62" s="111">
        <v>0</v>
      </c>
      <c r="T62" s="60">
        <v>101230.48000000001</v>
      </c>
      <c r="U62" s="61">
        <v>4409.719999999999</v>
      </c>
      <c r="V62" s="61">
        <v>104331.12999999999</v>
      </c>
      <c r="W62" s="62">
        <f t="shared" si="9"/>
        <v>209971.33000000002</v>
      </c>
      <c r="X62" s="111">
        <v>0</v>
      </c>
      <c r="Y62" s="63">
        <v>121866.47999999998</v>
      </c>
      <c r="AA62" s="53" t="s">
        <v>36</v>
      </c>
      <c r="AB62" s="54" t="s">
        <v>62</v>
      </c>
      <c r="AC62" s="117">
        <f t="shared" si="10"/>
        <v>0.3273077611263093</v>
      </c>
      <c r="AD62" s="67">
        <f t="shared" si="10"/>
        <v>1.2652818126922298</v>
      </c>
      <c r="AE62" s="65">
        <f t="shared" si="11"/>
        <v>0.3974684461643483</v>
      </c>
      <c r="AF62" s="114">
        <v>0</v>
      </c>
      <c r="AG62" s="64">
        <f t="shared" si="12"/>
        <v>0.9133908087761704</v>
      </c>
      <c r="AH62" s="66">
        <f t="shared" si="13"/>
        <v>2.9938204693268515</v>
      </c>
      <c r="AI62" s="67">
        <f t="shared" si="14"/>
        <v>0.602144920696249</v>
      </c>
      <c r="AJ62" s="68">
        <f t="shared" si="15"/>
        <v>0.8024303127479355</v>
      </c>
      <c r="AK62" s="114">
        <v>0</v>
      </c>
      <c r="AL62" s="107">
        <f t="shared" si="15"/>
        <v>-1</v>
      </c>
    </row>
    <row r="63" spans="1:38" ht="13.5">
      <c r="A63" s="53" t="s">
        <v>85</v>
      </c>
      <c r="B63" s="54" t="s">
        <v>62</v>
      </c>
      <c r="C63" s="22">
        <v>5176642.5534687955</v>
      </c>
      <c r="D63" s="34">
        <v>714276.3456737989</v>
      </c>
      <c r="E63" s="29">
        <f t="shared" si="0"/>
        <v>5890918.899142594</v>
      </c>
      <c r="F63" s="111">
        <v>0</v>
      </c>
      <c r="G63" s="60">
        <v>1485321.2700000005</v>
      </c>
      <c r="H63" s="61">
        <v>53893.05999999999</v>
      </c>
      <c r="I63" s="61">
        <v>2051717.2399999998</v>
      </c>
      <c r="J63" s="62">
        <f t="shared" si="1"/>
        <v>3590931.5700000003</v>
      </c>
      <c r="K63" s="114">
        <v>0</v>
      </c>
      <c r="L63" s="63">
        <v>0</v>
      </c>
      <c r="N63" s="53" t="s">
        <v>85</v>
      </c>
      <c r="O63" s="54" t="s">
        <v>62</v>
      </c>
      <c r="P63" s="22">
        <v>3897286.1699371664</v>
      </c>
      <c r="Q63" s="34">
        <v>315086.48981299344</v>
      </c>
      <c r="R63" s="29">
        <f t="shared" si="2"/>
        <v>4212372.65975016</v>
      </c>
      <c r="S63" s="111">
        <v>0</v>
      </c>
      <c r="T63" s="60">
        <v>794059.85</v>
      </c>
      <c r="U63" s="61">
        <v>43358.48000000001</v>
      </c>
      <c r="V63" s="61">
        <v>1261508.81</v>
      </c>
      <c r="W63" s="62">
        <f t="shared" si="9"/>
        <v>2098927.14</v>
      </c>
      <c r="X63" s="111">
        <v>0</v>
      </c>
      <c r="Y63" s="63">
        <v>278109.82</v>
      </c>
      <c r="AA63" s="53" t="s">
        <v>85</v>
      </c>
      <c r="AB63" s="54" t="s">
        <v>62</v>
      </c>
      <c r="AC63" s="117">
        <f t="shared" si="10"/>
        <v>0.3282685252626074</v>
      </c>
      <c r="AD63" s="67">
        <f t="shared" si="10"/>
        <v>1.2669215239845038</v>
      </c>
      <c r="AE63" s="65">
        <f t="shared" si="11"/>
        <v>0.3984799957114884</v>
      </c>
      <c r="AF63" s="114">
        <v>0</v>
      </c>
      <c r="AG63" s="64">
        <f t="shared" si="12"/>
        <v>0.8705407029457546</v>
      </c>
      <c r="AH63" s="66">
        <f t="shared" si="13"/>
        <v>0.24296469802446907</v>
      </c>
      <c r="AI63" s="67">
        <f t="shared" si="14"/>
        <v>0.6263994541583897</v>
      </c>
      <c r="AJ63" s="68">
        <f t="shared" si="15"/>
        <v>0.7108414587463956</v>
      </c>
      <c r="AK63" s="114">
        <v>0</v>
      </c>
      <c r="AL63" s="107">
        <f t="shared" si="15"/>
        <v>-1</v>
      </c>
    </row>
    <row r="64" spans="1:38" ht="13.5">
      <c r="A64" s="53" t="s">
        <v>21</v>
      </c>
      <c r="B64" s="54" t="s">
        <v>63</v>
      </c>
      <c r="C64" s="22">
        <v>2400413.5017411127</v>
      </c>
      <c r="D64" s="34">
        <v>331210.5416629138</v>
      </c>
      <c r="E64" s="29">
        <f t="shared" si="0"/>
        <v>2731624.0434040264</v>
      </c>
      <c r="F64" s="111">
        <v>0</v>
      </c>
      <c r="G64" s="60">
        <v>223501.1</v>
      </c>
      <c r="H64" s="61">
        <v>17914.29</v>
      </c>
      <c r="I64" s="61">
        <v>66012.43000000001</v>
      </c>
      <c r="J64" s="62">
        <f t="shared" si="1"/>
        <v>307427.82</v>
      </c>
      <c r="K64" s="114">
        <v>0</v>
      </c>
      <c r="L64" s="63">
        <v>0</v>
      </c>
      <c r="N64" s="53" t="s">
        <v>21</v>
      </c>
      <c r="O64" s="54" t="s">
        <v>63</v>
      </c>
      <c r="P64" s="22">
        <v>1861773.0966952387</v>
      </c>
      <c r="Q64" s="34">
        <v>150520.00912610107</v>
      </c>
      <c r="R64" s="29">
        <f t="shared" si="2"/>
        <v>2012293.1058213399</v>
      </c>
      <c r="S64" s="111">
        <v>0</v>
      </c>
      <c r="T64" s="60">
        <v>118987.75</v>
      </c>
      <c r="U64" s="61">
        <v>14824.519999999999</v>
      </c>
      <c r="V64" s="61">
        <v>38763.89</v>
      </c>
      <c r="W64" s="62">
        <f t="shared" si="9"/>
        <v>172576.15999999997</v>
      </c>
      <c r="X64" s="111">
        <v>0</v>
      </c>
      <c r="Y64" s="63">
        <v>132855.89</v>
      </c>
      <c r="AA64" s="53" t="s">
        <v>21</v>
      </c>
      <c r="AB64" s="54" t="s">
        <v>63</v>
      </c>
      <c r="AC64" s="117">
        <f t="shared" si="10"/>
        <v>0.28931581727225164</v>
      </c>
      <c r="AD64" s="67">
        <f t="shared" si="10"/>
        <v>1.2004419451332593</v>
      </c>
      <c r="AE64" s="65">
        <f t="shared" si="11"/>
        <v>0.3574682711488413</v>
      </c>
      <c r="AF64" s="114">
        <v>0</v>
      </c>
      <c r="AG64" s="64">
        <f t="shared" si="12"/>
        <v>0.8783538641582853</v>
      </c>
      <c r="AH64" s="66">
        <f t="shared" si="13"/>
        <v>0.2084229371338837</v>
      </c>
      <c r="AI64" s="67">
        <f t="shared" si="14"/>
        <v>0.7029361604317834</v>
      </c>
      <c r="AJ64" s="68">
        <f t="shared" si="15"/>
        <v>0.7814037582015967</v>
      </c>
      <c r="AK64" s="114">
        <v>0</v>
      </c>
      <c r="AL64" s="107">
        <f t="shared" si="15"/>
        <v>-1</v>
      </c>
    </row>
    <row r="65" spans="1:38" ht="13.5">
      <c r="A65" s="53" t="s">
        <v>47</v>
      </c>
      <c r="B65" s="54" t="s">
        <v>62</v>
      </c>
      <c r="C65" s="22">
        <v>2241915.376281699</v>
      </c>
      <c r="D65" s="34">
        <v>309340.87214643625</v>
      </c>
      <c r="E65" s="29">
        <f t="shared" si="0"/>
        <v>2551256.248428135</v>
      </c>
      <c r="F65" s="111">
        <v>0</v>
      </c>
      <c r="G65" s="60">
        <v>95539.41</v>
      </c>
      <c r="H65" s="61">
        <v>3280.5400000000004</v>
      </c>
      <c r="I65" s="61">
        <v>145055.53</v>
      </c>
      <c r="J65" s="62">
        <f t="shared" si="1"/>
        <v>243875.47999999998</v>
      </c>
      <c r="K65" s="114">
        <v>0</v>
      </c>
      <c r="L65" s="63">
        <v>0</v>
      </c>
      <c r="N65" s="53" t="s">
        <v>47</v>
      </c>
      <c r="O65" s="54" t="s">
        <v>62</v>
      </c>
      <c r="P65" s="22">
        <v>1709782.507814637</v>
      </c>
      <c r="Q65" s="34">
        <v>138231.92479079787</v>
      </c>
      <c r="R65" s="29">
        <f t="shared" si="2"/>
        <v>1848014.4326054347</v>
      </c>
      <c r="S65" s="111">
        <v>0</v>
      </c>
      <c r="T65" s="60">
        <v>49253.950000000004</v>
      </c>
      <c r="U65" s="61">
        <v>4209.9</v>
      </c>
      <c r="V65" s="61">
        <v>94103.34</v>
      </c>
      <c r="W65" s="62">
        <f t="shared" si="9"/>
        <v>147567.19</v>
      </c>
      <c r="X65" s="111">
        <v>0</v>
      </c>
      <c r="Y65" s="63">
        <v>122009.86000000002</v>
      </c>
      <c r="AA65" s="53" t="s">
        <v>47</v>
      </c>
      <c r="AB65" s="54" t="s">
        <v>62</v>
      </c>
      <c r="AC65" s="117">
        <f t="shared" si="10"/>
        <v>0.31122839661473045</v>
      </c>
      <c r="AD65" s="67">
        <f t="shared" si="10"/>
        <v>1.237839577323379</v>
      </c>
      <c r="AE65" s="65">
        <f t="shared" si="11"/>
        <v>0.38053913617505186</v>
      </c>
      <c r="AF65" s="114">
        <v>0</v>
      </c>
      <c r="AG65" s="64">
        <f t="shared" si="12"/>
        <v>0.9397309251339232</v>
      </c>
      <c r="AH65" s="66">
        <f t="shared" si="13"/>
        <v>-0.22075583743081761</v>
      </c>
      <c r="AI65" s="67">
        <f t="shared" si="14"/>
        <v>0.5414493258156405</v>
      </c>
      <c r="AJ65" s="68">
        <f t="shared" si="15"/>
        <v>0.6526402650887366</v>
      </c>
      <c r="AK65" s="114">
        <v>0</v>
      </c>
      <c r="AL65" s="107">
        <f t="shared" si="15"/>
        <v>-1</v>
      </c>
    </row>
    <row r="66" spans="1:38" ht="13.5">
      <c r="A66" s="53" t="s">
        <v>22</v>
      </c>
      <c r="B66" s="54" t="s">
        <v>62</v>
      </c>
      <c r="C66" s="22">
        <v>5030494.387600118</v>
      </c>
      <c r="D66" s="34">
        <v>694110.731230581</v>
      </c>
      <c r="E66" s="29">
        <f t="shared" si="0"/>
        <v>5724605.1188306995</v>
      </c>
      <c r="F66" s="111">
        <v>0</v>
      </c>
      <c r="G66" s="60">
        <v>1749269.49</v>
      </c>
      <c r="H66" s="61">
        <v>51830.700000000004</v>
      </c>
      <c r="I66" s="61">
        <v>651512.1000000001</v>
      </c>
      <c r="J66" s="62">
        <f t="shared" si="1"/>
        <v>2452612.29</v>
      </c>
      <c r="K66" s="114">
        <v>0</v>
      </c>
      <c r="L66" s="63">
        <v>0</v>
      </c>
      <c r="N66" s="53" t="s">
        <v>22</v>
      </c>
      <c r="O66" s="54" t="s">
        <v>62</v>
      </c>
      <c r="P66" s="22">
        <v>3868329.5071793846</v>
      </c>
      <c r="Q66" s="34">
        <v>312745.4112195282</v>
      </c>
      <c r="R66" s="29">
        <f t="shared" si="2"/>
        <v>4181074.918398913</v>
      </c>
      <c r="S66" s="111">
        <v>0</v>
      </c>
      <c r="T66" s="60">
        <v>960799.93</v>
      </c>
      <c r="U66" s="61">
        <v>34139.77</v>
      </c>
      <c r="V66" s="61">
        <v>389198.29000000004</v>
      </c>
      <c r="W66" s="62">
        <f t="shared" si="9"/>
        <v>1384137.9900000002</v>
      </c>
      <c r="X66" s="111">
        <v>0</v>
      </c>
      <c r="Y66" s="63">
        <v>276043.49</v>
      </c>
      <c r="AA66" s="53" t="s">
        <v>22</v>
      </c>
      <c r="AB66" s="54" t="s">
        <v>62</v>
      </c>
      <c r="AC66" s="117">
        <f t="shared" si="10"/>
        <v>0.3004306841658204</v>
      </c>
      <c r="AD66" s="67">
        <f t="shared" si="10"/>
        <v>1.2194114008705874</v>
      </c>
      <c r="AE66" s="65">
        <f t="shared" si="11"/>
        <v>0.3691706631802858</v>
      </c>
      <c r="AF66" s="114">
        <v>0</v>
      </c>
      <c r="AG66" s="64">
        <f t="shared" si="12"/>
        <v>0.8206386526277119</v>
      </c>
      <c r="AH66" s="66">
        <f t="shared" si="13"/>
        <v>0.5181912473341213</v>
      </c>
      <c r="AI66" s="67">
        <f t="shared" si="14"/>
        <v>0.6739850013215629</v>
      </c>
      <c r="AJ66" s="68">
        <f t="shared" si="15"/>
        <v>0.7719420373686872</v>
      </c>
      <c r="AK66" s="114">
        <v>0</v>
      </c>
      <c r="AL66" s="107">
        <f t="shared" si="15"/>
        <v>-1</v>
      </c>
    </row>
    <row r="67" spans="1:38" ht="13.5">
      <c r="A67" s="53" t="s">
        <v>86</v>
      </c>
      <c r="B67" s="54" t="s">
        <v>59</v>
      </c>
      <c r="C67" s="22">
        <v>2637239.675994653</v>
      </c>
      <c r="D67" s="34">
        <v>363887.9638643702</v>
      </c>
      <c r="E67" s="29">
        <f t="shared" si="0"/>
        <v>3001127.639859023</v>
      </c>
      <c r="F67" s="111">
        <v>0</v>
      </c>
      <c r="G67" s="60">
        <v>274602.17000000004</v>
      </c>
      <c r="H67" s="61">
        <v>7972.6900000000005</v>
      </c>
      <c r="I67" s="61">
        <v>246792.26999999996</v>
      </c>
      <c r="J67" s="62">
        <f t="shared" si="1"/>
        <v>529367.13</v>
      </c>
      <c r="K67" s="114">
        <v>0</v>
      </c>
      <c r="L67" s="63">
        <v>0</v>
      </c>
      <c r="N67" s="53" t="s">
        <v>86</v>
      </c>
      <c r="O67" s="54" t="s">
        <v>59</v>
      </c>
      <c r="P67" s="22">
        <v>2005791.0361381252</v>
      </c>
      <c r="Q67" s="34">
        <v>162163.52336408448</v>
      </c>
      <c r="R67" s="29">
        <f t="shared" si="2"/>
        <v>2167954.5595022095</v>
      </c>
      <c r="S67" s="111">
        <v>0</v>
      </c>
      <c r="T67" s="60">
        <v>149710.02999999997</v>
      </c>
      <c r="U67" s="61">
        <v>5533.259999999999</v>
      </c>
      <c r="V67" s="61">
        <v>102541.12</v>
      </c>
      <c r="W67" s="62">
        <f t="shared" si="9"/>
        <v>257784.40999999997</v>
      </c>
      <c r="X67" s="111">
        <v>0</v>
      </c>
      <c r="Y67" s="63">
        <v>143132.96999999997</v>
      </c>
      <c r="AA67" s="53" t="s">
        <v>86</v>
      </c>
      <c r="AB67" s="54" t="s">
        <v>59</v>
      </c>
      <c r="AC67" s="117">
        <f t="shared" si="10"/>
        <v>0.31481277385320006</v>
      </c>
      <c r="AD67" s="67">
        <f t="shared" si="10"/>
        <v>1.2439569412128542</v>
      </c>
      <c r="AE67" s="65">
        <f t="shared" si="11"/>
        <v>0.38431298142527526</v>
      </c>
      <c r="AF67" s="114">
        <v>0</v>
      </c>
      <c r="AG67" s="64">
        <f t="shared" si="12"/>
        <v>0.8342269385691801</v>
      </c>
      <c r="AH67" s="66">
        <f t="shared" si="13"/>
        <v>0.4408666861849979</v>
      </c>
      <c r="AI67" s="67">
        <f t="shared" si="14"/>
        <v>1.4067639401637115</v>
      </c>
      <c r="AJ67" s="68">
        <f t="shared" si="15"/>
        <v>1.0535265495690762</v>
      </c>
      <c r="AK67" s="114">
        <v>0</v>
      </c>
      <c r="AL67" s="107">
        <f t="shared" si="15"/>
        <v>-1</v>
      </c>
    </row>
    <row r="68" spans="1:38" ht="13.5">
      <c r="A68" s="53" t="s">
        <v>87</v>
      </c>
      <c r="B68" s="54" t="s">
        <v>62</v>
      </c>
      <c r="C68" s="22">
        <v>3004514.914942205</v>
      </c>
      <c r="D68" s="34">
        <v>414564.8288057483</v>
      </c>
      <c r="E68" s="29">
        <f t="shared" si="0"/>
        <v>3419079.7437479533</v>
      </c>
      <c r="F68" s="111">
        <v>0</v>
      </c>
      <c r="G68" s="60">
        <v>348811.68000000005</v>
      </c>
      <c r="H68" s="61">
        <v>29451.85</v>
      </c>
      <c r="I68" s="61">
        <v>651822.6199999999</v>
      </c>
      <c r="J68" s="62">
        <f t="shared" si="1"/>
        <v>1030086.1499999999</v>
      </c>
      <c r="K68" s="114">
        <v>0</v>
      </c>
      <c r="L68" s="63">
        <v>0</v>
      </c>
      <c r="N68" s="53" t="s">
        <v>87</v>
      </c>
      <c r="O68" s="54" t="s">
        <v>62</v>
      </c>
      <c r="P68" s="22">
        <v>2301161.752506595</v>
      </c>
      <c r="Q68" s="34">
        <v>186043.55632958544</v>
      </c>
      <c r="R68" s="29">
        <f t="shared" si="2"/>
        <v>2487205.3088361807</v>
      </c>
      <c r="S68" s="111">
        <v>0</v>
      </c>
      <c r="T68" s="60">
        <v>179538.50999999995</v>
      </c>
      <c r="U68" s="61">
        <v>19010.870000000003</v>
      </c>
      <c r="V68" s="61">
        <v>381177.62</v>
      </c>
      <c r="W68" s="62">
        <f t="shared" si="9"/>
        <v>579727</v>
      </c>
      <c r="X68" s="111">
        <v>0</v>
      </c>
      <c r="Y68" s="63">
        <v>164210.6</v>
      </c>
      <c r="AA68" s="53" t="s">
        <v>87</v>
      </c>
      <c r="AB68" s="54" t="s">
        <v>62</v>
      </c>
      <c r="AC68" s="117">
        <f t="shared" si="10"/>
        <v>0.3056513353176784</v>
      </c>
      <c r="AD68" s="67">
        <f t="shared" si="10"/>
        <v>1.2283213511105218</v>
      </c>
      <c r="AE68" s="65">
        <f t="shared" si="11"/>
        <v>0.3746672747927744</v>
      </c>
      <c r="AF68" s="114">
        <v>0</v>
      </c>
      <c r="AG68" s="64">
        <f t="shared" si="12"/>
        <v>0.9428237429396076</v>
      </c>
      <c r="AH68" s="66">
        <f t="shared" si="13"/>
        <v>0.5492110566218167</v>
      </c>
      <c r="AI68" s="67">
        <f t="shared" si="14"/>
        <v>0.7100233219358467</v>
      </c>
      <c r="AJ68" s="68">
        <f t="shared" si="15"/>
        <v>0.7768469469250181</v>
      </c>
      <c r="AK68" s="114">
        <v>0</v>
      </c>
      <c r="AL68" s="107">
        <f t="shared" si="15"/>
        <v>-1</v>
      </c>
    </row>
    <row r="69" spans="1:38" ht="13.5">
      <c r="A69" s="53" t="s">
        <v>23</v>
      </c>
      <c r="B69" s="54" t="s">
        <v>62</v>
      </c>
      <c r="C69" s="22">
        <v>2198502.1285000267</v>
      </c>
      <c r="D69" s="34">
        <v>303350.6853295881</v>
      </c>
      <c r="E69" s="29">
        <f t="shared" si="0"/>
        <v>2501852.813829615</v>
      </c>
      <c r="F69" s="111">
        <v>0</v>
      </c>
      <c r="G69" s="60">
        <v>135453.93</v>
      </c>
      <c r="H69" s="61">
        <v>20328.86</v>
      </c>
      <c r="I69" s="61">
        <v>221188.47</v>
      </c>
      <c r="J69" s="62">
        <f t="shared" si="1"/>
        <v>376971.26</v>
      </c>
      <c r="K69" s="114">
        <v>0</v>
      </c>
      <c r="L69" s="63">
        <v>0</v>
      </c>
      <c r="N69" s="53" t="s">
        <v>23</v>
      </c>
      <c r="O69" s="54" t="s">
        <v>62</v>
      </c>
      <c r="P69" s="22">
        <v>1676648.176751494</v>
      </c>
      <c r="Q69" s="34">
        <v>135553.09146633718</v>
      </c>
      <c r="R69" s="29">
        <f t="shared" si="2"/>
        <v>1812201.2682178312</v>
      </c>
      <c r="S69" s="111">
        <v>0</v>
      </c>
      <c r="T69" s="60">
        <v>69716.34000000001</v>
      </c>
      <c r="U69" s="61">
        <v>3292.3500000000004</v>
      </c>
      <c r="V69" s="61">
        <v>138988.51</v>
      </c>
      <c r="W69" s="62">
        <f t="shared" si="9"/>
        <v>211997.2</v>
      </c>
      <c r="X69" s="111">
        <v>0</v>
      </c>
      <c r="Y69" s="63">
        <v>119645.39</v>
      </c>
      <c r="AA69" s="53" t="s">
        <v>23</v>
      </c>
      <c r="AB69" s="54" t="s">
        <v>62</v>
      </c>
      <c r="AC69" s="117">
        <f t="shared" si="10"/>
        <v>0.31124833401818663</v>
      </c>
      <c r="AD69" s="67">
        <f t="shared" si="10"/>
        <v>1.2378736039739913</v>
      </c>
      <c r="AE69" s="65">
        <f t="shared" si="11"/>
        <v>0.3805601274575898</v>
      </c>
      <c r="AF69" s="114">
        <v>0</v>
      </c>
      <c r="AG69" s="64">
        <f t="shared" si="12"/>
        <v>0.9429294481035575</v>
      </c>
      <c r="AH69" s="66">
        <f t="shared" si="13"/>
        <v>5.174574392151502</v>
      </c>
      <c r="AI69" s="67">
        <f t="shared" si="14"/>
        <v>0.5914155062170245</v>
      </c>
      <c r="AJ69" s="68">
        <f t="shared" si="15"/>
        <v>0.7781898062804602</v>
      </c>
      <c r="AK69" s="114">
        <v>0</v>
      </c>
      <c r="AL69" s="107">
        <f t="shared" si="15"/>
        <v>-1</v>
      </c>
    </row>
    <row r="70" spans="1:38" ht="13.5">
      <c r="A70" s="53" t="s">
        <v>35</v>
      </c>
      <c r="B70" s="54" t="s">
        <v>88</v>
      </c>
      <c r="C70" s="22">
        <v>2440142.6937804637</v>
      </c>
      <c r="D70" s="34">
        <v>336692.4001867219</v>
      </c>
      <c r="E70" s="29">
        <f aca="true" t="shared" si="16" ref="E70:E83">+SUM(C70:D70)</f>
        <v>2776835.0939671854</v>
      </c>
      <c r="F70" s="111">
        <v>0</v>
      </c>
      <c r="G70" s="60">
        <v>564336.07</v>
      </c>
      <c r="H70" s="61">
        <v>11045.109999999999</v>
      </c>
      <c r="I70" s="61">
        <v>240010.94000000003</v>
      </c>
      <c r="J70" s="62">
        <f aca="true" t="shared" si="17" ref="J70:J81">+G70+H70+I70</f>
        <v>815392.12</v>
      </c>
      <c r="K70" s="114">
        <v>0</v>
      </c>
      <c r="L70" s="63">
        <v>0</v>
      </c>
      <c r="N70" s="53" t="s">
        <v>35</v>
      </c>
      <c r="O70" s="54" t="s">
        <v>88</v>
      </c>
      <c r="P70" s="22">
        <v>1852142.1361744793</v>
      </c>
      <c r="Q70" s="34">
        <v>149741.36844853882</v>
      </c>
      <c r="R70" s="29">
        <f aca="true" t="shared" si="18" ref="R70:R83">+SUM(P70:Q70)</f>
        <v>2001883.5046230182</v>
      </c>
      <c r="S70" s="111">
        <v>0</v>
      </c>
      <c r="T70" s="60">
        <v>299378.9100000001</v>
      </c>
      <c r="U70" s="61">
        <v>13411.949999999999</v>
      </c>
      <c r="V70" s="61">
        <v>166054.54000000004</v>
      </c>
      <c r="W70" s="62">
        <f t="shared" si="9"/>
        <v>478845.40000000014</v>
      </c>
      <c r="X70" s="111">
        <v>0</v>
      </c>
      <c r="Y70" s="63">
        <v>132168.59</v>
      </c>
      <c r="AA70" s="53" t="s">
        <v>35</v>
      </c>
      <c r="AB70" s="54" t="s">
        <v>88</v>
      </c>
      <c r="AC70" s="117">
        <f aca="true" t="shared" si="19" ref="AC70:AD84">+C70/P70-1</f>
        <v>0.3174705364786281</v>
      </c>
      <c r="AD70" s="67">
        <f t="shared" si="19"/>
        <v>1.2484928759177993</v>
      </c>
      <c r="AE70" s="65">
        <f aca="true" t="shared" si="20" ref="AE70:AE83">+E70/R70-1</f>
        <v>0.3871112317747485</v>
      </c>
      <c r="AF70" s="114">
        <v>0</v>
      </c>
      <c r="AG70" s="64">
        <f aca="true" t="shared" si="21" ref="AG70:AG84">+G70/T70-1</f>
        <v>0.8850227960279493</v>
      </c>
      <c r="AH70" s="66">
        <f aca="true" t="shared" si="22" ref="AH70:AH84">+H70/U70-1</f>
        <v>-0.17647247417415068</v>
      </c>
      <c r="AI70" s="67">
        <f aca="true" t="shared" si="23" ref="AI70:AI84">+I70/V70-1</f>
        <v>0.44537415237186506</v>
      </c>
      <c r="AJ70" s="68">
        <f aca="true" t="shared" si="24" ref="AJ70:AL84">+J70/W70-1</f>
        <v>0.702829598028925</v>
      </c>
      <c r="AK70" s="114">
        <v>0</v>
      </c>
      <c r="AL70" s="107">
        <f t="shared" si="24"/>
        <v>-1</v>
      </c>
    </row>
    <row r="71" spans="1:38" ht="13.5">
      <c r="A71" s="53" t="s">
        <v>24</v>
      </c>
      <c r="B71" s="54" t="s">
        <v>63</v>
      </c>
      <c r="C71" s="22">
        <v>4033371.2095250227</v>
      </c>
      <c r="D71" s="34">
        <v>556527.0575529626</v>
      </c>
      <c r="E71" s="29">
        <f t="shared" si="16"/>
        <v>4589898.267077985</v>
      </c>
      <c r="F71" s="111">
        <v>0</v>
      </c>
      <c r="G71" s="60">
        <v>963820.78</v>
      </c>
      <c r="H71" s="61">
        <v>65774.41</v>
      </c>
      <c r="I71" s="61">
        <v>1482598.0900000003</v>
      </c>
      <c r="J71" s="62">
        <f t="shared" si="17"/>
        <v>2512193.2800000003</v>
      </c>
      <c r="K71" s="114">
        <v>0</v>
      </c>
      <c r="L71" s="63">
        <v>0</v>
      </c>
      <c r="N71" s="53" t="s">
        <v>24</v>
      </c>
      <c r="O71" s="54" t="s">
        <v>63</v>
      </c>
      <c r="P71" s="22">
        <v>3094727.386939009</v>
      </c>
      <c r="Q71" s="34">
        <v>250201.4855364011</v>
      </c>
      <c r="R71" s="29">
        <f t="shared" si="18"/>
        <v>3344928.8724754103</v>
      </c>
      <c r="S71" s="111">
        <v>0</v>
      </c>
      <c r="T71" s="60">
        <v>498050.79</v>
      </c>
      <c r="U71" s="61">
        <v>48608.69</v>
      </c>
      <c r="V71" s="61">
        <v>842577.4399999998</v>
      </c>
      <c r="W71" s="62">
        <f aca="true" t="shared" si="25" ref="W71:W83">+T71+U71+V71</f>
        <v>1389236.92</v>
      </c>
      <c r="X71" s="111">
        <v>0</v>
      </c>
      <c r="Y71" s="63">
        <v>220839.35</v>
      </c>
      <c r="AA71" s="53" t="s">
        <v>24</v>
      </c>
      <c r="AB71" s="54" t="s">
        <v>63</v>
      </c>
      <c r="AC71" s="117">
        <f t="shared" si="19"/>
        <v>0.30330420267305835</v>
      </c>
      <c r="AD71" s="67">
        <f t="shared" si="19"/>
        <v>1.224315560556474</v>
      </c>
      <c r="AE71" s="65">
        <f t="shared" si="20"/>
        <v>0.3721960741369179</v>
      </c>
      <c r="AF71" s="114">
        <v>0</v>
      </c>
      <c r="AG71" s="64">
        <f t="shared" si="21"/>
        <v>0.9351857267408412</v>
      </c>
      <c r="AH71" s="66">
        <f t="shared" si="22"/>
        <v>0.35314097129546185</v>
      </c>
      <c r="AI71" s="67">
        <f t="shared" si="23"/>
        <v>0.7595986073398793</v>
      </c>
      <c r="AJ71" s="68">
        <f t="shared" si="24"/>
        <v>0.8083260269241912</v>
      </c>
      <c r="AK71" s="114">
        <v>0</v>
      </c>
      <c r="AL71" s="107">
        <f t="shared" si="24"/>
        <v>-1</v>
      </c>
    </row>
    <row r="72" spans="1:38" ht="13.5">
      <c r="A72" s="53" t="s">
        <v>89</v>
      </c>
      <c r="B72" s="54" t="s">
        <v>63</v>
      </c>
      <c r="C72" s="22">
        <v>2537393.3925237856</v>
      </c>
      <c r="D72" s="34">
        <v>350111.11183140683</v>
      </c>
      <c r="E72" s="29">
        <f t="shared" si="16"/>
        <v>2887504.504355192</v>
      </c>
      <c r="F72" s="111">
        <v>0</v>
      </c>
      <c r="G72" s="60">
        <v>178603.92000000004</v>
      </c>
      <c r="H72" s="61">
        <v>36486.82000000001</v>
      </c>
      <c r="I72" s="61">
        <v>532657.78</v>
      </c>
      <c r="J72" s="62">
        <f t="shared" si="17"/>
        <v>747748.52</v>
      </c>
      <c r="K72" s="114">
        <v>0</v>
      </c>
      <c r="L72" s="63">
        <v>0</v>
      </c>
      <c r="N72" s="53" t="s">
        <v>89</v>
      </c>
      <c r="O72" s="54" t="s">
        <v>63</v>
      </c>
      <c r="P72" s="22">
        <v>2061153.113833619</v>
      </c>
      <c r="Q72" s="34">
        <v>166639.4181198726</v>
      </c>
      <c r="R72" s="29">
        <f t="shared" si="18"/>
        <v>2227792.5319534917</v>
      </c>
      <c r="S72" s="111">
        <v>0</v>
      </c>
      <c r="T72" s="60">
        <v>92982.84000000001</v>
      </c>
      <c r="U72" s="61">
        <v>13915.38</v>
      </c>
      <c r="V72" s="61">
        <v>327078.1399999999</v>
      </c>
      <c r="W72" s="62">
        <f t="shared" si="25"/>
        <v>433976.3599999999</v>
      </c>
      <c r="X72" s="111">
        <v>0</v>
      </c>
      <c r="Y72" s="63">
        <v>147083.62999999998</v>
      </c>
      <c r="AA72" s="53" t="s">
        <v>89</v>
      </c>
      <c r="AB72" s="54" t="s">
        <v>63</v>
      </c>
      <c r="AC72" s="117">
        <f t="shared" si="19"/>
        <v>0.23105526488732742</v>
      </c>
      <c r="AD72" s="67">
        <f t="shared" si="19"/>
        <v>1.1010101678316788</v>
      </c>
      <c r="AE72" s="65">
        <f t="shared" si="20"/>
        <v>0.2961281012209951</v>
      </c>
      <c r="AF72" s="114">
        <v>0</v>
      </c>
      <c r="AG72" s="64">
        <f t="shared" si="21"/>
        <v>0.9208266815683412</v>
      </c>
      <c r="AH72" s="66">
        <f t="shared" si="22"/>
        <v>1.6220498470038196</v>
      </c>
      <c r="AI72" s="67">
        <f t="shared" si="23"/>
        <v>0.6285337198016359</v>
      </c>
      <c r="AJ72" s="68">
        <f t="shared" si="24"/>
        <v>0.7230167099424498</v>
      </c>
      <c r="AK72" s="114">
        <v>0</v>
      </c>
      <c r="AL72" s="107">
        <f t="shared" si="24"/>
        <v>-1</v>
      </c>
    </row>
    <row r="73" spans="1:38" ht="13.5">
      <c r="A73" s="53" t="s">
        <v>25</v>
      </c>
      <c r="B73" s="54" t="s">
        <v>59</v>
      </c>
      <c r="C73" s="22">
        <v>4210205.885156444</v>
      </c>
      <c r="D73" s="34">
        <v>580926.81561889</v>
      </c>
      <c r="E73" s="29">
        <f t="shared" si="16"/>
        <v>4791132.700775335</v>
      </c>
      <c r="F73" s="111">
        <v>0</v>
      </c>
      <c r="G73" s="60">
        <v>894953.9299999999</v>
      </c>
      <c r="H73" s="61">
        <v>44556.77999999999</v>
      </c>
      <c r="I73" s="61">
        <v>1925937.63</v>
      </c>
      <c r="J73" s="62">
        <f t="shared" si="17"/>
        <v>2865448.34</v>
      </c>
      <c r="K73" s="114">
        <v>0</v>
      </c>
      <c r="L73" s="63">
        <v>0</v>
      </c>
      <c r="N73" s="53" t="s">
        <v>25</v>
      </c>
      <c r="O73" s="54" t="s">
        <v>59</v>
      </c>
      <c r="P73" s="22">
        <v>3116412.9934095945</v>
      </c>
      <c r="Q73" s="34">
        <v>251954.7162011108</v>
      </c>
      <c r="R73" s="29">
        <f t="shared" si="18"/>
        <v>3368367.7096107053</v>
      </c>
      <c r="S73" s="111">
        <v>0</v>
      </c>
      <c r="T73" s="60">
        <v>474048.94</v>
      </c>
      <c r="U73" s="61">
        <v>45037.549999999996</v>
      </c>
      <c r="V73" s="61">
        <v>960158.5</v>
      </c>
      <c r="W73" s="62">
        <f t="shared" si="25"/>
        <v>1479244.99</v>
      </c>
      <c r="X73" s="111">
        <v>0</v>
      </c>
      <c r="Y73" s="63">
        <v>222386.8</v>
      </c>
      <c r="AA73" s="53" t="s">
        <v>25</v>
      </c>
      <c r="AB73" s="54" t="s">
        <v>59</v>
      </c>
      <c r="AC73" s="117">
        <f t="shared" si="19"/>
        <v>0.3509781579206408</v>
      </c>
      <c r="AD73" s="67">
        <f t="shared" si="19"/>
        <v>1.3056794664450453</v>
      </c>
      <c r="AE73" s="65">
        <f t="shared" si="20"/>
        <v>0.42239004580918027</v>
      </c>
      <c r="AF73" s="114">
        <v>0</v>
      </c>
      <c r="AG73" s="64">
        <f t="shared" si="21"/>
        <v>0.8878935368993757</v>
      </c>
      <c r="AH73" s="66">
        <f t="shared" si="22"/>
        <v>-0.010674870191651253</v>
      </c>
      <c r="AI73" s="67">
        <f t="shared" si="23"/>
        <v>1.0058538564205803</v>
      </c>
      <c r="AJ73" s="68">
        <f t="shared" si="24"/>
        <v>0.9371019400917491</v>
      </c>
      <c r="AK73" s="114">
        <v>0</v>
      </c>
      <c r="AL73" s="107">
        <f t="shared" si="24"/>
        <v>-1</v>
      </c>
    </row>
    <row r="74" spans="1:38" ht="13.5">
      <c r="A74" s="53" t="s">
        <v>26</v>
      </c>
      <c r="B74" s="54" t="s">
        <v>59</v>
      </c>
      <c r="C74" s="22">
        <v>9923171.599021582</v>
      </c>
      <c r="D74" s="34">
        <v>1369205.3631351597</v>
      </c>
      <c r="E74" s="29">
        <f t="shared" si="16"/>
        <v>11292376.962156741</v>
      </c>
      <c r="F74" s="111">
        <v>0</v>
      </c>
      <c r="G74" s="60">
        <v>3969392.36</v>
      </c>
      <c r="H74" s="61">
        <v>247887.28000000003</v>
      </c>
      <c r="I74" s="61">
        <v>3132670.9</v>
      </c>
      <c r="J74" s="62">
        <f t="shared" si="17"/>
        <v>7349950.539999999</v>
      </c>
      <c r="K74" s="114">
        <v>0</v>
      </c>
      <c r="L74" s="63">
        <v>0</v>
      </c>
      <c r="N74" s="53" t="s">
        <v>26</v>
      </c>
      <c r="O74" s="54" t="s">
        <v>59</v>
      </c>
      <c r="P74" s="22">
        <v>7312992.423238588</v>
      </c>
      <c r="Q74" s="34">
        <v>591238.3674674864</v>
      </c>
      <c r="R74" s="29">
        <f t="shared" si="18"/>
        <v>7904230.790706074</v>
      </c>
      <c r="S74" s="111">
        <v>0</v>
      </c>
      <c r="T74" s="60">
        <v>2099316.23</v>
      </c>
      <c r="U74" s="61">
        <v>136465.37000000002</v>
      </c>
      <c r="V74" s="61">
        <v>1905686.5900000003</v>
      </c>
      <c r="W74" s="62">
        <f t="shared" si="25"/>
        <v>4141468.1900000004</v>
      </c>
      <c r="X74" s="111">
        <v>0</v>
      </c>
      <c r="Y74" s="63">
        <v>521854.16</v>
      </c>
      <c r="AA74" s="53" t="s">
        <v>26</v>
      </c>
      <c r="AB74" s="54" t="s">
        <v>59</v>
      </c>
      <c r="AC74" s="117">
        <f t="shared" si="19"/>
        <v>0.35692354438773854</v>
      </c>
      <c r="AD74" s="67">
        <f t="shared" si="19"/>
        <v>1.3158263036954474</v>
      </c>
      <c r="AE74" s="65">
        <f t="shared" si="20"/>
        <v>0.4286497018071014</v>
      </c>
      <c r="AF74" s="114">
        <v>0</v>
      </c>
      <c r="AG74" s="64">
        <f t="shared" si="21"/>
        <v>0.8908024923905817</v>
      </c>
      <c r="AH74" s="66">
        <f t="shared" si="22"/>
        <v>0.8164848708503849</v>
      </c>
      <c r="AI74" s="67">
        <f t="shared" si="23"/>
        <v>0.643854197452268</v>
      </c>
      <c r="AJ74" s="68">
        <f t="shared" si="24"/>
        <v>0.7747209933296622</v>
      </c>
      <c r="AK74" s="114">
        <v>0</v>
      </c>
      <c r="AL74" s="107">
        <f t="shared" si="24"/>
        <v>-1</v>
      </c>
    </row>
    <row r="75" spans="1:38" ht="13.5">
      <c r="A75" s="53" t="s">
        <v>27</v>
      </c>
      <c r="B75" s="54" t="s">
        <v>62</v>
      </c>
      <c r="C75" s="22">
        <v>2454544.0025913557</v>
      </c>
      <c r="D75" s="34">
        <v>338679.5016958788</v>
      </c>
      <c r="E75" s="29">
        <f t="shared" si="16"/>
        <v>2793223.5042872345</v>
      </c>
      <c r="F75" s="111">
        <v>0</v>
      </c>
      <c r="G75" s="60">
        <v>272583.07999999996</v>
      </c>
      <c r="H75" s="61">
        <v>9779.15</v>
      </c>
      <c r="I75" s="61">
        <v>145609.74</v>
      </c>
      <c r="J75" s="62">
        <f t="shared" si="17"/>
        <v>427971.97</v>
      </c>
      <c r="K75" s="114">
        <v>0</v>
      </c>
      <c r="L75" s="63">
        <v>0</v>
      </c>
      <c r="N75" s="53" t="s">
        <v>27</v>
      </c>
      <c r="O75" s="54" t="s">
        <v>62</v>
      </c>
      <c r="P75" s="22">
        <v>1896565.7388414277</v>
      </c>
      <c r="Q75" s="34">
        <v>153332.91303080428</v>
      </c>
      <c r="R75" s="29">
        <f t="shared" si="18"/>
        <v>2049898.651872232</v>
      </c>
      <c r="S75" s="111">
        <v>0</v>
      </c>
      <c r="T75" s="60">
        <v>148943.58</v>
      </c>
      <c r="U75" s="61">
        <v>13538.590000000002</v>
      </c>
      <c r="V75" s="61">
        <v>95739.26000000001</v>
      </c>
      <c r="W75" s="62">
        <f t="shared" si="25"/>
        <v>258221.43</v>
      </c>
      <c r="X75" s="111">
        <v>0</v>
      </c>
      <c r="Y75" s="63">
        <v>135338.66999999998</v>
      </c>
      <c r="AA75" s="53" t="s">
        <v>27</v>
      </c>
      <c r="AB75" s="54" t="s">
        <v>62</v>
      </c>
      <c r="AC75" s="117">
        <f t="shared" si="19"/>
        <v>0.29420454684095754</v>
      </c>
      <c r="AD75" s="67">
        <f t="shared" si="19"/>
        <v>1.2087854133954838</v>
      </c>
      <c r="AE75" s="65">
        <f t="shared" si="20"/>
        <v>0.36261541600415326</v>
      </c>
      <c r="AF75" s="114">
        <v>0</v>
      </c>
      <c r="AG75" s="64">
        <f t="shared" si="21"/>
        <v>0.8301096294314934</v>
      </c>
      <c r="AH75" s="66">
        <f t="shared" si="22"/>
        <v>-0.2776832742552956</v>
      </c>
      <c r="AI75" s="67">
        <f t="shared" si="23"/>
        <v>0.5208989499187686</v>
      </c>
      <c r="AJ75" s="68">
        <f t="shared" si="24"/>
        <v>0.6573836261382333</v>
      </c>
      <c r="AK75" s="114">
        <v>0</v>
      </c>
      <c r="AL75" s="107">
        <f t="shared" si="24"/>
        <v>-1</v>
      </c>
    </row>
    <row r="76" spans="1:38" ht="13.5">
      <c r="A76" s="53" t="s">
        <v>32</v>
      </c>
      <c r="B76" s="54" t="s">
        <v>59</v>
      </c>
      <c r="C76" s="22">
        <v>2750691.8471502285</v>
      </c>
      <c r="D76" s="34">
        <v>379542.16470685677</v>
      </c>
      <c r="E76" s="29">
        <f t="shared" si="16"/>
        <v>3130234.0118570854</v>
      </c>
      <c r="F76" s="111">
        <v>0</v>
      </c>
      <c r="G76" s="60">
        <v>466059.1000000001</v>
      </c>
      <c r="H76" s="61">
        <v>21121.4</v>
      </c>
      <c r="I76" s="61">
        <v>596403.7200000002</v>
      </c>
      <c r="J76" s="62">
        <f t="shared" si="17"/>
        <v>1083584.2200000002</v>
      </c>
      <c r="K76" s="114">
        <v>0</v>
      </c>
      <c r="L76" s="63">
        <v>0</v>
      </c>
      <c r="N76" s="53" t="s">
        <v>32</v>
      </c>
      <c r="O76" s="54" t="s">
        <v>59</v>
      </c>
      <c r="P76" s="22">
        <v>2064884.3137704702</v>
      </c>
      <c r="Q76" s="34">
        <v>166941.07692541825</v>
      </c>
      <c r="R76" s="29">
        <f t="shared" si="18"/>
        <v>2231825.3906958885</v>
      </c>
      <c r="S76" s="111">
        <v>0</v>
      </c>
      <c r="T76" s="60">
        <v>247776.15999999997</v>
      </c>
      <c r="U76" s="61">
        <v>10392.2</v>
      </c>
      <c r="V76" s="61">
        <v>412510.10000000003</v>
      </c>
      <c r="W76" s="62">
        <f t="shared" si="25"/>
        <v>670678.46</v>
      </c>
      <c r="X76" s="111">
        <v>0</v>
      </c>
      <c r="Y76" s="63">
        <v>147349.84</v>
      </c>
      <c r="AA76" s="53" t="s">
        <v>32</v>
      </c>
      <c r="AB76" s="54" t="s">
        <v>59</v>
      </c>
      <c r="AC76" s="117">
        <f t="shared" si="19"/>
        <v>0.33212879230385384</v>
      </c>
      <c r="AD76" s="67">
        <f t="shared" si="19"/>
        <v>1.273509741861909</v>
      </c>
      <c r="AE76" s="65">
        <f t="shared" si="20"/>
        <v>0.4025443141325096</v>
      </c>
      <c r="AF76" s="114">
        <v>0</v>
      </c>
      <c r="AG76" s="64">
        <f t="shared" si="21"/>
        <v>0.880968290088926</v>
      </c>
      <c r="AH76" s="66">
        <f t="shared" si="22"/>
        <v>1.0324281672793054</v>
      </c>
      <c r="AI76" s="67">
        <f t="shared" si="23"/>
        <v>0.4457918000068366</v>
      </c>
      <c r="AJ76" s="68">
        <f t="shared" si="24"/>
        <v>0.6156538261270539</v>
      </c>
      <c r="AK76" s="114">
        <v>0</v>
      </c>
      <c r="AL76" s="107">
        <f t="shared" si="24"/>
        <v>-1</v>
      </c>
    </row>
    <row r="77" spans="1:38" ht="13.5">
      <c r="A77" s="53" t="s">
        <v>29</v>
      </c>
      <c r="B77" s="54" t="s">
        <v>88</v>
      </c>
      <c r="C77" s="22">
        <v>2248195.016751565</v>
      </c>
      <c r="D77" s="34">
        <v>310207.3408277547</v>
      </c>
      <c r="E77" s="29">
        <f t="shared" si="16"/>
        <v>2558402.3575793197</v>
      </c>
      <c r="F77" s="111">
        <v>0</v>
      </c>
      <c r="G77" s="60">
        <v>168693.71999999997</v>
      </c>
      <c r="H77" s="61">
        <v>4457.36</v>
      </c>
      <c r="I77" s="61">
        <v>55473.009999999995</v>
      </c>
      <c r="J77" s="62">
        <f t="shared" si="17"/>
        <v>228624.08999999997</v>
      </c>
      <c r="K77" s="114">
        <v>0</v>
      </c>
      <c r="L77" s="63">
        <v>0</v>
      </c>
      <c r="N77" s="53" t="s">
        <v>29</v>
      </c>
      <c r="O77" s="54" t="s">
        <v>88</v>
      </c>
      <c r="P77" s="22">
        <v>1723240.3400655007</v>
      </c>
      <c r="Q77" s="34">
        <v>139319.9591150736</v>
      </c>
      <c r="R77" s="29">
        <f t="shared" si="18"/>
        <v>1862560.2991805742</v>
      </c>
      <c r="S77" s="111">
        <v>0</v>
      </c>
      <c r="T77" s="60">
        <v>91570.88</v>
      </c>
      <c r="U77" s="61">
        <v>2794.4000000000005</v>
      </c>
      <c r="V77" s="61">
        <v>39987.94</v>
      </c>
      <c r="W77" s="62">
        <f t="shared" si="25"/>
        <v>134353.22</v>
      </c>
      <c r="X77" s="111">
        <v>0</v>
      </c>
      <c r="Y77" s="63">
        <v>122970.2</v>
      </c>
      <c r="AA77" s="53" t="s">
        <v>29</v>
      </c>
      <c r="AB77" s="54" t="s">
        <v>88</v>
      </c>
      <c r="AC77" s="117">
        <f t="shared" si="19"/>
        <v>0.30463230489724413</v>
      </c>
      <c r="AD77" s="67">
        <f t="shared" si="19"/>
        <v>1.2265821982587135</v>
      </c>
      <c r="AE77" s="65">
        <f t="shared" si="20"/>
        <v>0.37359437904097836</v>
      </c>
      <c r="AF77" s="114">
        <v>0</v>
      </c>
      <c r="AG77" s="64">
        <f t="shared" si="21"/>
        <v>0.842220146841441</v>
      </c>
      <c r="AH77" s="66">
        <f t="shared" si="22"/>
        <v>0.5951044947036928</v>
      </c>
      <c r="AI77" s="67">
        <f t="shared" si="23"/>
        <v>0.3872435039164306</v>
      </c>
      <c r="AJ77" s="68">
        <f t="shared" si="24"/>
        <v>0.7016643888401035</v>
      </c>
      <c r="AK77" s="114">
        <v>0</v>
      </c>
      <c r="AL77" s="107">
        <f t="shared" si="24"/>
        <v>-1</v>
      </c>
    </row>
    <row r="78" spans="1:38" ht="13.5">
      <c r="A78" s="53" t="s">
        <v>28</v>
      </c>
      <c r="B78" s="54" t="s">
        <v>59</v>
      </c>
      <c r="C78" s="22">
        <v>4991309.431068155</v>
      </c>
      <c r="D78" s="34">
        <v>688703.9666591538</v>
      </c>
      <c r="E78" s="29">
        <f t="shared" si="16"/>
        <v>5680013.397727309</v>
      </c>
      <c r="F78" s="111">
        <v>0</v>
      </c>
      <c r="G78" s="60">
        <v>1234358.12</v>
      </c>
      <c r="H78" s="61">
        <v>112506.42000000001</v>
      </c>
      <c r="I78" s="61">
        <v>2210764.3200000003</v>
      </c>
      <c r="J78" s="62">
        <f t="shared" si="17"/>
        <v>3557628.8600000003</v>
      </c>
      <c r="K78" s="114">
        <v>0</v>
      </c>
      <c r="L78" s="63">
        <v>0</v>
      </c>
      <c r="N78" s="53" t="s">
        <v>28</v>
      </c>
      <c r="O78" s="54" t="s">
        <v>59</v>
      </c>
      <c r="P78" s="22">
        <v>3814147.381600673</v>
      </c>
      <c r="Q78" s="34">
        <v>308364.9128381434</v>
      </c>
      <c r="R78" s="29">
        <f t="shared" si="18"/>
        <v>4122512.294438816</v>
      </c>
      <c r="S78" s="111">
        <v>0</v>
      </c>
      <c r="T78" s="60">
        <v>614411.6499999999</v>
      </c>
      <c r="U78" s="61">
        <v>91002.44</v>
      </c>
      <c r="V78" s="61">
        <v>1452902.24</v>
      </c>
      <c r="W78" s="62">
        <f t="shared" si="25"/>
        <v>2158316.33</v>
      </c>
      <c r="X78" s="111">
        <v>0</v>
      </c>
      <c r="Y78" s="63">
        <v>272177.04</v>
      </c>
      <c r="AA78" s="53" t="s">
        <v>28</v>
      </c>
      <c r="AB78" s="54" t="s">
        <v>59</v>
      </c>
      <c r="AC78" s="117">
        <f t="shared" si="19"/>
        <v>0.3086304570049063</v>
      </c>
      <c r="AD78" s="67">
        <f t="shared" si="19"/>
        <v>1.2334057410112842</v>
      </c>
      <c r="AE78" s="65">
        <f t="shared" si="20"/>
        <v>0.37780387104958524</v>
      </c>
      <c r="AF78" s="114">
        <v>0</v>
      </c>
      <c r="AG78" s="64">
        <f t="shared" si="21"/>
        <v>1.009008325281593</v>
      </c>
      <c r="AH78" s="66">
        <f t="shared" si="22"/>
        <v>0.23630113654095442</v>
      </c>
      <c r="AI78" s="67">
        <f t="shared" si="23"/>
        <v>0.5216194587187093</v>
      </c>
      <c r="AJ78" s="68">
        <f t="shared" si="24"/>
        <v>0.6483352373097229</v>
      </c>
      <c r="AK78" s="114">
        <v>0</v>
      </c>
      <c r="AL78" s="107">
        <f t="shared" si="24"/>
        <v>-1</v>
      </c>
    </row>
    <row r="79" spans="1:38" ht="13.5">
      <c r="A79" s="53" t="s">
        <v>90</v>
      </c>
      <c r="B79" s="54" t="s">
        <v>59</v>
      </c>
      <c r="C79" s="22">
        <v>3093392.759725706</v>
      </c>
      <c r="D79" s="34">
        <v>426828.248875342</v>
      </c>
      <c r="E79" s="29">
        <f t="shared" si="16"/>
        <v>3520221.008601048</v>
      </c>
      <c r="F79" s="111">
        <v>0</v>
      </c>
      <c r="G79" s="60">
        <v>573808.9999999999</v>
      </c>
      <c r="H79" s="61">
        <v>34518.979999999996</v>
      </c>
      <c r="I79" s="61">
        <v>620363.29</v>
      </c>
      <c r="J79" s="62">
        <f t="shared" si="17"/>
        <v>1228691.27</v>
      </c>
      <c r="K79" s="114">
        <v>0</v>
      </c>
      <c r="L79" s="63">
        <v>0</v>
      </c>
      <c r="N79" s="53" t="s">
        <v>90</v>
      </c>
      <c r="O79" s="54" t="s">
        <v>59</v>
      </c>
      <c r="P79" s="22">
        <v>2304765.3900524424</v>
      </c>
      <c r="Q79" s="34">
        <v>186334.90201357397</v>
      </c>
      <c r="R79" s="29">
        <f t="shared" si="18"/>
        <v>2491100.2920660162</v>
      </c>
      <c r="S79" s="111">
        <v>0</v>
      </c>
      <c r="T79" s="60">
        <v>296636.11</v>
      </c>
      <c r="U79" s="61">
        <v>15934.89</v>
      </c>
      <c r="V79" s="61">
        <v>383493.44</v>
      </c>
      <c r="W79" s="62">
        <f t="shared" si="25"/>
        <v>696064.44</v>
      </c>
      <c r="X79" s="111">
        <v>0</v>
      </c>
      <c r="Y79" s="63">
        <v>164467.74000000002</v>
      </c>
      <c r="AA79" s="53" t="s">
        <v>90</v>
      </c>
      <c r="AB79" s="71" t="s">
        <v>59</v>
      </c>
      <c r="AC79" s="117">
        <f t="shared" si="19"/>
        <v>0.34217251485858147</v>
      </c>
      <c r="AD79" s="67">
        <f t="shared" si="19"/>
        <v>1.290651103271296</v>
      </c>
      <c r="AE79" s="65">
        <f t="shared" si="20"/>
        <v>0.4131189417835608</v>
      </c>
      <c r="AF79" s="114">
        <v>0</v>
      </c>
      <c r="AG79" s="64">
        <f t="shared" si="21"/>
        <v>0.9343868822983146</v>
      </c>
      <c r="AH79" s="66">
        <f t="shared" si="22"/>
        <v>1.1662515398600175</v>
      </c>
      <c r="AI79" s="67">
        <f t="shared" si="23"/>
        <v>0.6176633686354585</v>
      </c>
      <c r="AJ79" s="68">
        <f t="shared" si="24"/>
        <v>0.765197587165924</v>
      </c>
      <c r="AK79" s="114">
        <v>0</v>
      </c>
      <c r="AL79" s="107">
        <f t="shared" si="24"/>
        <v>-1</v>
      </c>
    </row>
    <row r="80" spans="1:38" ht="13.5">
      <c r="A80" s="53" t="s">
        <v>30</v>
      </c>
      <c r="B80" s="54" t="s">
        <v>62</v>
      </c>
      <c r="C80" s="22">
        <v>2200218.56356179</v>
      </c>
      <c r="D80" s="34">
        <v>303587.52010248177</v>
      </c>
      <c r="E80" s="29">
        <f t="shared" si="16"/>
        <v>2503806.083664272</v>
      </c>
      <c r="F80" s="111">
        <v>0</v>
      </c>
      <c r="G80" s="60">
        <v>121136.12000000001</v>
      </c>
      <c r="H80" s="61">
        <v>10061.48</v>
      </c>
      <c r="I80" s="61">
        <v>95239.75000000004</v>
      </c>
      <c r="J80" s="62">
        <f t="shared" si="17"/>
        <v>226437.35000000003</v>
      </c>
      <c r="K80" s="114">
        <v>0</v>
      </c>
      <c r="L80" s="63">
        <v>0</v>
      </c>
      <c r="N80" s="53" t="s">
        <v>30</v>
      </c>
      <c r="O80" s="54" t="s">
        <v>62</v>
      </c>
      <c r="P80" s="22">
        <v>1676743.8485447464</v>
      </c>
      <c r="Q80" s="34">
        <v>135560.82630750496</v>
      </c>
      <c r="R80" s="29">
        <f t="shared" si="18"/>
        <v>1812304.6748522513</v>
      </c>
      <c r="S80" s="111">
        <v>0</v>
      </c>
      <c r="T80" s="60">
        <v>66514.49000000002</v>
      </c>
      <c r="U80" s="61">
        <v>25625.220000000005</v>
      </c>
      <c r="V80" s="61">
        <v>60317.71999999998</v>
      </c>
      <c r="W80" s="62">
        <f t="shared" si="25"/>
        <v>152457.43</v>
      </c>
      <c r="X80" s="111">
        <v>0</v>
      </c>
      <c r="Y80" s="63">
        <v>119652.20999999999</v>
      </c>
      <c r="AA80" s="53" t="s">
        <v>30</v>
      </c>
      <c r="AB80" s="54" t="s">
        <v>62</v>
      </c>
      <c r="AC80" s="117">
        <f t="shared" si="19"/>
        <v>0.3121971883012242</v>
      </c>
      <c r="AD80" s="67">
        <f t="shared" si="19"/>
        <v>1.239492989027867</v>
      </c>
      <c r="AE80" s="65">
        <f t="shared" si="20"/>
        <v>0.3815591376038334</v>
      </c>
      <c r="AF80" s="114">
        <v>0</v>
      </c>
      <c r="AG80" s="64">
        <f t="shared" si="21"/>
        <v>0.8211989598055998</v>
      </c>
      <c r="AH80" s="66">
        <f t="shared" si="22"/>
        <v>-0.6073602490046915</v>
      </c>
      <c r="AI80" s="67">
        <f t="shared" si="23"/>
        <v>0.5789680047588017</v>
      </c>
      <c r="AJ80" s="68">
        <f t="shared" si="24"/>
        <v>0.48524968576474126</v>
      </c>
      <c r="AK80" s="114">
        <v>0</v>
      </c>
      <c r="AL80" s="107">
        <f t="shared" si="24"/>
        <v>-1</v>
      </c>
    </row>
    <row r="81" spans="1:38" ht="13.5">
      <c r="A81" s="53" t="s">
        <v>31</v>
      </c>
      <c r="B81" s="54" t="s">
        <v>62</v>
      </c>
      <c r="C81" s="22">
        <v>2912078.6072257804</v>
      </c>
      <c r="D81" s="34">
        <v>401810.40981674084</v>
      </c>
      <c r="E81" s="29">
        <f t="shared" si="16"/>
        <v>3313889.0170425214</v>
      </c>
      <c r="F81" s="111">
        <v>0</v>
      </c>
      <c r="G81" s="60">
        <v>791390.29</v>
      </c>
      <c r="H81" s="61">
        <v>41554.189999999995</v>
      </c>
      <c r="I81" s="61">
        <v>343247.42</v>
      </c>
      <c r="J81" s="62">
        <f t="shared" si="17"/>
        <v>1176191.9</v>
      </c>
      <c r="K81" s="114">
        <v>0</v>
      </c>
      <c r="L81" s="63">
        <v>0</v>
      </c>
      <c r="N81" s="53" t="s">
        <v>31</v>
      </c>
      <c r="O81" s="54" t="s">
        <v>62</v>
      </c>
      <c r="P81" s="22">
        <v>2225740.488825811</v>
      </c>
      <c r="Q81" s="34">
        <v>179945.9232089409</v>
      </c>
      <c r="R81" s="29">
        <f t="shared" si="18"/>
        <v>2405686.412034752</v>
      </c>
      <c r="S81" s="111">
        <v>0</v>
      </c>
      <c r="T81" s="60">
        <v>434415.17</v>
      </c>
      <c r="U81" s="61">
        <v>52542</v>
      </c>
      <c r="V81" s="61">
        <v>167348.09000000005</v>
      </c>
      <c r="W81" s="62">
        <f t="shared" si="25"/>
        <v>654305.26</v>
      </c>
      <c r="X81" s="111">
        <v>0</v>
      </c>
      <c r="Y81" s="63">
        <v>158828.53</v>
      </c>
      <c r="AA81" s="53" t="s">
        <v>31</v>
      </c>
      <c r="AB81" s="54" t="s">
        <v>62</v>
      </c>
      <c r="AC81" s="117">
        <f t="shared" si="19"/>
        <v>0.30836394532322453</v>
      </c>
      <c r="AD81" s="67">
        <f t="shared" si="19"/>
        <v>1.232950892419975</v>
      </c>
      <c r="AE81" s="65">
        <f t="shared" si="20"/>
        <v>0.37752327172168854</v>
      </c>
      <c r="AF81" s="114">
        <v>0</v>
      </c>
      <c r="AG81" s="64">
        <f t="shared" si="21"/>
        <v>0.8217372335316928</v>
      </c>
      <c r="AH81" s="66">
        <f t="shared" si="22"/>
        <v>-0.20912431959194555</v>
      </c>
      <c r="AI81" s="67">
        <f t="shared" si="23"/>
        <v>1.051098521650291</v>
      </c>
      <c r="AJ81" s="68">
        <f t="shared" si="24"/>
        <v>0.7976195086678652</v>
      </c>
      <c r="AK81" s="114">
        <v>0</v>
      </c>
      <c r="AL81" s="107">
        <f t="shared" si="24"/>
        <v>-1</v>
      </c>
    </row>
    <row r="82" spans="1:38" ht="13.5">
      <c r="A82" s="53" t="s">
        <v>44</v>
      </c>
      <c r="B82" s="54" t="s">
        <v>62</v>
      </c>
      <c r="C82" s="22">
        <v>2246143.667531409</v>
      </c>
      <c r="D82" s="34">
        <v>309924.29439185734</v>
      </c>
      <c r="E82" s="29">
        <f t="shared" si="16"/>
        <v>2556067.9619232663</v>
      </c>
      <c r="F82" s="111">
        <v>0</v>
      </c>
      <c r="G82" s="60">
        <v>145114.72000000003</v>
      </c>
      <c r="H82" s="61">
        <v>48184.43</v>
      </c>
      <c r="I82" s="61">
        <v>270641.61000000004</v>
      </c>
      <c r="J82" s="62">
        <f>+G82+H82+I82</f>
        <v>463940.76000000007</v>
      </c>
      <c r="K82" s="114">
        <v>0</v>
      </c>
      <c r="L82" s="63">
        <v>0</v>
      </c>
      <c r="N82" s="53" t="s">
        <v>44</v>
      </c>
      <c r="O82" s="54" t="s">
        <v>62</v>
      </c>
      <c r="P82" s="22">
        <v>1741577.4337722461</v>
      </c>
      <c r="Q82" s="34">
        <v>140802.47033890898</v>
      </c>
      <c r="R82" s="29">
        <f t="shared" si="18"/>
        <v>1882379.904111155</v>
      </c>
      <c r="S82" s="111">
        <v>0</v>
      </c>
      <c r="T82" s="60">
        <v>76866.67</v>
      </c>
      <c r="U82" s="61">
        <v>21604.19</v>
      </c>
      <c r="V82" s="61">
        <v>175460.72</v>
      </c>
      <c r="W82" s="62">
        <f t="shared" si="25"/>
        <v>273931.58</v>
      </c>
      <c r="X82" s="111">
        <v>0</v>
      </c>
      <c r="Y82" s="63">
        <v>124278.73000000001</v>
      </c>
      <c r="AA82" s="53" t="s">
        <v>44</v>
      </c>
      <c r="AB82" s="54" t="s">
        <v>62</v>
      </c>
      <c r="AC82" s="117">
        <f t="shared" si="19"/>
        <v>0.28971794418940955</v>
      </c>
      <c r="AD82" s="67">
        <f t="shared" si="19"/>
        <v>1.201128244738002</v>
      </c>
      <c r="AE82" s="65">
        <f t="shared" si="20"/>
        <v>0.3578916542514947</v>
      </c>
      <c r="AF82" s="114">
        <v>0</v>
      </c>
      <c r="AG82" s="64">
        <f t="shared" si="21"/>
        <v>0.8878757203870031</v>
      </c>
      <c r="AH82" s="66">
        <f t="shared" si="22"/>
        <v>1.2303280058173902</v>
      </c>
      <c r="AI82" s="67">
        <f t="shared" si="23"/>
        <v>0.5424626662879306</v>
      </c>
      <c r="AJ82" s="68">
        <f t="shared" si="24"/>
        <v>0.6936373674039336</v>
      </c>
      <c r="AK82" s="114">
        <v>0</v>
      </c>
      <c r="AL82" s="107">
        <f t="shared" si="24"/>
        <v>-1</v>
      </c>
    </row>
    <row r="83" spans="1:38" ht="14.25" thickBot="1">
      <c r="A83" s="72" t="s">
        <v>33</v>
      </c>
      <c r="B83" s="73" t="s">
        <v>88</v>
      </c>
      <c r="C83" s="24">
        <v>9144914.823456207</v>
      </c>
      <c r="D83" s="36">
        <v>1261821.0112304268</v>
      </c>
      <c r="E83" s="31">
        <f t="shared" si="16"/>
        <v>10406735.834686633</v>
      </c>
      <c r="F83" s="112">
        <v>0</v>
      </c>
      <c r="G83" s="74">
        <v>3309385.96</v>
      </c>
      <c r="H83" s="75">
        <v>149242.53000000003</v>
      </c>
      <c r="I83" s="75">
        <v>2927613.61</v>
      </c>
      <c r="J83" s="76">
        <f>+G83+H83+I83</f>
        <v>6386242.1</v>
      </c>
      <c r="K83" s="115">
        <v>0</v>
      </c>
      <c r="L83" s="77">
        <v>0</v>
      </c>
      <c r="N83" s="72" t="s">
        <v>33</v>
      </c>
      <c r="O83" s="73" t="s">
        <v>88</v>
      </c>
      <c r="P83" s="24">
        <v>6874305.360577752</v>
      </c>
      <c r="Q83" s="36">
        <v>555771.5424325663</v>
      </c>
      <c r="R83" s="31">
        <f t="shared" si="18"/>
        <v>7430076.903010318</v>
      </c>
      <c r="S83" s="112">
        <v>0</v>
      </c>
      <c r="T83" s="74">
        <v>1795965.39</v>
      </c>
      <c r="U83" s="75">
        <v>119961.23999999999</v>
      </c>
      <c r="V83" s="75">
        <v>1774662.8800000004</v>
      </c>
      <c r="W83" s="76">
        <f t="shared" si="25"/>
        <v>3690589.5100000002</v>
      </c>
      <c r="X83" s="112">
        <v>0</v>
      </c>
      <c r="Y83" s="77">
        <v>490549.48</v>
      </c>
      <c r="AA83" s="69" t="s">
        <v>33</v>
      </c>
      <c r="AB83" s="70" t="s">
        <v>88</v>
      </c>
      <c r="AC83" s="118">
        <f t="shared" si="19"/>
        <v>0.33030384071964214</v>
      </c>
      <c r="AD83" s="81">
        <f t="shared" si="19"/>
        <v>1.2703951442125665</v>
      </c>
      <c r="AE83" s="79">
        <f t="shared" si="20"/>
        <v>0.40062289671191875</v>
      </c>
      <c r="AF83" s="126">
        <v>0</v>
      </c>
      <c r="AG83" s="78">
        <f t="shared" si="21"/>
        <v>0.8426780262174207</v>
      </c>
      <c r="AH83" s="80">
        <f t="shared" si="22"/>
        <v>0.2440895909378733</v>
      </c>
      <c r="AI83" s="81">
        <f t="shared" si="23"/>
        <v>0.6496730973490579</v>
      </c>
      <c r="AJ83" s="82">
        <f t="shared" si="24"/>
        <v>0.7304124673567391</v>
      </c>
      <c r="AK83" s="126">
        <v>0</v>
      </c>
      <c r="AL83" s="108">
        <f t="shared" si="24"/>
        <v>-1</v>
      </c>
    </row>
    <row r="84" spans="1:38" ht="14.25" thickBot="1">
      <c r="A84" s="2"/>
      <c r="B84" s="2"/>
      <c r="C84" s="25">
        <f aca="true" t="shared" si="26" ref="C84:L84">+SUM(C6:C83)</f>
        <v>418642697.9910554</v>
      </c>
      <c r="D84" s="37">
        <f t="shared" si="26"/>
        <v>57764578.754563086</v>
      </c>
      <c r="E84" s="32">
        <f t="shared" si="26"/>
        <v>476407276.7456182</v>
      </c>
      <c r="F84" s="103">
        <f t="shared" si="26"/>
        <v>0</v>
      </c>
      <c r="G84" s="25">
        <f t="shared" si="26"/>
        <v>129887973.8</v>
      </c>
      <c r="H84" s="25">
        <f t="shared" si="26"/>
        <v>8471315.060000004</v>
      </c>
      <c r="I84" s="25">
        <f t="shared" si="26"/>
        <v>138874832.11</v>
      </c>
      <c r="J84" s="32">
        <f t="shared" si="26"/>
        <v>277234120.97</v>
      </c>
      <c r="K84" s="104">
        <f t="shared" si="26"/>
        <v>0</v>
      </c>
      <c r="L84" s="83">
        <f t="shared" si="26"/>
        <v>0</v>
      </c>
      <c r="N84" s="2" t="s">
        <v>49</v>
      </c>
      <c r="O84" s="2"/>
      <c r="P84" s="25">
        <f aca="true" t="shared" si="27" ref="P84:Y84">+SUM(P6:P83)</f>
        <v>318905977.50860554</v>
      </c>
      <c r="Q84" s="37">
        <f t="shared" si="27"/>
        <v>25782803.892788813</v>
      </c>
      <c r="R84" s="32">
        <f t="shared" si="27"/>
        <v>344688781.40139425</v>
      </c>
      <c r="S84" s="103">
        <f t="shared" si="27"/>
        <v>0</v>
      </c>
      <c r="T84" s="25">
        <f t="shared" si="27"/>
        <v>67659398.93</v>
      </c>
      <c r="U84" s="25">
        <f t="shared" si="27"/>
        <v>5752986.339999999</v>
      </c>
      <c r="V84" s="25">
        <f t="shared" si="27"/>
        <v>84142069.25</v>
      </c>
      <c r="W84" s="32">
        <f t="shared" si="27"/>
        <v>157554454.51999998</v>
      </c>
      <c r="X84" s="104">
        <f t="shared" si="27"/>
        <v>0</v>
      </c>
      <c r="Y84" s="83">
        <f t="shared" si="27"/>
        <v>22757087.430000003</v>
      </c>
      <c r="AA84" s="2" t="s">
        <v>49</v>
      </c>
      <c r="AB84" s="2"/>
      <c r="AC84" s="119">
        <f t="shared" si="19"/>
        <v>0.3127464755023557</v>
      </c>
      <c r="AD84" s="87">
        <f>+D84/Q84-1</f>
        <v>1.2404304432815878</v>
      </c>
      <c r="AE84" s="85">
        <f>+E84/R84-1</f>
        <v>0.3821374597940168</v>
      </c>
      <c r="AF84" s="127">
        <f>+SUM(AF6:AF83)</f>
        <v>0</v>
      </c>
      <c r="AG84" s="84">
        <f t="shared" si="21"/>
        <v>0.9197328952682728</v>
      </c>
      <c r="AH84" s="86">
        <f t="shared" si="22"/>
        <v>0.4725074177735673</v>
      </c>
      <c r="AI84" s="87">
        <f t="shared" si="23"/>
        <v>0.6504803524308385</v>
      </c>
      <c r="AJ84" s="88">
        <f t="shared" si="24"/>
        <v>0.7596082688655934</v>
      </c>
      <c r="AK84" s="127">
        <f>+SUM(AK6:AK83)</f>
        <v>0</v>
      </c>
      <c r="AL84" s="109">
        <f t="shared" si="24"/>
        <v>-1</v>
      </c>
    </row>
    <row r="85" spans="5:24" ht="11.25" customHeight="1" thickBot="1">
      <c r="E85" s="9"/>
      <c r="K85" s="9"/>
      <c r="R85" s="9"/>
      <c r="X85" s="9"/>
    </row>
    <row r="86" spans="5:38" ht="14.25" thickBot="1">
      <c r="E86" s="2"/>
      <c r="F86" s="38">
        <f>SUM(E84:F84)</f>
        <v>476407276.7456182</v>
      </c>
      <c r="G86" s="2"/>
      <c r="H86" s="3"/>
      <c r="I86" s="3"/>
      <c r="J86" s="3"/>
      <c r="K86" s="38">
        <f>+J84+K84</f>
        <v>277234120.97</v>
      </c>
      <c r="L86" s="89">
        <f>SUM(L84)</f>
        <v>0</v>
      </c>
      <c r="R86" s="2"/>
      <c r="S86" s="38">
        <f>SUM(R84:S84)</f>
        <v>344688781.40139425</v>
      </c>
      <c r="T86" s="2"/>
      <c r="U86" s="3"/>
      <c r="V86" s="3"/>
      <c r="W86" s="3"/>
      <c r="X86" s="38">
        <f>+SUM(W84:X84)</f>
        <v>157554454.51999998</v>
      </c>
      <c r="Y86" s="89">
        <f>SUM(Y84)</f>
        <v>22757087.430000003</v>
      </c>
      <c r="AE86" s="5"/>
      <c r="AF86" s="6">
        <f>+(F86-S86)/S86</f>
        <v>0.3821374597940169</v>
      </c>
      <c r="AG86" s="5"/>
      <c r="AH86" s="7"/>
      <c r="AI86" s="7"/>
      <c r="AJ86" s="7"/>
      <c r="AK86" s="6">
        <f>+(K86-X86)/X86</f>
        <v>0.7596082688655934</v>
      </c>
      <c r="AL86" s="6">
        <f>+(L86-Y86)/Y86</f>
        <v>-1</v>
      </c>
    </row>
    <row r="87" spans="11:38" ht="3.75" customHeight="1">
      <c r="K87" s="90"/>
      <c r="L87" s="90"/>
      <c r="X87" s="90"/>
      <c r="Y87" s="90"/>
      <c r="AE87" s="8"/>
      <c r="AF87" s="8"/>
      <c r="AG87" s="8"/>
      <c r="AH87" s="8"/>
      <c r="AI87" s="8"/>
      <c r="AJ87" s="8"/>
      <c r="AK87" s="8"/>
      <c r="AL87" s="8"/>
    </row>
    <row r="88" spans="1:14" ht="13.5">
      <c r="A88" s="12" t="s">
        <v>106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N88" s="12" t="s">
        <v>105</v>
      </c>
    </row>
    <row r="89" spans="2:38" s="129" customFormat="1" ht="13.5"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 t="s">
        <v>108</v>
      </c>
      <c r="M89" s="130"/>
      <c r="Y89" s="128" t="s">
        <v>108</v>
      </c>
      <c r="AL89" s="128" t="s">
        <v>108</v>
      </c>
    </row>
    <row r="90" spans="1:10" ht="13.5">
      <c r="A90" s="90"/>
      <c r="B90" s="90"/>
      <c r="C90" s="90"/>
      <c r="D90" s="90"/>
      <c r="E90" s="90"/>
      <c r="F90" s="90"/>
      <c r="G90" s="90"/>
      <c r="H90" s="90"/>
      <c r="I90" s="90"/>
      <c r="J90" s="90"/>
    </row>
    <row r="97" spans="1:6" ht="13.5">
      <c r="A97" s="90"/>
      <c r="B97" s="90"/>
      <c r="C97" s="105"/>
      <c r="D97" s="105"/>
      <c r="E97" s="105"/>
      <c r="F97" s="105"/>
    </row>
    <row r="98" ht="13.5">
      <c r="A98" s="105"/>
    </row>
  </sheetData>
  <sheetProtection/>
  <mergeCells count="18">
    <mergeCell ref="A1:L1"/>
    <mergeCell ref="N1:Y1"/>
    <mergeCell ref="AA1:AL1"/>
    <mergeCell ref="A3:A5"/>
    <mergeCell ref="C3:K3"/>
    <mergeCell ref="L3:L5"/>
    <mergeCell ref="N3:N5"/>
    <mergeCell ref="P3:X3"/>
    <mergeCell ref="Y3:Y5"/>
    <mergeCell ref="AA3:AA5"/>
    <mergeCell ref="AC3:AK3"/>
    <mergeCell ref="AL3:AL5"/>
    <mergeCell ref="C4:F4"/>
    <mergeCell ref="G4:K4"/>
    <mergeCell ref="P4:S4"/>
    <mergeCell ref="T4:X4"/>
    <mergeCell ref="AC4:AF4"/>
    <mergeCell ref="AG4:AK4"/>
  </mergeCells>
  <printOptions horizontalCentered="1" verticalCentered="1"/>
  <pageMargins left="0.4330708661417323" right="0.15748031496062992" top="0.3937007874015748" bottom="0.15748031496062992" header="0.15748031496062992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9"/>
  <sheetViews>
    <sheetView showGridLines="0" zoomScale="78" zoomScaleNormal="7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90" sqref="E90"/>
    </sheetView>
  </sheetViews>
  <sheetFormatPr defaultColWidth="11.421875" defaultRowHeight="12.75"/>
  <cols>
    <col min="1" max="1" width="27.57421875" style="1" customWidth="1"/>
    <col min="2" max="2" width="13.421875" style="1" customWidth="1"/>
    <col min="3" max="12" width="14.7109375" style="1" customWidth="1"/>
    <col min="13" max="13" width="1.28515625" style="91" customWidth="1"/>
    <col min="14" max="14" width="27.57421875" style="1" customWidth="1"/>
    <col min="15" max="15" width="13.421875" style="1" customWidth="1"/>
    <col min="16" max="25" width="14.57421875" style="1" customWidth="1"/>
    <col min="26" max="26" width="1.421875" style="1" customWidth="1"/>
    <col min="27" max="27" width="29.57421875" style="1" customWidth="1"/>
    <col min="28" max="28" width="13.00390625" style="1" customWidth="1"/>
    <col min="29" max="38" width="12.8515625" style="1" customWidth="1"/>
    <col min="39" max="16384" width="11.421875" style="1" customWidth="1"/>
  </cols>
  <sheetData>
    <row r="1" spans="1:38" ht="13.5">
      <c r="A1" s="152" t="s">
        <v>92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N1" s="152" t="s">
        <v>92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AA1" s="152" t="s">
        <v>92</v>
      </c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</row>
    <row r="2" spans="1:30" ht="14.25" thickBot="1">
      <c r="A2" s="1" t="s">
        <v>97</v>
      </c>
      <c r="B2" s="1" t="s">
        <v>112</v>
      </c>
      <c r="N2" s="1" t="s">
        <v>97</v>
      </c>
      <c r="O2" s="1" t="s">
        <v>113</v>
      </c>
      <c r="AA2" s="1" t="s">
        <v>97</v>
      </c>
      <c r="AB2" s="12" t="s">
        <v>114</v>
      </c>
      <c r="AC2" s="12"/>
      <c r="AD2" s="12"/>
    </row>
    <row r="3" spans="1:38" ht="26.25" thickBot="1">
      <c r="A3" s="131" t="s">
        <v>50</v>
      </c>
      <c r="B3" s="13" t="s">
        <v>91</v>
      </c>
      <c r="C3" s="149" t="s">
        <v>56</v>
      </c>
      <c r="D3" s="150"/>
      <c r="E3" s="150"/>
      <c r="F3" s="150"/>
      <c r="G3" s="150"/>
      <c r="H3" s="150"/>
      <c r="I3" s="150"/>
      <c r="J3" s="150"/>
      <c r="K3" s="151"/>
      <c r="L3" s="137" t="s">
        <v>96</v>
      </c>
      <c r="N3" s="131" t="s">
        <v>50</v>
      </c>
      <c r="O3" s="13" t="s">
        <v>91</v>
      </c>
      <c r="P3" s="149" t="s">
        <v>56</v>
      </c>
      <c r="Q3" s="150"/>
      <c r="R3" s="150"/>
      <c r="S3" s="150"/>
      <c r="T3" s="150"/>
      <c r="U3" s="150"/>
      <c r="V3" s="150"/>
      <c r="W3" s="150"/>
      <c r="X3" s="151"/>
      <c r="Y3" s="137" t="s">
        <v>96</v>
      </c>
      <c r="AA3" s="131" t="s">
        <v>50</v>
      </c>
      <c r="AB3" s="4" t="s">
        <v>91</v>
      </c>
      <c r="AC3" s="134" t="s">
        <v>56</v>
      </c>
      <c r="AD3" s="135"/>
      <c r="AE3" s="135"/>
      <c r="AF3" s="135"/>
      <c r="AG3" s="135"/>
      <c r="AH3" s="135"/>
      <c r="AI3" s="135"/>
      <c r="AJ3" s="135"/>
      <c r="AK3" s="136"/>
      <c r="AL3" s="137" t="s">
        <v>96</v>
      </c>
    </row>
    <row r="4" spans="1:38" ht="16.5" customHeight="1" thickBot="1">
      <c r="A4" s="132"/>
      <c r="B4" s="14" t="s">
        <v>95</v>
      </c>
      <c r="C4" s="140" t="s">
        <v>57</v>
      </c>
      <c r="D4" s="141"/>
      <c r="E4" s="141"/>
      <c r="F4" s="142"/>
      <c r="G4" s="143" t="s">
        <v>58</v>
      </c>
      <c r="H4" s="144"/>
      <c r="I4" s="144"/>
      <c r="J4" s="144"/>
      <c r="K4" s="145"/>
      <c r="L4" s="138"/>
      <c r="N4" s="132"/>
      <c r="O4" s="14" t="s">
        <v>95</v>
      </c>
      <c r="P4" s="140" t="s">
        <v>57</v>
      </c>
      <c r="Q4" s="141"/>
      <c r="R4" s="141"/>
      <c r="S4" s="142"/>
      <c r="T4" s="143" t="s">
        <v>58</v>
      </c>
      <c r="U4" s="144"/>
      <c r="V4" s="144"/>
      <c r="W4" s="144"/>
      <c r="X4" s="145"/>
      <c r="Y4" s="138"/>
      <c r="AA4" s="132"/>
      <c r="AB4" s="10" t="s">
        <v>95</v>
      </c>
      <c r="AC4" s="146" t="s">
        <v>57</v>
      </c>
      <c r="AD4" s="147"/>
      <c r="AE4" s="147"/>
      <c r="AF4" s="148"/>
      <c r="AG4" s="149" t="s">
        <v>58</v>
      </c>
      <c r="AH4" s="150"/>
      <c r="AI4" s="150"/>
      <c r="AJ4" s="150"/>
      <c r="AK4" s="151"/>
      <c r="AL4" s="138"/>
    </row>
    <row r="5" spans="1:38" s="18" customFormat="1" ht="54" customHeight="1" thickBot="1">
      <c r="A5" s="133"/>
      <c r="B5" s="15">
        <v>42348</v>
      </c>
      <c r="C5" s="19" t="s">
        <v>93</v>
      </c>
      <c r="D5" s="20" t="s">
        <v>101</v>
      </c>
      <c r="E5" s="27" t="s">
        <v>55</v>
      </c>
      <c r="F5" s="26" t="s">
        <v>51</v>
      </c>
      <c r="G5" s="16" t="s">
        <v>52</v>
      </c>
      <c r="H5" s="17" t="s">
        <v>53</v>
      </c>
      <c r="I5" s="17" t="s">
        <v>54</v>
      </c>
      <c r="J5" s="27" t="s">
        <v>55</v>
      </c>
      <c r="K5" s="39" t="s">
        <v>51</v>
      </c>
      <c r="L5" s="139"/>
      <c r="M5" s="92"/>
      <c r="N5" s="133"/>
      <c r="O5" s="15">
        <v>42348</v>
      </c>
      <c r="P5" s="19" t="s">
        <v>93</v>
      </c>
      <c r="Q5" s="20" t="s">
        <v>102</v>
      </c>
      <c r="R5" s="27" t="s">
        <v>55</v>
      </c>
      <c r="S5" s="26" t="s">
        <v>51</v>
      </c>
      <c r="T5" s="16" t="s">
        <v>52</v>
      </c>
      <c r="U5" s="17" t="s">
        <v>53</v>
      </c>
      <c r="V5" s="17" t="s">
        <v>54</v>
      </c>
      <c r="W5" s="27" t="s">
        <v>55</v>
      </c>
      <c r="X5" s="39" t="s">
        <v>51</v>
      </c>
      <c r="Y5" s="139"/>
      <c r="AA5" s="133"/>
      <c r="AB5" s="11">
        <v>42348</v>
      </c>
      <c r="AC5" s="42" t="s">
        <v>93</v>
      </c>
      <c r="AD5" s="43" t="s">
        <v>104</v>
      </c>
      <c r="AE5" s="27" t="s">
        <v>55</v>
      </c>
      <c r="AF5" s="39" t="s">
        <v>51</v>
      </c>
      <c r="AG5" s="44" t="s">
        <v>52</v>
      </c>
      <c r="AH5" s="45" t="s">
        <v>53</v>
      </c>
      <c r="AI5" s="46" t="s">
        <v>54</v>
      </c>
      <c r="AJ5" s="27" t="s">
        <v>55</v>
      </c>
      <c r="AK5" s="39" t="s">
        <v>51</v>
      </c>
      <c r="AL5" s="139"/>
    </row>
    <row r="6" spans="1:38" ht="13.5">
      <c r="A6" s="93" t="s">
        <v>60</v>
      </c>
      <c r="B6" s="48" t="s">
        <v>59</v>
      </c>
      <c r="C6" s="21">
        <v>17382237.01820849</v>
      </c>
      <c r="D6" s="33">
        <v>2465105.8789557107</v>
      </c>
      <c r="E6" s="28">
        <f aca="true" t="shared" si="0" ref="E6:E69">+SUM(C6:D6)</f>
        <v>19847342.8971642</v>
      </c>
      <c r="F6" s="94">
        <v>1118824.46</v>
      </c>
      <c r="G6" s="49">
        <v>747510.6399999997</v>
      </c>
      <c r="H6" s="50">
        <v>447451.4499999999</v>
      </c>
      <c r="I6" s="50">
        <v>956425.1899999997</v>
      </c>
      <c r="J6" s="51">
        <f aca="true" t="shared" si="1" ref="J6:J69">+G6+H6+I6</f>
        <v>2151387.2799999993</v>
      </c>
      <c r="K6" s="95">
        <v>162112.75</v>
      </c>
      <c r="L6" s="52">
        <v>1164974.9200000004</v>
      </c>
      <c r="N6" s="93" t="s">
        <v>60</v>
      </c>
      <c r="O6" s="48" t="s">
        <v>59</v>
      </c>
      <c r="P6" s="21">
        <v>12643026.729257148</v>
      </c>
      <c r="Q6" s="33">
        <v>1043572.5892455908</v>
      </c>
      <c r="R6" s="28">
        <f aca="true" t="shared" si="2" ref="R6:R69">+SUM(P6:Q6)</f>
        <v>13686599.31850274</v>
      </c>
      <c r="S6" s="94">
        <v>2636166.62</v>
      </c>
      <c r="T6" s="49">
        <v>401827.48000000016</v>
      </c>
      <c r="U6" s="50">
        <v>277342.7199999999</v>
      </c>
      <c r="V6" s="50">
        <v>602196.9599999997</v>
      </c>
      <c r="W6" s="51">
        <f>+T6+U6+V6</f>
        <v>1281367.1599999997</v>
      </c>
      <c r="X6" s="95">
        <v>133270.36000000002</v>
      </c>
      <c r="Y6" s="52">
        <v>1243435.8699999994</v>
      </c>
      <c r="AA6" s="96" t="s">
        <v>60</v>
      </c>
      <c r="AB6" s="54" t="s">
        <v>59</v>
      </c>
      <c r="AC6" s="116">
        <f aca="true" t="shared" si="3" ref="AC6:AD37">+C6/P6-1</f>
        <v>0.3748477631534517</v>
      </c>
      <c r="AD6" s="58">
        <f t="shared" si="3"/>
        <v>1.3621795976241198</v>
      </c>
      <c r="AE6" s="56">
        <f aca="true" t="shared" si="4" ref="AE6:AF37">+E6/R6-1</f>
        <v>0.45012960745718833</v>
      </c>
      <c r="AF6" s="56">
        <f t="shared" si="4"/>
        <v>-0.5755865917155116</v>
      </c>
      <c r="AG6" s="55">
        <f aca="true" t="shared" si="5" ref="AG6:AG37">+G6/T6-1</f>
        <v>0.8602775499575075</v>
      </c>
      <c r="AH6" s="57">
        <f aca="true" t="shared" si="6" ref="AH6:AH37">+H6/U6-1</f>
        <v>0.6133520649108801</v>
      </c>
      <c r="AI6" s="58">
        <f aca="true" t="shared" si="7" ref="AI6:AI37">+I6/V6-1</f>
        <v>0.5882265330598815</v>
      </c>
      <c r="AJ6" s="59">
        <f aca="true" t="shared" si="8" ref="AJ6:AL37">+J6/W6-1</f>
        <v>0.6789780065847792</v>
      </c>
      <c r="AK6" s="59">
        <f t="shared" si="8"/>
        <v>0.21642014023223144</v>
      </c>
      <c r="AL6" s="106">
        <f t="shared" si="8"/>
        <v>-0.06310011790153602</v>
      </c>
    </row>
    <row r="7" spans="1:38" ht="13.5">
      <c r="A7" s="96" t="s">
        <v>61</v>
      </c>
      <c r="B7" s="54" t="s">
        <v>59</v>
      </c>
      <c r="C7" s="22">
        <v>20008002.87208777</v>
      </c>
      <c r="D7" s="34">
        <v>2837485.500541731</v>
      </c>
      <c r="E7" s="29">
        <f t="shared" si="0"/>
        <v>22845488.3726295</v>
      </c>
      <c r="F7" s="97">
        <v>1287834.41</v>
      </c>
      <c r="G7" s="60">
        <v>2436164.389999999</v>
      </c>
      <c r="H7" s="61">
        <v>211380.89000000007</v>
      </c>
      <c r="I7" s="61">
        <v>643386.97</v>
      </c>
      <c r="J7" s="62">
        <f t="shared" si="1"/>
        <v>3290932.249999999</v>
      </c>
      <c r="K7" s="98">
        <v>485930.77</v>
      </c>
      <c r="L7" s="63">
        <v>1340956.4000000001</v>
      </c>
      <c r="N7" s="96" t="s">
        <v>61</v>
      </c>
      <c r="O7" s="54" t="s">
        <v>59</v>
      </c>
      <c r="P7" s="22">
        <v>14547740.027228132</v>
      </c>
      <c r="Q7" s="34">
        <v>1200790.210524074</v>
      </c>
      <c r="R7" s="29">
        <f t="shared" si="2"/>
        <v>15748530.237752207</v>
      </c>
      <c r="S7" s="97">
        <v>3033313.7300000004</v>
      </c>
      <c r="T7" s="60">
        <v>1326631.6400000004</v>
      </c>
      <c r="U7" s="61">
        <v>130947.56999999998</v>
      </c>
      <c r="V7" s="61">
        <v>398245.9000000001</v>
      </c>
      <c r="W7" s="62">
        <f aca="true" t="shared" si="9" ref="W7:W70">+T7+U7+V7</f>
        <v>1855825.1100000006</v>
      </c>
      <c r="X7" s="98">
        <v>406488.20999999996</v>
      </c>
      <c r="Y7" s="63">
        <v>1430763.530000001</v>
      </c>
      <c r="AA7" s="96" t="s">
        <v>61</v>
      </c>
      <c r="AB7" s="54" t="s">
        <v>59</v>
      </c>
      <c r="AC7" s="117">
        <f t="shared" si="3"/>
        <v>0.3753340955117421</v>
      </c>
      <c r="AD7" s="67">
        <f t="shared" si="3"/>
        <v>1.3630151842288387</v>
      </c>
      <c r="AE7" s="65">
        <f t="shared" si="4"/>
        <v>0.4506425696706948</v>
      </c>
      <c r="AF7" s="65">
        <f t="shared" si="4"/>
        <v>-0.5754364616943202</v>
      </c>
      <c r="AG7" s="64">
        <f t="shared" si="5"/>
        <v>0.836353300001196</v>
      </c>
      <c r="AH7" s="66">
        <f t="shared" si="6"/>
        <v>0.6142406460845369</v>
      </c>
      <c r="AI7" s="67">
        <f t="shared" si="7"/>
        <v>0.6155520245155062</v>
      </c>
      <c r="AJ7" s="68">
        <f t="shared" si="8"/>
        <v>0.7732986973109757</v>
      </c>
      <c r="AK7" s="68">
        <f t="shared" si="8"/>
        <v>0.19543632028097457</v>
      </c>
      <c r="AL7" s="107">
        <f t="shared" si="8"/>
        <v>-0.06276867428959465</v>
      </c>
    </row>
    <row r="8" spans="1:38" ht="13.5">
      <c r="A8" s="96" t="s">
        <v>0</v>
      </c>
      <c r="B8" s="54" t="s">
        <v>62</v>
      </c>
      <c r="C8" s="22">
        <v>18761536.975091636</v>
      </c>
      <c r="D8" s="34">
        <v>2660714.788729193</v>
      </c>
      <c r="E8" s="29">
        <f t="shared" si="0"/>
        <v>21422251.76382083</v>
      </c>
      <c r="F8" s="97">
        <v>1207604.44</v>
      </c>
      <c r="G8" s="60">
        <v>1373199.7700000003</v>
      </c>
      <c r="H8" s="61">
        <v>751973.0500000003</v>
      </c>
      <c r="I8" s="61">
        <v>1742474.1800000002</v>
      </c>
      <c r="J8" s="62">
        <f t="shared" si="1"/>
        <v>3867647.0000000005</v>
      </c>
      <c r="K8" s="98">
        <v>477503.58999999997</v>
      </c>
      <c r="L8" s="63">
        <v>1257417.01</v>
      </c>
      <c r="N8" s="96" t="s">
        <v>0</v>
      </c>
      <c r="O8" s="54" t="s">
        <v>62</v>
      </c>
      <c r="P8" s="22">
        <v>13581638.535174455</v>
      </c>
      <c r="Q8" s="34">
        <v>1121046.881879247</v>
      </c>
      <c r="R8" s="29">
        <f t="shared" si="2"/>
        <v>14702685.417053703</v>
      </c>
      <c r="S8" s="97">
        <v>2831874.28</v>
      </c>
      <c r="T8" s="60">
        <v>651332.5999999997</v>
      </c>
      <c r="U8" s="61">
        <v>493179.42999999993</v>
      </c>
      <c r="V8" s="61">
        <v>955832.9599999998</v>
      </c>
      <c r="W8" s="62">
        <f t="shared" si="9"/>
        <v>2100344.9899999998</v>
      </c>
      <c r="X8" s="98">
        <v>350413.83</v>
      </c>
      <c r="Y8" s="63">
        <v>1335747.6700000013</v>
      </c>
      <c r="AA8" s="99" t="s">
        <v>0</v>
      </c>
      <c r="AB8" s="70" t="s">
        <v>62</v>
      </c>
      <c r="AC8" s="117">
        <f t="shared" si="3"/>
        <v>0.38138980260017985</v>
      </c>
      <c r="AD8" s="67">
        <f t="shared" si="3"/>
        <v>1.3734197309116558</v>
      </c>
      <c r="AE8" s="65">
        <f t="shared" si="4"/>
        <v>0.4570298660524339</v>
      </c>
      <c r="AF8" s="65">
        <f t="shared" si="4"/>
        <v>-0.5735670723348636</v>
      </c>
      <c r="AG8" s="64">
        <f t="shared" si="5"/>
        <v>1.1082927063684527</v>
      </c>
      <c r="AH8" s="66">
        <f t="shared" si="6"/>
        <v>0.5247453649881553</v>
      </c>
      <c r="AI8" s="67">
        <f t="shared" si="7"/>
        <v>0.8229902639055264</v>
      </c>
      <c r="AJ8" s="68">
        <f t="shared" si="8"/>
        <v>0.8414341541100832</v>
      </c>
      <c r="AK8" s="68">
        <f t="shared" si="8"/>
        <v>0.3626847718881414</v>
      </c>
      <c r="AL8" s="107">
        <f t="shared" si="8"/>
        <v>-0.05864180919739226</v>
      </c>
    </row>
    <row r="9" spans="1:38" ht="13.5">
      <c r="A9" s="96" t="s">
        <v>1</v>
      </c>
      <c r="B9" s="54" t="s">
        <v>63</v>
      </c>
      <c r="C9" s="22">
        <v>18624286.437510163</v>
      </c>
      <c r="D9" s="34">
        <v>2641250.2568206983</v>
      </c>
      <c r="E9" s="29">
        <f t="shared" si="0"/>
        <v>21265536.69433086</v>
      </c>
      <c r="F9" s="97">
        <v>1198770.18</v>
      </c>
      <c r="G9" s="60">
        <v>1262614.9899999998</v>
      </c>
      <c r="H9" s="61">
        <v>731819.6799999995</v>
      </c>
      <c r="I9" s="61">
        <v>952248.4400000001</v>
      </c>
      <c r="J9" s="62">
        <f t="shared" si="1"/>
        <v>2946683.1099999994</v>
      </c>
      <c r="K9" s="98">
        <v>333760.93</v>
      </c>
      <c r="L9" s="63">
        <v>1248218.35</v>
      </c>
      <c r="N9" s="96" t="s">
        <v>1</v>
      </c>
      <c r="O9" s="54" t="s">
        <v>63</v>
      </c>
      <c r="P9" s="22">
        <v>13673270.82229567</v>
      </c>
      <c r="Q9" s="34">
        <v>1128610.3352498151</v>
      </c>
      <c r="R9" s="29">
        <f t="shared" si="2"/>
        <v>14801881.157545485</v>
      </c>
      <c r="S9" s="97">
        <v>2850980.29</v>
      </c>
      <c r="T9" s="60">
        <v>658380.51</v>
      </c>
      <c r="U9" s="61">
        <v>363770.52999999985</v>
      </c>
      <c r="V9" s="61">
        <v>575878.46</v>
      </c>
      <c r="W9" s="62">
        <f t="shared" si="9"/>
        <v>1598029.4999999998</v>
      </c>
      <c r="X9" s="98">
        <v>248893.97000000003</v>
      </c>
      <c r="Y9" s="63">
        <v>1344759.8999999994</v>
      </c>
      <c r="AA9" s="96" t="s">
        <v>1</v>
      </c>
      <c r="AB9" s="54" t="s">
        <v>63</v>
      </c>
      <c r="AC9" s="117">
        <f t="shared" si="3"/>
        <v>0.36209446002790746</v>
      </c>
      <c r="AD9" s="67">
        <f t="shared" si="3"/>
        <v>1.3402676498049826</v>
      </c>
      <c r="AE9" s="65">
        <f t="shared" si="4"/>
        <v>0.436677978156204</v>
      </c>
      <c r="AF9" s="65">
        <f t="shared" si="4"/>
        <v>-0.5795235118935178</v>
      </c>
      <c r="AG9" s="64">
        <f t="shared" si="5"/>
        <v>0.9177587592925551</v>
      </c>
      <c r="AH9" s="66">
        <f t="shared" si="6"/>
        <v>1.0117618653715565</v>
      </c>
      <c r="AI9" s="67">
        <f t="shared" si="7"/>
        <v>0.6535580094452571</v>
      </c>
      <c r="AJ9" s="68">
        <f t="shared" si="8"/>
        <v>0.8439478808119625</v>
      </c>
      <c r="AK9" s="68">
        <f t="shared" si="8"/>
        <v>0.34097636033528644</v>
      </c>
      <c r="AL9" s="107">
        <f t="shared" si="8"/>
        <v>-0.07179091970246831</v>
      </c>
    </row>
    <row r="10" spans="1:38" ht="13.5">
      <c r="A10" s="96" t="s">
        <v>2</v>
      </c>
      <c r="B10" s="54" t="s">
        <v>59</v>
      </c>
      <c r="C10" s="22">
        <v>31857412.526306346</v>
      </c>
      <c r="D10" s="34">
        <v>4517939.481819875</v>
      </c>
      <c r="E10" s="29">
        <f t="shared" si="0"/>
        <v>36375352.00812622</v>
      </c>
      <c r="F10" s="97">
        <v>2050533.1099999999</v>
      </c>
      <c r="G10" s="60">
        <v>7551001.329999997</v>
      </c>
      <c r="H10" s="61">
        <v>1535744.63</v>
      </c>
      <c r="I10" s="61">
        <v>7051244.169999995</v>
      </c>
      <c r="J10" s="62">
        <f t="shared" si="1"/>
        <v>16137990.129999992</v>
      </c>
      <c r="K10" s="98">
        <v>2255861.81</v>
      </c>
      <c r="L10" s="63">
        <v>2135115.630000001</v>
      </c>
      <c r="N10" s="96" t="s">
        <v>2</v>
      </c>
      <c r="O10" s="54" t="s">
        <v>59</v>
      </c>
      <c r="P10" s="22">
        <v>23605963.09140531</v>
      </c>
      <c r="Q10" s="34">
        <v>1948468.2388535233</v>
      </c>
      <c r="R10" s="29">
        <f t="shared" si="2"/>
        <v>25554431.33025883</v>
      </c>
      <c r="S10" s="97">
        <v>4922021.7</v>
      </c>
      <c r="T10" s="60">
        <v>4039452.2999999993</v>
      </c>
      <c r="U10" s="61">
        <v>1023978.4099999998</v>
      </c>
      <c r="V10" s="61">
        <v>4239548.730000001</v>
      </c>
      <c r="W10" s="62">
        <f t="shared" si="9"/>
        <v>9302979.440000001</v>
      </c>
      <c r="X10" s="98">
        <v>1968803.8399999999</v>
      </c>
      <c r="Y10" s="63">
        <v>2321635.5500000003</v>
      </c>
      <c r="AA10" s="96" t="s">
        <v>2</v>
      </c>
      <c r="AB10" s="54" t="s">
        <v>59</v>
      </c>
      <c r="AC10" s="117">
        <f t="shared" si="3"/>
        <v>0.3495493661050968</v>
      </c>
      <c r="AD10" s="67">
        <f t="shared" si="3"/>
        <v>1.3187134343427767</v>
      </c>
      <c r="AE10" s="65">
        <f t="shared" si="4"/>
        <v>0.42344595886406644</v>
      </c>
      <c r="AF10" s="65">
        <f t="shared" si="4"/>
        <v>-0.5833961662542041</v>
      </c>
      <c r="AG10" s="64">
        <f t="shared" si="5"/>
        <v>0.8693131566375962</v>
      </c>
      <c r="AH10" s="66">
        <f t="shared" si="6"/>
        <v>0.49978223661961807</v>
      </c>
      <c r="AI10" s="67">
        <f t="shared" si="7"/>
        <v>0.6632063030916011</v>
      </c>
      <c r="AJ10" s="68">
        <f t="shared" si="8"/>
        <v>0.7347120064150103</v>
      </c>
      <c r="AK10" s="68">
        <f t="shared" si="8"/>
        <v>0.1458032355320884</v>
      </c>
      <c r="AL10" s="107">
        <f t="shared" si="8"/>
        <v>-0.08033987935789466</v>
      </c>
    </row>
    <row r="11" spans="1:38" ht="13.5">
      <c r="A11" s="96" t="s">
        <v>3</v>
      </c>
      <c r="B11" s="54" t="s">
        <v>59</v>
      </c>
      <c r="C11" s="22">
        <v>30819200.53905637</v>
      </c>
      <c r="D11" s="34">
        <v>4370702.824611067</v>
      </c>
      <c r="E11" s="29">
        <f t="shared" si="0"/>
        <v>35189903.363667436</v>
      </c>
      <c r="F11" s="97">
        <v>1983707.6</v>
      </c>
      <c r="G11" s="60">
        <v>7584409.979999995</v>
      </c>
      <c r="H11" s="61">
        <v>899514.5700000002</v>
      </c>
      <c r="I11" s="61">
        <v>4468735.320000002</v>
      </c>
      <c r="J11" s="62">
        <f t="shared" si="1"/>
        <v>12952659.869999997</v>
      </c>
      <c r="K11" s="98">
        <v>1739538.8900000001</v>
      </c>
      <c r="L11" s="63">
        <v>2065533.7099999997</v>
      </c>
      <c r="N11" s="96" t="s">
        <v>3</v>
      </c>
      <c r="O11" s="54" t="s">
        <v>59</v>
      </c>
      <c r="P11" s="22">
        <v>22518263.077793486</v>
      </c>
      <c r="Q11" s="34">
        <v>1858688.0031682942</v>
      </c>
      <c r="R11" s="29">
        <f t="shared" si="2"/>
        <v>24376951.08096178</v>
      </c>
      <c r="S11" s="97">
        <v>4695228.03</v>
      </c>
      <c r="T11" s="60">
        <v>4064225.9400000013</v>
      </c>
      <c r="U11" s="61">
        <v>530276.2799999997</v>
      </c>
      <c r="V11" s="61">
        <v>2779955.5700000003</v>
      </c>
      <c r="W11" s="62">
        <f t="shared" si="9"/>
        <v>7374457.790000001</v>
      </c>
      <c r="X11" s="98">
        <v>1440514.52</v>
      </c>
      <c r="Y11" s="63">
        <v>2214660.76</v>
      </c>
      <c r="AA11" s="96" t="s">
        <v>3</v>
      </c>
      <c r="AB11" s="54" t="s">
        <v>59</v>
      </c>
      <c r="AC11" s="117">
        <f t="shared" si="3"/>
        <v>0.36863133859773134</v>
      </c>
      <c r="AD11" s="67">
        <f t="shared" si="3"/>
        <v>1.3514989159884965</v>
      </c>
      <c r="AE11" s="65">
        <f t="shared" si="4"/>
        <v>0.44357279328301624</v>
      </c>
      <c r="AF11" s="65">
        <f t="shared" si="4"/>
        <v>-0.5775055892226815</v>
      </c>
      <c r="AG11" s="64">
        <f t="shared" si="5"/>
        <v>0.8661388643171724</v>
      </c>
      <c r="AH11" s="66">
        <f t="shared" si="6"/>
        <v>0.6963130427029487</v>
      </c>
      <c r="AI11" s="67">
        <f t="shared" si="7"/>
        <v>0.6074844390408736</v>
      </c>
      <c r="AJ11" s="68">
        <f t="shared" si="8"/>
        <v>0.7564219958739495</v>
      </c>
      <c r="AK11" s="68">
        <f t="shared" si="8"/>
        <v>0.20758164242593002</v>
      </c>
      <c r="AL11" s="107">
        <f t="shared" si="8"/>
        <v>-0.06733629488247228</v>
      </c>
    </row>
    <row r="12" spans="1:38" ht="13.5">
      <c r="A12" s="96" t="s">
        <v>4</v>
      </c>
      <c r="B12" s="54" t="s">
        <v>63</v>
      </c>
      <c r="C12" s="22">
        <v>20727888.736283675</v>
      </c>
      <c r="D12" s="34">
        <v>2939577.9339924706</v>
      </c>
      <c r="E12" s="29">
        <f t="shared" si="0"/>
        <v>23667466.670276146</v>
      </c>
      <c r="F12" s="97">
        <v>1334170.57</v>
      </c>
      <c r="G12" s="60">
        <v>1778206.400000001</v>
      </c>
      <c r="H12" s="61">
        <v>729848.6500000003</v>
      </c>
      <c r="I12" s="61">
        <v>2125217.2600000002</v>
      </c>
      <c r="J12" s="62">
        <f t="shared" si="1"/>
        <v>4633272.310000001</v>
      </c>
      <c r="K12" s="98">
        <v>563655.22</v>
      </c>
      <c r="L12" s="63">
        <v>1389203.8099999998</v>
      </c>
      <c r="N12" s="96" t="s">
        <v>4</v>
      </c>
      <c r="O12" s="54" t="s">
        <v>63</v>
      </c>
      <c r="P12" s="22">
        <v>14803072.157017244</v>
      </c>
      <c r="Q12" s="34">
        <v>1221865.6711323322</v>
      </c>
      <c r="R12" s="29">
        <f t="shared" si="2"/>
        <v>16024937.828149576</v>
      </c>
      <c r="S12" s="97">
        <v>3086552.41</v>
      </c>
      <c r="T12" s="60">
        <v>919029.5999999993</v>
      </c>
      <c r="U12" s="61">
        <v>480800.42</v>
      </c>
      <c r="V12" s="61">
        <v>1575485.4100000001</v>
      </c>
      <c r="W12" s="62">
        <f t="shared" si="9"/>
        <v>2975315.4299999997</v>
      </c>
      <c r="X12" s="98">
        <v>452910.27</v>
      </c>
      <c r="Y12" s="63">
        <v>1455875.29</v>
      </c>
      <c r="AA12" s="96" t="s">
        <v>4</v>
      </c>
      <c r="AB12" s="54" t="s">
        <v>63</v>
      </c>
      <c r="AC12" s="117">
        <f t="shared" si="3"/>
        <v>0.40024236296503046</v>
      </c>
      <c r="AD12" s="67">
        <f t="shared" si="3"/>
        <v>1.4058110506274337</v>
      </c>
      <c r="AE12" s="65">
        <f t="shared" si="4"/>
        <v>0.47691472653963274</v>
      </c>
      <c r="AF12" s="65">
        <f t="shared" si="4"/>
        <v>-0.5677473139035407</v>
      </c>
      <c r="AG12" s="64">
        <f t="shared" si="5"/>
        <v>0.9348739148336489</v>
      </c>
      <c r="AH12" s="66">
        <f t="shared" si="6"/>
        <v>0.5179867147370634</v>
      </c>
      <c r="AI12" s="67">
        <f t="shared" si="7"/>
        <v>0.3489285565646718</v>
      </c>
      <c r="AJ12" s="68">
        <f t="shared" si="8"/>
        <v>0.5572373481086683</v>
      </c>
      <c r="AK12" s="68">
        <f t="shared" si="8"/>
        <v>0.24451852239959138</v>
      </c>
      <c r="AL12" s="107">
        <f t="shared" si="8"/>
        <v>-0.045794774083980916</v>
      </c>
    </row>
    <row r="13" spans="1:38" ht="13.5">
      <c r="A13" s="96" t="s">
        <v>45</v>
      </c>
      <c r="B13" s="54" t="s">
        <v>62</v>
      </c>
      <c r="C13" s="22">
        <v>18938535.81192319</v>
      </c>
      <c r="D13" s="34">
        <v>2685816.3261656417</v>
      </c>
      <c r="E13" s="29">
        <f t="shared" si="0"/>
        <v>21624352.138088834</v>
      </c>
      <c r="F13" s="97">
        <v>1218997.1400000001</v>
      </c>
      <c r="G13" s="60">
        <v>2030037.5800000003</v>
      </c>
      <c r="H13" s="61">
        <v>32659.090000000004</v>
      </c>
      <c r="I13" s="61">
        <v>434549.8300000002</v>
      </c>
      <c r="J13" s="62">
        <f t="shared" si="1"/>
        <v>2497246.5000000005</v>
      </c>
      <c r="K13" s="98">
        <v>385199.43000000005</v>
      </c>
      <c r="L13" s="63">
        <v>1269279.5799999996</v>
      </c>
      <c r="N13" s="96" t="s">
        <v>45</v>
      </c>
      <c r="O13" s="54" t="s">
        <v>62</v>
      </c>
      <c r="P13" s="22">
        <v>13556873.052168721</v>
      </c>
      <c r="Q13" s="34">
        <v>1119002.705292607</v>
      </c>
      <c r="R13" s="29">
        <f t="shared" si="2"/>
        <v>14675875.757461328</v>
      </c>
      <c r="S13" s="97">
        <v>2826710.48</v>
      </c>
      <c r="T13" s="60">
        <v>1107219.9599999988</v>
      </c>
      <c r="U13" s="61">
        <v>18920.080000000005</v>
      </c>
      <c r="V13" s="61">
        <v>187061.68000000002</v>
      </c>
      <c r="W13" s="62">
        <f t="shared" si="9"/>
        <v>1313201.7199999988</v>
      </c>
      <c r="X13" s="98">
        <v>322546.97</v>
      </c>
      <c r="Y13" s="63">
        <v>1333312.1600000004</v>
      </c>
      <c r="AA13" s="96" t="s">
        <v>45</v>
      </c>
      <c r="AB13" s="54" t="s">
        <v>62</v>
      </c>
      <c r="AC13" s="117">
        <f t="shared" si="3"/>
        <v>0.3969693261156233</v>
      </c>
      <c r="AD13" s="67">
        <f t="shared" si="3"/>
        <v>1.400187518280691</v>
      </c>
      <c r="AE13" s="65">
        <f t="shared" si="4"/>
        <v>0.47346246966521544</v>
      </c>
      <c r="AF13" s="65">
        <f t="shared" si="4"/>
        <v>-0.568757696048164</v>
      </c>
      <c r="AG13" s="64">
        <f t="shared" si="5"/>
        <v>0.8334546461752754</v>
      </c>
      <c r="AH13" s="66">
        <f t="shared" si="6"/>
        <v>0.7261602487938736</v>
      </c>
      <c r="AI13" s="67">
        <f t="shared" si="7"/>
        <v>1.3230296552452652</v>
      </c>
      <c r="AJ13" s="68">
        <f t="shared" si="8"/>
        <v>0.9016472960452737</v>
      </c>
      <c r="AK13" s="68">
        <f t="shared" si="8"/>
        <v>0.19424290359943575</v>
      </c>
      <c r="AL13" s="107">
        <f t="shared" si="8"/>
        <v>-0.04802519764013913</v>
      </c>
    </row>
    <row r="14" spans="1:38" ht="13.5">
      <c r="A14" s="96" t="s">
        <v>5</v>
      </c>
      <c r="B14" s="54" t="s">
        <v>63</v>
      </c>
      <c r="C14" s="22">
        <v>26136375.26672204</v>
      </c>
      <c r="D14" s="34">
        <v>3706596.122069768</v>
      </c>
      <c r="E14" s="29">
        <f t="shared" si="0"/>
        <v>29842971.388791807</v>
      </c>
      <c r="F14" s="97">
        <v>1682293.0299999998</v>
      </c>
      <c r="G14" s="60">
        <v>4374369.11</v>
      </c>
      <c r="H14" s="61">
        <v>1303666.7600000005</v>
      </c>
      <c r="I14" s="61">
        <v>6056160.679999996</v>
      </c>
      <c r="J14" s="62">
        <f t="shared" si="1"/>
        <v>11734196.549999997</v>
      </c>
      <c r="K14" s="98">
        <v>1510924.82</v>
      </c>
      <c r="L14" s="63">
        <v>1751686.0300000003</v>
      </c>
      <c r="N14" s="96" t="s">
        <v>5</v>
      </c>
      <c r="O14" s="54" t="s">
        <v>63</v>
      </c>
      <c r="P14" s="22">
        <v>19148671.46003335</v>
      </c>
      <c r="Q14" s="34">
        <v>1580557.3367900546</v>
      </c>
      <c r="R14" s="29">
        <f t="shared" si="2"/>
        <v>20729228.796823405</v>
      </c>
      <c r="S14" s="97">
        <v>3992642.71</v>
      </c>
      <c r="T14" s="60">
        <v>2124039.01</v>
      </c>
      <c r="U14" s="61">
        <v>1245006.27</v>
      </c>
      <c r="V14" s="61">
        <v>3470509.789999999</v>
      </c>
      <c r="W14" s="62">
        <f t="shared" si="9"/>
        <v>6839555.069999998</v>
      </c>
      <c r="X14" s="98">
        <v>1113493.4</v>
      </c>
      <c r="Y14" s="63">
        <v>1883262.9000000004</v>
      </c>
      <c r="AA14" s="96" t="s">
        <v>5</v>
      </c>
      <c r="AB14" s="54" t="s">
        <v>63</v>
      </c>
      <c r="AC14" s="117">
        <f t="shared" si="3"/>
        <v>0.364918465558995</v>
      </c>
      <c r="AD14" s="67">
        <f t="shared" si="3"/>
        <v>1.3451196839195183</v>
      </c>
      <c r="AE14" s="65">
        <f t="shared" si="4"/>
        <v>0.4396566163312845</v>
      </c>
      <c r="AF14" s="65">
        <f t="shared" si="4"/>
        <v>-0.5786517471782493</v>
      </c>
      <c r="AG14" s="64">
        <f t="shared" si="5"/>
        <v>1.0594579898982177</v>
      </c>
      <c r="AH14" s="66">
        <f t="shared" si="6"/>
        <v>0.04711662215163015</v>
      </c>
      <c r="AI14" s="67">
        <f t="shared" si="7"/>
        <v>0.745034892986139</v>
      </c>
      <c r="AJ14" s="68">
        <f t="shared" si="8"/>
        <v>0.7156374106071786</v>
      </c>
      <c r="AK14" s="68">
        <f t="shared" si="8"/>
        <v>0.35692301364336787</v>
      </c>
      <c r="AL14" s="107">
        <f t="shared" si="8"/>
        <v>-0.06986643765987222</v>
      </c>
    </row>
    <row r="15" spans="1:38" ht="13.5">
      <c r="A15" s="96" t="s">
        <v>64</v>
      </c>
      <c r="B15" s="54" t="s">
        <v>59</v>
      </c>
      <c r="C15" s="22">
        <v>86900993.21943982</v>
      </c>
      <c r="D15" s="34">
        <v>12324084.008745747</v>
      </c>
      <c r="E15" s="29">
        <f t="shared" si="0"/>
        <v>99225077.22818556</v>
      </c>
      <c r="F15" s="97">
        <v>5593466.33</v>
      </c>
      <c r="G15" s="60">
        <v>32523335.020000022</v>
      </c>
      <c r="H15" s="61">
        <v>7215359.48</v>
      </c>
      <c r="I15" s="61">
        <v>32213738.900000002</v>
      </c>
      <c r="J15" s="62">
        <f t="shared" si="1"/>
        <v>71952433.40000002</v>
      </c>
      <c r="K15" s="98">
        <v>8404893.7</v>
      </c>
      <c r="L15" s="63">
        <v>5824191.510000002</v>
      </c>
      <c r="N15" s="96" t="s">
        <v>64</v>
      </c>
      <c r="O15" s="54" t="s">
        <v>59</v>
      </c>
      <c r="P15" s="22">
        <v>64297385.2536363</v>
      </c>
      <c r="Q15" s="34">
        <v>5307193.463064122</v>
      </c>
      <c r="R15" s="29">
        <f t="shared" si="2"/>
        <v>69604578.71670042</v>
      </c>
      <c r="S15" s="97">
        <v>13406490.719999999</v>
      </c>
      <c r="T15" s="60">
        <v>17574853.1</v>
      </c>
      <c r="U15" s="61">
        <v>4519532.51</v>
      </c>
      <c r="V15" s="61">
        <v>15491506.059999999</v>
      </c>
      <c r="W15" s="62">
        <f t="shared" si="9"/>
        <v>37585891.67</v>
      </c>
      <c r="X15" s="98">
        <v>7139457.609999999</v>
      </c>
      <c r="Y15" s="63">
        <v>6323618.130000001</v>
      </c>
      <c r="AA15" s="96" t="s">
        <v>64</v>
      </c>
      <c r="AB15" s="54" t="s">
        <v>59</v>
      </c>
      <c r="AC15" s="117">
        <f t="shared" si="3"/>
        <v>0.3515478565207313</v>
      </c>
      <c r="AD15" s="67">
        <f t="shared" si="3"/>
        <v>1.3221471187203346</v>
      </c>
      <c r="AE15" s="65">
        <f t="shared" si="4"/>
        <v>0.42555387960962143</v>
      </c>
      <c r="AF15" s="65">
        <f t="shared" si="4"/>
        <v>-0.5827792338187663</v>
      </c>
      <c r="AG15" s="64">
        <f t="shared" si="5"/>
        <v>0.8505608459395897</v>
      </c>
      <c r="AH15" s="66">
        <f t="shared" si="6"/>
        <v>0.5964835885205306</v>
      </c>
      <c r="AI15" s="67">
        <f t="shared" si="7"/>
        <v>1.0794452634387701</v>
      </c>
      <c r="AJ15" s="68">
        <f t="shared" si="8"/>
        <v>0.9143468520511493</v>
      </c>
      <c r="AK15" s="68">
        <f t="shared" si="8"/>
        <v>0.17724540982322612</v>
      </c>
      <c r="AL15" s="107">
        <f t="shared" si="8"/>
        <v>-0.07897798534523448</v>
      </c>
    </row>
    <row r="16" spans="1:38" ht="13.5">
      <c r="A16" s="96" t="s">
        <v>65</v>
      </c>
      <c r="B16" s="54" t="s">
        <v>62</v>
      </c>
      <c r="C16" s="22">
        <v>71769121.4510821</v>
      </c>
      <c r="D16" s="34">
        <v>10178119.365834258</v>
      </c>
      <c r="E16" s="29">
        <f t="shared" si="0"/>
        <v>81947240.81691635</v>
      </c>
      <c r="F16" s="97">
        <v>4619488.8</v>
      </c>
      <c r="G16" s="60">
        <v>22139979.10000002</v>
      </c>
      <c r="H16" s="61">
        <v>10781870.460000003</v>
      </c>
      <c r="I16" s="61">
        <v>23910849.08</v>
      </c>
      <c r="J16" s="62">
        <f t="shared" si="1"/>
        <v>56832698.64000002</v>
      </c>
      <c r="K16" s="98">
        <v>6236263.92</v>
      </c>
      <c r="L16" s="63">
        <v>4810038.300000001</v>
      </c>
      <c r="N16" s="96" t="s">
        <v>65</v>
      </c>
      <c r="O16" s="54" t="s">
        <v>62</v>
      </c>
      <c r="P16" s="22">
        <v>55656460.57810573</v>
      </c>
      <c r="Q16" s="34">
        <v>4593959.810219557</v>
      </c>
      <c r="R16" s="29">
        <f t="shared" si="2"/>
        <v>60250420.38832529</v>
      </c>
      <c r="S16" s="97">
        <v>11604792.64</v>
      </c>
      <c r="T16" s="60">
        <v>12112303.639999999</v>
      </c>
      <c r="U16" s="61">
        <v>6205703.759999999</v>
      </c>
      <c r="V16" s="61">
        <v>14480981.6</v>
      </c>
      <c r="W16" s="62">
        <f t="shared" si="9"/>
        <v>32798989</v>
      </c>
      <c r="X16" s="98">
        <v>5371876.59</v>
      </c>
      <c r="Y16" s="63">
        <v>5473787.110000003</v>
      </c>
      <c r="AA16" s="96" t="s">
        <v>65</v>
      </c>
      <c r="AB16" s="54" t="s">
        <v>62</v>
      </c>
      <c r="AC16" s="117">
        <f t="shared" si="3"/>
        <v>0.28950207587068166</v>
      </c>
      <c r="AD16" s="67">
        <f t="shared" si="3"/>
        <v>1.2155438415443647</v>
      </c>
      <c r="AE16" s="65">
        <f t="shared" si="4"/>
        <v>0.3601106894981143</v>
      </c>
      <c r="AF16" s="65">
        <f t="shared" si="4"/>
        <v>-0.6019326718447939</v>
      </c>
      <c r="AG16" s="64">
        <f t="shared" si="5"/>
        <v>0.8278916841949333</v>
      </c>
      <c r="AH16" s="66">
        <f t="shared" si="6"/>
        <v>0.7374130117999711</v>
      </c>
      <c r="AI16" s="67">
        <f t="shared" si="7"/>
        <v>0.6511897977965801</v>
      </c>
      <c r="AJ16" s="68">
        <f t="shared" si="8"/>
        <v>0.7327576359137173</v>
      </c>
      <c r="AK16" s="68">
        <f t="shared" si="8"/>
        <v>0.16090975202391977</v>
      </c>
      <c r="AL16" s="107">
        <f t="shared" si="8"/>
        <v>-0.12125952227615988</v>
      </c>
    </row>
    <row r="17" spans="1:38" ht="13.5">
      <c r="A17" s="96" t="s">
        <v>48</v>
      </c>
      <c r="B17" s="54" t="s">
        <v>62</v>
      </c>
      <c r="C17" s="22">
        <v>23899599.179008085</v>
      </c>
      <c r="D17" s="34">
        <v>3389382.0674026245</v>
      </c>
      <c r="E17" s="29">
        <f t="shared" si="0"/>
        <v>27288981.24641071</v>
      </c>
      <c r="F17" s="97">
        <v>1538320.77</v>
      </c>
      <c r="G17" s="60">
        <v>2384324.710000001</v>
      </c>
      <c r="H17" s="61">
        <v>1056711.5099999995</v>
      </c>
      <c r="I17" s="61">
        <v>2241365.2399999998</v>
      </c>
      <c r="J17" s="62">
        <f t="shared" si="1"/>
        <v>5682401.460000001</v>
      </c>
      <c r="K17" s="98">
        <v>576587.8300000001</v>
      </c>
      <c r="L17" s="63">
        <v>1601775.0300000003</v>
      </c>
      <c r="N17" s="96" t="s">
        <v>48</v>
      </c>
      <c r="O17" s="54" t="s">
        <v>62</v>
      </c>
      <c r="P17" s="22">
        <v>16553248.84103245</v>
      </c>
      <c r="Q17" s="34">
        <v>1366327.6305101817</v>
      </c>
      <c r="R17" s="29">
        <f t="shared" si="2"/>
        <v>17919576.47154263</v>
      </c>
      <c r="S17" s="97">
        <v>3451477.48</v>
      </c>
      <c r="T17" s="60">
        <v>1302515.64</v>
      </c>
      <c r="U17" s="61">
        <v>721627.8599999998</v>
      </c>
      <c r="V17" s="61">
        <v>1212655.1800000002</v>
      </c>
      <c r="W17" s="62">
        <f t="shared" si="9"/>
        <v>3236798.6799999997</v>
      </c>
      <c r="X17" s="98">
        <v>493450.08999999997</v>
      </c>
      <c r="Y17" s="63">
        <v>1628004.31</v>
      </c>
      <c r="AA17" s="96" t="s">
        <v>48</v>
      </c>
      <c r="AB17" s="54" t="s">
        <v>62</v>
      </c>
      <c r="AC17" s="117">
        <f t="shared" si="3"/>
        <v>0.4438011177458645</v>
      </c>
      <c r="AD17" s="67">
        <f t="shared" si="3"/>
        <v>1.480651047170174</v>
      </c>
      <c r="AE17" s="65">
        <f t="shared" si="4"/>
        <v>0.5228586060472611</v>
      </c>
      <c r="AF17" s="65">
        <f t="shared" si="4"/>
        <v>-0.5543007946845998</v>
      </c>
      <c r="AG17" s="64">
        <f t="shared" si="5"/>
        <v>0.8305536123927089</v>
      </c>
      <c r="AH17" s="66">
        <f t="shared" si="6"/>
        <v>0.46434411498469563</v>
      </c>
      <c r="AI17" s="67">
        <f t="shared" si="7"/>
        <v>0.8483120980854586</v>
      </c>
      <c r="AJ17" s="68">
        <f t="shared" si="8"/>
        <v>0.7555622149475176</v>
      </c>
      <c r="AK17" s="68">
        <f t="shared" si="8"/>
        <v>0.16848257135792633</v>
      </c>
      <c r="AL17" s="107">
        <f t="shared" si="8"/>
        <v>-0.016111308697947968</v>
      </c>
    </row>
    <row r="18" spans="1:38" ht="13.5">
      <c r="A18" s="96" t="s">
        <v>66</v>
      </c>
      <c r="B18" s="54" t="s">
        <v>62</v>
      </c>
      <c r="C18" s="22">
        <v>19000706.228698958</v>
      </c>
      <c r="D18" s="34">
        <v>2694633.1809657766</v>
      </c>
      <c r="E18" s="29">
        <f t="shared" si="0"/>
        <v>21695339.409664735</v>
      </c>
      <c r="F18" s="97">
        <v>1222998.8</v>
      </c>
      <c r="G18" s="60">
        <v>2508967.0899999985</v>
      </c>
      <c r="H18" s="61">
        <v>272507.74</v>
      </c>
      <c r="I18" s="61">
        <v>671046.9899999999</v>
      </c>
      <c r="J18" s="62">
        <f t="shared" si="1"/>
        <v>3452521.819999998</v>
      </c>
      <c r="K18" s="98">
        <v>475692.93</v>
      </c>
      <c r="L18" s="63">
        <v>1273446.2400000002</v>
      </c>
      <c r="N18" s="96" t="s">
        <v>66</v>
      </c>
      <c r="O18" s="54" t="s">
        <v>62</v>
      </c>
      <c r="P18" s="22">
        <v>13699522.23428175</v>
      </c>
      <c r="Q18" s="34">
        <v>1130777.1624316536</v>
      </c>
      <c r="R18" s="29">
        <f t="shared" si="2"/>
        <v>14830299.396713404</v>
      </c>
      <c r="S18" s="97">
        <v>2856453.88</v>
      </c>
      <c r="T18" s="60">
        <v>1366691.589999999</v>
      </c>
      <c r="U18" s="61">
        <v>175341.75999999995</v>
      </c>
      <c r="V18" s="61">
        <v>339568.49999999994</v>
      </c>
      <c r="W18" s="62">
        <f t="shared" si="9"/>
        <v>1881601.849999999</v>
      </c>
      <c r="X18" s="98">
        <v>409963.08999999997</v>
      </c>
      <c r="Y18" s="63">
        <v>1347341.6200000006</v>
      </c>
      <c r="AA18" s="96" t="s">
        <v>66</v>
      </c>
      <c r="AB18" s="54" t="s">
        <v>62</v>
      </c>
      <c r="AC18" s="117">
        <f t="shared" si="3"/>
        <v>0.386961231476489</v>
      </c>
      <c r="AD18" s="67">
        <f t="shared" si="3"/>
        <v>1.3829922202984406</v>
      </c>
      <c r="AE18" s="65">
        <f t="shared" si="4"/>
        <v>0.4629063668446718</v>
      </c>
      <c r="AF18" s="65">
        <f t="shared" si="4"/>
        <v>-0.5718471743713223</v>
      </c>
      <c r="AG18" s="64">
        <f t="shared" si="5"/>
        <v>0.8357960993964999</v>
      </c>
      <c r="AH18" s="66">
        <f t="shared" si="6"/>
        <v>0.55415196014914</v>
      </c>
      <c r="AI18" s="67">
        <f t="shared" si="7"/>
        <v>0.9761756169962761</v>
      </c>
      <c r="AJ18" s="68">
        <f t="shared" si="8"/>
        <v>0.8348843672746176</v>
      </c>
      <c r="AK18" s="68">
        <f t="shared" si="8"/>
        <v>0.16033111663784183</v>
      </c>
      <c r="AL18" s="107">
        <f t="shared" si="8"/>
        <v>-0.05484531829425732</v>
      </c>
    </row>
    <row r="19" spans="1:38" ht="13.5">
      <c r="A19" s="96" t="s">
        <v>67</v>
      </c>
      <c r="B19" s="54" t="s">
        <v>62</v>
      </c>
      <c r="C19" s="22">
        <v>17602041.7157709</v>
      </c>
      <c r="D19" s="34">
        <v>2496278.037729958</v>
      </c>
      <c r="E19" s="29">
        <f t="shared" si="0"/>
        <v>20098319.753500856</v>
      </c>
      <c r="F19" s="97">
        <v>1132972.41</v>
      </c>
      <c r="G19" s="60">
        <v>1519860.0700000005</v>
      </c>
      <c r="H19" s="61">
        <v>256387.08000000007</v>
      </c>
      <c r="I19" s="61">
        <v>509339.35999999964</v>
      </c>
      <c r="J19" s="62">
        <f t="shared" si="1"/>
        <v>2285586.5100000002</v>
      </c>
      <c r="K19" s="98">
        <v>316297.66</v>
      </c>
      <c r="L19" s="63">
        <v>1179706.5199999993</v>
      </c>
      <c r="N19" s="96" t="s">
        <v>67</v>
      </c>
      <c r="O19" s="54" t="s">
        <v>62</v>
      </c>
      <c r="P19" s="22">
        <v>12721038.000725208</v>
      </c>
      <c r="Q19" s="34">
        <v>1050011.7454935068</v>
      </c>
      <c r="R19" s="29">
        <f t="shared" si="2"/>
        <v>13771049.746218715</v>
      </c>
      <c r="S19" s="97">
        <v>2652432.57</v>
      </c>
      <c r="T19" s="60">
        <v>814685.4299999998</v>
      </c>
      <c r="U19" s="61">
        <v>138631.30000000005</v>
      </c>
      <c r="V19" s="61">
        <v>287241.4299999999</v>
      </c>
      <c r="W19" s="62">
        <f t="shared" si="9"/>
        <v>1240558.1599999997</v>
      </c>
      <c r="X19" s="98">
        <v>260817.48000000004</v>
      </c>
      <c r="Y19" s="63">
        <v>1251108.1800000004</v>
      </c>
      <c r="AA19" s="96" t="s">
        <v>67</v>
      </c>
      <c r="AB19" s="54" t="s">
        <v>62</v>
      </c>
      <c r="AC19" s="117">
        <f t="shared" si="3"/>
        <v>0.38369539614357207</v>
      </c>
      <c r="AD19" s="67">
        <f t="shared" si="3"/>
        <v>1.3773810611582298</v>
      </c>
      <c r="AE19" s="65">
        <f t="shared" si="4"/>
        <v>0.45946170581654444</v>
      </c>
      <c r="AF19" s="65">
        <f t="shared" si="4"/>
        <v>-0.572855339353641</v>
      </c>
      <c r="AG19" s="64">
        <f t="shared" si="5"/>
        <v>0.8655790493270523</v>
      </c>
      <c r="AH19" s="66">
        <f t="shared" si="6"/>
        <v>0.849416978705386</v>
      </c>
      <c r="AI19" s="67">
        <f t="shared" si="7"/>
        <v>0.7732099439833586</v>
      </c>
      <c r="AJ19" s="68">
        <f t="shared" si="8"/>
        <v>0.842385616164905</v>
      </c>
      <c r="AK19" s="68">
        <f t="shared" si="8"/>
        <v>0.21271649430858663</v>
      </c>
      <c r="AL19" s="107">
        <f t="shared" si="8"/>
        <v>-0.05707073228471826</v>
      </c>
    </row>
    <row r="20" spans="1:38" ht="13.5">
      <c r="A20" s="96" t="s">
        <v>68</v>
      </c>
      <c r="B20" s="54" t="s">
        <v>62</v>
      </c>
      <c r="C20" s="22">
        <v>152324315.68169916</v>
      </c>
      <c r="D20" s="34">
        <v>21602257.851018704</v>
      </c>
      <c r="E20" s="29">
        <f t="shared" si="0"/>
        <v>173926573.53271785</v>
      </c>
      <c r="F20" s="97">
        <v>9804501.66</v>
      </c>
      <c r="G20" s="60">
        <v>60249726.510000005</v>
      </c>
      <c r="H20" s="61">
        <v>17595522.880000003</v>
      </c>
      <c r="I20" s="61">
        <v>42504834.62000001</v>
      </c>
      <c r="J20" s="62">
        <f t="shared" si="1"/>
        <v>120350084.01000002</v>
      </c>
      <c r="K20" s="98">
        <v>16924204.95</v>
      </c>
      <c r="L20" s="63">
        <v>10208928.05</v>
      </c>
      <c r="N20" s="96" t="s">
        <v>68</v>
      </c>
      <c r="O20" s="54" t="s">
        <v>62</v>
      </c>
      <c r="P20" s="22">
        <v>110756688.40790269</v>
      </c>
      <c r="Q20" s="34">
        <v>9142007.414303182</v>
      </c>
      <c r="R20" s="29">
        <f t="shared" si="2"/>
        <v>119898695.82220587</v>
      </c>
      <c r="S20" s="97">
        <v>23093606.54</v>
      </c>
      <c r="T20" s="60">
        <v>33478216.44999999</v>
      </c>
      <c r="U20" s="61">
        <v>11107659.159999996</v>
      </c>
      <c r="V20" s="61">
        <v>27755814.279999997</v>
      </c>
      <c r="W20" s="62">
        <f t="shared" si="9"/>
        <v>72341689.88999999</v>
      </c>
      <c r="X20" s="98">
        <v>15276785</v>
      </c>
      <c r="Y20" s="63">
        <v>10892869.090000002</v>
      </c>
      <c r="AA20" s="96" t="s">
        <v>68</v>
      </c>
      <c r="AB20" s="54" t="s">
        <v>62</v>
      </c>
      <c r="AC20" s="117">
        <f t="shared" si="3"/>
        <v>0.3753057975217553</v>
      </c>
      <c r="AD20" s="67">
        <f t="shared" si="3"/>
        <v>1.362966564347866</v>
      </c>
      <c r="AE20" s="65">
        <f t="shared" si="4"/>
        <v>0.45061272218196824</v>
      </c>
      <c r="AF20" s="65">
        <f t="shared" si="4"/>
        <v>-0.5754451933257887</v>
      </c>
      <c r="AG20" s="64">
        <f t="shared" si="5"/>
        <v>0.7996695433277785</v>
      </c>
      <c r="AH20" s="66">
        <f t="shared" si="6"/>
        <v>0.5840891970617514</v>
      </c>
      <c r="AI20" s="67">
        <f t="shared" si="7"/>
        <v>0.53138489079125</v>
      </c>
      <c r="AJ20" s="68">
        <f t="shared" si="8"/>
        <v>0.6636338492092149</v>
      </c>
      <c r="AK20" s="68">
        <f t="shared" si="8"/>
        <v>0.10783813151785537</v>
      </c>
      <c r="AL20" s="107">
        <f t="shared" si="8"/>
        <v>-0.0627879610366272</v>
      </c>
    </row>
    <row r="21" spans="1:38" ht="13.5">
      <c r="A21" s="96" t="s">
        <v>6</v>
      </c>
      <c r="B21" s="54" t="s">
        <v>62</v>
      </c>
      <c r="C21" s="22">
        <v>330429989.76929706</v>
      </c>
      <c r="D21" s="34">
        <v>46860764.210631</v>
      </c>
      <c r="E21" s="29">
        <f t="shared" si="0"/>
        <v>377290753.9799281</v>
      </c>
      <c r="F21" s="97">
        <v>21268445.32</v>
      </c>
      <c r="G21" s="60">
        <v>162959064.47</v>
      </c>
      <c r="H21" s="61">
        <v>36780709.24999998</v>
      </c>
      <c r="I21" s="61">
        <v>64484637.11000001</v>
      </c>
      <c r="J21" s="62">
        <f t="shared" si="1"/>
        <v>264224410.82999998</v>
      </c>
      <c r="K21" s="98">
        <v>38733903</v>
      </c>
      <c r="L21" s="63">
        <v>22145748.54</v>
      </c>
      <c r="N21" s="96" t="s">
        <v>6</v>
      </c>
      <c r="O21" s="54" t="s">
        <v>62</v>
      </c>
      <c r="P21" s="22">
        <v>235071735.79695445</v>
      </c>
      <c r="Q21" s="34">
        <v>19403140.184494164</v>
      </c>
      <c r="R21" s="29">
        <f t="shared" si="2"/>
        <v>254474875.98144862</v>
      </c>
      <c r="S21" s="97">
        <v>49014233.39</v>
      </c>
      <c r="T21" s="60">
        <v>87446682.86000006</v>
      </c>
      <c r="U21" s="61">
        <v>21818670.400000002</v>
      </c>
      <c r="V21" s="61">
        <v>39297174.14</v>
      </c>
      <c r="W21" s="62">
        <f t="shared" si="9"/>
        <v>148562527.40000007</v>
      </c>
      <c r="X21" s="98">
        <v>32401322.22</v>
      </c>
      <c r="Y21" s="63">
        <v>23119196.51999999</v>
      </c>
      <c r="AA21" s="96" t="s">
        <v>6</v>
      </c>
      <c r="AB21" s="54" t="s">
        <v>62</v>
      </c>
      <c r="AC21" s="117">
        <f t="shared" si="3"/>
        <v>0.40565597411808474</v>
      </c>
      <c r="AD21" s="67">
        <f t="shared" si="3"/>
        <v>1.4151123872247924</v>
      </c>
      <c r="AE21" s="65">
        <f t="shared" si="4"/>
        <v>0.48262476806328336</v>
      </c>
      <c r="AF21" s="65">
        <f t="shared" si="4"/>
        <v>-0.5660761405616672</v>
      </c>
      <c r="AG21" s="64">
        <f t="shared" si="5"/>
        <v>0.863524826103391</v>
      </c>
      <c r="AH21" s="66">
        <f t="shared" si="6"/>
        <v>0.6857447578473881</v>
      </c>
      <c r="AI21" s="67">
        <f t="shared" si="7"/>
        <v>0.6409484529413545</v>
      </c>
      <c r="AJ21" s="68">
        <f t="shared" si="8"/>
        <v>0.7785400898477166</v>
      </c>
      <c r="AK21" s="68">
        <f t="shared" si="8"/>
        <v>0.1954420482288577</v>
      </c>
      <c r="AL21" s="107">
        <f t="shared" si="8"/>
        <v>-0.04210561466346274</v>
      </c>
    </row>
    <row r="22" spans="1:38" ht="13.5">
      <c r="A22" s="96" t="s">
        <v>7</v>
      </c>
      <c r="B22" s="54" t="s">
        <v>62</v>
      </c>
      <c r="C22" s="22">
        <v>18132019.03910531</v>
      </c>
      <c r="D22" s="34">
        <v>2571438.1114360243</v>
      </c>
      <c r="E22" s="29">
        <f t="shared" si="0"/>
        <v>20703457.150541335</v>
      </c>
      <c r="F22" s="97">
        <v>1167084.9100000001</v>
      </c>
      <c r="G22" s="60">
        <v>1325206.6899999992</v>
      </c>
      <c r="H22" s="61">
        <v>171184.65000000002</v>
      </c>
      <c r="I22" s="61">
        <v>624955.9200000002</v>
      </c>
      <c r="J22" s="62">
        <f t="shared" si="1"/>
        <v>2121347.26</v>
      </c>
      <c r="K22" s="98">
        <v>256266.95</v>
      </c>
      <c r="L22" s="63">
        <v>1215226.0499999998</v>
      </c>
      <c r="N22" s="96" t="s">
        <v>7</v>
      </c>
      <c r="O22" s="54" t="s">
        <v>62</v>
      </c>
      <c r="P22" s="22">
        <v>13148985.547064284</v>
      </c>
      <c r="Q22" s="34">
        <v>1085335.1169106462</v>
      </c>
      <c r="R22" s="29">
        <f t="shared" si="2"/>
        <v>14234320.66397493</v>
      </c>
      <c r="S22" s="97">
        <v>2741662.85</v>
      </c>
      <c r="T22" s="60">
        <v>718487.1999999998</v>
      </c>
      <c r="U22" s="61">
        <v>114590.84999999998</v>
      </c>
      <c r="V22" s="61">
        <v>291070.44000000006</v>
      </c>
      <c r="W22" s="62">
        <f t="shared" si="9"/>
        <v>1124148.4899999998</v>
      </c>
      <c r="X22" s="98">
        <v>210443.63</v>
      </c>
      <c r="Y22" s="63">
        <v>1293196.6400000001</v>
      </c>
      <c r="AA22" s="96" t="s">
        <v>7</v>
      </c>
      <c r="AB22" s="54" t="s">
        <v>62</v>
      </c>
      <c r="AC22" s="117">
        <f t="shared" si="3"/>
        <v>0.37896714345036053</v>
      </c>
      <c r="AD22" s="67">
        <f t="shared" si="3"/>
        <v>1.3692572656779949</v>
      </c>
      <c r="AE22" s="65">
        <f t="shared" si="4"/>
        <v>0.45447455057963415</v>
      </c>
      <c r="AF22" s="65">
        <f t="shared" si="4"/>
        <v>-0.5743149417514994</v>
      </c>
      <c r="AG22" s="64">
        <f t="shared" si="5"/>
        <v>0.8444402210644804</v>
      </c>
      <c r="AH22" s="66">
        <f t="shared" si="6"/>
        <v>0.4938771289330697</v>
      </c>
      <c r="AI22" s="67">
        <f t="shared" si="7"/>
        <v>1.1470951155328586</v>
      </c>
      <c r="AJ22" s="68">
        <f t="shared" si="8"/>
        <v>0.8870703282268344</v>
      </c>
      <c r="AK22" s="68">
        <f t="shared" si="8"/>
        <v>0.21774629148907954</v>
      </c>
      <c r="AL22" s="107">
        <f t="shared" si="8"/>
        <v>-0.06029291106107448</v>
      </c>
    </row>
    <row r="23" spans="1:38" ht="13.5">
      <c r="A23" s="96" t="s">
        <v>8</v>
      </c>
      <c r="B23" s="54" t="s">
        <v>59</v>
      </c>
      <c r="C23" s="22">
        <v>60217993.90576583</v>
      </c>
      <c r="D23" s="34">
        <v>8539967.015782988</v>
      </c>
      <c r="E23" s="29">
        <f t="shared" si="0"/>
        <v>68757960.92154881</v>
      </c>
      <c r="F23" s="97">
        <v>3875989.3200000003</v>
      </c>
      <c r="G23" s="60">
        <v>19611755.780000005</v>
      </c>
      <c r="H23" s="61">
        <v>8431143.229999993</v>
      </c>
      <c r="I23" s="61">
        <v>23222996.869999982</v>
      </c>
      <c r="J23" s="62">
        <f t="shared" si="1"/>
        <v>51265895.87999998</v>
      </c>
      <c r="K23" s="98">
        <v>7281241.359999999</v>
      </c>
      <c r="L23" s="63">
        <v>4035870.199999998</v>
      </c>
      <c r="N23" s="96" t="s">
        <v>8</v>
      </c>
      <c r="O23" s="54" t="s">
        <v>59</v>
      </c>
      <c r="P23" s="22">
        <v>43075595.21119297</v>
      </c>
      <c r="Q23" s="34">
        <v>3555518.104206432</v>
      </c>
      <c r="R23" s="29">
        <f t="shared" si="2"/>
        <v>46631113.31539941</v>
      </c>
      <c r="S23" s="97">
        <v>8981587.129999999</v>
      </c>
      <c r="T23" s="60">
        <v>9117257.170000002</v>
      </c>
      <c r="U23" s="61">
        <v>5047725.480000002</v>
      </c>
      <c r="V23" s="61">
        <v>14002735.709999999</v>
      </c>
      <c r="W23" s="62">
        <f t="shared" si="9"/>
        <v>28167718.360000003</v>
      </c>
      <c r="X23" s="98">
        <v>5229317.26</v>
      </c>
      <c r="Y23" s="63">
        <v>4236464.869999999</v>
      </c>
      <c r="AA23" s="96" t="s">
        <v>8</v>
      </c>
      <c r="AB23" s="54" t="s">
        <v>59</v>
      </c>
      <c r="AC23" s="117">
        <f t="shared" si="3"/>
        <v>0.39796080844678605</v>
      </c>
      <c r="AD23" s="67">
        <f t="shared" si="3"/>
        <v>1.4018910227681296</v>
      </c>
      <c r="AE23" s="65">
        <f t="shared" si="4"/>
        <v>0.47450824209342346</v>
      </c>
      <c r="AF23" s="65">
        <f t="shared" si="4"/>
        <v>-0.5684516262105225</v>
      </c>
      <c r="AG23" s="64">
        <f t="shared" si="5"/>
        <v>1.1510587465418616</v>
      </c>
      <c r="AH23" s="66">
        <f t="shared" si="6"/>
        <v>0.6702856095098082</v>
      </c>
      <c r="AI23" s="67">
        <f t="shared" si="7"/>
        <v>0.6584614143231575</v>
      </c>
      <c r="AJ23" s="68">
        <f t="shared" si="8"/>
        <v>0.8200230215593498</v>
      </c>
      <c r="AK23" s="68">
        <f t="shared" si="8"/>
        <v>0.3923885275991077</v>
      </c>
      <c r="AL23" s="107">
        <f t="shared" si="8"/>
        <v>-0.047349541694653885</v>
      </c>
    </row>
    <row r="24" spans="1:38" ht="13.5">
      <c r="A24" s="96" t="s">
        <v>9</v>
      </c>
      <c r="B24" s="54" t="s">
        <v>59</v>
      </c>
      <c r="C24" s="22">
        <v>47635788.68332139</v>
      </c>
      <c r="D24" s="34">
        <v>6755589.778745879</v>
      </c>
      <c r="E24" s="29">
        <f t="shared" si="0"/>
        <v>54391378.46206727</v>
      </c>
      <c r="F24" s="97">
        <v>3066123.52</v>
      </c>
      <c r="G24" s="60">
        <v>13838002.76</v>
      </c>
      <c r="H24" s="61">
        <v>3587159.7700000005</v>
      </c>
      <c r="I24" s="61">
        <v>12633744.739999996</v>
      </c>
      <c r="J24" s="62">
        <f t="shared" si="1"/>
        <v>30058907.269999996</v>
      </c>
      <c r="K24" s="98">
        <v>3184083.5300000003</v>
      </c>
      <c r="L24" s="63">
        <v>3192598.2399999998</v>
      </c>
      <c r="N24" s="96" t="s">
        <v>9</v>
      </c>
      <c r="O24" s="54" t="s">
        <v>59</v>
      </c>
      <c r="P24" s="22">
        <v>35924314.33845729</v>
      </c>
      <c r="Q24" s="34">
        <v>2965241.6730482634</v>
      </c>
      <c r="R24" s="29">
        <f t="shared" si="2"/>
        <v>38889556.01150555</v>
      </c>
      <c r="S24" s="97">
        <v>7490491.029999999</v>
      </c>
      <c r="T24" s="60">
        <v>7539483.099999997</v>
      </c>
      <c r="U24" s="61">
        <v>2173308.5399999996</v>
      </c>
      <c r="V24" s="61">
        <v>6528247.229999999</v>
      </c>
      <c r="W24" s="62">
        <f t="shared" si="9"/>
        <v>16241038.869999995</v>
      </c>
      <c r="X24" s="98">
        <v>2782052.83</v>
      </c>
      <c r="Y24" s="63">
        <v>3533139.729999999</v>
      </c>
      <c r="AA24" s="96" t="s">
        <v>9</v>
      </c>
      <c r="AB24" s="54" t="s">
        <v>59</v>
      </c>
      <c r="AC24" s="117">
        <f t="shared" si="3"/>
        <v>0.32600411616838754</v>
      </c>
      <c r="AD24" s="67">
        <f t="shared" si="3"/>
        <v>1.2782594215334715</v>
      </c>
      <c r="AE24" s="65">
        <f t="shared" si="4"/>
        <v>0.39861145357317707</v>
      </c>
      <c r="AF24" s="65">
        <f t="shared" si="4"/>
        <v>-0.5906645495308737</v>
      </c>
      <c r="AG24" s="64">
        <f t="shared" si="5"/>
        <v>0.835404705662117</v>
      </c>
      <c r="AH24" s="66">
        <f t="shared" si="6"/>
        <v>0.6505524659650954</v>
      </c>
      <c r="AI24" s="67">
        <f t="shared" si="7"/>
        <v>0.9352429978360361</v>
      </c>
      <c r="AJ24" s="68">
        <f t="shared" si="8"/>
        <v>0.8507995400173562</v>
      </c>
      <c r="AK24" s="68">
        <f t="shared" si="8"/>
        <v>0.1445086504701638</v>
      </c>
      <c r="AL24" s="107">
        <f t="shared" si="8"/>
        <v>-0.09638494823979105</v>
      </c>
    </row>
    <row r="25" spans="1:38" ht="13.5">
      <c r="A25" s="96" t="s">
        <v>69</v>
      </c>
      <c r="B25" s="54" t="s">
        <v>62</v>
      </c>
      <c r="C25" s="22">
        <v>16876040.728613436</v>
      </c>
      <c r="D25" s="34">
        <v>2393318.372659532</v>
      </c>
      <c r="E25" s="29">
        <f t="shared" si="0"/>
        <v>19269359.101272967</v>
      </c>
      <c r="F25" s="97">
        <v>1086242.65</v>
      </c>
      <c r="G25" s="60">
        <v>938640.4</v>
      </c>
      <c r="H25" s="61">
        <v>196433.42000000004</v>
      </c>
      <c r="I25" s="61">
        <v>497466.54000000004</v>
      </c>
      <c r="J25" s="62">
        <f t="shared" si="1"/>
        <v>1632540.36</v>
      </c>
      <c r="K25" s="98">
        <v>173676.75</v>
      </c>
      <c r="L25" s="63">
        <v>1131049.1699999997</v>
      </c>
      <c r="N25" s="96" t="s">
        <v>69</v>
      </c>
      <c r="O25" s="54" t="s">
        <v>62</v>
      </c>
      <c r="P25" s="22">
        <v>12270801.519680966</v>
      </c>
      <c r="Q25" s="34">
        <v>1012848.6151483912</v>
      </c>
      <c r="R25" s="29">
        <f t="shared" si="2"/>
        <v>13283650.134829357</v>
      </c>
      <c r="S25" s="97">
        <v>2558554.85</v>
      </c>
      <c r="T25" s="60">
        <v>511066.2600000002</v>
      </c>
      <c r="U25" s="61">
        <v>147937.13999999996</v>
      </c>
      <c r="V25" s="61">
        <v>204601.2299999999</v>
      </c>
      <c r="W25" s="62">
        <f t="shared" si="9"/>
        <v>863604.63</v>
      </c>
      <c r="X25" s="98">
        <v>143308.79</v>
      </c>
      <c r="Y25" s="63">
        <v>1206827.6299999997</v>
      </c>
      <c r="AA25" s="96" t="s">
        <v>69</v>
      </c>
      <c r="AB25" s="54" t="s">
        <v>62</v>
      </c>
      <c r="AC25" s="117">
        <f t="shared" si="3"/>
        <v>0.37530060294318934</v>
      </c>
      <c r="AD25" s="67">
        <f t="shared" si="3"/>
        <v>1.362957639339705</v>
      </c>
      <c r="AE25" s="65">
        <f t="shared" si="4"/>
        <v>0.4506072431664885</v>
      </c>
      <c r="AF25" s="65">
        <f t="shared" si="4"/>
        <v>-0.575446799586884</v>
      </c>
      <c r="AG25" s="64">
        <f t="shared" si="5"/>
        <v>0.8366315162343132</v>
      </c>
      <c r="AH25" s="66">
        <f t="shared" si="6"/>
        <v>0.327816801108904</v>
      </c>
      <c r="AI25" s="67">
        <f t="shared" si="7"/>
        <v>1.431395647034968</v>
      </c>
      <c r="AJ25" s="68">
        <f t="shared" si="8"/>
        <v>0.8903793510231646</v>
      </c>
      <c r="AK25" s="68">
        <f t="shared" si="8"/>
        <v>0.21190577353978068</v>
      </c>
      <c r="AL25" s="107">
        <f t="shared" si="8"/>
        <v>-0.06279145266171937</v>
      </c>
    </row>
    <row r="26" spans="1:38" ht="13.5">
      <c r="A26" s="96" t="s">
        <v>38</v>
      </c>
      <c r="B26" s="54" t="s">
        <v>62</v>
      </c>
      <c r="C26" s="22">
        <v>19520491.680430792</v>
      </c>
      <c r="D26" s="34">
        <v>2768347.868639035</v>
      </c>
      <c r="E26" s="29">
        <f t="shared" si="0"/>
        <v>22288839.54906983</v>
      </c>
      <c r="F26" s="97">
        <v>1256455.3</v>
      </c>
      <c r="G26" s="60">
        <v>4184445.66</v>
      </c>
      <c r="H26" s="61">
        <v>434322.1599999999</v>
      </c>
      <c r="I26" s="61">
        <v>455092.0999999999</v>
      </c>
      <c r="J26" s="62">
        <f t="shared" si="1"/>
        <v>5073859.92</v>
      </c>
      <c r="K26" s="98">
        <v>815512.02</v>
      </c>
      <c r="L26" s="63">
        <v>1308282.8700000006</v>
      </c>
      <c r="N26" s="96" t="s">
        <v>38</v>
      </c>
      <c r="O26" s="54" t="s">
        <v>62</v>
      </c>
      <c r="P26" s="22">
        <v>14071995.098687984</v>
      </c>
      <c r="Q26" s="34">
        <v>1161521.5782947193</v>
      </c>
      <c r="R26" s="29">
        <f t="shared" si="2"/>
        <v>15233516.676982703</v>
      </c>
      <c r="S26" s="97">
        <v>2934117.33</v>
      </c>
      <c r="T26" s="60">
        <v>2260173.710000002</v>
      </c>
      <c r="U26" s="61">
        <v>205413.28999999998</v>
      </c>
      <c r="V26" s="61">
        <v>247868.06999999998</v>
      </c>
      <c r="W26" s="62">
        <f t="shared" si="9"/>
        <v>2713455.0700000017</v>
      </c>
      <c r="X26" s="98">
        <v>663717.27</v>
      </c>
      <c r="Y26" s="63">
        <v>1383974.2199999995</v>
      </c>
      <c r="AA26" s="96" t="s">
        <v>38</v>
      </c>
      <c r="AB26" s="54" t="s">
        <v>62</v>
      </c>
      <c r="AC26" s="117">
        <f t="shared" si="3"/>
        <v>0.3871872142885271</v>
      </c>
      <c r="AD26" s="67">
        <f t="shared" si="3"/>
        <v>1.3833804901871627</v>
      </c>
      <c r="AE26" s="65">
        <f t="shared" si="4"/>
        <v>0.4631447236833677</v>
      </c>
      <c r="AF26" s="65">
        <f t="shared" si="4"/>
        <v>-0.5717774176399415</v>
      </c>
      <c r="AG26" s="64">
        <f t="shared" si="5"/>
        <v>0.8513823258301667</v>
      </c>
      <c r="AH26" s="66">
        <f t="shared" si="6"/>
        <v>1.114381985703067</v>
      </c>
      <c r="AI26" s="67">
        <f t="shared" si="7"/>
        <v>0.836025511474713</v>
      </c>
      <c r="AJ26" s="68">
        <f t="shared" si="8"/>
        <v>0.8698890488722915</v>
      </c>
      <c r="AK26" s="68">
        <f t="shared" si="8"/>
        <v>0.2287039329261389</v>
      </c>
      <c r="AL26" s="107">
        <f t="shared" si="8"/>
        <v>-0.05469130053592974</v>
      </c>
    </row>
    <row r="27" spans="1:38" ht="13.5">
      <c r="A27" s="96" t="s">
        <v>70</v>
      </c>
      <c r="B27" s="54" t="s">
        <v>59</v>
      </c>
      <c r="C27" s="22">
        <v>62951453.869579084</v>
      </c>
      <c r="D27" s="34">
        <v>8927619.549782356</v>
      </c>
      <c r="E27" s="29">
        <f t="shared" si="0"/>
        <v>71879073.41936144</v>
      </c>
      <c r="F27" s="97">
        <v>4051931.0999999996</v>
      </c>
      <c r="G27" s="60">
        <v>15299584.510000005</v>
      </c>
      <c r="H27" s="61">
        <v>3274576.9699999993</v>
      </c>
      <c r="I27" s="61">
        <v>8437500.87</v>
      </c>
      <c r="J27" s="62">
        <f t="shared" si="1"/>
        <v>27011662.35</v>
      </c>
      <c r="K27" s="98">
        <v>3467037.26</v>
      </c>
      <c r="L27" s="63">
        <v>4219069.49</v>
      </c>
      <c r="N27" s="96" t="s">
        <v>70</v>
      </c>
      <c r="O27" s="54" t="s">
        <v>59</v>
      </c>
      <c r="P27" s="22">
        <v>45008293.50496043</v>
      </c>
      <c r="Q27" s="34">
        <v>3715045.645027819</v>
      </c>
      <c r="R27" s="29">
        <f t="shared" si="2"/>
        <v>48723339.14998825</v>
      </c>
      <c r="S27" s="97">
        <v>9384569.33</v>
      </c>
      <c r="T27" s="60">
        <v>8402214.749999998</v>
      </c>
      <c r="U27" s="61">
        <v>2077125.8400000008</v>
      </c>
      <c r="V27" s="61">
        <v>5070620.920000001</v>
      </c>
      <c r="W27" s="62">
        <f t="shared" si="9"/>
        <v>15549961.510000002</v>
      </c>
      <c r="X27" s="98">
        <v>3065286.41</v>
      </c>
      <c r="Y27" s="63">
        <v>4426544.86</v>
      </c>
      <c r="AA27" s="96" t="s">
        <v>70</v>
      </c>
      <c r="AB27" s="54" t="s">
        <v>59</v>
      </c>
      <c r="AC27" s="117">
        <f t="shared" si="3"/>
        <v>0.3986634232786699</v>
      </c>
      <c r="AD27" s="67">
        <f t="shared" si="3"/>
        <v>1.4030982127315168</v>
      </c>
      <c r="AE27" s="65">
        <f t="shared" si="4"/>
        <v>0.47524932965065014</v>
      </c>
      <c r="AF27" s="65">
        <f t="shared" si="4"/>
        <v>-0.5682347311296383</v>
      </c>
      <c r="AG27" s="64">
        <f t="shared" si="5"/>
        <v>0.8208990088000321</v>
      </c>
      <c r="AH27" s="66">
        <f t="shared" si="6"/>
        <v>0.5764942628608376</v>
      </c>
      <c r="AI27" s="67">
        <f t="shared" si="7"/>
        <v>0.6639975661994464</v>
      </c>
      <c r="AJ27" s="68">
        <f t="shared" si="8"/>
        <v>0.737088695211825</v>
      </c>
      <c r="AK27" s="68">
        <f t="shared" si="8"/>
        <v>0.13106470204198617</v>
      </c>
      <c r="AL27" s="107">
        <f t="shared" si="8"/>
        <v>-0.04687072571540596</v>
      </c>
    </row>
    <row r="28" spans="1:38" ht="13.5">
      <c r="A28" s="96" t="s">
        <v>10</v>
      </c>
      <c r="B28" s="54" t="s">
        <v>62</v>
      </c>
      <c r="C28" s="22">
        <v>46574814.849492304</v>
      </c>
      <c r="D28" s="34">
        <v>6605125.092730464</v>
      </c>
      <c r="E28" s="29">
        <f t="shared" si="0"/>
        <v>53179939.94222277</v>
      </c>
      <c r="F28" s="97">
        <v>2997832.93</v>
      </c>
      <c r="G28" s="60">
        <v>15948516.320000006</v>
      </c>
      <c r="H28" s="61">
        <v>2135961.3</v>
      </c>
      <c r="I28" s="61">
        <v>5477744.68</v>
      </c>
      <c r="J28" s="62">
        <f t="shared" si="1"/>
        <v>23562222.300000004</v>
      </c>
      <c r="K28" s="98">
        <v>3331907.79</v>
      </c>
      <c r="L28" s="63">
        <v>3121490.729999999</v>
      </c>
      <c r="N28" s="96" t="s">
        <v>10</v>
      </c>
      <c r="O28" s="54" t="s">
        <v>62</v>
      </c>
      <c r="P28" s="22">
        <v>33412103.74235566</v>
      </c>
      <c r="Q28" s="34">
        <v>2757880.400099501</v>
      </c>
      <c r="R28" s="29">
        <f t="shared" si="2"/>
        <v>36169984.14245516</v>
      </c>
      <c r="S28" s="97">
        <v>6966676.13</v>
      </c>
      <c r="T28" s="60">
        <v>8639733.39</v>
      </c>
      <c r="U28" s="61">
        <v>1294495.2099999997</v>
      </c>
      <c r="V28" s="61">
        <v>4832388.559999999</v>
      </c>
      <c r="W28" s="62">
        <f t="shared" si="9"/>
        <v>14766617.159999998</v>
      </c>
      <c r="X28" s="98">
        <v>2765541.6599999997</v>
      </c>
      <c r="Y28" s="63">
        <v>3286064.9299999997</v>
      </c>
      <c r="AA28" s="96" t="s">
        <v>10</v>
      </c>
      <c r="AB28" s="54" t="s">
        <v>62</v>
      </c>
      <c r="AC28" s="117">
        <f t="shared" si="3"/>
        <v>0.39395038422709727</v>
      </c>
      <c r="AD28" s="67">
        <f t="shared" si="3"/>
        <v>1.3950005564027212</v>
      </c>
      <c r="AE28" s="65">
        <f t="shared" si="4"/>
        <v>0.47027822110106676</v>
      </c>
      <c r="AF28" s="65">
        <f t="shared" si="4"/>
        <v>-0.5696896376321142</v>
      </c>
      <c r="AG28" s="64">
        <f t="shared" si="5"/>
        <v>0.8459500542527743</v>
      </c>
      <c r="AH28" s="66">
        <f t="shared" si="6"/>
        <v>0.6500341472874205</v>
      </c>
      <c r="AI28" s="67">
        <f t="shared" si="7"/>
        <v>0.13354806054751545</v>
      </c>
      <c r="AJ28" s="68">
        <f t="shared" si="8"/>
        <v>0.5956411712105365</v>
      </c>
      <c r="AK28" s="68">
        <f t="shared" si="8"/>
        <v>0.20479392452905598</v>
      </c>
      <c r="AL28" s="107">
        <f t="shared" si="8"/>
        <v>-0.05008245530924449</v>
      </c>
    </row>
    <row r="29" spans="1:38" ht="13.5">
      <c r="A29" s="96" t="s">
        <v>11</v>
      </c>
      <c r="B29" s="54" t="s">
        <v>63</v>
      </c>
      <c r="C29" s="22">
        <v>21552411.148932792</v>
      </c>
      <c r="D29" s="34">
        <v>3056509.664046718</v>
      </c>
      <c r="E29" s="29">
        <f t="shared" si="0"/>
        <v>24608920.812979512</v>
      </c>
      <c r="F29" s="97">
        <v>1387241.75</v>
      </c>
      <c r="G29" s="60">
        <v>2287831.62</v>
      </c>
      <c r="H29" s="61">
        <v>367879.1399999999</v>
      </c>
      <c r="I29" s="61">
        <v>1305881.549999999</v>
      </c>
      <c r="J29" s="62">
        <f t="shared" si="1"/>
        <v>3961592.3099999987</v>
      </c>
      <c r="K29" s="98">
        <v>520858.81</v>
      </c>
      <c r="L29" s="63">
        <v>1444464.1799999997</v>
      </c>
      <c r="N29" s="96" t="s">
        <v>11</v>
      </c>
      <c r="O29" s="54" t="s">
        <v>63</v>
      </c>
      <c r="P29" s="22">
        <v>15761744.0041692</v>
      </c>
      <c r="Q29" s="34">
        <v>1300995.746801167</v>
      </c>
      <c r="R29" s="29">
        <f t="shared" si="2"/>
        <v>17062739.750970367</v>
      </c>
      <c r="S29" s="97">
        <v>3286442.74</v>
      </c>
      <c r="T29" s="60">
        <v>1202461.7600000002</v>
      </c>
      <c r="U29" s="61">
        <v>234807.64999999997</v>
      </c>
      <c r="V29" s="61">
        <v>724683.8800000004</v>
      </c>
      <c r="W29" s="62">
        <f t="shared" si="9"/>
        <v>2161953.2900000005</v>
      </c>
      <c r="X29" s="98">
        <v>420137.76</v>
      </c>
      <c r="Y29" s="63">
        <v>1550160.2800000005</v>
      </c>
      <c r="AA29" s="96" t="s">
        <v>11</v>
      </c>
      <c r="AB29" s="54" t="s">
        <v>63</v>
      </c>
      <c r="AC29" s="117">
        <f t="shared" si="3"/>
        <v>0.36738746316599746</v>
      </c>
      <c r="AD29" s="67">
        <f t="shared" si="3"/>
        <v>1.3493617650649004</v>
      </c>
      <c r="AE29" s="65">
        <f t="shared" si="4"/>
        <v>0.4422608075927543</v>
      </c>
      <c r="AF29" s="65">
        <f t="shared" si="4"/>
        <v>-0.577889572480426</v>
      </c>
      <c r="AG29" s="64">
        <f t="shared" si="5"/>
        <v>0.9026231819629753</v>
      </c>
      <c r="AH29" s="66">
        <f t="shared" si="6"/>
        <v>0.5667255304501364</v>
      </c>
      <c r="AI29" s="67">
        <f t="shared" si="7"/>
        <v>0.8020016534657821</v>
      </c>
      <c r="AJ29" s="68">
        <f t="shared" si="8"/>
        <v>0.832413460699698</v>
      </c>
      <c r="AK29" s="68">
        <f t="shared" si="8"/>
        <v>0.2397333912571915</v>
      </c>
      <c r="AL29" s="107">
        <f t="shared" si="8"/>
        <v>-0.06818398159447148</v>
      </c>
    </row>
    <row r="30" spans="1:38" ht="13.5">
      <c r="A30" s="96" t="s">
        <v>12</v>
      </c>
      <c r="B30" s="54" t="s">
        <v>59</v>
      </c>
      <c r="C30" s="22">
        <v>23941385.852578685</v>
      </c>
      <c r="D30" s="34">
        <v>3395308.150137142</v>
      </c>
      <c r="E30" s="29">
        <f t="shared" si="0"/>
        <v>27336694.002715826</v>
      </c>
      <c r="F30" s="97">
        <v>1541010.42</v>
      </c>
      <c r="G30" s="60">
        <v>3229459.499999997</v>
      </c>
      <c r="H30" s="61">
        <v>1054318.73</v>
      </c>
      <c r="I30" s="61">
        <v>3794796.3799999994</v>
      </c>
      <c r="J30" s="62">
        <f t="shared" si="1"/>
        <v>8078574.609999996</v>
      </c>
      <c r="K30" s="98">
        <v>889441.4299999999</v>
      </c>
      <c r="L30" s="63">
        <v>1604575.6799999992</v>
      </c>
      <c r="N30" s="96" t="s">
        <v>12</v>
      </c>
      <c r="O30" s="54" t="s">
        <v>59</v>
      </c>
      <c r="P30" s="22">
        <v>17144896.230039433</v>
      </c>
      <c r="Q30" s="34">
        <v>1415163.0091650116</v>
      </c>
      <c r="R30" s="29">
        <f t="shared" si="2"/>
        <v>18560059.239204444</v>
      </c>
      <c r="S30" s="97">
        <v>3574840.44</v>
      </c>
      <c r="T30" s="60">
        <v>1704477.7299999995</v>
      </c>
      <c r="U30" s="61">
        <v>661374.5800000003</v>
      </c>
      <c r="V30" s="61">
        <v>2210741.7399999993</v>
      </c>
      <c r="W30" s="62">
        <f t="shared" si="9"/>
        <v>4576594.049999999</v>
      </c>
      <c r="X30" s="98">
        <v>755448.52</v>
      </c>
      <c r="Y30" s="63">
        <v>1686192.6500000004</v>
      </c>
      <c r="AA30" s="96" t="s">
        <v>12</v>
      </c>
      <c r="AB30" s="54" t="s">
        <v>59</v>
      </c>
      <c r="AC30" s="117">
        <f t="shared" si="3"/>
        <v>0.3964147424019504</v>
      </c>
      <c r="AD30" s="67">
        <f t="shared" si="3"/>
        <v>1.3992346663586654</v>
      </c>
      <c r="AE30" s="65">
        <f t="shared" si="4"/>
        <v>0.472877518891345</v>
      </c>
      <c r="AF30" s="65">
        <f t="shared" si="4"/>
        <v>-0.5689288946278117</v>
      </c>
      <c r="AG30" s="64">
        <f t="shared" si="5"/>
        <v>0.8946915193781957</v>
      </c>
      <c r="AH30" s="66">
        <f t="shared" si="6"/>
        <v>0.5941325262304449</v>
      </c>
      <c r="AI30" s="67">
        <f t="shared" si="7"/>
        <v>0.7165263184473103</v>
      </c>
      <c r="AJ30" s="68">
        <f t="shared" si="8"/>
        <v>0.7651936181667669</v>
      </c>
      <c r="AK30" s="68">
        <f t="shared" si="8"/>
        <v>0.17736868423542607</v>
      </c>
      <c r="AL30" s="107">
        <f t="shared" si="8"/>
        <v>-0.04840311099683725</v>
      </c>
    </row>
    <row r="31" spans="1:38" ht="13.5">
      <c r="A31" s="96" t="s">
        <v>71</v>
      </c>
      <c r="B31" s="54" t="s">
        <v>59</v>
      </c>
      <c r="C31" s="22">
        <v>34237214.54550991</v>
      </c>
      <c r="D31" s="34">
        <v>4855437.12048077</v>
      </c>
      <c r="E31" s="29">
        <f t="shared" si="0"/>
        <v>39092651.66599068</v>
      </c>
      <c r="F31" s="97">
        <v>2203711.37</v>
      </c>
      <c r="G31" s="60">
        <v>6889593.18</v>
      </c>
      <c r="H31" s="61">
        <v>2569530.439999998</v>
      </c>
      <c r="I31" s="61">
        <v>7458007.729999998</v>
      </c>
      <c r="J31" s="62">
        <f t="shared" si="1"/>
        <v>16917131.349999994</v>
      </c>
      <c r="K31" s="98">
        <v>2249644.9699999997</v>
      </c>
      <c r="L31" s="63">
        <v>2294612.349999999</v>
      </c>
      <c r="N31" s="96" t="s">
        <v>71</v>
      </c>
      <c r="O31" s="54" t="s">
        <v>59</v>
      </c>
      <c r="P31" s="22">
        <v>24964349.83426981</v>
      </c>
      <c r="Q31" s="34">
        <v>2060591.324630728</v>
      </c>
      <c r="R31" s="29">
        <f t="shared" si="2"/>
        <v>27024941.158900537</v>
      </c>
      <c r="S31" s="97">
        <v>5205255.600000001</v>
      </c>
      <c r="T31" s="60">
        <v>3440995.439999999</v>
      </c>
      <c r="U31" s="61">
        <v>1566360.1300000004</v>
      </c>
      <c r="V31" s="61">
        <v>4304771.959999997</v>
      </c>
      <c r="W31" s="62">
        <f t="shared" si="9"/>
        <v>9312127.529999997</v>
      </c>
      <c r="X31" s="98">
        <v>1682254.4</v>
      </c>
      <c r="Y31" s="63">
        <v>2455232.1999999993</v>
      </c>
      <c r="AA31" s="96" t="s">
        <v>71</v>
      </c>
      <c r="AB31" s="54" t="s">
        <v>59</v>
      </c>
      <c r="AC31" s="117">
        <f t="shared" si="3"/>
        <v>0.37144427044163497</v>
      </c>
      <c r="AD31" s="67">
        <f t="shared" si="3"/>
        <v>1.3563319239689111</v>
      </c>
      <c r="AE31" s="65">
        <f t="shared" si="4"/>
        <v>0.44653975141461877</v>
      </c>
      <c r="AF31" s="65">
        <f t="shared" si="4"/>
        <v>-0.5766372414065508</v>
      </c>
      <c r="AG31" s="64">
        <f t="shared" si="5"/>
        <v>1.0022093316113203</v>
      </c>
      <c r="AH31" s="66">
        <f t="shared" si="6"/>
        <v>0.6404467853762323</v>
      </c>
      <c r="AI31" s="67">
        <f t="shared" si="7"/>
        <v>0.7324977488470732</v>
      </c>
      <c r="AJ31" s="68">
        <f t="shared" si="8"/>
        <v>0.8166773699672474</v>
      </c>
      <c r="AK31" s="68">
        <f t="shared" si="8"/>
        <v>0.33727988465953773</v>
      </c>
      <c r="AL31" s="107">
        <f t="shared" si="8"/>
        <v>-0.06541941328400636</v>
      </c>
    </row>
    <row r="32" spans="1:38" ht="13.5">
      <c r="A32" s="96" t="s">
        <v>40</v>
      </c>
      <c r="B32" s="54" t="s">
        <v>62</v>
      </c>
      <c r="C32" s="22">
        <v>17119286.73086179</v>
      </c>
      <c r="D32" s="34">
        <v>2427814.919309239</v>
      </c>
      <c r="E32" s="29">
        <f t="shared" si="0"/>
        <v>19547101.65017103</v>
      </c>
      <c r="F32" s="97">
        <v>1101899.42</v>
      </c>
      <c r="G32" s="60">
        <v>1044660.0900000001</v>
      </c>
      <c r="H32" s="61">
        <v>347742.62000000005</v>
      </c>
      <c r="I32" s="61">
        <v>278367.24</v>
      </c>
      <c r="J32" s="62">
        <f t="shared" si="1"/>
        <v>1670769.9500000002</v>
      </c>
      <c r="K32" s="98">
        <v>221611.28</v>
      </c>
      <c r="L32" s="63">
        <v>1147351.7299999995</v>
      </c>
      <c r="N32" s="96" t="s">
        <v>40</v>
      </c>
      <c r="O32" s="54" t="s">
        <v>62</v>
      </c>
      <c r="P32" s="22">
        <v>12540002.319953293</v>
      </c>
      <c r="Q32" s="34">
        <v>1035068.8146451683</v>
      </c>
      <c r="R32" s="29">
        <f t="shared" si="2"/>
        <v>13575071.13459846</v>
      </c>
      <c r="S32" s="97">
        <v>2614685.25</v>
      </c>
      <c r="T32" s="60">
        <v>571340.14</v>
      </c>
      <c r="U32" s="61">
        <v>134061.78000000003</v>
      </c>
      <c r="V32" s="61">
        <v>147933.08000000002</v>
      </c>
      <c r="W32" s="62">
        <f t="shared" si="9"/>
        <v>853335</v>
      </c>
      <c r="X32" s="98">
        <v>192842.31</v>
      </c>
      <c r="Y32" s="63">
        <v>1233303.4600000002</v>
      </c>
      <c r="AA32" s="96" t="s">
        <v>40</v>
      </c>
      <c r="AB32" s="54" t="s">
        <v>62</v>
      </c>
      <c r="AC32" s="117">
        <f t="shared" si="3"/>
        <v>0.365174127888483</v>
      </c>
      <c r="AD32" s="67">
        <f t="shared" si="3"/>
        <v>1.3455589473454648</v>
      </c>
      <c r="AE32" s="65">
        <f t="shared" si="4"/>
        <v>0.43992627783377114</v>
      </c>
      <c r="AF32" s="65">
        <f t="shared" si="4"/>
        <v>-0.578572824396359</v>
      </c>
      <c r="AG32" s="64">
        <f t="shared" si="5"/>
        <v>0.8284381174408646</v>
      </c>
      <c r="AH32" s="66">
        <f t="shared" si="6"/>
        <v>1.5938982758546096</v>
      </c>
      <c r="AI32" s="67">
        <f t="shared" si="7"/>
        <v>0.8817105680487418</v>
      </c>
      <c r="AJ32" s="68">
        <f t="shared" si="8"/>
        <v>0.9579297110747833</v>
      </c>
      <c r="AK32" s="68">
        <f t="shared" si="8"/>
        <v>0.14918391093738714</v>
      </c>
      <c r="AL32" s="107">
        <f t="shared" si="8"/>
        <v>-0.0696922799519274</v>
      </c>
    </row>
    <row r="33" spans="1:38" ht="13.5">
      <c r="A33" s="96" t="s">
        <v>72</v>
      </c>
      <c r="B33" s="71" t="s">
        <v>59</v>
      </c>
      <c r="C33" s="23">
        <v>28141456.140003905</v>
      </c>
      <c r="D33" s="35">
        <v>3990951.734257722</v>
      </c>
      <c r="E33" s="30">
        <f t="shared" si="0"/>
        <v>32132407.874261625</v>
      </c>
      <c r="F33" s="97">
        <v>1811351.9900000002</v>
      </c>
      <c r="G33" s="60">
        <v>4314775.329999999</v>
      </c>
      <c r="H33" s="61">
        <v>1206864.0800000003</v>
      </c>
      <c r="I33" s="61">
        <v>4702116.329999997</v>
      </c>
      <c r="J33" s="62">
        <f t="shared" si="1"/>
        <v>10223755.739999996</v>
      </c>
      <c r="K33" s="98">
        <v>1091277.9</v>
      </c>
      <c r="L33" s="63">
        <v>1886068.5500000005</v>
      </c>
      <c r="N33" s="96" t="s">
        <v>72</v>
      </c>
      <c r="O33" s="71" t="s">
        <v>59</v>
      </c>
      <c r="P33" s="23">
        <v>20850060.14252726</v>
      </c>
      <c r="Q33" s="35">
        <v>1720992.268292223</v>
      </c>
      <c r="R33" s="30">
        <f t="shared" si="2"/>
        <v>22571052.410819482</v>
      </c>
      <c r="S33" s="97">
        <v>4347395.1</v>
      </c>
      <c r="T33" s="60">
        <v>2273260.3199999994</v>
      </c>
      <c r="U33" s="61">
        <v>832198.95</v>
      </c>
      <c r="V33" s="61">
        <v>2906782.1199999996</v>
      </c>
      <c r="W33" s="62">
        <f t="shared" si="9"/>
        <v>6012241.389999999</v>
      </c>
      <c r="X33" s="98">
        <v>853130.1599999999</v>
      </c>
      <c r="Y33" s="63">
        <v>2050593.7300000002</v>
      </c>
      <c r="AA33" s="96" t="s">
        <v>72</v>
      </c>
      <c r="AB33" s="54" t="s">
        <v>59</v>
      </c>
      <c r="AC33" s="117">
        <f t="shared" si="3"/>
        <v>0.3497062333458021</v>
      </c>
      <c r="AD33" s="67">
        <f t="shared" si="3"/>
        <v>1.3189829540710414</v>
      </c>
      <c r="AE33" s="65">
        <f t="shared" si="4"/>
        <v>0.42361141560501125</v>
      </c>
      <c r="AF33" s="65">
        <f t="shared" si="4"/>
        <v>-0.5833477408115033</v>
      </c>
      <c r="AG33" s="64">
        <f t="shared" si="5"/>
        <v>0.8980559736334994</v>
      </c>
      <c r="AH33" s="66">
        <f t="shared" si="6"/>
        <v>0.45021101023979937</v>
      </c>
      <c r="AI33" s="67">
        <f t="shared" si="7"/>
        <v>0.6176363194362837</v>
      </c>
      <c r="AJ33" s="68">
        <f t="shared" si="8"/>
        <v>0.7004898966639792</v>
      </c>
      <c r="AK33" s="68">
        <f t="shared" si="8"/>
        <v>0.27914584569369816</v>
      </c>
      <c r="AL33" s="107">
        <f t="shared" si="8"/>
        <v>-0.0802329479472268</v>
      </c>
    </row>
    <row r="34" spans="1:38" ht="13.5">
      <c r="A34" s="96" t="s">
        <v>73</v>
      </c>
      <c r="B34" s="54" t="s">
        <v>59</v>
      </c>
      <c r="C34" s="22">
        <v>19257881.12213752</v>
      </c>
      <c r="D34" s="34">
        <v>2731105.08852699</v>
      </c>
      <c r="E34" s="29">
        <f t="shared" si="0"/>
        <v>21988986.21066451</v>
      </c>
      <c r="F34" s="97">
        <v>1239552.11</v>
      </c>
      <c r="G34" s="60">
        <v>1462233.2100000004</v>
      </c>
      <c r="H34" s="61">
        <v>468490.31999999983</v>
      </c>
      <c r="I34" s="61">
        <v>1584671.2600000005</v>
      </c>
      <c r="J34" s="62">
        <f t="shared" si="1"/>
        <v>3515394.790000001</v>
      </c>
      <c r="K34" s="98">
        <v>372666.16</v>
      </c>
      <c r="L34" s="63">
        <v>1290682.4899999998</v>
      </c>
      <c r="N34" s="96" t="s">
        <v>73</v>
      </c>
      <c r="O34" s="54" t="s">
        <v>59</v>
      </c>
      <c r="P34" s="22">
        <v>14120535.445379224</v>
      </c>
      <c r="Q34" s="34">
        <v>1165528.1644045336</v>
      </c>
      <c r="R34" s="29">
        <f t="shared" si="2"/>
        <v>15286063.609783757</v>
      </c>
      <c r="S34" s="97">
        <v>2944238.3500000006</v>
      </c>
      <c r="T34" s="60">
        <v>788393.7099999995</v>
      </c>
      <c r="U34" s="61">
        <v>296887.23000000004</v>
      </c>
      <c r="V34" s="61">
        <v>993808.73</v>
      </c>
      <c r="W34" s="62">
        <f t="shared" si="9"/>
        <v>2079089.6699999995</v>
      </c>
      <c r="X34" s="98">
        <v>316642.02</v>
      </c>
      <c r="Y34" s="63">
        <v>1388748.1300000006</v>
      </c>
      <c r="AA34" s="96" t="s">
        <v>73</v>
      </c>
      <c r="AB34" s="54" t="s">
        <v>59</v>
      </c>
      <c r="AC34" s="117">
        <f t="shared" si="3"/>
        <v>0.363820883183253</v>
      </c>
      <c r="AD34" s="67">
        <f t="shared" si="3"/>
        <v>1.3432338848047545</v>
      </c>
      <c r="AE34" s="65">
        <f t="shared" si="4"/>
        <v>0.43849893419196473</v>
      </c>
      <c r="AF34" s="65">
        <f t="shared" si="4"/>
        <v>-0.5789905698361684</v>
      </c>
      <c r="AG34" s="64">
        <f t="shared" si="5"/>
        <v>0.8546992339652244</v>
      </c>
      <c r="AH34" s="66">
        <f t="shared" si="6"/>
        <v>0.578007649571185</v>
      </c>
      <c r="AI34" s="67">
        <f t="shared" si="7"/>
        <v>0.5945435093934026</v>
      </c>
      <c r="AJ34" s="68">
        <f t="shared" si="8"/>
        <v>0.6908336570206719</v>
      </c>
      <c r="AK34" s="68">
        <f t="shared" si="8"/>
        <v>0.17693210774741752</v>
      </c>
      <c r="AL34" s="107">
        <f t="shared" si="8"/>
        <v>-0.0706144173169837</v>
      </c>
    </row>
    <row r="35" spans="1:38" ht="13.5">
      <c r="A35" s="96" t="s">
        <v>13</v>
      </c>
      <c r="B35" s="54" t="s">
        <v>59</v>
      </c>
      <c r="C35" s="22">
        <v>86393438.01363112</v>
      </c>
      <c r="D35" s="34">
        <v>12252103.784311859</v>
      </c>
      <c r="E35" s="29">
        <f t="shared" si="0"/>
        <v>98645541.79794298</v>
      </c>
      <c r="F35" s="97">
        <v>5560797.05</v>
      </c>
      <c r="G35" s="60">
        <v>36924186.74000002</v>
      </c>
      <c r="H35" s="61">
        <v>9045216.299999993</v>
      </c>
      <c r="I35" s="61">
        <v>26272194.339999996</v>
      </c>
      <c r="J35" s="62">
        <f t="shared" si="1"/>
        <v>72241597.38</v>
      </c>
      <c r="K35" s="98">
        <v>9944218.76</v>
      </c>
      <c r="L35" s="63">
        <v>5790174.739999999</v>
      </c>
      <c r="N35" s="96" t="s">
        <v>13</v>
      </c>
      <c r="O35" s="54" t="s">
        <v>59</v>
      </c>
      <c r="P35" s="22">
        <v>60443628.44311407</v>
      </c>
      <c r="Q35" s="34">
        <v>4989099.144417071</v>
      </c>
      <c r="R35" s="29">
        <f t="shared" si="2"/>
        <v>65432727.58753114</v>
      </c>
      <c r="S35" s="97">
        <v>12602953.31</v>
      </c>
      <c r="T35" s="60">
        <v>19824064.930000003</v>
      </c>
      <c r="U35" s="61">
        <v>5610105.790000001</v>
      </c>
      <c r="V35" s="61">
        <v>15716301.820000002</v>
      </c>
      <c r="W35" s="62">
        <f t="shared" si="9"/>
        <v>41150472.54000001</v>
      </c>
      <c r="X35" s="98">
        <v>8421469.43</v>
      </c>
      <c r="Y35" s="63">
        <v>5944602.94</v>
      </c>
      <c r="AA35" s="96" t="s">
        <v>13</v>
      </c>
      <c r="AB35" s="54" t="s">
        <v>59</v>
      </c>
      <c r="AC35" s="117">
        <f t="shared" si="3"/>
        <v>0.42932249831658353</v>
      </c>
      <c r="AD35" s="67">
        <f t="shared" si="3"/>
        <v>1.4557747660762117</v>
      </c>
      <c r="AE35" s="65">
        <f t="shared" si="4"/>
        <v>0.5075871881694394</v>
      </c>
      <c r="AF35" s="65">
        <f t="shared" si="4"/>
        <v>-0.5587703204781611</v>
      </c>
      <c r="AG35" s="64">
        <f t="shared" si="5"/>
        <v>0.862594118329495</v>
      </c>
      <c r="AH35" s="66">
        <f t="shared" si="6"/>
        <v>0.6123076174647308</v>
      </c>
      <c r="AI35" s="67">
        <f t="shared" si="7"/>
        <v>0.671652443488133</v>
      </c>
      <c r="AJ35" s="68">
        <f t="shared" si="8"/>
        <v>0.7555472129701086</v>
      </c>
      <c r="AK35" s="68">
        <f t="shared" si="8"/>
        <v>0.18081753340758722</v>
      </c>
      <c r="AL35" s="107">
        <f t="shared" si="8"/>
        <v>-0.025977883057737294</v>
      </c>
    </row>
    <row r="36" spans="1:38" ht="13.5">
      <c r="A36" s="96" t="s">
        <v>74</v>
      </c>
      <c r="B36" s="54" t="s">
        <v>62</v>
      </c>
      <c r="C36" s="22">
        <v>177431991.37466696</v>
      </c>
      <c r="D36" s="34">
        <v>25162966.34284362</v>
      </c>
      <c r="E36" s="29">
        <f t="shared" si="0"/>
        <v>202594957.71751058</v>
      </c>
      <c r="F36" s="97">
        <v>11420581.440000001</v>
      </c>
      <c r="G36" s="60">
        <v>61892703.97999998</v>
      </c>
      <c r="H36" s="61">
        <v>20055656.57999999</v>
      </c>
      <c r="I36" s="61">
        <v>49404911.72000003</v>
      </c>
      <c r="J36" s="62">
        <f t="shared" si="1"/>
        <v>131353272.28</v>
      </c>
      <c r="K36" s="98">
        <v>16944929.009999998</v>
      </c>
      <c r="L36" s="63">
        <v>11891669.58</v>
      </c>
      <c r="N36" s="96" t="s">
        <v>74</v>
      </c>
      <c r="O36" s="54" t="s">
        <v>62</v>
      </c>
      <c r="P36" s="22">
        <v>126226447.3674343</v>
      </c>
      <c r="Q36" s="34">
        <v>10418902.319147862</v>
      </c>
      <c r="R36" s="29">
        <f t="shared" si="2"/>
        <v>136645349.68658215</v>
      </c>
      <c r="S36" s="97">
        <v>26319168.18</v>
      </c>
      <c r="T36" s="60">
        <v>32909523.20000001</v>
      </c>
      <c r="U36" s="61">
        <v>11864627.399999995</v>
      </c>
      <c r="V36" s="61">
        <v>29023805.260000013</v>
      </c>
      <c r="W36" s="62">
        <f t="shared" si="9"/>
        <v>73797955.86000001</v>
      </c>
      <c r="X36" s="98">
        <v>14469032.17</v>
      </c>
      <c r="Y36" s="63">
        <v>12414312.770000005</v>
      </c>
      <c r="AA36" s="96" t="s">
        <v>74</v>
      </c>
      <c r="AB36" s="54" t="s">
        <v>62</v>
      </c>
      <c r="AC36" s="117">
        <f t="shared" si="3"/>
        <v>0.4056641462638788</v>
      </c>
      <c r="AD36" s="67">
        <f t="shared" si="3"/>
        <v>1.415126428107413</v>
      </c>
      <c r="AE36" s="65">
        <f t="shared" si="4"/>
        <v>0.4826333876871358</v>
      </c>
      <c r="AF36" s="65">
        <f t="shared" si="4"/>
        <v>-0.5660736174527534</v>
      </c>
      <c r="AG36" s="64">
        <f t="shared" si="5"/>
        <v>0.8806928196395127</v>
      </c>
      <c r="AH36" s="66">
        <f t="shared" si="6"/>
        <v>0.6903739075699924</v>
      </c>
      <c r="AI36" s="67">
        <f t="shared" si="7"/>
        <v>0.7022203421440683</v>
      </c>
      <c r="AJ36" s="68">
        <f t="shared" si="8"/>
        <v>0.7799039383853197</v>
      </c>
      <c r="AK36" s="68">
        <f t="shared" si="8"/>
        <v>0.17111696282862</v>
      </c>
      <c r="AL36" s="107">
        <f t="shared" si="8"/>
        <v>-0.04210005013430995</v>
      </c>
    </row>
    <row r="37" spans="1:38" ht="13.5">
      <c r="A37" s="96" t="s">
        <v>14</v>
      </c>
      <c r="B37" s="54" t="s">
        <v>62</v>
      </c>
      <c r="C37" s="22">
        <v>24979258.110775243</v>
      </c>
      <c r="D37" s="34">
        <v>3542496.627811523</v>
      </c>
      <c r="E37" s="29">
        <f t="shared" si="0"/>
        <v>28521754.73858677</v>
      </c>
      <c r="F37" s="97">
        <v>1607814.07</v>
      </c>
      <c r="G37" s="60">
        <v>3794084.260000002</v>
      </c>
      <c r="H37" s="61">
        <v>801960.6899999994</v>
      </c>
      <c r="I37" s="61">
        <v>3414514.9099999997</v>
      </c>
      <c r="J37" s="62">
        <f t="shared" si="1"/>
        <v>8010559.860000001</v>
      </c>
      <c r="K37" s="98">
        <v>1074075.63</v>
      </c>
      <c r="L37" s="63">
        <v>1674134.8699999999</v>
      </c>
      <c r="N37" s="96" t="s">
        <v>14</v>
      </c>
      <c r="O37" s="54" t="s">
        <v>62</v>
      </c>
      <c r="P37" s="22">
        <v>17943830.7118044</v>
      </c>
      <c r="Q37" s="34">
        <v>1481108.1458500184</v>
      </c>
      <c r="R37" s="29">
        <f t="shared" si="2"/>
        <v>19424938.85765442</v>
      </c>
      <c r="S37" s="97">
        <v>3741424.32</v>
      </c>
      <c r="T37" s="60">
        <v>1976476.5499999989</v>
      </c>
      <c r="U37" s="61">
        <v>525836.5499999998</v>
      </c>
      <c r="V37" s="61">
        <v>2039646.8000000005</v>
      </c>
      <c r="W37" s="62">
        <f t="shared" si="9"/>
        <v>4541959.899999999</v>
      </c>
      <c r="X37" s="98">
        <v>890717.48</v>
      </c>
      <c r="Y37" s="63">
        <v>1764767.4199999995</v>
      </c>
      <c r="AA37" s="96" t="s">
        <v>14</v>
      </c>
      <c r="AB37" s="54" t="s">
        <v>62</v>
      </c>
      <c r="AC37" s="117">
        <f t="shared" si="3"/>
        <v>0.39208057142127206</v>
      </c>
      <c r="AD37" s="67">
        <f t="shared" si="3"/>
        <v>1.3917879580484378</v>
      </c>
      <c r="AE37" s="65">
        <f t="shared" si="4"/>
        <v>0.4683060239001853</v>
      </c>
      <c r="AF37" s="65">
        <f t="shared" si="4"/>
        <v>-0.5702668469317054</v>
      </c>
      <c r="AG37" s="64">
        <f t="shared" si="5"/>
        <v>0.9196201745980768</v>
      </c>
      <c r="AH37" s="66">
        <f t="shared" si="6"/>
        <v>0.5251140111884571</v>
      </c>
      <c r="AI37" s="67">
        <f t="shared" si="7"/>
        <v>0.6740716627996568</v>
      </c>
      <c r="AJ37" s="68">
        <f t="shared" si="8"/>
        <v>0.7636791245118659</v>
      </c>
      <c r="AK37" s="68">
        <f t="shared" si="8"/>
        <v>0.2058544421964188</v>
      </c>
      <c r="AL37" s="107">
        <f t="shared" si="8"/>
        <v>-0.051356654124994905</v>
      </c>
    </row>
    <row r="38" spans="1:38" ht="13.5">
      <c r="A38" s="96" t="s">
        <v>75</v>
      </c>
      <c r="B38" s="54" t="s">
        <v>62</v>
      </c>
      <c r="C38" s="22">
        <v>19075106.89139783</v>
      </c>
      <c r="D38" s="34">
        <v>2705184.499005282</v>
      </c>
      <c r="E38" s="29">
        <f t="shared" si="0"/>
        <v>21780291.39040311</v>
      </c>
      <c r="F38" s="97">
        <v>1227787.67</v>
      </c>
      <c r="G38" s="60">
        <v>949320.3300000004</v>
      </c>
      <c r="H38" s="61">
        <v>468977.5899999999</v>
      </c>
      <c r="I38" s="61">
        <v>1095029.9299999992</v>
      </c>
      <c r="J38" s="62">
        <f t="shared" si="1"/>
        <v>2513327.8499999996</v>
      </c>
      <c r="K38" s="98">
        <v>208181.56</v>
      </c>
      <c r="L38" s="63">
        <v>1278432.7499999998</v>
      </c>
      <c r="N38" s="96" t="s">
        <v>75</v>
      </c>
      <c r="O38" s="54" t="s">
        <v>62</v>
      </c>
      <c r="P38" s="22">
        <v>13880310.260223607</v>
      </c>
      <c r="Q38" s="34">
        <v>1145699.6515141258</v>
      </c>
      <c r="R38" s="29">
        <f t="shared" si="2"/>
        <v>15026009.911737733</v>
      </c>
      <c r="S38" s="97">
        <v>2894149.58</v>
      </c>
      <c r="T38" s="60">
        <v>525040.61</v>
      </c>
      <c r="U38" s="61">
        <v>277612.5</v>
      </c>
      <c r="V38" s="61">
        <v>640078.2900000002</v>
      </c>
      <c r="W38" s="62">
        <f t="shared" si="9"/>
        <v>1442731.4000000001</v>
      </c>
      <c r="X38" s="98">
        <v>184643.49</v>
      </c>
      <c r="Y38" s="63">
        <v>1365122.1000000003</v>
      </c>
      <c r="AA38" s="96" t="s">
        <v>75</v>
      </c>
      <c r="AB38" s="54" t="s">
        <v>62</v>
      </c>
      <c r="AC38" s="117">
        <f aca="true" t="shared" si="10" ref="AC38:AD69">+C38/P38-1</f>
        <v>0.3742565212004516</v>
      </c>
      <c r="AD38" s="67">
        <f t="shared" si="10"/>
        <v>1.3611637617504577</v>
      </c>
      <c r="AE38" s="65">
        <f aca="true" t="shared" si="11" ref="AE38:AF69">+E38/R38-1</f>
        <v>0.4495059911673023</v>
      </c>
      <c r="AF38" s="65">
        <f t="shared" si="11"/>
        <v>-0.5757691038208191</v>
      </c>
      <c r="AG38" s="64">
        <f aca="true" t="shared" si="12" ref="AG38:AG69">+G38/T38-1</f>
        <v>0.8080893399845783</v>
      </c>
      <c r="AH38" s="66">
        <f aca="true" t="shared" si="13" ref="AH38:AH69">+H38/U38-1</f>
        <v>0.689324472060876</v>
      </c>
      <c r="AI38" s="67">
        <f aca="true" t="shared" si="14" ref="AI38:AI69">+I38/V38-1</f>
        <v>0.7107749897282081</v>
      </c>
      <c r="AJ38" s="68">
        <f aca="true" t="shared" si="15" ref="AJ38:AL69">+J38/W38-1</f>
        <v>0.7420622092234213</v>
      </c>
      <c r="AK38" s="68">
        <f t="shared" si="15"/>
        <v>0.12747847216276087</v>
      </c>
      <c r="AL38" s="107">
        <f t="shared" si="15"/>
        <v>-0.06350300094035588</v>
      </c>
    </row>
    <row r="39" spans="1:38" ht="13.5">
      <c r="A39" s="96" t="s">
        <v>37</v>
      </c>
      <c r="B39" s="54" t="s">
        <v>62</v>
      </c>
      <c r="C39" s="22">
        <v>18044368.943323076</v>
      </c>
      <c r="D39" s="34">
        <v>2559007.791553867</v>
      </c>
      <c r="E39" s="29">
        <f t="shared" si="0"/>
        <v>20603376.734876942</v>
      </c>
      <c r="F39" s="97">
        <v>1161443.23</v>
      </c>
      <c r="G39" s="60">
        <v>1307538.5899999999</v>
      </c>
      <c r="H39" s="61">
        <v>463906.0599999998</v>
      </c>
      <c r="I39" s="61">
        <v>1210565.1400000004</v>
      </c>
      <c r="J39" s="62">
        <f t="shared" si="1"/>
        <v>2982009.79</v>
      </c>
      <c r="K39" s="98">
        <v>345768.85</v>
      </c>
      <c r="L39" s="63">
        <v>1209351.67</v>
      </c>
      <c r="N39" s="96" t="s">
        <v>37</v>
      </c>
      <c r="O39" s="54" t="s">
        <v>62</v>
      </c>
      <c r="P39" s="22">
        <v>13127934.886509413</v>
      </c>
      <c r="Q39" s="34">
        <v>1083597.566812002</v>
      </c>
      <c r="R39" s="29">
        <f t="shared" si="2"/>
        <v>14211532.453321416</v>
      </c>
      <c r="S39" s="97">
        <v>2737273.6399999997</v>
      </c>
      <c r="T39" s="60">
        <v>699100.0699999996</v>
      </c>
      <c r="U39" s="61">
        <v>341746.09999999986</v>
      </c>
      <c r="V39" s="61">
        <v>759950.0600000003</v>
      </c>
      <c r="W39" s="62">
        <f t="shared" si="9"/>
        <v>1800796.2299999997</v>
      </c>
      <c r="X39" s="98">
        <v>296883.11</v>
      </c>
      <c r="Y39" s="63">
        <v>1291126.3199999998</v>
      </c>
      <c r="AA39" s="96" t="s">
        <v>37</v>
      </c>
      <c r="AB39" s="54" t="s">
        <v>62</v>
      </c>
      <c r="AC39" s="117">
        <f t="shared" si="10"/>
        <v>0.37450170947038375</v>
      </c>
      <c r="AD39" s="67">
        <f t="shared" si="10"/>
        <v>1.361585029285914</v>
      </c>
      <c r="AE39" s="65">
        <f t="shared" si="11"/>
        <v>0.44976460508744576</v>
      </c>
      <c r="AF39" s="65">
        <f t="shared" si="11"/>
        <v>-0.575693415145736</v>
      </c>
      <c r="AG39" s="64">
        <f t="shared" si="12"/>
        <v>0.8703167773964042</v>
      </c>
      <c r="AH39" s="66">
        <f t="shared" si="13"/>
        <v>0.35745824165952444</v>
      </c>
      <c r="AI39" s="67">
        <f t="shared" si="14"/>
        <v>0.5929535422367094</v>
      </c>
      <c r="AJ39" s="68">
        <f t="shared" si="15"/>
        <v>0.6559396006731981</v>
      </c>
      <c r="AK39" s="68">
        <f t="shared" si="15"/>
        <v>0.16466325753593725</v>
      </c>
      <c r="AL39" s="107">
        <f t="shared" si="15"/>
        <v>-0.06333590194335126</v>
      </c>
    </row>
    <row r="40" spans="1:38" ht="13.5">
      <c r="A40" s="96" t="s">
        <v>15</v>
      </c>
      <c r="B40" s="54" t="s">
        <v>59</v>
      </c>
      <c r="C40" s="22">
        <v>25280597.781158336</v>
      </c>
      <c r="D40" s="34">
        <v>3585231.8748482415</v>
      </c>
      <c r="E40" s="29">
        <f t="shared" si="0"/>
        <v>28865829.65600658</v>
      </c>
      <c r="F40" s="97">
        <v>1627210.08</v>
      </c>
      <c r="G40" s="60">
        <v>4146006.6199999987</v>
      </c>
      <c r="H40" s="61">
        <v>304461.4499999999</v>
      </c>
      <c r="I40" s="61">
        <v>1879858.830000001</v>
      </c>
      <c r="J40" s="62">
        <f t="shared" si="1"/>
        <v>6330326.899999999</v>
      </c>
      <c r="K40" s="98">
        <v>810412.9199999999</v>
      </c>
      <c r="L40" s="63">
        <v>1694330.9800000004</v>
      </c>
      <c r="N40" s="96" t="s">
        <v>15</v>
      </c>
      <c r="O40" s="54" t="s">
        <v>59</v>
      </c>
      <c r="P40" s="22">
        <v>18502044.69875364</v>
      </c>
      <c r="Q40" s="34">
        <v>1527183.8861128842</v>
      </c>
      <c r="R40" s="29">
        <f t="shared" si="2"/>
        <v>20029228.584866524</v>
      </c>
      <c r="S40" s="97">
        <v>3857816.1399999997</v>
      </c>
      <c r="T40" s="60">
        <v>2244559.209999998</v>
      </c>
      <c r="U40" s="61">
        <v>212235.55</v>
      </c>
      <c r="V40" s="61">
        <v>1081152.5200000003</v>
      </c>
      <c r="W40" s="62">
        <f t="shared" si="9"/>
        <v>3537947.2799999984</v>
      </c>
      <c r="X40" s="98">
        <v>659765.5</v>
      </c>
      <c r="Y40" s="63">
        <v>1819667.5399999989</v>
      </c>
      <c r="AA40" s="96" t="s">
        <v>15</v>
      </c>
      <c r="AB40" s="54" t="s">
        <v>59</v>
      </c>
      <c r="AC40" s="117">
        <f t="shared" si="10"/>
        <v>0.36636778219767896</v>
      </c>
      <c r="AD40" s="67">
        <f t="shared" si="10"/>
        <v>1.3476098113984643</v>
      </c>
      <c r="AE40" s="65">
        <f t="shared" si="11"/>
        <v>0.4411852924688633</v>
      </c>
      <c r="AF40" s="65">
        <f t="shared" si="11"/>
        <v>-0.5782043464621929</v>
      </c>
      <c r="AG40" s="64">
        <f t="shared" si="12"/>
        <v>0.8471362223498671</v>
      </c>
      <c r="AH40" s="66">
        <f t="shared" si="13"/>
        <v>0.43454501378303445</v>
      </c>
      <c r="AI40" s="67">
        <f t="shared" si="14"/>
        <v>0.738754519112623</v>
      </c>
      <c r="AJ40" s="68">
        <f t="shared" si="15"/>
        <v>0.7892654692129846</v>
      </c>
      <c r="AK40" s="68">
        <f t="shared" si="15"/>
        <v>0.22833479471115115</v>
      </c>
      <c r="AL40" s="107">
        <f t="shared" si="15"/>
        <v>-0.06887882387570565</v>
      </c>
    </row>
    <row r="41" spans="1:38" ht="13.5">
      <c r="A41" s="96" t="s">
        <v>16</v>
      </c>
      <c r="B41" s="54" t="s">
        <v>62</v>
      </c>
      <c r="C41" s="22">
        <v>19751847.16580947</v>
      </c>
      <c r="D41" s="34">
        <v>2801158.131583798</v>
      </c>
      <c r="E41" s="29">
        <f t="shared" si="0"/>
        <v>22553005.29739327</v>
      </c>
      <c r="F41" s="97">
        <v>1271346.71</v>
      </c>
      <c r="G41" s="60">
        <v>1968607.6599999992</v>
      </c>
      <c r="H41" s="61">
        <v>252937.34000000008</v>
      </c>
      <c r="I41" s="61">
        <v>729518.3400000003</v>
      </c>
      <c r="J41" s="62">
        <f t="shared" si="1"/>
        <v>2951063.3399999994</v>
      </c>
      <c r="K41" s="98">
        <v>385455.08999999997</v>
      </c>
      <c r="L41" s="63">
        <v>1323788.5499999996</v>
      </c>
      <c r="N41" s="96" t="s">
        <v>16</v>
      </c>
      <c r="O41" s="54" t="s">
        <v>62</v>
      </c>
      <c r="P41" s="22">
        <v>14334509.218548764</v>
      </c>
      <c r="Q41" s="34">
        <v>1183189.8501131036</v>
      </c>
      <c r="R41" s="29">
        <f t="shared" si="2"/>
        <v>15517699.068661867</v>
      </c>
      <c r="S41" s="97">
        <v>2988853.51</v>
      </c>
      <c r="T41" s="60">
        <v>1060975.2599999998</v>
      </c>
      <c r="U41" s="61">
        <v>162735.7500000001</v>
      </c>
      <c r="V41" s="61">
        <v>391274.44999999984</v>
      </c>
      <c r="W41" s="62">
        <f t="shared" si="9"/>
        <v>1614985.4599999995</v>
      </c>
      <c r="X41" s="98">
        <v>308783.88</v>
      </c>
      <c r="Y41" s="63">
        <v>1409792.3</v>
      </c>
      <c r="AA41" s="96" t="s">
        <v>16</v>
      </c>
      <c r="AB41" s="54" t="s">
        <v>62</v>
      </c>
      <c r="AC41" s="117">
        <f t="shared" si="10"/>
        <v>0.37792280605259276</v>
      </c>
      <c r="AD41" s="67">
        <f t="shared" si="10"/>
        <v>1.3674629488378636</v>
      </c>
      <c r="AE41" s="65">
        <f t="shared" si="11"/>
        <v>0.45337302892664466</v>
      </c>
      <c r="AF41" s="65">
        <f t="shared" si="11"/>
        <v>-0.5746373297498946</v>
      </c>
      <c r="AG41" s="64">
        <f t="shared" si="12"/>
        <v>0.8554699004008817</v>
      </c>
      <c r="AH41" s="66">
        <f t="shared" si="13"/>
        <v>0.5542825715922897</v>
      </c>
      <c r="AI41" s="67">
        <f t="shared" si="14"/>
        <v>0.8644671023114354</v>
      </c>
      <c r="AJ41" s="68">
        <f t="shared" si="15"/>
        <v>0.8273002532171405</v>
      </c>
      <c r="AK41" s="68">
        <f t="shared" si="15"/>
        <v>0.248300558954049</v>
      </c>
      <c r="AL41" s="107">
        <f t="shared" si="15"/>
        <v>-0.06100455364949886</v>
      </c>
    </row>
    <row r="42" spans="1:38" ht="13.5">
      <c r="A42" s="96" t="s">
        <v>17</v>
      </c>
      <c r="B42" s="54" t="s">
        <v>59</v>
      </c>
      <c r="C42" s="22">
        <v>57940790.06069496</v>
      </c>
      <c r="D42" s="34">
        <v>8217019.596519036</v>
      </c>
      <c r="E42" s="29">
        <f t="shared" si="0"/>
        <v>66157809.657214</v>
      </c>
      <c r="F42" s="97">
        <v>3729414.89</v>
      </c>
      <c r="G42" s="60">
        <v>23633585.469999995</v>
      </c>
      <c r="H42" s="61">
        <v>2953039.100000002</v>
      </c>
      <c r="I42" s="61">
        <v>10702344.510000005</v>
      </c>
      <c r="J42" s="62">
        <f t="shared" si="1"/>
        <v>37288969.08</v>
      </c>
      <c r="K42" s="98">
        <v>5147309.93</v>
      </c>
      <c r="L42" s="63">
        <v>3883249.77</v>
      </c>
      <c r="N42" s="96" t="s">
        <v>17</v>
      </c>
      <c r="O42" s="54" t="s">
        <v>59</v>
      </c>
      <c r="P42" s="22">
        <v>42438874.64311555</v>
      </c>
      <c r="Q42" s="34">
        <v>3502962.324163918</v>
      </c>
      <c r="R42" s="29">
        <f t="shared" si="2"/>
        <v>45941836.96727947</v>
      </c>
      <c r="S42" s="97">
        <v>8848826.09</v>
      </c>
      <c r="T42" s="60">
        <v>12856065.469999993</v>
      </c>
      <c r="U42" s="61">
        <v>2019363.6600000004</v>
      </c>
      <c r="V42" s="61">
        <v>6056537.76</v>
      </c>
      <c r="W42" s="62">
        <f t="shared" si="9"/>
        <v>20931966.889999993</v>
      </c>
      <c r="X42" s="98">
        <v>4373280.04</v>
      </c>
      <c r="Y42" s="63">
        <v>4173843.6399999997</v>
      </c>
      <c r="AA42" s="96" t="s">
        <v>17</v>
      </c>
      <c r="AB42" s="54" t="s">
        <v>59</v>
      </c>
      <c r="AC42" s="117">
        <f t="shared" si="10"/>
        <v>0.36527630734652705</v>
      </c>
      <c r="AD42" s="67">
        <f t="shared" si="10"/>
        <v>1.3457345058600545</v>
      </c>
      <c r="AE42" s="65">
        <f t="shared" si="11"/>
        <v>0.4400340522807713</v>
      </c>
      <c r="AF42" s="65">
        <f t="shared" si="11"/>
        <v>-0.5785412830957783</v>
      </c>
      <c r="AG42" s="64">
        <f t="shared" si="12"/>
        <v>0.8383218042214908</v>
      </c>
      <c r="AH42" s="66">
        <f t="shared" si="13"/>
        <v>0.462361217295552</v>
      </c>
      <c r="AI42" s="67">
        <f t="shared" si="14"/>
        <v>0.7670730265537065</v>
      </c>
      <c r="AJ42" s="68">
        <f t="shared" si="15"/>
        <v>0.7814364639480857</v>
      </c>
      <c r="AK42" s="68">
        <f t="shared" si="15"/>
        <v>0.17699069872506934</v>
      </c>
      <c r="AL42" s="107">
        <f t="shared" si="15"/>
        <v>-0.0696226056997189</v>
      </c>
    </row>
    <row r="43" spans="1:38" ht="13.5">
      <c r="A43" s="96" t="s">
        <v>18</v>
      </c>
      <c r="B43" s="54" t="s">
        <v>59</v>
      </c>
      <c r="C43" s="22">
        <v>26461156.241791077</v>
      </c>
      <c r="D43" s="34">
        <v>3752655.7569819484</v>
      </c>
      <c r="E43" s="29">
        <f t="shared" si="0"/>
        <v>30213811.998773023</v>
      </c>
      <c r="F43" s="97">
        <v>1703197.87</v>
      </c>
      <c r="G43" s="60">
        <v>4249526.85</v>
      </c>
      <c r="H43" s="61">
        <v>1390922.1000000006</v>
      </c>
      <c r="I43" s="61">
        <v>4024890.5700000008</v>
      </c>
      <c r="J43" s="62">
        <f t="shared" si="1"/>
        <v>9665339.520000001</v>
      </c>
      <c r="K43" s="98">
        <v>1215211.13</v>
      </c>
      <c r="L43" s="63">
        <v>1773453.2399999995</v>
      </c>
      <c r="N43" s="96" t="s">
        <v>18</v>
      </c>
      <c r="O43" s="54" t="s">
        <v>59</v>
      </c>
      <c r="P43" s="22">
        <v>19314847.85100182</v>
      </c>
      <c r="Q43" s="34">
        <v>1594273.7616864094</v>
      </c>
      <c r="R43" s="29">
        <f t="shared" si="2"/>
        <v>20909121.612688232</v>
      </c>
      <c r="S43" s="97">
        <v>4027291.7399999998</v>
      </c>
      <c r="T43" s="60">
        <v>2240825.0800000015</v>
      </c>
      <c r="U43" s="61">
        <v>958137.7100000003</v>
      </c>
      <c r="V43" s="61">
        <v>2569764.170000001</v>
      </c>
      <c r="W43" s="62">
        <f t="shared" si="9"/>
        <v>5768726.960000003</v>
      </c>
      <c r="X43" s="98">
        <v>1060939.26</v>
      </c>
      <c r="Y43" s="63">
        <v>1899606.37</v>
      </c>
      <c r="AA43" s="96" t="s">
        <v>18</v>
      </c>
      <c r="AB43" s="54" t="s">
        <v>59</v>
      </c>
      <c r="AC43" s="117">
        <f t="shared" si="10"/>
        <v>0.369990405615263</v>
      </c>
      <c r="AD43" s="67">
        <f t="shared" si="10"/>
        <v>1.3538339820711975</v>
      </c>
      <c r="AE43" s="65">
        <f t="shared" si="11"/>
        <v>0.4450062780465367</v>
      </c>
      <c r="AF43" s="65">
        <f t="shared" si="11"/>
        <v>-0.577086046912509</v>
      </c>
      <c r="AG43" s="64">
        <f t="shared" si="12"/>
        <v>0.896411677969972</v>
      </c>
      <c r="AH43" s="66">
        <f t="shared" si="13"/>
        <v>0.45169330617411996</v>
      </c>
      <c r="AI43" s="67">
        <f t="shared" si="14"/>
        <v>0.5662490033083463</v>
      </c>
      <c r="AJ43" s="68">
        <f t="shared" si="15"/>
        <v>0.6754718306168537</v>
      </c>
      <c r="AK43" s="68">
        <f t="shared" si="15"/>
        <v>0.14541065244394846</v>
      </c>
      <c r="AL43" s="107">
        <f t="shared" si="15"/>
        <v>-0.06641014264444722</v>
      </c>
    </row>
    <row r="44" spans="1:38" ht="13.5">
      <c r="A44" s="96" t="s">
        <v>76</v>
      </c>
      <c r="B44" s="54" t="s">
        <v>63</v>
      </c>
      <c r="C44" s="22">
        <v>27266653.827448703</v>
      </c>
      <c r="D44" s="34">
        <v>3866889.433108284</v>
      </c>
      <c r="E44" s="29">
        <f t="shared" si="0"/>
        <v>31133543.26055699</v>
      </c>
      <c r="F44" s="97">
        <v>1755044.5</v>
      </c>
      <c r="G44" s="60">
        <v>3626858.8999999994</v>
      </c>
      <c r="H44" s="61">
        <v>3112581.7300000014</v>
      </c>
      <c r="I44" s="61">
        <v>4035243.6800000006</v>
      </c>
      <c r="J44" s="62">
        <f t="shared" si="1"/>
        <v>10774684.310000002</v>
      </c>
      <c r="K44" s="98">
        <v>1045040.9400000001</v>
      </c>
      <c r="L44" s="63">
        <v>1827438.4200000009</v>
      </c>
      <c r="N44" s="96" t="s">
        <v>76</v>
      </c>
      <c r="O44" s="54" t="s">
        <v>63</v>
      </c>
      <c r="P44" s="22">
        <v>19863650.954408884</v>
      </c>
      <c r="Q44" s="34">
        <v>1639572.7148463512</v>
      </c>
      <c r="R44" s="29">
        <f t="shared" si="2"/>
        <v>21503223.669255234</v>
      </c>
      <c r="S44" s="97">
        <v>4141721.33</v>
      </c>
      <c r="T44" s="60">
        <v>1888420.310000001</v>
      </c>
      <c r="U44" s="61">
        <v>1910133.2999999993</v>
      </c>
      <c r="V44" s="61">
        <v>3158579.9699999997</v>
      </c>
      <c r="W44" s="62">
        <f t="shared" si="9"/>
        <v>6957133.58</v>
      </c>
      <c r="X44" s="98">
        <v>795624.95</v>
      </c>
      <c r="Y44" s="63">
        <v>1953580.9199999985</v>
      </c>
      <c r="AA44" s="96" t="s">
        <v>76</v>
      </c>
      <c r="AB44" s="54" t="s">
        <v>63</v>
      </c>
      <c r="AC44" s="117">
        <f t="shared" si="10"/>
        <v>0.37269094639405487</v>
      </c>
      <c r="AD44" s="67">
        <f t="shared" si="10"/>
        <v>1.3584738865763941</v>
      </c>
      <c r="AE44" s="65">
        <f t="shared" si="11"/>
        <v>0.44785469097226294</v>
      </c>
      <c r="AF44" s="65">
        <f t="shared" si="11"/>
        <v>-0.5762523935911449</v>
      </c>
      <c r="AG44" s="64">
        <f t="shared" si="12"/>
        <v>0.9205782106844622</v>
      </c>
      <c r="AH44" s="66">
        <f t="shared" si="13"/>
        <v>0.629510217951806</v>
      </c>
      <c r="AI44" s="67">
        <f t="shared" si="14"/>
        <v>0.27754994913109665</v>
      </c>
      <c r="AJ44" s="68">
        <f t="shared" si="15"/>
        <v>0.5487246559379706</v>
      </c>
      <c r="AK44" s="68">
        <f t="shared" si="15"/>
        <v>0.3134843747672822</v>
      </c>
      <c r="AL44" s="107">
        <f t="shared" si="15"/>
        <v>-0.06456988738403413</v>
      </c>
    </row>
    <row r="45" spans="1:38" ht="13.5">
      <c r="A45" s="96" t="s">
        <v>77</v>
      </c>
      <c r="B45" s="54" t="s">
        <v>63</v>
      </c>
      <c r="C45" s="22">
        <v>21948874.954273343</v>
      </c>
      <c r="D45" s="34">
        <v>3112735.180722987</v>
      </c>
      <c r="E45" s="29">
        <f t="shared" si="0"/>
        <v>25061610.13499633</v>
      </c>
      <c r="F45" s="97">
        <v>1412760.53</v>
      </c>
      <c r="G45" s="60">
        <v>4058514.3600000003</v>
      </c>
      <c r="H45" s="61">
        <v>620633.0399999999</v>
      </c>
      <c r="I45" s="61">
        <v>1571375.7300000002</v>
      </c>
      <c r="J45" s="62">
        <f t="shared" si="1"/>
        <v>6250523.130000001</v>
      </c>
      <c r="K45" s="98">
        <v>798962.6300000001</v>
      </c>
      <c r="L45" s="63">
        <v>1471035.570000001</v>
      </c>
      <c r="N45" s="96" t="s">
        <v>77</v>
      </c>
      <c r="O45" s="54" t="s">
        <v>63</v>
      </c>
      <c r="P45" s="22">
        <v>15957143.665084438</v>
      </c>
      <c r="Q45" s="34">
        <v>1317124.3000697568</v>
      </c>
      <c r="R45" s="29">
        <f t="shared" si="2"/>
        <v>17274267.965154193</v>
      </c>
      <c r="S45" s="97">
        <v>3327185.04</v>
      </c>
      <c r="T45" s="60">
        <v>2206318.3900000006</v>
      </c>
      <c r="U45" s="61">
        <v>402354.2000000002</v>
      </c>
      <c r="V45" s="61">
        <v>892104.5900000003</v>
      </c>
      <c r="W45" s="62">
        <f t="shared" si="9"/>
        <v>3500777.180000001</v>
      </c>
      <c r="X45" s="98">
        <v>674164.52</v>
      </c>
      <c r="Y45" s="63">
        <v>1569377.7099999997</v>
      </c>
      <c r="AA45" s="96" t="s">
        <v>77</v>
      </c>
      <c r="AB45" s="54" t="s">
        <v>63</v>
      </c>
      <c r="AC45" s="117">
        <f t="shared" si="10"/>
        <v>0.3754889606151326</v>
      </c>
      <c r="AD45" s="67">
        <f t="shared" si="10"/>
        <v>1.363281264006846</v>
      </c>
      <c r="AE45" s="65">
        <f t="shared" si="11"/>
        <v>0.450805914644304</v>
      </c>
      <c r="AF45" s="65">
        <f t="shared" si="11"/>
        <v>-0.5753886504611117</v>
      </c>
      <c r="AG45" s="64">
        <f t="shared" si="12"/>
        <v>0.8394962297350017</v>
      </c>
      <c r="AH45" s="66">
        <f t="shared" si="13"/>
        <v>0.5425041915804523</v>
      </c>
      <c r="AI45" s="67">
        <f t="shared" si="14"/>
        <v>0.7614254512466971</v>
      </c>
      <c r="AJ45" s="68">
        <f t="shared" si="15"/>
        <v>0.7854672858670768</v>
      </c>
      <c r="AK45" s="68">
        <f t="shared" si="15"/>
        <v>0.18511521490332972</v>
      </c>
      <c r="AL45" s="107">
        <f t="shared" si="15"/>
        <v>-0.06266314308745902</v>
      </c>
    </row>
    <row r="46" spans="1:38" ht="13.5">
      <c r="A46" s="96" t="s">
        <v>41</v>
      </c>
      <c r="B46" s="54" t="s">
        <v>59</v>
      </c>
      <c r="C46" s="22">
        <v>17536134.279407516</v>
      </c>
      <c r="D46" s="34">
        <v>2486931.2080511265</v>
      </c>
      <c r="E46" s="29">
        <f t="shared" si="0"/>
        <v>20023065.487458643</v>
      </c>
      <c r="F46" s="97">
        <v>1128730.22</v>
      </c>
      <c r="G46" s="60">
        <v>1273912.3400000003</v>
      </c>
      <c r="H46" s="61">
        <v>171932.49</v>
      </c>
      <c r="I46" s="61">
        <v>376083.2099999999</v>
      </c>
      <c r="J46" s="62">
        <f t="shared" si="1"/>
        <v>1821928.0400000003</v>
      </c>
      <c r="K46" s="98">
        <v>246018.27999999997</v>
      </c>
      <c r="L46" s="63">
        <v>1175289.2600000007</v>
      </c>
      <c r="N46" s="96" t="s">
        <v>41</v>
      </c>
      <c r="O46" s="54" t="s">
        <v>59</v>
      </c>
      <c r="P46" s="22">
        <v>12760910.42836444</v>
      </c>
      <c r="Q46" s="34">
        <v>1053302.8697979972</v>
      </c>
      <c r="R46" s="29">
        <f t="shared" si="2"/>
        <v>13814213.298162438</v>
      </c>
      <c r="S46" s="97">
        <v>2660746.2600000002</v>
      </c>
      <c r="T46" s="60">
        <v>706191.73</v>
      </c>
      <c r="U46" s="61">
        <v>108954.22999999997</v>
      </c>
      <c r="V46" s="61">
        <v>215655.21999999986</v>
      </c>
      <c r="W46" s="62">
        <f t="shared" si="9"/>
        <v>1030801.1799999998</v>
      </c>
      <c r="X46" s="98">
        <v>217983.78999999998</v>
      </c>
      <c r="Y46" s="63">
        <v>1255029.6800000002</v>
      </c>
      <c r="AA46" s="96" t="s">
        <v>41</v>
      </c>
      <c r="AB46" s="54" t="s">
        <v>59</v>
      </c>
      <c r="AC46" s="117">
        <f t="shared" si="10"/>
        <v>0.3742071443765407</v>
      </c>
      <c r="AD46" s="67">
        <f t="shared" si="10"/>
        <v>1.3610789255022833</v>
      </c>
      <c r="AE46" s="65">
        <f t="shared" si="11"/>
        <v>0.4494539106415929</v>
      </c>
      <c r="AF46" s="65">
        <f t="shared" si="11"/>
        <v>-0.5757843440509055</v>
      </c>
      <c r="AG46" s="64">
        <f t="shared" si="12"/>
        <v>0.8039185194083205</v>
      </c>
      <c r="AH46" s="66">
        <f t="shared" si="13"/>
        <v>0.5780249192711475</v>
      </c>
      <c r="AI46" s="67">
        <f t="shared" si="14"/>
        <v>0.743909607196154</v>
      </c>
      <c r="AJ46" s="68">
        <f t="shared" si="15"/>
        <v>0.7674873441646628</v>
      </c>
      <c r="AK46" s="68">
        <f t="shared" si="15"/>
        <v>0.1286081409998423</v>
      </c>
      <c r="AL46" s="107">
        <f t="shared" si="15"/>
        <v>-0.06353668066240425</v>
      </c>
    </row>
    <row r="47" spans="1:38" ht="13.5">
      <c r="A47" s="96" t="s">
        <v>78</v>
      </c>
      <c r="B47" s="54" t="s">
        <v>63</v>
      </c>
      <c r="C47" s="22">
        <v>23284349.86326538</v>
      </c>
      <c r="D47" s="34">
        <v>3302128.9305553893</v>
      </c>
      <c r="E47" s="29">
        <f t="shared" si="0"/>
        <v>26586478.79382077</v>
      </c>
      <c r="F47" s="97">
        <v>1498719.6600000001</v>
      </c>
      <c r="G47" s="60">
        <v>2846636.2</v>
      </c>
      <c r="H47" s="61">
        <v>965798.5799999998</v>
      </c>
      <c r="I47" s="61">
        <v>3670091.1400000006</v>
      </c>
      <c r="J47" s="62">
        <f t="shared" si="1"/>
        <v>7482525.920000001</v>
      </c>
      <c r="K47" s="98">
        <v>718916.91</v>
      </c>
      <c r="L47" s="63">
        <v>1560540.4500000004</v>
      </c>
      <c r="N47" s="96" t="s">
        <v>78</v>
      </c>
      <c r="O47" s="54" t="s">
        <v>63</v>
      </c>
      <c r="P47" s="22">
        <v>16817001.235043515</v>
      </c>
      <c r="Q47" s="34">
        <v>1388098.1111578979</v>
      </c>
      <c r="R47" s="29">
        <f t="shared" si="2"/>
        <v>18205099.346201412</v>
      </c>
      <c r="S47" s="97">
        <v>3506471.85</v>
      </c>
      <c r="T47" s="60">
        <v>1546369.7700000007</v>
      </c>
      <c r="U47" s="61">
        <v>655357.7199999997</v>
      </c>
      <c r="V47" s="61">
        <v>1999106.5900000008</v>
      </c>
      <c r="W47" s="62">
        <f t="shared" si="9"/>
        <v>4200834.080000001</v>
      </c>
      <c r="X47" s="98">
        <v>609868.61</v>
      </c>
      <c r="Y47" s="63">
        <v>1653944.2700000005</v>
      </c>
      <c r="AA47" s="96" t="s">
        <v>78</v>
      </c>
      <c r="AB47" s="54" t="s">
        <v>63</v>
      </c>
      <c r="AC47" s="117">
        <f t="shared" si="10"/>
        <v>0.3845720493107361</v>
      </c>
      <c r="AD47" s="67">
        <f t="shared" si="10"/>
        <v>1.3788872731776003</v>
      </c>
      <c r="AE47" s="65">
        <f t="shared" si="11"/>
        <v>0.4603863614382404</v>
      </c>
      <c r="AF47" s="65">
        <f t="shared" si="11"/>
        <v>-0.5725847164579405</v>
      </c>
      <c r="AG47" s="64">
        <f t="shared" si="12"/>
        <v>0.8408509110987075</v>
      </c>
      <c r="AH47" s="66">
        <f t="shared" si="13"/>
        <v>0.4736968079051549</v>
      </c>
      <c r="AI47" s="67">
        <f t="shared" si="14"/>
        <v>0.8358656603698151</v>
      </c>
      <c r="AJ47" s="68">
        <f t="shared" si="15"/>
        <v>0.7812000611078644</v>
      </c>
      <c r="AK47" s="68">
        <f t="shared" si="15"/>
        <v>0.17880621860502055</v>
      </c>
      <c r="AL47" s="107">
        <f t="shared" si="15"/>
        <v>-0.056473378029841426</v>
      </c>
    </row>
    <row r="48" spans="1:38" ht="13.5">
      <c r="A48" s="96" t="s">
        <v>79</v>
      </c>
      <c r="B48" s="54" t="s">
        <v>62</v>
      </c>
      <c r="C48" s="22">
        <v>29168117.33943762</v>
      </c>
      <c r="D48" s="34">
        <v>4136550.287296013</v>
      </c>
      <c r="E48" s="29">
        <f t="shared" si="0"/>
        <v>33304667.62673363</v>
      </c>
      <c r="F48" s="97">
        <v>1877434.03</v>
      </c>
      <c r="G48" s="60">
        <v>6137628.500000001</v>
      </c>
      <c r="H48" s="61">
        <v>1840202.4599999995</v>
      </c>
      <c r="I48" s="61">
        <v>5007433.9799999995</v>
      </c>
      <c r="J48" s="62">
        <f t="shared" si="1"/>
        <v>12985264.940000001</v>
      </c>
      <c r="K48" s="98">
        <v>1701902.51</v>
      </c>
      <c r="L48" s="63">
        <v>1954876.41</v>
      </c>
      <c r="N48" s="96" t="s">
        <v>79</v>
      </c>
      <c r="O48" s="54" t="s">
        <v>62</v>
      </c>
      <c r="P48" s="22">
        <v>21270082.734304503</v>
      </c>
      <c r="Q48" s="34">
        <v>1755661.503201638</v>
      </c>
      <c r="R48" s="29">
        <f t="shared" si="2"/>
        <v>23025744.23750614</v>
      </c>
      <c r="S48" s="97">
        <v>4434973</v>
      </c>
      <c r="T48" s="60">
        <v>3191095.119999999</v>
      </c>
      <c r="U48" s="61">
        <v>1117779.9799999997</v>
      </c>
      <c r="V48" s="61">
        <v>3026161.020000001</v>
      </c>
      <c r="W48" s="62">
        <f t="shared" si="9"/>
        <v>7335036.119999999</v>
      </c>
      <c r="X48" s="98">
        <v>1296842.33</v>
      </c>
      <c r="Y48" s="63">
        <v>2091902.7599999984</v>
      </c>
      <c r="AA48" s="96" t="s">
        <v>79</v>
      </c>
      <c r="AB48" s="54" t="s">
        <v>62</v>
      </c>
      <c r="AC48" s="117">
        <f t="shared" si="10"/>
        <v>0.37132129215440823</v>
      </c>
      <c r="AD48" s="67">
        <f t="shared" si="10"/>
        <v>1.3561206301741922</v>
      </c>
      <c r="AE48" s="65">
        <f t="shared" si="11"/>
        <v>0.44641003926745504</v>
      </c>
      <c r="AF48" s="65">
        <f t="shared" si="11"/>
        <v>-0.5766752063654051</v>
      </c>
      <c r="AG48" s="64">
        <f t="shared" si="12"/>
        <v>0.9233611876790444</v>
      </c>
      <c r="AH48" s="66">
        <f t="shared" si="13"/>
        <v>0.6463011441661353</v>
      </c>
      <c r="AI48" s="67">
        <f t="shared" si="14"/>
        <v>0.6547149827473484</v>
      </c>
      <c r="AJ48" s="68">
        <f t="shared" si="15"/>
        <v>0.7703068843238365</v>
      </c>
      <c r="AK48" s="68">
        <f t="shared" si="15"/>
        <v>0.31234342882684896</v>
      </c>
      <c r="AL48" s="107">
        <f t="shared" si="15"/>
        <v>-0.06550321201354437</v>
      </c>
    </row>
    <row r="49" spans="1:38" ht="13.5">
      <c r="A49" s="96" t="s">
        <v>80</v>
      </c>
      <c r="B49" s="54" t="s">
        <v>59</v>
      </c>
      <c r="C49" s="22">
        <v>55012665.34927232</v>
      </c>
      <c r="D49" s="34">
        <v>7801760.1892930195</v>
      </c>
      <c r="E49" s="29">
        <f t="shared" si="0"/>
        <v>62814425.53856534</v>
      </c>
      <c r="F49" s="97">
        <v>3540943.33</v>
      </c>
      <c r="G49" s="60">
        <v>16616138.359999992</v>
      </c>
      <c r="H49" s="61">
        <v>3707707.32</v>
      </c>
      <c r="I49" s="61">
        <v>15610127.279999996</v>
      </c>
      <c r="J49" s="62">
        <f t="shared" si="1"/>
        <v>35933972.959999986</v>
      </c>
      <c r="K49" s="98">
        <v>3983670.2800000003</v>
      </c>
      <c r="L49" s="63">
        <v>3687003.85</v>
      </c>
      <c r="N49" s="96" t="s">
        <v>80</v>
      </c>
      <c r="O49" s="54" t="s">
        <v>59</v>
      </c>
      <c r="P49" s="22">
        <v>41353651.177804306</v>
      </c>
      <c r="Q49" s="34">
        <v>3413386.506137353</v>
      </c>
      <c r="R49" s="29">
        <f t="shared" si="2"/>
        <v>44767037.68394166</v>
      </c>
      <c r="S49" s="97">
        <v>8622548.79</v>
      </c>
      <c r="T49" s="60">
        <v>8964520.02</v>
      </c>
      <c r="U49" s="61">
        <v>2279385.48</v>
      </c>
      <c r="V49" s="61">
        <v>9031215.36</v>
      </c>
      <c r="W49" s="62">
        <f t="shared" si="9"/>
        <v>20275120.86</v>
      </c>
      <c r="X49" s="98">
        <v>3361783.44</v>
      </c>
      <c r="Y49" s="63">
        <v>4067112.479999999</v>
      </c>
      <c r="AA49" s="96" t="s">
        <v>80</v>
      </c>
      <c r="AB49" s="54" t="s">
        <v>59</v>
      </c>
      <c r="AC49" s="117">
        <f t="shared" si="10"/>
        <v>0.3302976589114144</v>
      </c>
      <c r="AD49" s="67">
        <f t="shared" si="10"/>
        <v>1.2856363248830047</v>
      </c>
      <c r="AE49" s="65">
        <f t="shared" si="11"/>
        <v>0.4031400956668043</v>
      </c>
      <c r="AF49" s="65">
        <f t="shared" si="11"/>
        <v>-0.5893391366939427</v>
      </c>
      <c r="AG49" s="64">
        <f t="shared" si="12"/>
        <v>0.8535446764499492</v>
      </c>
      <c r="AH49" s="66">
        <f t="shared" si="13"/>
        <v>0.6266258395223259</v>
      </c>
      <c r="AI49" s="67">
        <f t="shared" si="14"/>
        <v>0.7284636295064495</v>
      </c>
      <c r="AJ49" s="68">
        <f t="shared" si="15"/>
        <v>0.7723185577104366</v>
      </c>
      <c r="AK49" s="68">
        <f t="shared" si="15"/>
        <v>0.18498718049488638</v>
      </c>
      <c r="AL49" s="107">
        <f t="shared" si="15"/>
        <v>-0.09345908967828676</v>
      </c>
    </row>
    <row r="50" spans="1:38" ht="13.5">
      <c r="A50" s="96" t="s">
        <v>43</v>
      </c>
      <c r="B50" s="54" t="s">
        <v>63</v>
      </c>
      <c r="C50" s="22">
        <v>23247319.396442655</v>
      </c>
      <c r="D50" s="34">
        <v>3296877.3613028503</v>
      </c>
      <c r="E50" s="29">
        <f t="shared" si="0"/>
        <v>26544196.757745504</v>
      </c>
      <c r="F50" s="97">
        <v>1496336.1600000001</v>
      </c>
      <c r="G50" s="60">
        <v>2535393.6400000006</v>
      </c>
      <c r="H50" s="61">
        <v>1692191.6500000015</v>
      </c>
      <c r="I50" s="61">
        <v>4572329.530000001</v>
      </c>
      <c r="J50" s="62">
        <f t="shared" si="1"/>
        <v>8799914.820000004</v>
      </c>
      <c r="K50" s="98">
        <v>734371.1</v>
      </c>
      <c r="L50" s="63">
        <v>1558058.6599999997</v>
      </c>
      <c r="N50" s="96" t="s">
        <v>43</v>
      </c>
      <c r="O50" s="54" t="s">
        <v>63</v>
      </c>
      <c r="P50" s="22">
        <v>16592625.95901157</v>
      </c>
      <c r="Q50" s="34">
        <v>1369577.8712829393</v>
      </c>
      <c r="R50" s="29">
        <f t="shared" si="2"/>
        <v>17962203.83029451</v>
      </c>
      <c r="S50" s="97">
        <v>3459687.91</v>
      </c>
      <c r="T50" s="60">
        <v>1239812.3300000005</v>
      </c>
      <c r="U50" s="61">
        <v>1099218.4799999997</v>
      </c>
      <c r="V50" s="61">
        <v>2763679.49</v>
      </c>
      <c r="W50" s="62">
        <f t="shared" si="9"/>
        <v>5102710.300000001</v>
      </c>
      <c r="X50" s="98">
        <v>458111.19</v>
      </c>
      <c r="Y50" s="63">
        <v>1631877.0700000005</v>
      </c>
      <c r="AA50" s="96" t="s">
        <v>43</v>
      </c>
      <c r="AB50" s="54" t="s">
        <v>63</v>
      </c>
      <c r="AC50" s="117">
        <f t="shared" si="10"/>
        <v>0.40106330690934877</v>
      </c>
      <c r="AD50" s="67">
        <f t="shared" si="10"/>
        <v>1.4072215464568885</v>
      </c>
      <c r="AE50" s="65">
        <f t="shared" si="11"/>
        <v>0.4777806224967154</v>
      </c>
      <c r="AF50" s="65">
        <f t="shared" si="11"/>
        <v>-0.5674938899329796</v>
      </c>
      <c r="AG50" s="64">
        <f t="shared" si="12"/>
        <v>1.0449817917200415</v>
      </c>
      <c r="AH50" s="66">
        <f t="shared" si="13"/>
        <v>0.5394497825400479</v>
      </c>
      <c r="AI50" s="67">
        <f t="shared" si="14"/>
        <v>0.6544355257345709</v>
      </c>
      <c r="AJ50" s="68">
        <f t="shared" si="15"/>
        <v>0.7245570104185619</v>
      </c>
      <c r="AK50" s="68">
        <f t="shared" si="15"/>
        <v>0.603041174348961</v>
      </c>
      <c r="AL50" s="107">
        <f t="shared" si="15"/>
        <v>-0.04523527620864287</v>
      </c>
    </row>
    <row r="51" spans="1:38" ht="13.5">
      <c r="A51" s="96" t="s">
        <v>81</v>
      </c>
      <c r="B51" s="54" t="s">
        <v>59</v>
      </c>
      <c r="C51" s="22">
        <v>503998582.3484775</v>
      </c>
      <c r="D51" s="34">
        <v>71475832.88797116</v>
      </c>
      <c r="E51" s="29">
        <f t="shared" si="0"/>
        <v>575474415.2364486</v>
      </c>
      <c r="F51" s="97">
        <v>32440355.36</v>
      </c>
      <c r="G51" s="60">
        <v>227960333.84000003</v>
      </c>
      <c r="H51" s="61">
        <v>64779780.15999999</v>
      </c>
      <c r="I51" s="61">
        <v>208173782.38</v>
      </c>
      <c r="J51" s="62">
        <f t="shared" si="1"/>
        <v>500913896.38</v>
      </c>
      <c r="K51" s="98">
        <v>74656040.76</v>
      </c>
      <c r="L51" s="63">
        <v>33778489.31000002</v>
      </c>
      <c r="N51" s="96" t="s">
        <v>81</v>
      </c>
      <c r="O51" s="54" t="s">
        <v>59</v>
      </c>
      <c r="P51" s="22">
        <v>378979252.10150224</v>
      </c>
      <c r="Q51" s="34">
        <v>31281461.935907792</v>
      </c>
      <c r="R51" s="29">
        <f t="shared" si="2"/>
        <v>410260714.03741</v>
      </c>
      <c r="S51" s="97">
        <v>79020038.07000001</v>
      </c>
      <c r="T51" s="60">
        <v>116533002.90999998</v>
      </c>
      <c r="U51" s="61">
        <v>38724987.13</v>
      </c>
      <c r="V51" s="61">
        <v>107537420.77000003</v>
      </c>
      <c r="W51" s="62">
        <f t="shared" si="9"/>
        <v>262795410.81</v>
      </c>
      <c r="X51" s="98">
        <v>60319623</v>
      </c>
      <c r="Y51" s="63">
        <v>37272434.10000001</v>
      </c>
      <c r="AA51" s="96" t="s">
        <v>81</v>
      </c>
      <c r="AB51" s="54" t="s">
        <v>59</v>
      </c>
      <c r="AC51" s="117">
        <f t="shared" si="10"/>
        <v>0.32988436584251657</v>
      </c>
      <c r="AD51" s="67">
        <f t="shared" si="10"/>
        <v>1.2849262299318722</v>
      </c>
      <c r="AE51" s="65">
        <f t="shared" si="11"/>
        <v>0.4027041721181557</v>
      </c>
      <c r="AF51" s="65">
        <f t="shared" si="11"/>
        <v>-0.5894667206909889</v>
      </c>
      <c r="AG51" s="64">
        <f t="shared" si="12"/>
        <v>0.9561869011138149</v>
      </c>
      <c r="AH51" s="66">
        <f t="shared" si="13"/>
        <v>0.6728160539481627</v>
      </c>
      <c r="AI51" s="67">
        <f t="shared" si="14"/>
        <v>0.9358264396655005</v>
      </c>
      <c r="AJ51" s="68">
        <f t="shared" si="15"/>
        <v>0.906098340287071</v>
      </c>
      <c r="AK51" s="68">
        <f t="shared" si="15"/>
        <v>0.23767419368652232</v>
      </c>
      <c r="AL51" s="107">
        <f t="shared" si="15"/>
        <v>-0.09374071949864926</v>
      </c>
    </row>
    <row r="52" spans="1:38" ht="13.5">
      <c r="A52" s="96" t="s">
        <v>34</v>
      </c>
      <c r="B52" s="54" t="s">
        <v>59</v>
      </c>
      <c r="C52" s="22">
        <v>19146789.721669342</v>
      </c>
      <c r="D52" s="34">
        <v>2715350.380769372</v>
      </c>
      <c r="E52" s="29">
        <f t="shared" si="0"/>
        <v>21862140.102438714</v>
      </c>
      <c r="F52" s="97">
        <v>1232401.6</v>
      </c>
      <c r="G52" s="60">
        <v>1347312.96</v>
      </c>
      <c r="H52" s="61">
        <v>243872.00000000006</v>
      </c>
      <c r="I52" s="61">
        <v>353888.41999999987</v>
      </c>
      <c r="J52" s="62">
        <f t="shared" si="1"/>
        <v>1945073.38</v>
      </c>
      <c r="K52" s="98">
        <v>266469.98</v>
      </c>
      <c r="L52" s="63">
        <v>1283236.9599999995</v>
      </c>
      <c r="N52" s="96" t="s">
        <v>34</v>
      </c>
      <c r="O52" s="54" t="s">
        <v>59</v>
      </c>
      <c r="P52" s="22">
        <v>14189631.14296522</v>
      </c>
      <c r="Q52" s="34">
        <v>1171231.4170812594</v>
      </c>
      <c r="R52" s="29">
        <f t="shared" si="2"/>
        <v>15360862.56004648</v>
      </c>
      <c r="S52" s="97">
        <v>2958645.33</v>
      </c>
      <c r="T52" s="60">
        <v>725792.0499999997</v>
      </c>
      <c r="U52" s="61">
        <v>153712.67999999993</v>
      </c>
      <c r="V52" s="61">
        <v>236409.36999999994</v>
      </c>
      <c r="W52" s="62">
        <f t="shared" si="9"/>
        <v>1115914.0999999996</v>
      </c>
      <c r="X52" s="98">
        <v>213759.46</v>
      </c>
      <c r="Y52" s="63">
        <v>1395543.6699999995</v>
      </c>
      <c r="AA52" s="96" t="s">
        <v>34</v>
      </c>
      <c r="AB52" s="54" t="s">
        <v>59</v>
      </c>
      <c r="AC52" s="117">
        <f t="shared" si="10"/>
        <v>0.3493507709086383</v>
      </c>
      <c r="AD52" s="67">
        <f t="shared" si="10"/>
        <v>1.3183722201852297</v>
      </c>
      <c r="AE52" s="65">
        <f t="shared" si="11"/>
        <v>0.42323648929077873</v>
      </c>
      <c r="AF52" s="65">
        <f t="shared" si="11"/>
        <v>-0.5834574737621558</v>
      </c>
      <c r="AG52" s="64">
        <f t="shared" si="12"/>
        <v>0.8563346898054347</v>
      </c>
      <c r="AH52" s="66">
        <f t="shared" si="13"/>
        <v>0.5865444542376086</v>
      </c>
      <c r="AI52" s="67">
        <f t="shared" si="14"/>
        <v>0.49693059966277975</v>
      </c>
      <c r="AJ52" s="68">
        <f t="shared" si="15"/>
        <v>0.7430314573496297</v>
      </c>
      <c r="AK52" s="68">
        <f t="shared" si="15"/>
        <v>0.2465880106545928</v>
      </c>
      <c r="AL52" s="107">
        <f t="shared" si="15"/>
        <v>-0.08047523872900375</v>
      </c>
    </row>
    <row r="53" spans="1:38" ht="13.5">
      <c r="A53" s="96" t="s">
        <v>39</v>
      </c>
      <c r="B53" s="54" t="s">
        <v>62</v>
      </c>
      <c r="C53" s="22">
        <v>17938033.74960278</v>
      </c>
      <c r="D53" s="34">
        <v>2543927.597278227</v>
      </c>
      <c r="E53" s="29">
        <f t="shared" si="0"/>
        <v>20481961.346881006</v>
      </c>
      <c r="F53" s="97">
        <v>1154598.8599999999</v>
      </c>
      <c r="G53" s="60">
        <v>1017799.1499999996</v>
      </c>
      <c r="H53" s="61">
        <v>422756.6900000001</v>
      </c>
      <c r="I53" s="61">
        <v>1005010.6799999994</v>
      </c>
      <c r="J53" s="62">
        <f t="shared" si="1"/>
        <v>2445566.519999999</v>
      </c>
      <c r="K53" s="98">
        <v>285973.32</v>
      </c>
      <c r="L53" s="63">
        <v>1202224.99</v>
      </c>
      <c r="N53" s="96" t="s">
        <v>39</v>
      </c>
      <c r="O53" s="54" t="s">
        <v>62</v>
      </c>
      <c r="P53" s="22">
        <v>12762891.667004898</v>
      </c>
      <c r="Q53" s="34">
        <v>1053466.4039249285</v>
      </c>
      <c r="R53" s="29">
        <f t="shared" si="2"/>
        <v>13816358.070929827</v>
      </c>
      <c r="S53" s="97">
        <v>2661159.37</v>
      </c>
      <c r="T53" s="60">
        <v>532835.71</v>
      </c>
      <c r="U53" s="61">
        <v>272517.72999999986</v>
      </c>
      <c r="V53" s="61">
        <v>627081.0500000002</v>
      </c>
      <c r="W53" s="62">
        <f t="shared" si="9"/>
        <v>1432434.49</v>
      </c>
      <c r="X53" s="98">
        <v>233313.97000000003</v>
      </c>
      <c r="Y53" s="63">
        <v>1255224.5</v>
      </c>
      <c r="AA53" s="96" t="s">
        <v>39</v>
      </c>
      <c r="AB53" s="54" t="s">
        <v>62</v>
      </c>
      <c r="AC53" s="117">
        <f t="shared" si="10"/>
        <v>0.40548350778349485</v>
      </c>
      <c r="AD53" s="67">
        <f t="shared" si="10"/>
        <v>1.4148160660845441</v>
      </c>
      <c r="AE53" s="65">
        <f t="shared" si="11"/>
        <v>0.48244285807675147</v>
      </c>
      <c r="AF53" s="65">
        <f t="shared" si="11"/>
        <v>-0.5661293821722523</v>
      </c>
      <c r="AG53" s="64">
        <f t="shared" si="12"/>
        <v>0.9101556650548057</v>
      </c>
      <c r="AH53" s="66">
        <f t="shared" si="13"/>
        <v>0.5512997631383483</v>
      </c>
      <c r="AI53" s="67">
        <f t="shared" si="14"/>
        <v>0.602680674212686</v>
      </c>
      <c r="AJ53" s="68">
        <f t="shared" si="15"/>
        <v>0.7072798351846437</v>
      </c>
      <c r="AK53" s="68">
        <f t="shared" si="15"/>
        <v>0.22570165858478153</v>
      </c>
      <c r="AL53" s="107">
        <f t="shared" si="15"/>
        <v>-0.04222313219667084</v>
      </c>
    </row>
    <row r="54" spans="1:38" ht="13.5">
      <c r="A54" s="96" t="s">
        <v>42</v>
      </c>
      <c r="B54" s="54" t="s">
        <v>63</v>
      </c>
      <c r="C54" s="22">
        <v>19845952.113606665</v>
      </c>
      <c r="D54" s="34">
        <v>2814503.862620068</v>
      </c>
      <c r="E54" s="29">
        <f t="shared" si="0"/>
        <v>22660455.976226732</v>
      </c>
      <c r="F54" s="97">
        <v>1277403.88</v>
      </c>
      <c r="G54" s="60">
        <v>1889075.9699999993</v>
      </c>
      <c r="H54" s="61">
        <v>1171009.7199999997</v>
      </c>
      <c r="I54" s="61">
        <v>865188.5999999996</v>
      </c>
      <c r="J54" s="62">
        <f t="shared" si="1"/>
        <v>3925274.2899999986</v>
      </c>
      <c r="K54" s="98">
        <v>485063.85</v>
      </c>
      <c r="L54" s="63">
        <v>1330095.58</v>
      </c>
      <c r="N54" s="96" t="s">
        <v>42</v>
      </c>
      <c r="O54" s="54" t="s">
        <v>63</v>
      </c>
      <c r="P54" s="22">
        <v>13927117.023104442</v>
      </c>
      <c r="Q54" s="34">
        <v>1149563.145262875</v>
      </c>
      <c r="R54" s="29">
        <f t="shared" si="2"/>
        <v>15076680.168367317</v>
      </c>
      <c r="S54" s="97">
        <v>2903909.15</v>
      </c>
      <c r="T54" s="60">
        <v>1086788.48</v>
      </c>
      <c r="U54" s="61">
        <v>658558.5300000004</v>
      </c>
      <c r="V54" s="61">
        <v>496760.6199999998</v>
      </c>
      <c r="W54" s="62">
        <f t="shared" si="9"/>
        <v>2242107.63</v>
      </c>
      <c r="X54" s="98">
        <v>490225.07999999996</v>
      </c>
      <c r="Y54" s="63">
        <v>1369725.55</v>
      </c>
      <c r="AA54" s="96" t="s">
        <v>42</v>
      </c>
      <c r="AB54" s="54" t="s">
        <v>63</v>
      </c>
      <c r="AC54" s="117">
        <f t="shared" si="10"/>
        <v>0.4249863830887002</v>
      </c>
      <c r="AD54" s="67">
        <f t="shared" si="10"/>
        <v>1.4483247172789842</v>
      </c>
      <c r="AE54" s="65">
        <f t="shared" si="11"/>
        <v>0.5030136424709126</v>
      </c>
      <c r="AF54" s="65">
        <f t="shared" si="11"/>
        <v>-0.560108869108388</v>
      </c>
      <c r="AG54" s="64">
        <f t="shared" si="12"/>
        <v>0.7382186182172259</v>
      </c>
      <c r="AH54" s="66">
        <f t="shared" si="13"/>
        <v>0.7781406916102036</v>
      </c>
      <c r="AI54" s="67">
        <f t="shared" si="14"/>
        <v>0.7416610036439684</v>
      </c>
      <c r="AJ54" s="68">
        <f t="shared" si="15"/>
        <v>0.750707342269737</v>
      </c>
      <c r="AK54" s="68">
        <f t="shared" si="15"/>
        <v>-0.010528286312891155</v>
      </c>
      <c r="AL54" s="107">
        <f t="shared" si="15"/>
        <v>-0.02893278146122047</v>
      </c>
    </row>
    <row r="55" spans="1:38" ht="13.5">
      <c r="A55" s="96" t="s">
        <v>82</v>
      </c>
      <c r="B55" s="54" t="s">
        <v>62</v>
      </c>
      <c r="C55" s="22">
        <v>18509797.746507786</v>
      </c>
      <c r="D55" s="34">
        <v>2625013.7537188106</v>
      </c>
      <c r="E55" s="29">
        <f t="shared" si="0"/>
        <v>21134811.5002266</v>
      </c>
      <c r="F55" s="97">
        <v>1191401</v>
      </c>
      <c r="G55" s="60">
        <v>2053034.5299999993</v>
      </c>
      <c r="H55" s="61">
        <v>515686.3200000001</v>
      </c>
      <c r="I55" s="61">
        <v>403767.9699999999</v>
      </c>
      <c r="J55" s="62">
        <f t="shared" si="1"/>
        <v>2972488.8199999994</v>
      </c>
      <c r="K55" s="98">
        <v>384997.87</v>
      </c>
      <c r="L55" s="63">
        <v>1240545.1999999997</v>
      </c>
      <c r="N55" s="96" t="s">
        <v>82</v>
      </c>
      <c r="O55" s="54" t="s">
        <v>62</v>
      </c>
      <c r="P55" s="22">
        <v>13569751.103331704</v>
      </c>
      <c r="Q55" s="34">
        <v>1120065.6771176597</v>
      </c>
      <c r="R55" s="29">
        <f t="shared" si="2"/>
        <v>14689816.780449364</v>
      </c>
      <c r="S55" s="97">
        <v>2829395.66</v>
      </c>
      <c r="T55" s="60">
        <v>1115757.9199999997</v>
      </c>
      <c r="U55" s="61">
        <v>286644.2599999999</v>
      </c>
      <c r="V55" s="61">
        <v>238438.79</v>
      </c>
      <c r="W55" s="62">
        <f t="shared" si="9"/>
        <v>1640840.9699999997</v>
      </c>
      <c r="X55" s="98">
        <v>318663.32</v>
      </c>
      <c r="Y55" s="63">
        <v>1334578.7499999995</v>
      </c>
      <c r="AA55" s="96" t="s">
        <v>82</v>
      </c>
      <c r="AB55" s="54" t="s">
        <v>62</v>
      </c>
      <c r="AC55" s="117">
        <f t="shared" si="10"/>
        <v>0.364048434312342</v>
      </c>
      <c r="AD55" s="67">
        <f t="shared" si="10"/>
        <v>1.343624849280209</v>
      </c>
      <c r="AE55" s="65">
        <f t="shared" si="11"/>
        <v>0.4387389452232555</v>
      </c>
      <c r="AF55" s="65">
        <f t="shared" si="11"/>
        <v>-0.5789203267527455</v>
      </c>
      <c r="AG55" s="64">
        <f t="shared" si="12"/>
        <v>0.8400358117108413</v>
      </c>
      <c r="AH55" s="66">
        <f t="shared" si="13"/>
        <v>0.7990463859279802</v>
      </c>
      <c r="AI55" s="67">
        <f t="shared" si="14"/>
        <v>0.693382062541082</v>
      </c>
      <c r="AJ55" s="68">
        <f t="shared" si="15"/>
        <v>0.8115642370875222</v>
      </c>
      <c r="AK55" s="68">
        <f t="shared" si="15"/>
        <v>0.20816499997552262</v>
      </c>
      <c r="AL55" s="107">
        <f t="shared" si="15"/>
        <v>-0.07045934906426454</v>
      </c>
    </row>
    <row r="56" spans="1:38" ht="13.5">
      <c r="A56" s="96" t="s">
        <v>19</v>
      </c>
      <c r="B56" s="54" t="s">
        <v>59</v>
      </c>
      <c r="C56" s="22">
        <v>38610206.92112566</v>
      </c>
      <c r="D56" s="34">
        <v>5475604.0876246765</v>
      </c>
      <c r="E56" s="29">
        <f t="shared" si="0"/>
        <v>44085811.008750334</v>
      </c>
      <c r="F56" s="97">
        <v>2485183.25</v>
      </c>
      <c r="G56" s="60">
        <v>10193163.939999994</v>
      </c>
      <c r="H56" s="61">
        <v>3166516.9899999974</v>
      </c>
      <c r="I56" s="61">
        <v>6908049.050000001</v>
      </c>
      <c r="J56" s="62">
        <f t="shared" si="1"/>
        <v>20267729.979999993</v>
      </c>
      <c r="K56" s="98">
        <v>2470062.21</v>
      </c>
      <c r="L56" s="63">
        <v>2587694.680000001</v>
      </c>
      <c r="N56" s="96" t="s">
        <v>19</v>
      </c>
      <c r="O56" s="54" t="s">
        <v>59</v>
      </c>
      <c r="P56" s="22">
        <v>27441393.444503304</v>
      </c>
      <c r="Q56" s="34">
        <v>2265049.866826462</v>
      </c>
      <c r="R56" s="29">
        <f t="shared" si="2"/>
        <v>29706443.311329767</v>
      </c>
      <c r="S56" s="97">
        <v>5721737.91</v>
      </c>
      <c r="T56" s="60">
        <v>5423666.279999997</v>
      </c>
      <c r="U56" s="61">
        <v>1944158.6500000001</v>
      </c>
      <c r="V56" s="61">
        <v>3845289.039999999</v>
      </c>
      <c r="W56" s="62">
        <f t="shared" si="9"/>
        <v>11213113.969999995</v>
      </c>
      <c r="X56" s="98">
        <v>1987904.1099999999</v>
      </c>
      <c r="Y56" s="63">
        <v>2698848.33</v>
      </c>
      <c r="AA56" s="96" t="s">
        <v>19</v>
      </c>
      <c r="AB56" s="54" t="s">
        <v>59</v>
      </c>
      <c r="AC56" s="117">
        <f t="shared" si="10"/>
        <v>0.40700606181715404</v>
      </c>
      <c r="AD56" s="67">
        <f t="shared" si="10"/>
        <v>1.41743202559001</v>
      </c>
      <c r="AE56" s="65">
        <f t="shared" si="11"/>
        <v>0.48404878183233757</v>
      </c>
      <c r="AF56" s="65">
        <f t="shared" si="11"/>
        <v>-0.565659369742086</v>
      </c>
      <c r="AG56" s="64">
        <f t="shared" si="12"/>
        <v>0.8793862700564239</v>
      </c>
      <c r="AH56" s="66">
        <f t="shared" si="13"/>
        <v>0.6287338433002869</v>
      </c>
      <c r="AI56" s="67">
        <f t="shared" si="14"/>
        <v>0.7964966945631744</v>
      </c>
      <c r="AJ56" s="68">
        <f t="shared" si="15"/>
        <v>0.8075023614515175</v>
      </c>
      <c r="AK56" s="68">
        <f t="shared" si="15"/>
        <v>0.24254595459335326</v>
      </c>
      <c r="AL56" s="107">
        <f t="shared" si="15"/>
        <v>-0.041185586001418195</v>
      </c>
    </row>
    <row r="57" spans="1:38" ht="13.5">
      <c r="A57" s="96" t="s">
        <v>20</v>
      </c>
      <c r="B57" s="54" t="s">
        <v>59</v>
      </c>
      <c r="C57" s="22">
        <v>30456369.910004348</v>
      </c>
      <c r="D57" s="34">
        <v>4319247.081843067</v>
      </c>
      <c r="E57" s="29">
        <f t="shared" si="0"/>
        <v>34775616.99184741</v>
      </c>
      <c r="F57" s="97">
        <v>1960353.66</v>
      </c>
      <c r="G57" s="60">
        <v>6686973.820000001</v>
      </c>
      <c r="H57" s="61">
        <v>2230037.7799999993</v>
      </c>
      <c r="I57" s="61">
        <v>833414.4300000003</v>
      </c>
      <c r="J57" s="62">
        <f t="shared" si="1"/>
        <v>9750426.030000001</v>
      </c>
      <c r="K57" s="98">
        <v>1553690.16</v>
      </c>
      <c r="L57" s="63">
        <v>2041216.3900000004</v>
      </c>
      <c r="N57" s="96" t="s">
        <v>20</v>
      </c>
      <c r="O57" s="54" t="s">
        <v>59</v>
      </c>
      <c r="P57" s="22">
        <v>22475418.792193566</v>
      </c>
      <c r="Q57" s="34">
        <v>1855151.5776734068</v>
      </c>
      <c r="R57" s="29">
        <f t="shared" si="2"/>
        <v>24330570.36986697</v>
      </c>
      <c r="S57" s="97">
        <v>4686294.67</v>
      </c>
      <c r="T57" s="60">
        <v>3578444.0700000008</v>
      </c>
      <c r="U57" s="61">
        <v>1630139.829999999</v>
      </c>
      <c r="V57" s="61">
        <v>516243.8999999998</v>
      </c>
      <c r="W57" s="62">
        <f t="shared" si="9"/>
        <v>5724827.799999999</v>
      </c>
      <c r="X57" s="98">
        <v>1264365.07</v>
      </c>
      <c r="Y57" s="63">
        <v>2210447.05</v>
      </c>
      <c r="AA57" s="96" t="s">
        <v>20</v>
      </c>
      <c r="AB57" s="54" t="s">
        <v>59</v>
      </c>
      <c r="AC57" s="117">
        <f t="shared" si="10"/>
        <v>0.3550968812462272</v>
      </c>
      <c r="AD57" s="67">
        <f t="shared" si="10"/>
        <v>1.3282448366078774</v>
      </c>
      <c r="AE57" s="65">
        <f t="shared" si="11"/>
        <v>0.429297236488811</v>
      </c>
      <c r="AF57" s="65">
        <f t="shared" si="11"/>
        <v>-0.5816836545619954</v>
      </c>
      <c r="AG57" s="64">
        <f t="shared" si="12"/>
        <v>0.8686819436582671</v>
      </c>
      <c r="AH57" s="66">
        <f t="shared" si="13"/>
        <v>0.36800398282397695</v>
      </c>
      <c r="AI57" s="67">
        <f t="shared" si="14"/>
        <v>0.6143811675062905</v>
      </c>
      <c r="AJ57" s="68">
        <f t="shared" si="15"/>
        <v>0.7031824136264855</v>
      </c>
      <c r="AK57" s="68">
        <f t="shared" si="15"/>
        <v>0.22883034090778853</v>
      </c>
      <c r="AL57" s="107">
        <f t="shared" si="15"/>
        <v>-0.07655947243793937</v>
      </c>
    </row>
    <row r="58" spans="1:38" ht="13.5">
      <c r="A58" s="96" t="s">
        <v>46</v>
      </c>
      <c r="B58" s="54" t="s">
        <v>62</v>
      </c>
      <c r="C58" s="22">
        <v>18664034.736760244</v>
      </c>
      <c r="D58" s="34">
        <v>2646887.262348653</v>
      </c>
      <c r="E58" s="29">
        <f t="shared" si="0"/>
        <v>21310921.999108896</v>
      </c>
      <c r="F58" s="97">
        <v>1201328.62</v>
      </c>
      <c r="G58" s="60">
        <v>1390439.35</v>
      </c>
      <c r="H58" s="61">
        <v>224752.77000000002</v>
      </c>
      <c r="I58" s="61">
        <v>442801.72</v>
      </c>
      <c r="J58" s="62">
        <f t="shared" si="1"/>
        <v>2057993.84</v>
      </c>
      <c r="K58" s="98">
        <v>265541.26</v>
      </c>
      <c r="L58" s="63">
        <v>1250882.2800000005</v>
      </c>
      <c r="N58" s="96" t="s">
        <v>46</v>
      </c>
      <c r="O58" s="54" t="s">
        <v>62</v>
      </c>
      <c r="P58" s="22">
        <v>13465736.074707622</v>
      </c>
      <c r="Q58" s="34">
        <v>1111480.1354537723</v>
      </c>
      <c r="R58" s="29">
        <f t="shared" si="2"/>
        <v>14577216.210161394</v>
      </c>
      <c r="S58" s="97">
        <v>2807707.74</v>
      </c>
      <c r="T58" s="60">
        <v>764281.5500000002</v>
      </c>
      <c r="U58" s="61">
        <v>149856.12000000002</v>
      </c>
      <c r="V58" s="61">
        <v>295911.1900000001</v>
      </c>
      <c r="W58" s="62">
        <f t="shared" si="9"/>
        <v>1210048.8600000003</v>
      </c>
      <c r="X58" s="98">
        <v>232269.26</v>
      </c>
      <c r="Y58" s="63">
        <v>1324348.9200000002</v>
      </c>
      <c r="AA58" s="96" t="s">
        <v>46</v>
      </c>
      <c r="AB58" s="54" t="s">
        <v>62</v>
      </c>
      <c r="AC58" s="117">
        <f t="shared" si="10"/>
        <v>0.38603895347514383</v>
      </c>
      <c r="AD58" s="67">
        <f t="shared" si="10"/>
        <v>1.3814076184708743</v>
      </c>
      <c r="AE58" s="65">
        <f t="shared" si="11"/>
        <v>0.4619335881328024</v>
      </c>
      <c r="AF58" s="65">
        <f t="shared" si="11"/>
        <v>-0.572131884353462</v>
      </c>
      <c r="AG58" s="64">
        <f t="shared" si="12"/>
        <v>0.8192763517580659</v>
      </c>
      <c r="AH58" s="66">
        <f t="shared" si="13"/>
        <v>0.49979039895067334</v>
      </c>
      <c r="AI58" s="67">
        <f t="shared" si="14"/>
        <v>0.49640072752909337</v>
      </c>
      <c r="AJ58" s="68">
        <f t="shared" si="15"/>
        <v>0.7007526786976184</v>
      </c>
      <c r="AK58" s="68">
        <f t="shared" si="15"/>
        <v>0.14324753951513003</v>
      </c>
      <c r="AL58" s="107">
        <f t="shared" si="15"/>
        <v>-0.05547377952329935</v>
      </c>
    </row>
    <row r="59" spans="1:38" ht="13.5">
      <c r="A59" s="96" t="s">
        <v>94</v>
      </c>
      <c r="B59" s="54" t="s">
        <v>59</v>
      </c>
      <c r="C59" s="22">
        <v>22223376.029436298</v>
      </c>
      <c r="D59" s="34">
        <v>3151664.2445399757</v>
      </c>
      <c r="E59" s="29">
        <f t="shared" si="0"/>
        <v>25375040.273976274</v>
      </c>
      <c r="F59" s="97">
        <v>1430429.05</v>
      </c>
      <c r="G59" s="60">
        <v>3870692.700000002</v>
      </c>
      <c r="H59" s="61">
        <v>380766.1499999999</v>
      </c>
      <c r="I59" s="61">
        <v>1109557.5500000005</v>
      </c>
      <c r="J59" s="62">
        <f t="shared" si="1"/>
        <v>5361016.400000002</v>
      </c>
      <c r="K59" s="98">
        <v>761011.69</v>
      </c>
      <c r="L59" s="63">
        <v>1489432.8800000001</v>
      </c>
      <c r="N59" s="96" t="s">
        <v>94</v>
      </c>
      <c r="O59" s="54" t="s">
        <v>59</v>
      </c>
      <c r="P59" s="22">
        <v>16191920.443978792</v>
      </c>
      <c r="Q59" s="34">
        <v>1336503.0941111038</v>
      </c>
      <c r="R59" s="29">
        <f t="shared" si="2"/>
        <v>17528423.538089897</v>
      </c>
      <c r="S59" s="97">
        <v>3376137.7699999996</v>
      </c>
      <c r="T59" s="60">
        <v>2123986.51</v>
      </c>
      <c r="U59" s="61">
        <v>246277.3999999999</v>
      </c>
      <c r="V59" s="61">
        <v>685986.2400000001</v>
      </c>
      <c r="W59" s="62">
        <f t="shared" si="9"/>
        <v>3056250.15</v>
      </c>
      <c r="X59" s="98">
        <v>652976.8</v>
      </c>
      <c r="Y59" s="63">
        <v>1592467.9100000001</v>
      </c>
      <c r="AA59" s="96" t="s">
        <v>94</v>
      </c>
      <c r="AB59" s="54" t="s">
        <v>59</v>
      </c>
      <c r="AC59" s="117">
        <f t="shared" si="10"/>
        <v>0.372497852019795</v>
      </c>
      <c r="AD59" s="67">
        <f t="shared" si="10"/>
        <v>1.3581421235961444</v>
      </c>
      <c r="AE59" s="65">
        <f t="shared" si="11"/>
        <v>0.4476510234269153</v>
      </c>
      <c r="AF59" s="65">
        <f t="shared" si="11"/>
        <v>-0.5763120028126103</v>
      </c>
      <c r="AG59" s="64">
        <f t="shared" si="12"/>
        <v>0.82237160253904</v>
      </c>
      <c r="AH59" s="66">
        <f t="shared" si="13"/>
        <v>0.546086445609707</v>
      </c>
      <c r="AI59" s="67">
        <f t="shared" si="14"/>
        <v>0.6174632744820077</v>
      </c>
      <c r="AJ59" s="68">
        <f t="shared" si="15"/>
        <v>0.7541157094094548</v>
      </c>
      <c r="AK59" s="68">
        <f t="shared" si="15"/>
        <v>0.1654498138371836</v>
      </c>
      <c r="AL59" s="107">
        <f t="shared" si="15"/>
        <v>-0.0647014796046973</v>
      </c>
    </row>
    <row r="60" spans="1:38" ht="13.5">
      <c r="A60" s="96" t="s">
        <v>83</v>
      </c>
      <c r="B60" s="54" t="s">
        <v>63</v>
      </c>
      <c r="C60" s="22">
        <v>49212131.491187856</v>
      </c>
      <c r="D60" s="34">
        <v>6979142.818487</v>
      </c>
      <c r="E60" s="29">
        <f t="shared" si="0"/>
        <v>56191274.30967486</v>
      </c>
      <c r="F60" s="97">
        <v>3167586.36</v>
      </c>
      <c r="G60" s="60">
        <v>17211146.209999993</v>
      </c>
      <c r="H60" s="61">
        <v>4600121.55</v>
      </c>
      <c r="I60" s="61">
        <v>9542310.750000004</v>
      </c>
      <c r="J60" s="62">
        <f t="shared" si="1"/>
        <v>31353578.509999998</v>
      </c>
      <c r="K60" s="98">
        <v>4861713.73</v>
      </c>
      <c r="L60" s="63">
        <v>3298246.3000000003</v>
      </c>
      <c r="N60" s="96" t="s">
        <v>83</v>
      </c>
      <c r="O60" s="54" t="s">
        <v>63</v>
      </c>
      <c r="P60" s="22">
        <v>36701455.19517721</v>
      </c>
      <c r="Q60" s="34">
        <v>3029387.9343370264</v>
      </c>
      <c r="R60" s="29">
        <f t="shared" si="2"/>
        <v>39730843.12951424</v>
      </c>
      <c r="S60" s="97">
        <v>7652530.76</v>
      </c>
      <c r="T60" s="60">
        <v>8994605.97</v>
      </c>
      <c r="U60" s="61">
        <v>2976947.5799999996</v>
      </c>
      <c r="V60" s="61">
        <v>6083162.789999999</v>
      </c>
      <c r="W60" s="62">
        <f t="shared" si="9"/>
        <v>18054716.34</v>
      </c>
      <c r="X60" s="98">
        <v>3850736.6700000004</v>
      </c>
      <c r="Y60" s="63">
        <v>3609571.1699999995</v>
      </c>
      <c r="AA60" s="96" t="s">
        <v>83</v>
      </c>
      <c r="AB60" s="54" t="s">
        <v>63</v>
      </c>
      <c r="AC60" s="117">
        <f t="shared" si="10"/>
        <v>0.3408768461489946</v>
      </c>
      <c r="AD60" s="67">
        <f t="shared" si="10"/>
        <v>1.3038128393464956</v>
      </c>
      <c r="AE60" s="65">
        <f t="shared" si="11"/>
        <v>0.41429856211465377</v>
      </c>
      <c r="AF60" s="65">
        <f t="shared" si="11"/>
        <v>-0.586073358037701</v>
      </c>
      <c r="AG60" s="64">
        <f t="shared" si="12"/>
        <v>0.9134964074474061</v>
      </c>
      <c r="AH60" s="66">
        <f t="shared" si="13"/>
        <v>0.5452477500460389</v>
      </c>
      <c r="AI60" s="67">
        <f t="shared" si="14"/>
        <v>0.5686430035517767</v>
      </c>
      <c r="AJ60" s="68">
        <f t="shared" si="15"/>
        <v>0.7365866026117804</v>
      </c>
      <c r="AK60" s="68">
        <f t="shared" si="15"/>
        <v>0.2625412087708401</v>
      </c>
      <c r="AL60" s="107">
        <f t="shared" si="15"/>
        <v>-0.08624982174821594</v>
      </c>
    </row>
    <row r="61" spans="1:38" ht="13.5">
      <c r="A61" s="96" t="s">
        <v>84</v>
      </c>
      <c r="B61" s="54" t="s">
        <v>62</v>
      </c>
      <c r="C61" s="22">
        <v>34166890.631452076</v>
      </c>
      <c r="D61" s="34">
        <v>4845463.956854389</v>
      </c>
      <c r="E61" s="29">
        <f t="shared" si="0"/>
        <v>39012354.588306464</v>
      </c>
      <c r="F61" s="97">
        <v>2199184.9</v>
      </c>
      <c r="G61" s="60">
        <v>11184614.399999993</v>
      </c>
      <c r="H61" s="61">
        <v>942911.0799999996</v>
      </c>
      <c r="I61" s="61">
        <v>5056416.340000001</v>
      </c>
      <c r="J61" s="62">
        <f t="shared" si="1"/>
        <v>17183941.819999993</v>
      </c>
      <c r="K61" s="98">
        <v>2237329.13</v>
      </c>
      <c r="L61" s="63">
        <v>2289899.120000001</v>
      </c>
      <c r="N61" s="96" t="s">
        <v>84</v>
      </c>
      <c r="O61" s="54" t="s">
        <v>62</v>
      </c>
      <c r="P61" s="22">
        <v>24823186.581137124</v>
      </c>
      <c r="Q61" s="34">
        <v>2048939.5180868797</v>
      </c>
      <c r="R61" s="29">
        <f t="shared" si="2"/>
        <v>26872126.099224005</v>
      </c>
      <c r="S61" s="97">
        <v>5175822</v>
      </c>
      <c r="T61" s="60">
        <v>6109579.629999998</v>
      </c>
      <c r="U61" s="61">
        <v>580363.1299999997</v>
      </c>
      <c r="V61" s="61">
        <v>2746197.3299999987</v>
      </c>
      <c r="W61" s="62">
        <f t="shared" si="9"/>
        <v>9436140.089999996</v>
      </c>
      <c r="X61" s="98">
        <v>1898262.31</v>
      </c>
      <c r="Y61" s="63">
        <v>2441348.9299999992</v>
      </c>
      <c r="AA61" s="96" t="s">
        <v>84</v>
      </c>
      <c r="AB61" s="54" t="s">
        <v>62</v>
      </c>
      <c r="AC61" s="117">
        <f t="shared" si="10"/>
        <v>0.376410337962618</v>
      </c>
      <c r="AD61" s="67">
        <f t="shared" si="10"/>
        <v>1.3648643183858638</v>
      </c>
      <c r="AE61" s="65">
        <f t="shared" si="11"/>
        <v>0.4517777433856651</v>
      </c>
      <c r="AF61" s="65">
        <f t="shared" si="11"/>
        <v>-0.5751042249907358</v>
      </c>
      <c r="AG61" s="64">
        <f t="shared" si="12"/>
        <v>0.8306684055773566</v>
      </c>
      <c r="AH61" s="66">
        <f t="shared" si="13"/>
        <v>0.6246915616434838</v>
      </c>
      <c r="AI61" s="67">
        <f t="shared" si="14"/>
        <v>0.8412429015070098</v>
      </c>
      <c r="AJ61" s="68">
        <f t="shared" si="15"/>
        <v>0.8210774380311261</v>
      </c>
      <c r="AK61" s="68">
        <f t="shared" si="15"/>
        <v>0.17861958182165028</v>
      </c>
      <c r="AL61" s="107">
        <f t="shared" si="15"/>
        <v>-0.06203529865761481</v>
      </c>
    </row>
    <row r="62" spans="1:38" ht="13.5">
      <c r="A62" s="96" t="s">
        <v>36</v>
      </c>
      <c r="B62" s="54" t="s">
        <v>62</v>
      </c>
      <c r="C62" s="22">
        <v>18394629.59739858</v>
      </c>
      <c r="D62" s="34">
        <v>2608680.891548069</v>
      </c>
      <c r="E62" s="29">
        <f t="shared" si="0"/>
        <v>21003310.488946646</v>
      </c>
      <c r="F62" s="97">
        <v>1183988.0899999999</v>
      </c>
      <c r="G62" s="60">
        <v>1533052.6499999994</v>
      </c>
      <c r="H62" s="61">
        <v>352763.0999999999</v>
      </c>
      <c r="I62" s="61">
        <v>939048.3299999996</v>
      </c>
      <c r="J62" s="62">
        <f t="shared" si="1"/>
        <v>2824864.079999999</v>
      </c>
      <c r="K62" s="98">
        <v>361683.53</v>
      </c>
      <c r="L62" s="63">
        <v>1232826.5200000003</v>
      </c>
      <c r="N62" s="96" t="s">
        <v>36</v>
      </c>
      <c r="O62" s="54" t="s">
        <v>62</v>
      </c>
      <c r="P62" s="22">
        <v>13262163.804400492</v>
      </c>
      <c r="Q62" s="34">
        <v>1094677.0039115911</v>
      </c>
      <c r="R62" s="29">
        <f t="shared" si="2"/>
        <v>14356840.808312085</v>
      </c>
      <c r="S62" s="97">
        <v>2765261.38</v>
      </c>
      <c r="T62" s="60">
        <v>800472.7700000001</v>
      </c>
      <c r="U62" s="61">
        <v>162021.72000000003</v>
      </c>
      <c r="V62" s="61">
        <v>513538.6700000002</v>
      </c>
      <c r="W62" s="62">
        <f t="shared" si="9"/>
        <v>1476033.1600000004</v>
      </c>
      <c r="X62" s="98">
        <v>281234.97</v>
      </c>
      <c r="Y62" s="63">
        <v>1304327.7400000002</v>
      </c>
      <c r="AA62" s="96" t="s">
        <v>36</v>
      </c>
      <c r="AB62" s="54" t="s">
        <v>62</v>
      </c>
      <c r="AC62" s="117">
        <f t="shared" si="10"/>
        <v>0.3870006334332179</v>
      </c>
      <c r="AD62" s="67">
        <f t="shared" si="10"/>
        <v>1.383059918338024</v>
      </c>
      <c r="AE62" s="65">
        <f t="shared" si="11"/>
        <v>0.4629479263144367</v>
      </c>
      <c r="AF62" s="65">
        <f t="shared" si="11"/>
        <v>-0.5718350176358374</v>
      </c>
      <c r="AG62" s="64">
        <f t="shared" si="12"/>
        <v>0.9151840105691531</v>
      </c>
      <c r="AH62" s="66">
        <f t="shared" si="13"/>
        <v>1.17725808613808</v>
      </c>
      <c r="AI62" s="67">
        <f t="shared" si="14"/>
        <v>0.8285834833041867</v>
      </c>
      <c r="AJ62" s="68">
        <f t="shared" si="15"/>
        <v>0.9138215566918553</v>
      </c>
      <c r="AK62" s="68">
        <f t="shared" si="15"/>
        <v>0.28605461120286746</v>
      </c>
      <c r="AL62" s="107">
        <f t="shared" si="15"/>
        <v>-0.05481844616752529</v>
      </c>
    </row>
    <row r="63" spans="1:38" ht="13.5">
      <c r="A63" s="96" t="s">
        <v>85</v>
      </c>
      <c r="B63" s="54" t="s">
        <v>62</v>
      </c>
      <c r="C63" s="22">
        <v>42008516.642480865</v>
      </c>
      <c r="D63" s="34">
        <v>5957543.970497616</v>
      </c>
      <c r="E63" s="29">
        <f t="shared" si="0"/>
        <v>47966060.61297848</v>
      </c>
      <c r="F63" s="97">
        <v>2703918.7300000004</v>
      </c>
      <c r="G63" s="60">
        <v>11697066.039999997</v>
      </c>
      <c r="H63" s="61">
        <v>2525395.5700000008</v>
      </c>
      <c r="I63" s="61">
        <v>11521631.529999997</v>
      </c>
      <c r="J63" s="62">
        <f t="shared" si="1"/>
        <v>25744093.139999993</v>
      </c>
      <c r="K63" s="98">
        <v>3050530.62</v>
      </c>
      <c r="L63" s="63">
        <v>2815452.8699999996</v>
      </c>
      <c r="N63" s="96" t="s">
        <v>85</v>
      </c>
      <c r="O63" s="54" t="s">
        <v>62</v>
      </c>
      <c r="P63" s="22">
        <v>30265401.47164712</v>
      </c>
      <c r="Q63" s="34">
        <v>2498147.3230010215</v>
      </c>
      <c r="R63" s="29">
        <f t="shared" si="2"/>
        <v>32763548.79464814</v>
      </c>
      <c r="S63" s="97">
        <v>6310564.92</v>
      </c>
      <c r="T63" s="60">
        <v>6264417.17</v>
      </c>
      <c r="U63" s="61">
        <v>1647099.440000001</v>
      </c>
      <c r="V63" s="61">
        <v>6616476.269999999</v>
      </c>
      <c r="W63" s="62">
        <f t="shared" si="9"/>
        <v>14527992.879999999</v>
      </c>
      <c r="X63" s="98">
        <v>2584986.2199999997</v>
      </c>
      <c r="Y63" s="63">
        <v>2976588.199999999</v>
      </c>
      <c r="AA63" s="96" t="s">
        <v>85</v>
      </c>
      <c r="AB63" s="54" t="s">
        <v>62</v>
      </c>
      <c r="AC63" s="117">
        <f t="shared" si="10"/>
        <v>0.38800460591394415</v>
      </c>
      <c r="AD63" s="67">
        <f t="shared" si="10"/>
        <v>1.384784882638877</v>
      </c>
      <c r="AE63" s="65">
        <f t="shared" si="11"/>
        <v>0.46400687280901765</v>
      </c>
      <c r="AF63" s="65">
        <f t="shared" si="11"/>
        <v>-0.5715250909739471</v>
      </c>
      <c r="AG63" s="64">
        <f t="shared" si="12"/>
        <v>0.8672233541560255</v>
      </c>
      <c r="AH63" s="66">
        <f t="shared" si="13"/>
        <v>0.5332380721348549</v>
      </c>
      <c r="AI63" s="67">
        <f t="shared" si="14"/>
        <v>0.7413546213776416</v>
      </c>
      <c r="AJ63" s="68">
        <f t="shared" si="15"/>
        <v>0.7720337112389881</v>
      </c>
      <c r="AK63" s="68">
        <f t="shared" si="15"/>
        <v>0.1800955054994453</v>
      </c>
      <c r="AL63" s="107">
        <f t="shared" si="15"/>
        <v>-0.054134236640459465</v>
      </c>
    </row>
    <row r="64" spans="1:38" ht="13.5">
      <c r="A64" s="96" t="s">
        <v>21</v>
      </c>
      <c r="B64" s="54" t="s">
        <v>63</v>
      </c>
      <c r="C64" s="22">
        <v>19479384.464967027</v>
      </c>
      <c r="D64" s="34">
        <v>2762518.144973371</v>
      </c>
      <c r="E64" s="29">
        <f t="shared" si="0"/>
        <v>22241902.6099404</v>
      </c>
      <c r="F64" s="97">
        <v>1253809.39</v>
      </c>
      <c r="G64" s="60">
        <v>1744648.9500000007</v>
      </c>
      <c r="H64" s="61">
        <v>574012.9099999999</v>
      </c>
      <c r="I64" s="61">
        <v>1208329.0899999999</v>
      </c>
      <c r="J64" s="62">
        <f t="shared" si="1"/>
        <v>3526990.95</v>
      </c>
      <c r="K64" s="98">
        <v>347854.32</v>
      </c>
      <c r="L64" s="63">
        <v>1305527.8600000003</v>
      </c>
      <c r="N64" s="96" t="s">
        <v>21</v>
      </c>
      <c r="O64" s="54" t="s">
        <v>63</v>
      </c>
      <c r="P64" s="22">
        <v>14458088.97874737</v>
      </c>
      <c r="Q64" s="34">
        <v>1193390.2912804368</v>
      </c>
      <c r="R64" s="29">
        <f t="shared" si="2"/>
        <v>15651479.270027807</v>
      </c>
      <c r="S64" s="97">
        <v>3014620.8200000003</v>
      </c>
      <c r="T64" s="60">
        <v>943386.4200000004</v>
      </c>
      <c r="U64" s="61">
        <v>316810.3100000001</v>
      </c>
      <c r="V64" s="61">
        <v>704693.7300000006</v>
      </c>
      <c r="W64" s="62">
        <f t="shared" si="9"/>
        <v>1964890.460000001</v>
      </c>
      <c r="X64" s="98">
        <v>280326.53</v>
      </c>
      <c r="Y64" s="63">
        <v>1421946.4099999997</v>
      </c>
      <c r="AA64" s="96" t="s">
        <v>21</v>
      </c>
      <c r="AB64" s="54" t="s">
        <v>63</v>
      </c>
      <c r="AC64" s="117">
        <f t="shared" si="10"/>
        <v>0.3473000818850056</v>
      </c>
      <c r="AD64" s="67">
        <f t="shared" si="10"/>
        <v>1.314848851342132</v>
      </c>
      <c r="AE64" s="65">
        <f t="shared" si="11"/>
        <v>0.4210735117244213</v>
      </c>
      <c r="AF64" s="65">
        <f t="shared" si="11"/>
        <v>-0.584090515901101</v>
      </c>
      <c r="AG64" s="64">
        <f t="shared" si="12"/>
        <v>0.8493471105933452</v>
      </c>
      <c r="AH64" s="66">
        <f t="shared" si="13"/>
        <v>0.8118504729217926</v>
      </c>
      <c r="AI64" s="67">
        <f t="shared" si="14"/>
        <v>0.7146868753891125</v>
      </c>
      <c r="AJ64" s="68">
        <f t="shared" si="15"/>
        <v>0.7950063994916026</v>
      </c>
      <c r="AK64" s="68">
        <f t="shared" si="15"/>
        <v>0.2408897580974585</v>
      </c>
      <c r="AL64" s="107">
        <f t="shared" si="15"/>
        <v>-0.08187267057413183</v>
      </c>
    </row>
    <row r="65" spans="1:38" ht="13.5">
      <c r="A65" s="96" t="s">
        <v>47</v>
      </c>
      <c r="B65" s="54" t="s">
        <v>62</v>
      </c>
      <c r="C65" s="22">
        <v>18193170.26872082</v>
      </c>
      <c r="D65" s="34">
        <v>2580110.4276328785</v>
      </c>
      <c r="E65" s="29">
        <f t="shared" si="0"/>
        <v>20773280.6963537</v>
      </c>
      <c r="F65" s="97">
        <v>1171020.96</v>
      </c>
      <c r="G65" s="60">
        <v>748050.1599999999</v>
      </c>
      <c r="H65" s="61">
        <v>477757.4799999999</v>
      </c>
      <c r="I65" s="61">
        <v>1137214.4000000001</v>
      </c>
      <c r="J65" s="62">
        <f t="shared" si="1"/>
        <v>2363022.04</v>
      </c>
      <c r="K65" s="98">
        <v>174625.16999999998</v>
      </c>
      <c r="L65" s="63">
        <v>1219324.4299999995</v>
      </c>
      <c r="N65" s="96" t="s">
        <v>47</v>
      </c>
      <c r="O65" s="54" t="s">
        <v>62</v>
      </c>
      <c r="P65" s="22">
        <v>13277766.058694102</v>
      </c>
      <c r="Q65" s="34">
        <v>1095964.8351611742</v>
      </c>
      <c r="R65" s="29">
        <f t="shared" si="2"/>
        <v>14373730.893855276</v>
      </c>
      <c r="S65" s="97">
        <v>2768514.56</v>
      </c>
      <c r="T65" s="60">
        <v>389683.5700000001</v>
      </c>
      <c r="U65" s="61">
        <v>306907.85</v>
      </c>
      <c r="V65" s="61">
        <v>642984.3799999998</v>
      </c>
      <c r="W65" s="62">
        <f t="shared" si="9"/>
        <v>1339575.7999999998</v>
      </c>
      <c r="X65" s="98">
        <v>132430.05</v>
      </c>
      <c r="Y65" s="63">
        <v>1305862.1600000004</v>
      </c>
      <c r="AA65" s="96" t="s">
        <v>47</v>
      </c>
      <c r="AB65" s="54" t="s">
        <v>62</v>
      </c>
      <c r="AC65" s="117">
        <f t="shared" si="10"/>
        <v>0.37019813335302576</v>
      </c>
      <c r="AD65" s="67">
        <f t="shared" si="10"/>
        <v>1.3541908872043726</v>
      </c>
      <c r="AE65" s="65">
        <f t="shared" si="11"/>
        <v>0.4452253802270789</v>
      </c>
      <c r="AF65" s="65">
        <f t="shared" si="11"/>
        <v>-0.5770219247104122</v>
      </c>
      <c r="AG65" s="64">
        <f t="shared" si="12"/>
        <v>0.9196348462933648</v>
      </c>
      <c r="AH65" s="66">
        <f t="shared" si="13"/>
        <v>0.5566805475975931</v>
      </c>
      <c r="AI65" s="67">
        <f t="shared" si="14"/>
        <v>0.7686501186856212</v>
      </c>
      <c r="AJ65" s="68">
        <f t="shared" si="15"/>
        <v>0.7640077105005931</v>
      </c>
      <c r="AK65" s="68">
        <f t="shared" si="15"/>
        <v>0.3186219441886491</v>
      </c>
      <c r="AL65" s="107">
        <f t="shared" si="15"/>
        <v>-0.06626865579748542</v>
      </c>
    </row>
    <row r="66" spans="1:38" ht="13.5">
      <c r="A66" s="96" t="s">
        <v>22</v>
      </c>
      <c r="B66" s="54" t="s">
        <v>62</v>
      </c>
      <c r="C66" s="22">
        <v>40822522.51699341</v>
      </c>
      <c r="D66" s="34">
        <v>5789349.215813078</v>
      </c>
      <c r="E66" s="29">
        <f t="shared" si="0"/>
        <v>46611871.73280649</v>
      </c>
      <c r="F66" s="97">
        <v>2627581.07</v>
      </c>
      <c r="G66" s="60">
        <v>13884130.479999997</v>
      </c>
      <c r="H66" s="61">
        <v>918478.6599999999</v>
      </c>
      <c r="I66" s="61">
        <v>3542033.8499999978</v>
      </c>
      <c r="J66" s="62">
        <f t="shared" si="1"/>
        <v>18344642.989999995</v>
      </c>
      <c r="K66" s="98">
        <v>2799201.1500000004</v>
      </c>
      <c r="L66" s="63">
        <v>2735966.260000002</v>
      </c>
      <c r="N66" s="96" t="s">
        <v>22</v>
      </c>
      <c r="O66" s="54" t="s">
        <v>62</v>
      </c>
      <c r="P66" s="22">
        <v>30040530.885955058</v>
      </c>
      <c r="Q66" s="34">
        <v>2479586.19959433</v>
      </c>
      <c r="R66" s="29">
        <f t="shared" si="2"/>
        <v>32520117.085549388</v>
      </c>
      <c r="S66" s="97">
        <v>6263677.709999999</v>
      </c>
      <c r="T66" s="60">
        <v>7609812.57</v>
      </c>
      <c r="U66" s="61">
        <v>558401.3200000002</v>
      </c>
      <c r="V66" s="61">
        <v>2147485.819999999</v>
      </c>
      <c r="W66" s="62">
        <f t="shared" si="9"/>
        <v>10315699.709999999</v>
      </c>
      <c r="X66" s="98">
        <v>2411675.7</v>
      </c>
      <c r="Y66" s="63">
        <v>2954472.3200000003</v>
      </c>
      <c r="AA66" s="96" t="s">
        <v>22</v>
      </c>
      <c r="AB66" s="54" t="s">
        <v>62</v>
      </c>
      <c r="AC66" s="117">
        <f t="shared" si="10"/>
        <v>0.35891481651808266</v>
      </c>
      <c r="AD66" s="67">
        <f t="shared" si="10"/>
        <v>1.3348045801998083</v>
      </c>
      <c r="AE66" s="65">
        <f t="shared" si="11"/>
        <v>0.4333242285132761</v>
      </c>
      <c r="AF66" s="65">
        <f t="shared" si="11"/>
        <v>-0.58050506560945</v>
      </c>
      <c r="AG66" s="64">
        <f t="shared" si="12"/>
        <v>0.824503606663731</v>
      </c>
      <c r="AH66" s="66">
        <f t="shared" si="13"/>
        <v>0.6448361189404059</v>
      </c>
      <c r="AI66" s="67">
        <f t="shared" si="14"/>
        <v>0.6493863740622974</v>
      </c>
      <c r="AJ66" s="68">
        <f t="shared" si="15"/>
        <v>0.7783227028426165</v>
      </c>
      <c r="AK66" s="68">
        <f t="shared" si="15"/>
        <v>0.16068721428838884</v>
      </c>
      <c r="AL66" s="107">
        <f t="shared" si="15"/>
        <v>-0.0739577279234751</v>
      </c>
    </row>
    <row r="67" spans="1:38" ht="13.5">
      <c r="A67" s="96" t="s">
        <v>86</v>
      </c>
      <c r="B67" s="54" t="s">
        <v>59</v>
      </c>
      <c r="C67" s="22">
        <v>21401231.720161118</v>
      </c>
      <c r="D67" s="34">
        <v>3035069.7712267176</v>
      </c>
      <c r="E67" s="29">
        <f t="shared" si="0"/>
        <v>24436301.491387837</v>
      </c>
      <c r="F67" s="97">
        <v>1377510.95</v>
      </c>
      <c r="G67" s="60">
        <v>2196818.8000000003</v>
      </c>
      <c r="H67" s="61">
        <v>260926.27000000005</v>
      </c>
      <c r="I67" s="61">
        <v>1193348.1599999997</v>
      </c>
      <c r="J67" s="62">
        <f t="shared" si="1"/>
        <v>3651093.23</v>
      </c>
      <c r="K67" s="98">
        <v>453872.2</v>
      </c>
      <c r="L67" s="63">
        <v>1434331.9800000004</v>
      </c>
      <c r="N67" s="96" t="s">
        <v>86</v>
      </c>
      <c r="O67" s="54" t="s">
        <v>59</v>
      </c>
      <c r="P67" s="22">
        <v>15576498.191286307</v>
      </c>
      <c r="Q67" s="34">
        <v>1285705.3059330997</v>
      </c>
      <c r="R67" s="29">
        <f t="shared" si="2"/>
        <v>16862203.497219406</v>
      </c>
      <c r="S67" s="97">
        <v>3247817.58</v>
      </c>
      <c r="T67" s="60">
        <v>1185585.4399999997</v>
      </c>
      <c r="U67" s="61">
        <v>174897.14000000007</v>
      </c>
      <c r="V67" s="61">
        <v>659273.0399999998</v>
      </c>
      <c r="W67" s="62">
        <f t="shared" si="9"/>
        <v>2019755.6199999996</v>
      </c>
      <c r="X67" s="98">
        <v>379143.72</v>
      </c>
      <c r="Y67" s="63">
        <v>1531941.3800000004</v>
      </c>
      <c r="AA67" s="96" t="s">
        <v>86</v>
      </c>
      <c r="AB67" s="54" t="s">
        <v>59</v>
      </c>
      <c r="AC67" s="117">
        <f t="shared" si="10"/>
        <v>0.3739437104119616</v>
      </c>
      <c r="AD67" s="67">
        <f t="shared" si="10"/>
        <v>1.3606263093267845</v>
      </c>
      <c r="AE67" s="65">
        <f t="shared" si="11"/>
        <v>0.44917605195651955</v>
      </c>
      <c r="AF67" s="65">
        <f t="shared" si="11"/>
        <v>-0.5758656648443907</v>
      </c>
      <c r="AG67" s="64">
        <f t="shared" si="12"/>
        <v>0.8529400968351979</v>
      </c>
      <c r="AH67" s="66">
        <f t="shared" si="13"/>
        <v>0.49188414401744907</v>
      </c>
      <c r="AI67" s="67">
        <f t="shared" si="14"/>
        <v>0.8100970123091944</v>
      </c>
      <c r="AJ67" s="68">
        <f t="shared" si="15"/>
        <v>0.8076905908052385</v>
      </c>
      <c r="AK67" s="68">
        <f t="shared" si="15"/>
        <v>0.1970980292117197</v>
      </c>
      <c r="AL67" s="107">
        <f t="shared" si="15"/>
        <v>-0.06371614558776384</v>
      </c>
    </row>
    <row r="68" spans="1:38" ht="13.5">
      <c r="A68" s="96" t="s">
        <v>87</v>
      </c>
      <c r="B68" s="54" t="s">
        <v>62</v>
      </c>
      <c r="C68" s="22">
        <v>24381674.70581035</v>
      </c>
      <c r="D68" s="34">
        <v>3457748.8267544894</v>
      </c>
      <c r="E68" s="29">
        <f t="shared" si="0"/>
        <v>27839423.532564837</v>
      </c>
      <c r="F68" s="97">
        <v>1569350.04</v>
      </c>
      <c r="G68" s="60">
        <v>2721414.3899999973</v>
      </c>
      <c r="H68" s="61">
        <v>1053895.0200000007</v>
      </c>
      <c r="I68" s="61">
        <v>3379339.6700000004</v>
      </c>
      <c r="J68" s="62">
        <f t="shared" si="1"/>
        <v>7154649.079999998</v>
      </c>
      <c r="K68" s="98">
        <v>731482.02</v>
      </c>
      <c r="L68" s="63">
        <v>1634084.1800000002</v>
      </c>
      <c r="N68" s="96" t="s">
        <v>87</v>
      </c>
      <c r="O68" s="54" t="s">
        <v>62</v>
      </c>
      <c r="P68" s="22">
        <v>17870277.227277376</v>
      </c>
      <c r="Q68" s="34">
        <v>1475036.9413876971</v>
      </c>
      <c r="R68" s="29">
        <f t="shared" si="2"/>
        <v>19345314.168665074</v>
      </c>
      <c r="S68" s="97">
        <v>3726087.85</v>
      </c>
      <c r="T68" s="60">
        <v>1416512.290000001</v>
      </c>
      <c r="U68" s="61">
        <v>663946.6000000006</v>
      </c>
      <c r="V68" s="61">
        <v>2119298.439999999</v>
      </c>
      <c r="W68" s="62">
        <f t="shared" si="9"/>
        <v>4199757.33</v>
      </c>
      <c r="X68" s="98">
        <v>578163.53</v>
      </c>
      <c r="Y68" s="63">
        <v>1757533.5300000003</v>
      </c>
      <c r="AA68" s="96" t="s">
        <v>87</v>
      </c>
      <c r="AB68" s="54" t="s">
        <v>62</v>
      </c>
      <c r="AC68" s="117">
        <f t="shared" si="10"/>
        <v>0.3643702554649746</v>
      </c>
      <c r="AD68" s="67">
        <f t="shared" si="10"/>
        <v>1.3441777827621597</v>
      </c>
      <c r="AE68" s="65">
        <f t="shared" si="11"/>
        <v>0.43907838817413736</v>
      </c>
      <c r="AF68" s="65">
        <f t="shared" si="11"/>
        <v>-0.5788209770738497</v>
      </c>
      <c r="AG68" s="64">
        <f t="shared" si="12"/>
        <v>0.9212077503400944</v>
      </c>
      <c r="AH68" s="66">
        <f t="shared" si="13"/>
        <v>0.5873189500480909</v>
      </c>
      <c r="AI68" s="67">
        <f t="shared" si="14"/>
        <v>0.5945558238602779</v>
      </c>
      <c r="AJ68" s="68">
        <f t="shared" si="15"/>
        <v>0.7035863069735979</v>
      </c>
      <c r="AK68" s="68">
        <f t="shared" si="15"/>
        <v>0.2651818768298997</v>
      </c>
      <c r="AL68" s="107">
        <f t="shared" si="15"/>
        <v>-0.07024011086718784</v>
      </c>
    </row>
    <row r="69" spans="1:38" ht="13.5">
      <c r="A69" s="96" t="s">
        <v>23</v>
      </c>
      <c r="B69" s="54" t="s">
        <v>62</v>
      </c>
      <c r="C69" s="22">
        <v>17840871.240324803</v>
      </c>
      <c r="D69" s="34">
        <v>2530148.250432115</v>
      </c>
      <c r="E69" s="29">
        <f t="shared" si="0"/>
        <v>20371019.490756918</v>
      </c>
      <c r="F69" s="97">
        <v>1148344.9</v>
      </c>
      <c r="G69" s="60">
        <v>1077732.83</v>
      </c>
      <c r="H69" s="61">
        <v>413412.3700000001</v>
      </c>
      <c r="I69" s="61">
        <v>1125691.21</v>
      </c>
      <c r="J69" s="62">
        <f t="shared" si="1"/>
        <v>2616836.41</v>
      </c>
      <c r="K69" s="98">
        <v>280013.29000000004</v>
      </c>
      <c r="L69" s="63">
        <v>1195713.0299999998</v>
      </c>
      <c r="N69" s="96" t="s">
        <v>23</v>
      </c>
      <c r="O69" s="54" t="s">
        <v>62</v>
      </c>
      <c r="P69" s="22">
        <v>13020452.690264532</v>
      </c>
      <c r="Q69" s="34">
        <v>1074725.8404259845</v>
      </c>
      <c r="R69" s="29">
        <f t="shared" si="2"/>
        <v>14095178.530690517</v>
      </c>
      <c r="S69" s="97">
        <v>2714862.78</v>
      </c>
      <c r="T69" s="60">
        <v>550312.06</v>
      </c>
      <c r="U69" s="61">
        <v>265053.2800000001</v>
      </c>
      <c r="V69" s="61">
        <v>662420.2099999997</v>
      </c>
      <c r="W69" s="62">
        <f t="shared" si="9"/>
        <v>1477785.5499999998</v>
      </c>
      <c r="X69" s="98">
        <v>213804.88999999998</v>
      </c>
      <c r="Y69" s="63">
        <v>1280555.5200000005</v>
      </c>
      <c r="AA69" s="96" t="s">
        <v>23</v>
      </c>
      <c r="AB69" s="54" t="s">
        <v>62</v>
      </c>
      <c r="AC69" s="117">
        <f t="shared" si="10"/>
        <v>0.37021896739923066</v>
      </c>
      <c r="AD69" s="67">
        <f t="shared" si="10"/>
        <v>1.354226682992242</v>
      </c>
      <c r="AE69" s="65">
        <f t="shared" si="11"/>
        <v>0.44524735507262503</v>
      </c>
      <c r="AF69" s="65">
        <f t="shared" si="11"/>
        <v>-0.5770154910002486</v>
      </c>
      <c r="AG69" s="64">
        <f t="shared" si="12"/>
        <v>0.9584030740667395</v>
      </c>
      <c r="AH69" s="66">
        <f t="shared" si="13"/>
        <v>0.5597330846084982</v>
      </c>
      <c r="AI69" s="67">
        <f t="shared" si="14"/>
        <v>0.6993612106128231</v>
      </c>
      <c r="AJ69" s="68">
        <f t="shared" si="15"/>
        <v>0.7707822423896353</v>
      </c>
      <c r="AK69" s="68">
        <f t="shared" si="15"/>
        <v>0.30966737945048894</v>
      </c>
      <c r="AL69" s="107">
        <f t="shared" si="15"/>
        <v>-0.06625444088515631</v>
      </c>
    </row>
    <row r="70" spans="1:38" ht="13.5">
      <c r="A70" s="96" t="s">
        <v>35</v>
      </c>
      <c r="B70" s="54" t="s">
        <v>88</v>
      </c>
      <c r="C70" s="22">
        <v>19801787.336662132</v>
      </c>
      <c r="D70" s="34">
        <v>2808240.5231445623</v>
      </c>
      <c r="E70" s="29">
        <f aca="true" t="shared" si="16" ref="E70:E83">+SUM(C70:D70)</f>
        <v>22610027.859806694</v>
      </c>
      <c r="F70" s="97">
        <v>1274561.17</v>
      </c>
      <c r="G70" s="60">
        <v>4403818.189999999</v>
      </c>
      <c r="H70" s="61">
        <v>406999.6300000002</v>
      </c>
      <c r="I70" s="61">
        <v>1341720.0099999993</v>
      </c>
      <c r="J70" s="62">
        <f aca="true" t="shared" si="17" ref="J70:J83">+G70+H70+I70</f>
        <v>6152537.829999998</v>
      </c>
      <c r="K70" s="98">
        <v>906830.4099999999</v>
      </c>
      <c r="L70" s="63">
        <v>1327135.7000000004</v>
      </c>
      <c r="N70" s="96" t="s">
        <v>35</v>
      </c>
      <c r="O70" s="54" t="s">
        <v>88</v>
      </c>
      <c r="P70" s="22">
        <v>14383297.220070057</v>
      </c>
      <c r="Q70" s="34">
        <v>1187216.877988784</v>
      </c>
      <c r="R70" s="29">
        <f aca="true" t="shared" si="18" ref="R70:R83">+SUM(P70:Q70)</f>
        <v>15570514.09805884</v>
      </c>
      <c r="S70" s="97">
        <v>2999026.16</v>
      </c>
      <c r="T70" s="60">
        <v>2372285.3400000003</v>
      </c>
      <c r="U70" s="61">
        <v>296391.04000000004</v>
      </c>
      <c r="V70" s="61">
        <v>808146.76</v>
      </c>
      <c r="W70" s="62">
        <f t="shared" si="9"/>
        <v>3476823.1400000006</v>
      </c>
      <c r="X70" s="98">
        <v>728149.46</v>
      </c>
      <c r="Y70" s="63">
        <v>1414590.6099999996</v>
      </c>
      <c r="AA70" s="96" t="s">
        <v>35</v>
      </c>
      <c r="AB70" s="54" t="s">
        <v>88</v>
      </c>
      <c r="AC70" s="117">
        <f aca="true" t="shared" si="19" ref="AC70:AD84">+C70/P70-1</f>
        <v>0.3767210003163435</v>
      </c>
      <c r="AD70" s="67">
        <f t="shared" si="19"/>
        <v>1.3653980794999212</v>
      </c>
      <c r="AE70" s="65">
        <f aca="true" t="shared" si="20" ref="AE70:AF84">+E70/R70-1</f>
        <v>0.45210541652092684</v>
      </c>
      <c r="AF70" s="65">
        <f t="shared" si="20"/>
        <v>-0.5750083187003612</v>
      </c>
      <c r="AG70" s="64">
        <f aca="true" t="shared" si="21" ref="AG70:AG84">+G70/T70-1</f>
        <v>0.8563610859729032</v>
      </c>
      <c r="AH70" s="66">
        <f aca="true" t="shared" si="22" ref="AH70:AH84">+H70/U70-1</f>
        <v>0.37318466172256803</v>
      </c>
      <c r="AI70" s="67">
        <f aca="true" t="shared" si="23" ref="AI70:AI84">+I70/V70-1</f>
        <v>0.6602430108115502</v>
      </c>
      <c r="AJ70" s="68">
        <f aca="true" t="shared" si="24" ref="AJ70:AL84">+J70/W70-1</f>
        <v>0.7695860796646667</v>
      </c>
      <c r="AK70" s="68">
        <f t="shared" si="24"/>
        <v>0.24539048617848325</v>
      </c>
      <c r="AL70" s="107">
        <f t="shared" si="24"/>
        <v>-0.06182347697048496</v>
      </c>
    </row>
    <row r="71" spans="1:38" ht="13.5">
      <c r="A71" s="96" t="s">
        <v>24</v>
      </c>
      <c r="B71" s="54" t="s">
        <v>63</v>
      </c>
      <c r="C71" s="22">
        <v>32730855.92264787</v>
      </c>
      <c r="D71" s="34">
        <v>4641809.064831603</v>
      </c>
      <c r="E71" s="29">
        <f t="shared" si="16"/>
        <v>37372664.98747948</v>
      </c>
      <c r="F71" s="97">
        <v>2106753.14</v>
      </c>
      <c r="G71" s="60">
        <v>7999836.360000003</v>
      </c>
      <c r="H71" s="61">
        <v>2374038.069999999</v>
      </c>
      <c r="I71" s="61">
        <v>7372913.720000003</v>
      </c>
      <c r="J71" s="62">
        <f t="shared" si="17"/>
        <v>17746788.150000006</v>
      </c>
      <c r="K71" s="98">
        <v>2547999.43</v>
      </c>
      <c r="L71" s="63">
        <v>2193654.6999999983</v>
      </c>
      <c r="N71" s="96" t="s">
        <v>24</v>
      </c>
      <c r="O71" s="54" t="s">
        <v>63</v>
      </c>
      <c r="P71" s="22">
        <v>24032920.01842416</v>
      </c>
      <c r="Q71" s="34">
        <v>1983709.8432071975</v>
      </c>
      <c r="R71" s="29">
        <f t="shared" si="18"/>
        <v>26016629.86163136</v>
      </c>
      <c r="S71" s="97">
        <v>5011045.46</v>
      </c>
      <c r="T71" s="60">
        <v>3921049.2999999993</v>
      </c>
      <c r="U71" s="61">
        <v>1456410.82</v>
      </c>
      <c r="V71" s="61">
        <v>4478604.240000001</v>
      </c>
      <c r="W71" s="62">
        <f aca="true" t="shared" si="25" ref="W71:W83">+T71+U71+V71</f>
        <v>9856064.36</v>
      </c>
      <c r="X71" s="98">
        <v>2066689.8900000001</v>
      </c>
      <c r="Y71" s="63">
        <v>2363626.5599999996</v>
      </c>
      <c r="AA71" s="96" t="s">
        <v>24</v>
      </c>
      <c r="AB71" s="54" t="s">
        <v>63</v>
      </c>
      <c r="AC71" s="117">
        <f t="shared" si="19"/>
        <v>0.3619175654708493</v>
      </c>
      <c r="AD71" s="67">
        <f t="shared" si="19"/>
        <v>1.339963720362892</v>
      </c>
      <c r="AE71" s="65">
        <f t="shared" si="20"/>
        <v>0.4364913974732638</v>
      </c>
      <c r="AF71" s="65">
        <f t="shared" si="20"/>
        <v>-0.5795781226059761</v>
      </c>
      <c r="AG71" s="64">
        <f t="shared" si="21"/>
        <v>1.0402284561941122</v>
      </c>
      <c r="AH71" s="66">
        <f t="shared" si="22"/>
        <v>0.6300607200926993</v>
      </c>
      <c r="AI71" s="67">
        <f t="shared" si="23"/>
        <v>0.6462525655091154</v>
      </c>
      <c r="AJ71" s="68">
        <f t="shared" si="24"/>
        <v>0.8005958059713814</v>
      </c>
      <c r="AK71" s="68">
        <f t="shared" si="24"/>
        <v>0.23288909590591755</v>
      </c>
      <c r="AL71" s="107">
        <f t="shared" si="24"/>
        <v>-0.0719114698051122</v>
      </c>
    </row>
    <row r="72" spans="1:38" ht="13.5">
      <c r="A72" s="96" t="s">
        <v>89</v>
      </c>
      <c r="B72" s="54" t="s">
        <v>63</v>
      </c>
      <c r="C72" s="22">
        <v>20590977.927755617</v>
      </c>
      <c r="D72" s="34">
        <v>2920161.581618404</v>
      </c>
      <c r="E72" s="29">
        <f t="shared" si="16"/>
        <v>23511139.509374022</v>
      </c>
      <c r="F72" s="97">
        <v>1325358.1800000002</v>
      </c>
      <c r="G72" s="60">
        <v>1399196.5299999998</v>
      </c>
      <c r="H72" s="61">
        <v>1022763.2699999996</v>
      </c>
      <c r="I72" s="61">
        <v>3591770.3200000003</v>
      </c>
      <c r="J72" s="62">
        <f t="shared" si="17"/>
        <v>6013730.119999999</v>
      </c>
      <c r="K72" s="98">
        <v>419245.42</v>
      </c>
      <c r="L72" s="63">
        <v>1380027.89</v>
      </c>
      <c r="N72" s="96" t="s">
        <v>89</v>
      </c>
      <c r="O72" s="54" t="s">
        <v>63</v>
      </c>
      <c r="P72" s="22">
        <v>16006426.97626585</v>
      </c>
      <c r="Q72" s="34">
        <v>1321192.2114771702</v>
      </c>
      <c r="R72" s="29">
        <f t="shared" si="18"/>
        <v>17327619.18774302</v>
      </c>
      <c r="S72" s="97">
        <v>3337460.9800000004</v>
      </c>
      <c r="T72" s="60">
        <v>732627.8999999998</v>
      </c>
      <c r="U72" s="61">
        <v>652134.06</v>
      </c>
      <c r="V72" s="61">
        <v>2125153.0399999996</v>
      </c>
      <c r="W72" s="62">
        <f t="shared" si="25"/>
        <v>3509914.9999999995</v>
      </c>
      <c r="X72" s="98">
        <v>353298.17999999993</v>
      </c>
      <c r="Y72" s="63">
        <v>1574224.7</v>
      </c>
      <c r="AA72" s="96" t="s">
        <v>89</v>
      </c>
      <c r="AB72" s="54" t="s">
        <v>63</v>
      </c>
      <c r="AC72" s="117">
        <f t="shared" si="19"/>
        <v>0.2864193838067477</v>
      </c>
      <c r="AD72" s="67">
        <f t="shared" si="19"/>
        <v>1.2102473480020688</v>
      </c>
      <c r="AE72" s="65">
        <f t="shared" si="20"/>
        <v>0.356859200022414</v>
      </c>
      <c r="AF72" s="65">
        <f t="shared" si="20"/>
        <v>-0.602884291998524</v>
      </c>
      <c r="AG72" s="64">
        <f t="shared" si="21"/>
        <v>0.9098324401787048</v>
      </c>
      <c r="AH72" s="66">
        <f t="shared" si="22"/>
        <v>0.5683328516838999</v>
      </c>
      <c r="AI72" s="67">
        <f t="shared" si="23"/>
        <v>0.6901231357907291</v>
      </c>
      <c r="AJ72" s="68">
        <f t="shared" si="24"/>
        <v>0.7133549160022394</v>
      </c>
      <c r="AK72" s="68">
        <f t="shared" si="24"/>
        <v>0.18666170315397612</v>
      </c>
      <c r="AL72" s="107">
        <f t="shared" si="24"/>
        <v>-0.12336028649531416</v>
      </c>
    </row>
    <row r="73" spans="1:38" ht="13.5">
      <c r="A73" s="96" t="s">
        <v>25</v>
      </c>
      <c r="B73" s="54" t="s">
        <v>59</v>
      </c>
      <c r="C73" s="22">
        <v>34165871.444291815</v>
      </c>
      <c r="D73" s="34">
        <v>4845319.418251108</v>
      </c>
      <c r="E73" s="29">
        <f t="shared" si="16"/>
        <v>39011190.86254293</v>
      </c>
      <c r="F73" s="97">
        <v>2199119.3</v>
      </c>
      <c r="G73" s="60">
        <v>7515177.429999997</v>
      </c>
      <c r="H73" s="61">
        <v>1934331.9400000002</v>
      </c>
      <c r="I73" s="61">
        <v>10981329.050000008</v>
      </c>
      <c r="J73" s="62">
        <f t="shared" si="17"/>
        <v>20430838.420000006</v>
      </c>
      <c r="K73" s="98">
        <v>2068160.1799999997</v>
      </c>
      <c r="L73" s="63">
        <v>2289830.8800000004</v>
      </c>
      <c r="N73" s="96" t="s">
        <v>25</v>
      </c>
      <c r="O73" s="54" t="s">
        <v>59</v>
      </c>
      <c r="P73" s="22">
        <v>24201325.30286315</v>
      </c>
      <c r="Q73" s="34">
        <v>1997610.2439963492</v>
      </c>
      <c r="R73" s="29">
        <f t="shared" si="18"/>
        <v>26198935.5468595</v>
      </c>
      <c r="S73" s="97">
        <v>5046159.22</v>
      </c>
      <c r="T73" s="60">
        <v>3738085.060000001</v>
      </c>
      <c r="U73" s="61">
        <v>1225490.3200000008</v>
      </c>
      <c r="V73" s="61">
        <v>5541724.5699999975</v>
      </c>
      <c r="W73" s="62">
        <f t="shared" si="25"/>
        <v>10505299.95</v>
      </c>
      <c r="X73" s="98">
        <v>1638285.18</v>
      </c>
      <c r="Y73" s="63">
        <v>2380189.16</v>
      </c>
      <c r="AA73" s="96" t="s">
        <v>25</v>
      </c>
      <c r="AB73" s="54" t="s">
        <v>59</v>
      </c>
      <c r="AC73" s="117">
        <f t="shared" si="19"/>
        <v>0.411735556492429</v>
      </c>
      <c r="AD73" s="67">
        <f t="shared" si="19"/>
        <v>1.4255579549680983</v>
      </c>
      <c r="AE73" s="65">
        <f t="shared" si="20"/>
        <v>0.4890372470578963</v>
      </c>
      <c r="AF73" s="65">
        <f t="shared" si="20"/>
        <v>-0.5641993833084007</v>
      </c>
      <c r="AG73" s="64">
        <f t="shared" si="21"/>
        <v>1.0104351049732387</v>
      </c>
      <c r="AH73" s="66">
        <f t="shared" si="22"/>
        <v>0.5784147034307043</v>
      </c>
      <c r="AI73" s="67">
        <f t="shared" si="23"/>
        <v>0.981572507130215</v>
      </c>
      <c r="AJ73" s="68">
        <f t="shared" si="24"/>
        <v>0.944812477248687</v>
      </c>
      <c r="AK73" s="68">
        <f t="shared" si="24"/>
        <v>0.2623932665984319</v>
      </c>
      <c r="AL73" s="107">
        <f t="shared" si="24"/>
        <v>-0.03796264663267346</v>
      </c>
    </row>
    <row r="74" spans="1:38" ht="13.5">
      <c r="A74" s="96" t="s">
        <v>26</v>
      </c>
      <c r="B74" s="54" t="s">
        <v>59</v>
      </c>
      <c r="C74" s="22">
        <v>80526656.99012984</v>
      </c>
      <c r="D74" s="34">
        <v>11420091.404292583</v>
      </c>
      <c r="E74" s="29">
        <f t="shared" si="16"/>
        <v>91946748.39442243</v>
      </c>
      <c r="F74" s="97">
        <v>5183176.029999999</v>
      </c>
      <c r="G74" s="60">
        <v>29451593.109999996</v>
      </c>
      <c r="H74" s="61">
        <v>5955381.740000002</v>
      </c>
      <c r="I74" s="61">
        <v>16740640.170000002</v>
      </c>
      <c r="J74" s="62">
        <f t="shared" si="17"/>
        <v>52147615.019999996</v>
      </c>
      <c r="K74" s="98">
        <v>8236573.37</v>
      </c>
      <c r="L74" s="63">
        <v>5396977.080000001</v>
      </c>
      <c r="N74" s="96" t="s">
        <v>26</v>
      </c>
      <c r="O74" s="54" t="s">
        <v>59</v>
      </c>
      <c r="P74" s="22">
        <v>56790967.354598396</v>
      </c>
      <c r="Q74" s="34">
        <v>4687603.539653534</v>
      </c>
      <c r="R74" s="29">
        <f t="shared" si="18"/>
        <v>61478570.89425193</v>
      </c>
      <c r="S74" s="97">
        <v>11841345.870000001</v>
      </c>
      <c r="T74" s="60">
        <v>16550339.469999997</v>
      </c>
      <c r="U74" s="61">
        <v>3739557.9300000016</v>
      </c>
      <c r="V74" s="61">
        <v>9930567.869999995</v>
      </c>
      <c r="W74" s="62">
        <f t="shared" si="25"/>
        <v>30220465.269999996</v>
      </c>
      <c r="X74" s="98">
        <v>7457734.84</v>
      </c>
      <c r="Y74" s="63">
        <v>5585365.41</v>
      </c>
      <c r="AA74" s="96" t="s">
        <v>26</v>
      </c>
      <c r="AB74" s="54" t="s">
        <v>59</v>
      </c>
      <c r="AC74" s="117">
        <f t="shared" si="19"/>
        <v>0.4179483241996502</v>
      </c>
      <c r="AD74" s="67">
        <f t="shared" si="19"/>
        <v>1.436232353629602</v>
      </c>
      <c r="AE74" s="65">
        <f t="shared" si="20"/>
        <v>0.4955902041473639</v>
      </c>
      <c r="AF74" s="65">
        <f t="shared" si="20"/>
        <v>-0.5622815103195699</v>
      </c>
      <c r="AG74" s="64">
        <f t="shared" si="21"/>
        <v>0.7795159527322977</v>
      </c>
      <c r="AH74" s="66">
        <f t="shared" si="22"/>
        <v>0.5925362974655135</v>
      </c>
      <c r="AI74" s="67">
        <f t="shared" si="23"/>
        <v>0.6857686679301664</v>
      </c>
      <c r="AJ74" s="68">
        <f t="shared" si="24"/>
        <v>0.7255728710360787</v>
      </c>
      <c r="AK74" s="68">
        <f t="shared" si="24"/>
        <v>0.10443365803550075</v>
      </c>
      <c r="AL74" s="107">
        <f t="shared" si="24"/>
        <v>-0.03372891765733177</v>
      </c>
    </row>
    <row r="75" spans="1:38" ht="13.5">
      <c r="A75" s="96" t="s">
        <v>27</v>
      </c>
      <c r="B75" s="54" t="s">
        <v>62</v>
      </c>
      <c r="C75" s="22">
        <v>19918654.13103844</v>
      </c>
      <c r="D75" s="34">
        <v>2824814.282987438</v>
      </c>
      <c r="E75" s="29">
        <f t="shared" si="16"/>
        <v>22743468.414025877</v>
      </c>
      <c r="F75" s="97">
        <v>1282083.4100000001</v>
      </c>
      <c r="G75" s="60">
        <v>2193404.6899999985</v>
      </c>
      <c r="H75" s="61">
        <v>259494.97000000003</v>
      </c>
      <c r="I75" s="61">
        <v>831304.35</v>
      </c>
      <c r="J75" s="62">
        <f t="shared" si="17"/>
        <v>3284204.009999999</v>
      </c>
      <c r="K75" s="98">
        <v>464188.78</v>
      </c>
      <c r="L75" s="63">
        <v>1334968.0900000003</v>
      </c>
      <c r="N75" s="96" t="s">
        <v>27</v>
      </c>
      <c r="O75" s="54" t="s">
        <v>62</v>
      </c>
      <c r="P75" s="22">
        <v>14728280.398339927</v>
      </c>
      <c r="Q75" s="34">
        <v>1215692.2578406795</v>
      </c>
      <c r="R75" s="29">
        <f t="shared" si="18"/>
        <v>15943972.656180607</v>
      </c>
      <c r="S75" s="97">
        <v>3070957.77</v>
      </c>
      <c r="T75" s="60">
        <v>1178976.2399999998</v>
      </c>
      <c r="U75" s="61">
        <v>180665.1099999999</v>
      </c>
      <c r="V75" s="61">
        <v>547595.3200000001</v>
      </c>
      <c r="W75" s="62">
        <f t="shared" si="25"/>
        <v>1907236.6699999997</v>
      </c>
      <c r="X75" s="98">
        <v>388455.39</v>
      </c>
      <c r="Y75" s="63">
        <v>1448519.569999999</v>
      </c>
      <c r="AA75" s="96" t="s">
        <v>27</v>
      </c>
      <c r="AB75" s="54" t="s">
        <v>62</v>
      </c>
      <c r="AC75" s="117">
        <f t="shared" si="19"/>
        <v>0.35240867177430535</v>
      </c>
      <c r="AD75" s="67">
        <f t="shared" si="19"/>
        <v>1.3236261190022645</v>
      </c>
      <c r="AE75" s="65">
        <f t="shared" si="20"/>
        <v>0.426461830089095</v>
      </c>
      <c r="AF75" s="65">
        <f t="shared" si="20"/>
        <v>-0.5825135003403188</v>
      </c>
      <c r="AG75" s="64">
        <f t="shared" si="21"/>
        <v>0.8604316317689311</v>
      </c>
      <c r="AH75" s="66">
        <f t="shared" si="22"/>
        <v>0.43633139791075415</v>
      </c>
      <c r="AI75" s="67">
        <f t="shared" si="23"/>
        <v>0.5180998077193206</v>
      </c>
      <c r="AJ75" s="68">
        <f t="shared" si="24"/>
        <v>0.7219698329311166</v>
      </c>
      <c r="AK75" s="68">
        <f t="shared" si="24"/>
        <v>0.19496032736217161</v>
      </c>
      <c r="AL75" s="107">
        <f t="shared" si="24"/>
        <v>-0.07839140205748041</v>
      </c>
    </row>
    <row r="76" spans="1:38" ht="13.5">
      <c r="A76" s="96" t="s">
        <v>32</v>
      </c>
      <c r="B76" s="54" t="s">
        <v>59</v>
      </c>
      <c r="C76" s="22">
        <v>22321897.45492795</v>
      </c>
      <c r="D76" s="34">
        <v>3165636.3095237957</v>
      </c>
      <c r="E76" s="29">
        <f t="shared" si="16"/>
        <v>25487533.764451746</v>
      </c>
      <c r="F76" s="97">
        <v>1436770.47</v>
      </c>
      <c r="G76" s="60">
        <v>3620742.0800000015</v>
      </c>
      <c r="H76" s="61">
        <v>941084.1899999996</v>
      </c>
      <c r="I76" s="61">
        <v>4546435.159999999</v>
      </c>
      <c r="J76" s="62">
        <f t="shared" si="17"/>
        <v>9108261.43</v>
      </c>
      <c r="K76" s="98">
        <v>799432.8500000001</v>
      </c>
      <c r="L76" s="63">
        <v>1496035.9400000004</v>
      </c>
      <c r="N76" s="96" t="s">
        <v>32</v>
      </c>
      <c r="O76" s="54" t="s">
        <v>59</v>
      </c>
      <c r="P76" s="22">
        <v>16035402.59138256</v>
      </c>
      <c r="Q76" s="34">
        <v>1323583.8980835392</v>
      </c>
      <c r="R76" s="29">
        <f t="shared" si="18"/>
        <v>17358986.489466097</v>
      </c>
      <c r="S76" s="97">
        <v>3343502.62</v>
      </c>
      <c r="T76" s="60">
        <v>1960600.7099999993</v>
      </c>
      <c r="U76" s="61">
        <v>588142.2299999999</v>
      </c>
      <c r="V76" s="61">
        <v>2710807.420000001</v>
      </c>
      <c r="W76" s="62">
        <f t="shared" si="25"/>
        <v>5259550.359999999</v>
      </c>
      <c r="X76" s="98">
        <v>660673.94</v>
      </c>
      <c r="Y76" s="63">
        <v>1577074.43</v>
      </c>
      <c r="AA76" s="96" t="s">
        <v>32</v>
      </c>
      <c r="AB76" s="54" t="s">
        <v>59</v>
      </c>
      <c r="AC76" s="117">
        <f t="shared" si="19"/>
        <v>0.39203848033873245</v>
      </c>
      <c r="AD76" s="67">
        <f t="shared" si="19"/>
        <v>1.3917156397168515</v>
      </c>
      <c r="AE76" s="65">
        <f t="shared" si="20"/>
        <v>0.46826162805750626</v>
      </c>
      <c r="AF76" s="65">
        <f t="shared" si="20"/>
        <v>-0.5702798432381668</v>
      </c>
      <c r="AG76" s="64">
        <f t="shared" si="21"/>
        <v>0.846751386721676</v>
      </c>
      <c r="AH76" s="66">
        <f t="shared" si="22"/>
        <v>0.6000962726311965</v>
      </c>
      <c r="AI76" s="67">
        <f t="shared" si="23"/>
        <v>0.6771516583793318</v>
      </c>
      <c r="AJ76" s="68">
        <f t="shared" si="24"/>
        <v>0.7317566724468061</v>
      </c>
      <c r="AK76" s="68">
        <f t="shared" si="24"/>
        <v>0.21002631040661313</v>
      </c>
      <c r="AL76" s="107">
        <f t="shared" si="24"/>
        <v>-0.051385329987246986</v>
      </c>
    </row>
    <row r="77" spans="1:38" ht="13.5">
      <c r="A77" s="96" t="s">
        <v>29</v>
      </c>
      <c r="B77" s="54" t="s">
        <v>88</v>
      </c>
      <c r="C77" s="22">
        <v>18244129.626733743</v>
      </c>
      <c r="D77" s="34">
        <v>2587337.3577969237</v>
      </c>
      <c r="E77" s="29">
        <f t="shared" si="16"/>
        <v>20831466.984530665</v>
      </c>
      <c r="F77" s="97">
        <v>1174301.01</v>
      </c>
      <c r="G77" s="60">
        <v>1328907.8400000003</v>
      </c>
      <c r="H77" s="61">
        <v>161147.17000000007</v>
      </c>
      <c r="I77" s="61">
        <v>316489.29</v>
      </c>
      <c r="J77" s="62">
        <f t="shared" si="17"/>
        <v>1806544.3000000005</v>
      </c>
      <c r="K77" s="98">
        <v>255486.59000000003</v>
      </c>
      <c r="L77" s="63">
        <v>1222739.84</v>
      </c>
      <c r="N77" s="96" t="s">
        <v>29</v>
      </c>
      <c r="O77" s="54" t="s">
        <v>88</v>
      </c>
      <c r="P77" s="22">
        <v>13382276.396978296</v>
      </c>
      <c r="Q77" s="34">
        <v>1104591.2603567948</v>
      </c>
      <c r="R77" s="29">
        <f t="shared" si="18"/>
        <v>14486867.657335091</v>
      </c>
      <c r="S77" s="97">
        <v>2790305.7600000002</v>
      </c>
      <c r="T77" s="60">
        <v>726184.6999999997</v>
      </c>
      <c r="U77" s="61">
        <v>114144.48000000003</v>
      </c>
      <c r="V77" s="61">
        <v>191137.71000000002</v>
      </c>
      <c r="W77" s="62">
        <f t="shared" si="25"/>
        <v>1031466.8899999997</v>
      </c>
      <c r="X77" s="98">
        <v>213396.1</v>
      </c>
      <c r="Y77" s="63">
        <v>1316140.7</v>
      </c>
      <c r="AA77" s="96" t="s">
        <v>29</v>
      </c>
      <c r="AB77" s="54" t="s">
        <v>88</v>
      </c>
      <c r="AC77" s="117">
        <f t="shared" si="19"/>
        <v>0.3633053962966455</v>
      </c>
      <c r="AD77" s="67">
        <f t="shared" si="19"/>
        <v>1.3423482066671304</v>
      </c>
      <c r="AE77" s="65">
        <f t="shared" si="20"/>
        <v>0.437955221050365</v>
      </c>
      <c r="AF77" s="65">
        <f t="shared" si="20"/>
        <v>-0.5791497022175807</v>
      </c>
      <c r="AG77" s="64">
        <f t="shared" si="21"/>
        <v>0.8299860076919836</v>
      </c>
      <c r="AH77" s="66">
        <f t="shared" si="22"/>
        <v>0.4117824182124272</v>
      </c>
      <c r="AI77" s="67">
        <f t="shared" si="23"/>
        <v>0.6558181533094645</v>
      </c>
      <c r="AJ77" s="68">
        <f t="shared" si="24"/>
        <v>0.7514321763638978</v>
      </c>
      <c r="AK77" s="68">
        <f t="shared" si="24"/>
        <v>0.19724113983338976</v>
      </c>
      <c r="AL77" s="107">
        <f t="shared" si="24"/>
        <v>-0.07096571058094314</v>
      </c>
    </row>
    <row r="78" spans="1:38" ht="13.5">
      <c r="A78" s="96" t="s">
        <v>28</v>
      </c>
      <c r="B78" s="54" t="s">
        <v>59</v>
      </c>
      <c r="C78" s="22">
        <v>40504536.12299276</v>
      </c>
      <c r="D78" s="34">
        <v>5744253.171589439</v>
      </c>
      <c r="E78" s="29">
        <f t="shared" si="16"/>
        <v>46248789.2945822</v>
      </c>
      <c r="F78" s="97">
        <v>2607113.5700000003</v>
      </c>
      <c r="G78" s="60">
        <v>9515982.81</v>
      </c>
      <c r="H78" s="61">
        <v>3942196.7499999995</v>
      </c>
      <c r="I78" s="61">
        <v>13510934.629999999</v>
      </c>
      <c r="J78" s="62">
        <f t="shared" si="17"/>
        <v>26969114.189999998</v>
      </c>
      <c r="K78" s="98">
        <v>3298146.7199999997</v>
      </c>
      <c r="L78" s="63">
        <v>2714654.5399999996</v>
      </c>
      <c r="N78" s="96" t="s">
        <v>28</v>
      </c>
      <c r="O78" s="54" t="s">
        <v>59</v>
      </c>
      <c r="P78" s="22">
        <v>29619765.329687648</v>
      </c>
      <c r="Q78" s="34">
        <v>2444855.6393873165</v>
      </c>
      <c r="R78" s="29">
        <f t="shared" si="18"/>
        <v>32064620.969074965</v>
      </c>
      <c r="S78" s="97">
        <v>6175944.91</v>
      </c>
      <c r="T78" s="60">
        <v>4834071.989999997</v>
      </c>
      <c r="U78" s="61">
        <v>2473580.9299999992</v>
      </c>
      <c r="V78" s="61">
        <v>7808830.529999997</v>
      </c>
      <c r="W78" s="62">
        <f t="shared" si="25"/>
        <v>15116483.449999992</v>
      </c>
      <c r="X78" s="98">
        <v>2736789.06</v>
      </c>
      <c r="Y78" s="63">
        <v>2913090.1899999995</v>
      </c>
      <c r="AA78" s="96" t="s">
        <v>28</v>
      </c>
      <c r="AB78" s="54" t="s">
        <v>59</v>
      </c>
      <c r="AC78" s="117">
        <f t="shared" si="19"/>
        <v>0.3674833568784355</v>
      </c>
      <c r="AD78" s="67">
        <f t="shared" si="19"/>
        <v>1.3495265237946543</v>
      </c>
      <c r="AE78" s="65">
        <f t="shared" si="20"/>
        <v>0.4423619521087525</v>
      </c>
      <c r="AF78" s="65">
        <f t="shared" si="20"/>
        <v>-0.5778599699329248</v>
      </c>
      <c r="AG78" s="64">
        <f t="shared" si="21"/>
        <v>0.9685231890806008</v>
      </c>
      <c r="AH78" s="66">
        <f t="shared" si="22"/>
        <v>0.5937205458646548</v>
      </c>
      <c r="AI78" s="67">
        <f t="shared" si="23"/>
        <v>0.7302122997923486</v>
      </c>
      <c r="AJ78" s="68">
        <f t="shared" si="24"/>
        <v>0.7840865092205034</v>
      </c>
      <c r="AK78" s="68">
        <f t="shared" si="24"/>
        <v>0.20511542822375928</v>
      </c>
      <c r="AL78" s="107">
        <f t="shared" si="24"/>
        <v>-0.06811860843896489</v>
      </c>
    </row>
    <row r="79" spans="1:38" ht="13.5">
      <c r="A79" s="96" t="s">
        <v>90</v>
      </c>
      <c r="B79" s="54" t="s">
        <v>59</v>
      </c>
      <c r="C79" s="22">
        <v>25102919.486219935</v>
      </c>
      <c r="D79" s="34">
        <v>3560033.9783429373</v>
      </c>
      <c r="E79" s="29">
        <f t="shared" si="16"/>
        <v>28662953.46456287</v>
      </c>
      <c r="F79" s="97">
        <v>1615773.65</v>
      </c>
      <c r="G79" s="60">
        <v>4403066.2299999995</v>
      </c>
      <c r="H79" s="61">
        <v>873424.1300000004</v>
      </c>
      <c r="I79" s="61">
        <v>3714537.740000002</v>
      </c>
      <c r="J79" s="62">
        <f t="shared" si="17"/>
        <v>8991028.100000001</v>
      </c>
      <c r="K79" s="98">
        <v>1086086.83</v>
      </c>
      <c r="L79" s="63">
        <v>1682422.8700000003</v>
      </c>
      <c r="N79" s="96" t="s">
        <v>90</v>
      </c>
      <c r="O79" s="54" t="s">
        <v>59</v>
      </c>
      <c r="P79" s="22">
        <v>17898262.22307385</v>
      </c>
      <c r="Q79" s="34">
        <v>1477346.8609306007</v>
      </c>
      <c r="R79" s="29">
        <f t="shared" si="18"/>
        <v>19375609.08400445</v>
      </c>
      <c r="S79" s="97">
        <v>3731922.9299999997</v>
      </c>
      <c r="T79" s="60">
        <v>2343430.0600000015</v>
      </c>
      <c r="U79" s="61">
        <v>529655.0199999998</v>
      </c>
      <c r="V79" s="61">
        <v>2112592.909999999</v>
      </c>
      <c r="W79" s="62">
        <f t="shared" si="25"/>
        <v>4985677.99</v>
      </c>
      <c r="X79" s="98">
        <v>869959.29</v>
      </c>
      <c r="Y79" s="63">
        <v>1760285.83</v>
      </c>
      <c r="AA79" s="96" t="s">
        <v>90</v>
      </c>
      <c r="AB79" s="71" t="s">
        <v>59</v>
      </c>
      <c r="AC79" s="117">
        <f t="shared" si="19"/>
        <v>0.4025338981713027</v>
      </c>
      <c r="AD79" s="67">
        <f t="shared" si="19"/>
        <v>1.409748226696352</v>
      </c>
      <c r="AE79" s="65">
        <f t="shared" si="20"/>
        <v>0.4793317381813609</v>
      </c>
      <c r="AF79" s="65">
        <f t="shared" si="20"/>
        <v>-0.5670399200875245</v>
      </c>
      <c r="AG79" s="64">
        <f t="shared" si="21"/>
        <v>0.8788980755841276</v>
      </c>
      <c r="AH79" s="66">
        <f t="shared" si="22"/>
        <v>0.6490434283054671</v>
      </c>
      <c r="AI79" s="67">
        <f t="shared" si="23"/>
        <v>0.7582837291638944</v>
      </c>
      <c r="AJ79" s="68">
        <f t="shared" si="24"/>
        <v>0.8033712000722295</v>
      </c>
      <c r="AK79" s="68">
        <f t="shared" si="24"/>
        <v>0.24843408477194373</v>
      </c>
      <c r="AL79" s="107">
        <f t="shared" si="24"/>
        <v>-0.044233134569969135</v>
      </c>
    </row>
    <row r="80" spans="1:38" ht="13.5">
      <c r="A80" s="96" t="s">
        <v>30</v>
      </c>
      <c r="B80" s="54" t="s">
        <v>62</v>
      </c>
      <c r="C80" s="22">
        <v>17854800.131515004</v>
      </c>
      <c r="D80" s="34">
        <v>2532123.611343621</v>
      </c>
      <c r="E80" s="29">
        <f t="shared" si="16"/>
        <v>20386923.742858626</v>
      </c>
      <c r="F80" s="97">
        <v>1149241.44</v>
      </c>
      <c r="G80" s="60">
        <v>956939.9899999998</v>
      </c>
      <c r="H80" s="61">
        <v>378087.10999999975</v>
      </c>
      <c r="I80" s="61">
        <v>509367.36</v>
      </c>
      <c r="J80" s="62">
        <f t="shared" si="17"/>
        <v>1844394.4599999995</v>
      </c>
      <c r="K80" s="98">
        <v>205423.47999999998</v>
      </c>
      <c r="L80" s="63">
        <v>1196646.5499999989</v>
      </c>
      <c r="N80" s="96" t="s">
        <v>30</v>
      </c>
      <c r="O80" s="54" t="s">
        <v>62</v>
      </c>
      <c r="P80" s="22">
        <v>13021195.654754702</v>
      </c>
      <c r="Q80" s="34">
        <v>1074787.165723584</v>
      </c>
      <c r="R80" s="29">
        <f t="shared" si="18"/>
        <v>14095982.820478287</v>
      </c>
      <c r="S80" s="97">
        <v>2715017.7</v>
      </c>
      <c r="T80" s="60">
        <v>526196.54</v>
      </c>
      <c r="U80" s="61">
        <v>262063.40000000005</v>
      </c>
      <c r="V80" s="61">
        <v>288036.0100000002</v>
      </c>
      <c r="W80" s="62">
        <f t="shared" si="25"/>
        <v>1076295.9500000002</v>
      </c>
      <c r="X80" s="98">
        <v>179828.68</v>
      </c>
      <c r="Y80" s="63">
        <v>1280628.6599999992</v>
      </c>
      <c r="AA80" s="96" t="s">
        <v>30</v>
      </c>
      <c r="AB80" s="54" t="s">
        <v>62</v>
      </c>
      <c r="AC80" s="117">
        <f t="shared" si="19"/>
        <v>0.371210494406119</v>
      </c>
      <c r="AD80" s="67">
        <f t="shared" si="19"/>
        <v>1.3559302642387876</v>
      </c>
      <c r="AE80" s="65">
        <f t="shared" si="20"/>
        <v>0.4462931746228451</v>
      </c>
      <c r="AF80" s="65">
        <f t="shared" si="20"/>
        <v>-0.576709411507704</v>
      </c>
      <c r="AG80" s="64">
        <f t="shared" si="21"/>
        <v>0.8185980280296021</v>
      </c>
      <c r="AH80" s="66">
        <f t="shared" si="22"/>
        <v>0.44273145353376187</v>
      </c>
      <c r="AI80" s="67">
        <f t="shared" si="23"/>
        <v>0.7684155533191828</v>
      </c>
      <c r="AJ80" s="68">
        <f t="shared" si="24"/>
        <v>0.7136499119967878</v>
      </c>
      <c r="AK80" s="68">
        <f t="shared" si="24"/>
        <v>0.14232879872109372</v>
      </c>
      <c r="AL80" s="107">
        <f t="shared" si="24"/>
        <v>-0.06557881501730589</v>
      </c>
    </row>
    <row r="81" spans="1:38" ht="13.5">
      <c r="A81" s="96" t="s">
        <v>31</v>
      </c>
      <c r="B81" s="54" t="s">
        <v>62</v>
      </c>
      <c r="C81" s="22">
        <v>23631552.9558601</v>
      </c>
      <c r="D81" s="34">
        <v>3351368.4147397494</v>
      </c>
      <c r="E81" s="29">
        <f t="shared" si="16"/>
        <v>26982921.37059985</v>
      </c>
      <c r="F81" s="97">
        <v>1521067.73</v>
      </c>
      <c r="G81" s="60">
        <v>6287129.510000002</v>
      </c>
      <c r="H81" s="61">
        <v>598997.3500000002</v>
      </c>
      <c r="I81" s="61">
        <v>1795329.6599999997</v>
      </c>
      <c r="J81" s="62">
        <f t="shared" si="17"/>
        <v>8681456.520000001</v>
      </c>
      <c r="K81" s="98">
        <v>1216145.0899999999</v>
      </c>
      <c r="L81" s="63">
        <v>1583810.2599999998</v>
      </c>
      <c r="N81" s="96" t="s">
        <v>31</v>
      </c>
      <c r="O81" s="54" t="s">
        <v>62</v>
      </c>
      <c r="P81" s="22">
        <v>17284573.554191772</v>
      </c>
      <c r="Q81" s="34">
        <v>1426692.1651136614</v>
      </c>
      <c r="R81" s="29">
        <f t="shared" si="18"/>
        <v>18711265.719305433</v>
      </c>
      <c r="S81" s="97">
        <v>3603964.21</v>
      </c>
      <c r="T81" s="60">
        <v>3443246.1</v>
      </c>
      <c r="U81" s="61">
        <v>408393.5400000003</v>
      </c>
      <c r="V81" s="61">
        <v>1057255.15</v>
      </c>
      <c r="W81" s="62">
        <f t="shared" si="25"/>
        <v>4908894.790000001</v>
      </c>
      <c r="X81" s="98">
        <v>1037183.1599999999</v>
      </c>
      <c r="Y81" s="63">
        <v>1699929.78</v>
      </c>
      <c r="AA81" s="96" t="s">
        <v>31</v>
      </c>
      <c r="AB81" s="54" t="s">
        <v>62</v>
      </c>
      <c r="AC81" s="117">
        <f t="shared" si="19"/>
        <v>0.36720485939493086</v>
      </c>
      <c r="AD81" s="67">
        <f t="shared" si="19"/>
        <v>1.3490480263994113</v>
      </c>
      <c r="AE81" s="65">
        <f t="shared" si="20"/>
        <v>0.4420682050792588</v>
      </c>
      <c r="AF81" s="65">
        <f t="shared" si="20"/>
        <v>-0.5779459391468263</v>
      </c>
      <c r="AG81" s="64">
        <f t="shared" si="21"/>
        <v>0.8259309173398908</v>
      </c>
      <c r="AH81" s="66">
        <f t="shared" si="22"/>
        <v>0.4667160259195082</v>
      </c>
      <c r="AI81" s="67">
        <f t="shared" si="23"/>
        <v>0.6981044358119228</v>
      </c>
      <c r="AJ81" s="68">
        <f t="shared" si="24"/>
        <v>0.768515499188362</v>
      </c>
      <c r="AK81" s="68">
        <f t="shared" si="24"/>
        <v>0.17254612001220693</v>
      </c>
      <c r="AL81" s="107">
        <f t="shared" si="24"/>
        <v>-0.06830842153962402</v>
      </c>
    </row>
    <row r="82" spans="1:38" ht="13.5">
      <c r="A82" s="96" t="s">
        <v>44</v>
      </c>
      <c r="B82" s="54" t="s">
        <v>62</v>
      </c>
      <c r="C82" s="22">
        <v>18227482.90311619</v>
      </c>
      <c r="D82" s="34">
        <v>2584976.560610002</v>
      </c>
      <c r="E82" s="29">
        <f t="shared" si="16"/>
        <v>20812459.463726193</v>
      </c>
      <c r="F82" s="97">
        <v>1173229.53</v>
      </c>
      <c r="G82" s="60">
        <v>1126792.57</v>
      </c>
      <c r="H82" s="61">
        <v>1232307.2700000007</v>
      </c>
      <c r="I82" s="61">
        <v>1249706.74</v>
      </c>
      <c r="J82" s="62">
        <f t="shared" si="17"/>
        <v>3608806.580000001</v>
      </c>
      <c r="K82" s="98">
        <v>235223.44</v>
      </c>
      <c r="L82" s="63">
        <v>1221624.1799999995</v>
      </c>
      <c r="N82" s="96" t="s">
        <v>44</v>
      </c>
      <c r="O82" s="54" t="s">
        <v>62</v>
      </c>
      <c r="P82" s="22">
        <v>13524677.924261268</v>
      </c>
      <c r="Q82" s="34">
        <v>1116345.2757299752</v>
      </c>
      <c r="R82" s="29">
        <f t="shared" si="18"/>
        <v>14641023.199991243</v>
      </c>
      <c r="S82" s="97">
        <v>2819997.56</v>
      </c>
      <c r="T82" s="60">
        <v>608925.26</v>
      </c>
      <c r="U82" s="61">
        <v>716793.2299999996</v>
      </c>
      <c r="V82" s="61">
        <v>803064.9999999999</v>
      </c>
      <c r="W82" s="62">
        <f t="shared" si="25"/>
        <v>2128783.4899999998</v>
      </c>
      <c r="X82" s="98">
        <v>190457.6</v>
      </c>
      <c r="Y82" s="63">
        <v>1330145.8600000003</v>
      </c>
      <c r="AA82" s="96" t="s">
        <v>44</v>
      </c>
      <c r="AB82" s="54" t="s">
        <v>62</v>
      </c>
      <c r="AC82" s="117">
        <f t="shared" si="19"/>
        <v>0.34772029361370493</v>
      </c>
      <c r="AD82" s="67">
        <f t="shared" si="19"/>
        <v>1.3155708335126808</v>
      </c>
      <c r="AE82" s="65">
        <f t="shared" si="20"/>
        <v>0.4215167327744307</v>
      </c>
      <c r="AF82" s="65">
        <f t="shared" si="20"/>
        <v>-0.5839607995972875</v>
      </c>
      <c r="AG82" s="64">
        <f t="shared" si="21"/>
        <v>0.8504612043849191</v>
      </c>
      <c r="AH82" s="66">
        <f t="shared" si="22"/>
        <v>0.719194906458591</v>
      </c>
      <c r="AI82" s="67">
        <f t="shared" si="23"/>
        <v>0.5561713435400624</v>
      </c>
      <c r="AJ82" s="68">
        <f t="shared" si="24"/>
        <v>0.6952435966139523</v>
      </c>
      <c r="AK82" s="68">
        <f t="shared" si="24"/>
        <v>0.23504360025538484</v>
      </c>
      <c r="AL82" s="107">
        <f t="shared" si="24"/>
        <v>-0.08158630061818994</v>
      </c>
    </row>
    <row r="83" spans="1:38" ht="14.25" thickBot="1">
      <c r="A83" s="100" t="s">
        <v>33</v>
      </c>
      <c r="B83" s="73" t="s">
        <v>88</v>
      </c>
      <c r="C83" s="24">
        <v>74211093.88706142</v>
      </c>
      <c r="D83" s="36">
        <v>10524433.859295286</v>
      </c>
      <c r="E83" s="31">
        <f t="shared" si="16"/>
        <v>84735527.7463567</v>
      </c>
      <c r="F83" s="101">
        <v>4776668.71</v>
      </c>
      <c r="G83" s="74">
        <v>26188223.700000018</v>
      </c>
      <c r="H83" s="75">
        <v>4372188.389999999</v>
      </c>
      <c r="I83" s="75">
        <v>15508907.170000006</v>
      </c>
      <c r="J83" s="76">
        <f t="shared" si="17"/>
        <v>46069319.26000002</v>
      </c>
      <c r="K83" s="102">
        <v>6192357.14</v>
      </c>
      <c r="L83" s="77">
        <v>4973701.810000001</v>
      </c>
      <c r="N83" s="100" t="s">
        <v>33</v>
      </c>
      <c r="O83" s="73" t="s">
        <v>88</v>
      </c>
      <c r="P83" s="24">
        <v>53384227.51232967</v>
      </c>
      <c r="Q83" s="36">
        <v>4406406.608395336</v>
      </c>
      <c r="R83" s="31">
        <f t="shared" si="18"/>
        <v>57790634.120725006</v>
      </c>
      <c r="S83" s="101">
        <v>11131014.86</v>
      </c>
      <c r="T83" s="74">
        <v>14185716.229999999</v>
      </c>
      <c r="U83" s="75">
        <v>2748629.4000000004</v>
      </c>
      <c r="V83" s="75">
        <v>9373952.610000007</v>
      </c>
      <c r="W83" s="76">
        <f t="shared" si="25"/>
        <v>26308298.240000006</v>
      </c>
      <c r="X83" s="102">
        <v>5317982.48</v>
      </c>
      <c r="Y83" s="77">
        <v>5250314.04</v>
      </c>
      <c r="AA83" s="99" t="s">
        <v>33</v>
      </c>
      <c r="AB83" s="70" t="s">
        <v>88</v>
      </c>
      <c r="AC83" s="118">
        <f t="shared" si="19"/>
        <v>0.3901314553989108</v>
      </c>
      <c r="AD83" s="81">
        <f t="shared" si="19"/>
        <v>1.3884391057428829</v>
      </c>
      <c r="AE83" s="79">
        <f t="shared" si="20"/>
        <v>0.46625018111660843</v>
      </c>
      <c r="AF83" s="79">
        <f t="shared" si="20"/>
        <v>-0.5708685353421583</v>
      </c>
      <c r="AG83" s="78">
        <f t="shared" si="21"/>
        <v>0.846098094406899</v>
      </c>
      <c r="AH83" s="80">
        <f t="shared" si="22"/>
        <v>0.5906794819265189</v>
      </c>
      <c r="AI83" s="81">
        <f t="shared" si="23"/>
        <v>0.6544682713090859</v>
      </c>
      <c r="AJ83" s="82">
        <f t="shared" si="24"/>
        <v>0.7511326213397833</v>
      </c>
      <c r="AK83" s="82">
        <f t="shared" si="24"/>
        <v>0.16441849202933057</v>
      </c>
      <c r="AL83" s="108">
        <f t="shared" si="24"/>
        <v>-0.05268489234979146</v>
      </c>
    </row>
    <row r="84" spans="1:38" ht="14.25" thickBot="1">
      <c r="A84" s="2"/>
      <c r="B84" s="2"/>
      <c r="C84" s="25">
        <f aca="true" t="shared" si="26" ref="C84:L84">+SUM(C6:C83)</f>
        <v>3397290534.1949553</v>
      </c>
      <c r="D84" s="37">
        <f t="shared" si="26"/>
        <v>481795344.26965916</v>
      </c>
      <c r="E84" s="32">
        <f t="shared" si="26"/>
        <v>3879085878.464614</v>
      </c>
      <c r="F84" s="32">
        <f t="shared" si="26"/>
        <v>218669885.26999998</v>
      </c>
      <c r="G84" s="25">
        <f t="shared" si="26"/>
        <v>1006556431.2200004</v>
      </c>
      <c r="H84" s="25">
        <f t="shared" si="26"/>
        <v>262404153.04999998</v>
      </c>
      <c r="I84" s="25">
        <f t="shared" si="26"/>
        <v>735768317.8899996</v>
      </c>
      <c r="J84" s="32">
        <f t="shared" si="26"/>
        <v>2004728902.1599996</v>
      </c>
      <c r="K84" s="104">
        <f t="shared" si="26"/>
        <v>273100459.92999995</v>
      </c>
      <c r="L84" s="83">
        <f t="shared" si="26"/>
        <v>227689811.28000003</v>
      </c>
      <c r="N84" s="2" t="s">
        <v>49</v>
      </c>
      <c r="O84" s="2"/>
      <c r="P84" s="25">
        <f aca="true" t="shared" si="27" ref="P84:Y84">+SUM(P6:P83)</f>
        <v>2476548300.573376</v>
      </c>
      <c r="Q84" s="37">
        <f t="shared" si="27"/>
        <v>204417658.6640009</v>
      </c>
      <c r="R84" s="32">
        <f t="shared" si="27"/>
        <v>2680965959.237378</v>
      </c>
      <c r="S84" s="103">
        <f t="shared" si="27"/>
        <v>516379036.3300001</v>
      </c>
      <c r="T84" s="25">
        <f t="shared" si="27"/>
        <v>533907448.7499999</v>
      </c>
      <c r="U84" s="25">
        <f t="shared" si="27"/>
        <v>160694611.74</v>
      </c>
      <c r="V84" s="25">
        <f t="shared" si="27"/>
        <v>420633464.4800001</v>
      </c>
      <c r="W84" s="32">
        <f t="shared" si="27"/>
        <v>1115235524.97</v>
      </c>
      <c r="X84" s="104">
        <f t="shared" si="27"/>
        <v>227113771.57</v>
      </c>
      <c r="Y84" s="83">
        <f t="shared" si="27"/>
        <v>243567379.85</v>
      </c>
      <c r="AA84" s="2" t="s">
        <v>49</v>
      </c>
      <c r="AB84" s="2"/>
      <c r="AC84" s="119">
        <f t="shared" si="19"/>
        <v>0.37178448464276137</v>
      </c>
      <c r="AD84" s="87">
        <f>+D84/Q84-1</f>
        <v>1.3569164592652974</v>
      </c>
      <c r="AE84" s="85">
        <f t="shared" si="20"/>
        <v>0.44689859455285674</v>
      </c>
      <c r="AF84" s="85">
        <f t="shared" si="20"/>
        <v>-0.5765322178372563</v>
      </c>
      <c r="AG84" s="84">
        <f t="shared" si="21"/>
        <v>0.8852638852980614</v>
      </c>
      <c r="AH84" s="86">
        <f t="shared" si="22"/>
        <v>0.6329368496472274</v>
      </c>
      <c r="AI84" s="87">
        <f t="shared" si="23"/>
        <v>0.7491911129790372</v>
      </c>
      <c r="AJ84" s="88">
        <f t="shared" si="24"/>
        <v>0.7975834317275061</v>
      </c>
      <c r="AK84" s="88">
        <f t="shared" si="24"/>
        <v>0.20248304645773607</v>
      </c>
      <c r="AL84" s="109">
        <f t="shared" si="24"/>
        <v>-0.06518758209649467</v>
      </c>
    </row>
    <row r="85" spans="5:24" ht="11.25" customHeight="1" thickBot="1">
      <c r="E85" s="9"/>
      <c r="K85" s="9"/>
      <c r="R85" s="9"/>
      <c r="X85" s="9"/>
    </row>
    <row r="86" spans="5:38" ht="14.25" thickBot="1">
      <c r="E86" s="2"/>
      <c r="F86" s="38">
        <f>SUM(E84:F84)</f>
        <v>4097755763.734614</v>
      </c>
      <c r="G86" s="2"/>
      <c r="H86" s="3"/>
      <c r="I86" s="3"/>
      <c r="J86" s="3"/>
      <c r="K86" s="38">
        <f>+J84+K84</f>
        <v>2277829362.0899997</v>
      </c>
      <c r="L86" s="89">
        <f>SUM(L84)</f>
        <v>227689811.28000003</v>
      </c>
      <c r="R86" s="2"/>
      <c r="S86" s="38">
        <f>SUM(R84:S84)</f>
        <v>3197344995.567378</v>
      </c>
      <c r="T86" s="2"/>
      <c r="U86" s="3"/>
      <c r="V86" s="3"/>
      <c r="W86" s="3"/>
      <c r="X86" s="38">
        <f>+SUM(W84:X84)</f>
        <v>1342349296.54</v>
      </c>
      <c r="Y86" s="89">
        <f>SUM(Y84)</f>
        <v>243567379.85</v>
      </c>
      <c r="AE86" s="5"/>
      <c r="AF86" s="6">
        <f>+(F86-S86)/S86</f>
        <v>0.2816120154113852</v>
      </c>
      <c r="AG86" s="5"/>
      <c r="AH86" s="7"/>
      <c r="AI86" s="7"/>
      <c r="AJ86" s="7"/>
      <c r="AK86" s="6">
        <f>+(K86-X86)/X86</f>
        <v>0.6968976465077052</v>
      </c>
      <c r="AL86" s="6">
        <f>+(L86-Y86)/Y86</f>
        <v>-0.06518758209649461</v>
      </c>
    </row>
    <row r="87" spans="11:38" ht="6.75" customHeight="1">
      <c r="K87" s="90"/>
      <c r="L87" s="90"/>
      <c r="X87" s="90"/>
      <c r="Y87" s="90"/>
      <c r="AE87" s="8"/>
      <c r="AF87" s="8"/>
      <c r="AG87" s="8"/>
      <c r="AH87" s="8"/>
      <c r="AI87" s="8"/>
      <c r="AJ87" s="8"/>
      <c r="AK87" s="8"/>
      <c r="AL87" s="8"/>
    </row>
    <row r="88" spans="1:14" ht="13.5">
      <c r="A88" s="12" t="s">
        <v>106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40"/>
      <c r="N88" s="12" t="s">
        <v>105</v>
      </c>
    </row>
    <row r="89" spans="2:38" s="129" customFormat="1" ht="13.5"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 t="s">
        <v>108</v>
      </c>
      <c r="M89" s="130"/>
      <c r="Y89" s="128" t="s">
        <v>108</v>
      </c>
      <c r="AL89" s="128" t="s">
        <v>108</v>
      </c>
    </row>
  </sheetData>
  <sheetProtection/>
  <mergeCells count="18">
    <mergeCell ref="A1:L1"/>
    <mergeCell ref="N1:Y1"/>
    <mergeCell ref="AA1:AL1"/>
    <mergeCell ref="A3:A5"/>
    <mergeCell ref="C3:K3"/>
    <mergeCell ref="L3:L5"/>
    <mergeCell ref="N3:N5"/>
    <mergeCell ref="P3:X3"/>
    <mergeCell ref="Y3:Y5"/>
    <mergeCell ref="AA3:AA5"/>
    <mergeCell ref="AC3:AK3"/>
    <mergeCell ref="AL3:AL5"/>
    <mergeCell ref="C4:F4"/>
    <mergeCell ref="G4:K4"/>
    <mergeCell ref="P4:S4"/>
    <mergeCell ref="T4:X4"/>
    <mergeCell ref="AC4:AF4"/>
    <mergeCell ref="AG4:AK4"/>
  </mergeCells>
  <printOptions horizontalCentered="1" verticalCentered="1"/>
  <pageMargins left="0.4330708661417323" right="0.15748031496062992" top="0.3937007874015748" bottom="0.15748031496062992" header="0.15748031496062992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J1:N59"/>
  <sheetViews>
    <sheetView zoomScalePageLayoutView="0" workbookViewId="0" topLeftCell="A1">
      <selection activeCell="L45" sqref="L45"/>
    </sheetView>
  </sheetViews>
  <sheetFormatPr defaultColWidth="11.421875" defaultRowHeight="12.75"/>
  <cols>
    <col min="10" max="10" width="11.421875" style="120" customWidth="1"/>
    <col min="11" max="11" width="11.421875" style="121" customWidth="1"/>
    <col min="12" max="12" width="15.57421875" style="121" bestFit="1" customWidth="1"/>
    <col min="13" max="14" width="14.140625" style="121" bestFit="1" customWidth="1"/>
    <col min="15" max="17" width="11.421875" style="120" customWidth="1"/>
  </cols>
  <sheetData>
    <row r="1" spans="12:14" ht="25.5">
      <c r="L1" s="122" t="s">
        <v>98</v>
      </c>
      <c r="M1" s="122" t="s">
        <v>99</v>
      </c>
      <c r="N1" s="122" t="s">
        <v>96</v>
      </c>
    </row>
    <row r="2" spans="11:14" ht="12.75">
      <c r="K2" s="121" t="s">
        <v>100</v>
      </c>
      <c r="L2" s="123">
        <f>+'Acumulado Sept. 2018 vs 2017'!S86</f>
        <v>3197344995.567378</v>
      </c>
      <c r="M2" s="123">
        <f>+'Acumulado Sept. 2018 vs 2017'!X86</f>
        <v>1342349296.54</v>
      </c>
      <c r="N2" s="123">
        <f>+'Acumulado Sept. 2018 vs 2017'!Y86</f>
        <v>243567379.85</v>
      </c>
    </row>
    <row r="3" spans="11:14" ht="12.75">
      <c r="K3" s="121" t="s">
        <v>107</v>
      </c>
      <c r="L3" s="123">
        <f>+'Acumulado Sept. 2018 vs 2017'!F86</f>
        <v>4097755763.734614</v>
      </c>
      <c r="M3" s="123">
        <f>+'Acumulado Sept. 2018 vs 2017'!K86</f>
        <v>2277829362.0899997</v>
      </c>
      <c r="N3" s="123">
        <f>+'Acumulado Sept. 2018 vs 2017'!L86</f>
        <v>227689811.28000003</v>
      </c>
    </row>
    <row r="28" spans="12:14" ht="25.5">
      <c r="L28" s="122" t="s">
        <v>98</v>
      </c>
      <c r="M28" s="122" t="s">
        <v>99</v>
      </c>
      <c r="N28" s="122" t="s">
        <v>96</v>
      </c>
    </row>
    <row r="29" spans="11:14" ht="12.75">
      <c r="K29" s="121" t="s">
        <v>100</v>
      </c>
      <c r="L29" s="124">
        <f>+'Sept. 2018 vs 2017'!S86</f>
        <v>344688781.40139425</v>
      </c>
      <c r="M29" s="124">
        <f>+'Sept. 2018 vs 2017'!X86</f>
        <v>157554454.51999998</v>
      </c>
      <c r="N29" s="124">
        <f>+'Sept. 2018 vs 2017'!Y86</f>
        <v>22757087.430000003</v>
      </c>
    </row>
    <row r="30" spans="11:14" ht="12.75">
      <c r="K30" s="121" t="s">
        <v>107</v>
      </c>
      <c r="L30" s="124">
        <f>+'Sept. 2018 vs 2017'!F86</f>
        <v>476407276.7456182</v>
      </c>
      <c r="M30" s="124">
        <f>+'Sept. 2018 vs 2017'!K86</f>
        <v>277234120.97</v>
      </c>
      <c r="N30" s="124">
        <f>+'Sept. 2018 vs 2017'!L86</f>
        <v>0</v>
      </c>
    </row>
    <row r="51" ht="13.5">
      <c r="J51" s="128" t="s">
        <v>108</v>
      </c>
    </row>
    <row r="53" spans="12:14" ht="12.75">
      <c r="L53" s="122"/>
      <c r="M53" s="122"/>
      <c r="N53" s="122"/>
    </row>
    <row r="54" spans="12:14" ht="12.75">
      <c r="L54" s="124"/>
      <c r="M54" s="124"/>
      <c r="N54" s="124"/>
    </row>
    <row r="55" spans="12:14" ht="12.75">
      <c r="L55" s="124"/>
      <c r="M55" s="124"/>
      <c r="N55" s="124"/>
    </row>
    <row r="57" spans="11:13" ht="12.75">
      <c r="K57" s="122"/>
      <c r="L57" s="124"/>
      <c r="M57" s="124"/>
    </row>
    <row r="58" spans="11:13" ht="12.75">
      <c r="K58" s="122"/>
      <c r="L58" s="124"/>
      <c r="M58" s="124"/>
    </row>
    <row r="59" spans="11:13" ht="12.75">
      <c r="K59" s="122"/>
      <c r="L59" s="124"/>
      <c r="M59" s="124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DGRM</dc:creator>
  <cp:keywords/>
  <dc:description/>
  <cp:lastModifiedBy>Gob E R 2</cp:lastModifiedBy>
  <cp:lastPrinted>2018-08-21T11:51:05Z</cp:lastPrinted>
  <dcterms:created xsi:type="dcterms:W3CDTF">2016-11-11T12:47:15Z</dcterms:created>
  <dcterms:modified xsi:type="dcterms:W3CDTF">2018-11-02T14:15:04Z</dcterms:modified>
  <cp:category/>
  <cp:version/>
  <cp:contentType/>
  <cp:contentStatus/>
</cp:coreProperties>
</file>