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0" windowWidth="9150" windowHeight="3675" activeTab="0"/>
  </bookViews>
  <sheets>
    <sheet name="Municipios Ene. 2021 vs 2020" sheetId="1" r:id="rId1"/>
    <sheet name="Comunas Enero 2021 vs 2020" sheetId="2" r:id="rId2"/>
    <sheet name="Gráficos" sheetId="3" r:id="rId3"/>
  </sheets>
  <definedNames>
    <definedName name="_xlnm._FilterDatabase" localSheetId="1" hidden="1">'Comunas Enero 2021 vs 2020'!$A$3:$F$3</definedName>
    <definedName name="_xlnm._FilterDatabase" localSheetId="0" hidden="1">'Municipios Ene. 2021 vs 2020'!$A$5:$AF$5</definedName>
    <definedName name="_xlnm.Print_Area" localSheetId="1">'Comunas Enero 2021 vs 2020'!$A$1:$F$59</definedName>
    <definedName name="_xlnm.Print_Area" localSheetId="2">'Gráficos'!$A$1:$J$56</definedName>
    <definedName name="Datos_1">#REF!</definedName>
    <definedName name="_xlnm.Print_Titles" localSheetId="0">'Municipios Ene. 2021 vs 2020'!$1:$5</definedName>
  </definedNames>
  <calcPr fullCalcOnLoad="1"/>
</workbook>
</file>

<file path=xl/sharedStrings.xml><?xml version="1.0" encoding="utf-8"?>
<sst xmlns="http://schemas.openxmlformats.org/spreadsheetml/2006/main" count="1314" uniqueCount="196">
  <si>
    <t>ALDEA SAN ANTONIO</t>
  </si>
  <si>
    <t>ARANGUREN</t>
  </si>
  <si>
    <t>BASAVILBASO</t>
  </si>
  <si>
    <t>BOVRIL</t>
  </si>
  <si>
    <t>CASEROS</t>
  </si>
  <si>
    <t>CERRITO</t>
  </si>
  <si>
    <t>CONCORDIA</t>
  </si>
  <si>
    <t>CONSCRIPTO BERNARDI</t>
  </si>
  <si>
    <t>CRESPO</t>
  </si>
  <si>
    <t>DIAMANTE</t>
  </si>
  <si>
    <t>FEDERAL</t>
  </si>
  <si>
    <t>GENERAL CAMPOS</t>
  </si>
  <si>
    <t>GENERAL GALARZA</t>
  </si>
  <si>
    <t>GUALEGUAY</t>
  </si>
  <si>
    <t>HASENKAMP</t>
  </si>
  <si>
    <t>IBICUY</t>
  </si>
  <si>
    <t>LA CRIOLLA</t>
  </si>
  <si>
    <t>LA PAZ</t>
  </si>
  <si>
    <t>LARROQUE</t>
  </si>
  <si>
    <t>ROSARIO DEL TALA</t>
  </si>
  <si>
    <t>SAN BENITO</t>
  </si>
  <si>
    <t>SANTA ANA</t>
  </si>
  <si>
    <t>SANTA ELENA</t>
  </si>
  <si>
    <t>TABOSSI</t>
  </si>
  <si>
    <t>URDINARRAIN</t>
  </si>
  <si>
    <t>VIALE</t>
  </si>
  <si>
    <t>VICTORIA</t>
  </si>
  <si>
    <t>VILLA CLARA</t>
  </si>
  <si>
    <t>VILLA ELISA</t>
  </si>
  <si>
    <t>VILLA DOMINGUEZ</t>
  </si>
  <si>
    <t>VILLA MANTERO</t>
  </si>
  <si>
    <t>VILLA PARANACITO</t>
  </si>
  <si>
    <t>VILLA DEL ROSARIO</t>
  </si>
  <si>
    <t>VILLAGUAY</t>
  </si>
  <si>
    <t>PIEDRAS BLANCAS</t>
  </si>
  <si>
    <t>UBAJAY</t>
  </si>
  <si>
    <t>SAN JUSTO</t>
  </si>
  <si>
    <t>HERRERA</t>
  </si>
  <si>
    <t>ESTANCIA GRANDE</t>
  </si>
  <si>
    <t>PRONUNCIAMIENTO</t>
  </si>
  <si>
    <t>GILBERT</t>
  </si>
  <si>
    <t>LOS CONQUISTADORES</t>
  </si>
  <si>
    <t>PUEBLO GENERAL BELGRANO</t>
  </si>
  <si>
    <t>ORO VERDE</t>
  </si>
  <si>
    <t>VILLA URQUIZA</t>
  </si>
  <si>
    <t>CEIBAS</t>
  </si>
  <si>
    <t>SAN GUSTAVO</t>
  </si>
  <si>
    <t>SANTA ANITA</t>
  </si>
  <si>
    <t>COLONIA AVELLANEDA</t>
  </si>
  <si>
    <t>Total general</t>
  </si>
  <si>
    <t>Municipios</t>
  </si>
  <si>
    <t>Garantía</t>
  </si>
  <si>
    <t>Ingresos Brutos</t>
  </si>
  <si>
    <t>Inmobiliario</t>
  </si>
  <si>
    <t>Automotor</t>
  </si>
  <si>
    <t>Subtotal Diaria</t>
  </si>
  <si>
    <t>Coparticipación Régimen Provincial</t>
  </si>
  <si>
    <t>De Recursos del Régimen Federal</t>
  </si>
  <si>
    <t>De Recursos Tributarios Provinciales</t>
  </si>
  <si>
    <t>1º DE MAYO</t>
  </si>
  <si>
    <t>ALCARÁZ</t>
  </si>
  <si>
    <t>CHAJARÍ</t>
  </si>
  <si>
    <t>COLÓN</t>
  </si>
  <si>
    <t>COLONIA AYUÍ</t>
  </si>
  <si>
    <t>COLONIA ELÍA</t>
  </si>
  <si>
    <t>CONCEPCIÓN DEL URUGUAY</t>
  </si>
  <si>
    <t>ENRIQUE CARBÓ</t>
  </si>
  <si>
    <t>FEDERACIÓN</t>
  </si>
  <si>
    <t>GENERAL RAMÍREZ</t>
  </si>
  <si>
    <t>GOBERNADOR MACIÁ</t>
  </si>
  <si>
    <t>GOBERNADOR MANSILLA</t>
  </si>
  <si>
    <t>GUALEGUAYCHÚ</t>
  </si>
  <si>
    <t>HERNÁNDEZ</t>
  </si>
  <si>
    <t>LIBERTADOR SAN MARTÍN</t>
  </si>
  <si>
    <t>LOS CHARRÚAS</t>
  </si>
  <si>
    <t>LUCAS GONZÁLEZ</t>
  </si>
  <si>
    <t>MARÍA GRANDE</t>
  </si>
  <si>
    <t>NOGOYÁ</t>
  </si>
  <si>
    <t>PARANÁ</t>
  </si>
  <si>
    <t>PUERTO YERUÁ</t>
  </si>
  <si>
    <t>SAN JOSÉ</t>
  </si>
  <si>
    <t>SAN JOSÉ DE FELICIANO</t>
  </si>
  <si>
    <t>SAN SALVADOR</t>
  </si>
  <si>
    <t>SAUCE DE LUNA</t>
  </si>
  <si>
    <t>SEGUÍ</t>
  </si>
  <si>
    <t>VALLE MARÍA</t>
  </si>
  <si>
    <t>VILLA HERNANDARIAS</t>
  </si>
  <si>
    <t>Partido Político</t>
  </si>
  <si>
    <t>SAN JAIME DE LA FRONTERA</t>
  </si>
  <si>
    <t>desde</t>
  </si>
  <si>
    <t>Período:</t>
  </si>
  <si>
    <t>Coparticipación Nacional</t>
  </si>
  <si>
    <t>Coparticipación Provincial</t>
  </si>
  <si>
    <t>LIQUIDACIÓN DE COPARTICIPACIÓN DE IMPUESTOS NACIONALES Y PROVINCIALES A MUNICIPIOS</t>
  </si>
  <si>
    <t>ALIANZA CAMBIEMOS</t>
  </si>
  <si>
    <t>ALIANZA F. J. CREER ENTRE RÍOS</t>
  </si>
  <si>
    <t>UNIÓN VECINAL CERRITO</t>
  </si>
  <si>
    <t>VECINALISMO COLONENSE</t>
  </si>
  <si>
    <t>PROGRESA ESTANCIA GRANDE</t>
  </si>
  <si>
    <t>UNIÓN VECINAL LIBERTADOR SAN MARTIN</t>
  </si>
  <si>
    <t>MOVIMIENTO DE PARTICIPACIÓN CIUDADANA</t>
  </si>
  <si>
    <t>UNIÓN POR EL CAMBIO LUQUENSE</t>
  </si>
  <si>
    <t>UNIÓN VECINAL ORO VERDE</t>
  </si>
  <si>
    <t>NUEVA GENERACIÓN</t>
  </si>
  <si>
    <t>UNIÓN VECINAL TALENSE</t>
  </si>
  <si>
    <t>UNIÓN POR EL FUTURO DE SANTA ANA</t>
  </si>
  <si>
    <t>JUNTOS POR SANTA ELENA</t>
  </si>
  <si>
    <t>JUNTA VECINAL UBAJAY</t>
  </si>
  <si>
    <t>FRENTE PARA TODOS POR URDINARRAIN</t>
  </si>
  <si>
    <t>MOVIMIENTO UNIFICADOR PARTICIP. Y PROGRESO</t>
  </si>
  <si>
    <t>ENCUENTRO POR VILLA DEL ROSARIO</t>
  </si>
  <si>
    <t>Coparticipación de Impuestos Nacionales</t>
  </si>
  <si>
    <t>Coparticipación de Impuestos Provinciales</t>
  </si>
  <si>
    <t>Total Nominal</t>
  </si>
  <si>
    <t>6TO.DISTRITO GUALEGUAY</t>
  </si>
  <si>
    <t>ALDEA ASUNCIÓN</t>
  </si>
  <si>
    <t>ALDEA PROTESTANTE</t>
  </si>
  <si>
    <t>ALDEA SAN JUAN</t>
  </si>
  <si>
    <t>ALDEA SANTA MARÍA</t>
  </si>
  <si>
    <t>ALDEA SPATZENKUTTER</t>
  </si>
  <si>
    <t>ANTELO</t>
  </si>
  <si>
    <t>ARROYO BARU</t>
  </si>
  <si>
    <t>COLONIA AVIGDOR</t>
  </si>
  <si>
    <t>COLONIA CRESPO</t>
  </si>
  <si>
    <t>COLONIA ENSAYO</t>
  </si>
  <si>
    <t>COMUNA TALA</t>
  </si>
  <si>
    <t>DON CRISTOBAL SEGUNDA</t>
  </si>
  <si>
    <t>DURAZNO</t>
  </si>
  <si>
    <t>EL CIMARRON</t>
  </si>
  <si>
    <t>EL PALENQUE</t>
  </si>
  <si>
    <t>EL SOLAR</t>
  </si>
  <si>
    <t>ESTACIÓN SOSA</t>
  </si>
  <si>
    <t>FEBRE</t>
  </si>
  <si>
    <t>GENERAL ROCA</t>
  </si>
  <si>
    <t>GOBERNADOR ECHAGÜE</t>
  </si>
  <si>
    <t>GOBERNADOR ETCHEVEHERE</t>
  </si>
  <si>
    <t>GOBERNADOR RACEDO</t>
  </si>
  <si>
    <t>GOBERNADOR SOLA</t>
  </si>
  <si>
    <t>GUARDAMONTE</t>
  </si>
  <si>
    <t>INGENIERO SAJAROFF</t>
  </si>
  <si>
    <t>IRAZUSTA</t>
  </si>
  <si>
    <t>JUBILEO</t>
  </si>
  <si>
    <t>LA CLARITA</t>
  </si>
  <si>
    <t>LA PICADA</t>
  </si>
  <si>
    <t>LAS CUEVAS</t>
  </si>
  <si>
    <t>LAS GARZAS</t>
  </si>
  <si>
    <t>LAS MOSCAS</t>
  </si>
  <si>
    <t>LIBAROS</t>
  </si>
  <si>
    <t>NUEVA ESCOCIA</t>
  </si>
  <si>
    <t>NUEVA VIZCAYA</t>
  </si>
  <si>
    <t>OMBU</t>
  </si>
  <si>
    <t>PARAJE LAS TUNAS</t>
  </si>
  <si>
    <t>PASO DE LA LAGUNA</t>
  </si>
  <si>
    <t>PEDERNAL</t>
  </si>
  <si>
    <t>PUEBLO CAZES</t>
  </si>
  <si>
    <t>PUERTO CURTIEMBRE</t>
  </si>
  <si>
    <t>RINCÓN DE NOGOYA</t>
  </si>
  <si>
    <t>RINCÓN DEL DOLL</t>
  </si>
  <si>
    <t>ROCAMORA</t>
  </si>
  <si>
    <t>SAN CIPRIANO</t>
  </si>
  <si>
    <t>SAN MARCIAL</t>
  </si>
  <si>
    <t>SAN VICTOR</t>
  </si>
  <si>
    <t>SAUCE MONTRULL</t>
  </si>
  <si>
    <t>SAUCE PINTO</t>
  </si>
  <si>
    <t>TEZANOS PINTO</t>
  </si>
  <si>
    <t>VILLA FONTANA</t>
  </si>
  <si>
    <t>XX DE SETIEMBRE</t>
  </si>
  <si>
    <t>TOTALES</t>
  </si>
  <si>
    <t>LIQUIDACIÓN DE COPARTICIPACIÓN DE IMPUESTOS NACIONALES Y PROVINCIALES A COMUNAS</t>
  </si>
  <si>
    <r>
      <t xml:space="preserve">Comunas </t>
    </r>
    <r>
      <rPr>
        <sz val="10"/>
        <color indexed="8"/>
        <rFont val="Century Gothic"/>
        <family val="2"/>
      </rPr>
      <t>(1)</t>
    </r>
  </si>
  <si>
    <t>CREER ENTRE RIOS</t>
  </si>
  <si>
    <t>CAMBIEMOS</t>
  </si>
  <si>
    <t>(1) Comunas declaradas a partir del 11 de Diciembre de 2019 (Dto. 110/19 y 248/19), incorporadas al Régimen Provincial de Coparticipación a partir de Enero 2020 según Art. 8 de la Ley N° 10.775.</t>
  </si>
  <si>
    <t>Departamento</t>
  </si>
  <si>
    <t>URUGUAY</t>
  </si>
  <si>
    <t>ISLAS</t>
  </si>
  <si>
    <t>TALA</t>
  </si>
  <si>
    <t>FELICIANO</t>
  </si>
  <si>
    <t>GUALEGUAYCHU</t>
  </si>
  <si>
    <t>PARANA</t>
  </si>
  <si>
    <t>COLON</t>
  </si>
  <si>
    <t>NOGOYA</t>
  </si>
  <si>
    <t>01/2021</t>
  </si>
  <si>
    <t>01/2020</t>
  </si>
  <si>
    <t>01/2021 vs 01/2020</t>
  </si>
  <si>
    <t>Diaria</t>
  </si>
  <si>
    <t>ALDEA BRASILERA</t>
  </si>
  <si>
    <t>ALDEA MARÍA LUISA</t>
  </si>
  <si>
    <t>EL PINGO</t>
  </si>
  <si>
    <t>PUEBLO BRUGO</t>
  </si>
  <si>
    <t>PUEBLO LIEBIG</t>
  </si>
  <si>
    <t xml:space="preserve">ALDEA BRASILERA </t>
  </si>
  <si>
    <t xml:space="preserve">ALDEA MARÍA LUISA </t>
  </si>
  <si>
    <t xml:space="preserve">PUEBLO BRUGO </t>
  </si>
  <si>
    <t xml:space="preserve">PUEBLO LIEBIG </t>
  </si>
  <si>
    <t xml:space="preserve">EL PINGO 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</si>
</sst>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C0A]dddd\,\ dd&quot; de &quot;mmmm&quot; de &quot;yyyy"/>
    <numFmt numFmtId="181" formatCode="_ * #,##0.0_ ;_ * \-#,##0.0_ ;_ * &quot;-&quot;??_ ;_ @_ "/>
    <numFmt numFmtId="182" formatCode="_ * #,##0_ ;_ * \-#,##0_ ;_ * &quot;-&quot;??_ ;_ @_ "/>
    <numFmt numFmtId="183" formatCode="_(&quot;$&quot;* #,##0_);_(&quot;$&quot;* \(#,##0\);_(&quot;$&quot;* &quot;-&quot;_);_(@_)"/>
    <numFmt numFmtId="184" formatCode="_(\$* #,##0_);_(\$* \(#,##0\);_(\$* &quot;-&quot;_);_(@_)"/>
    <numFmt numFmtId="185" formatCode="\$\ #,##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C0A]dddd\,\ dd&quot; de &quot;mmmm&quot; de &quot;yyyy"/>
    <numFmt numFmtId="191" formatCode="[$-C0A]mmm\-yy;@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8"/>
      <color indexed="8"/>
      <name val="Century Gothic"/>
      <family val="2"/>
    </font>
    <font>
      <sz val="15.5"/>
      <color indexed="8"/>
      <name val="Century Gothic"/>
      <family val="0"/>
    </font>
    <font>
      <sz val="11"/>
      <color indexed="8"/>
      <name val="Century Gothic"/>
      <family val="0"/>
    </font>
    <font>
      <sz val="8.25"/>
      <color indexed="8"/>
      <name val="Century 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9"/>
      <name val="MS Sans Serif"/>
      <family val="2"/>
    </font>
    <font>
      <sz val="8"/>
      <name val="Segoe UI"/>
      <family val="2"/>
    </font>
    <font>
      <sz val="13"/>
      <color indexed="8"/>
      <name val="Century Gothic"/>
      <family val="0"/>
    </font>
    <font>
      <sz val="2"/>
      <color indexed="8"/>
      <name val="Century Gothic"/>
      <family val="0"/>
    </font>
    <font>
      <b/>
      <sz val="13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S Sans Serif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16">
    <xf numFmtId="0" fontId="0" fillId="0" borderId="0" xfId="0" applyAlignment="1">
      <alignment/>
    </xf>
    <xf numFmtId="179" fontId="6" fillId="0" borderId="0" xfId="49" applyFont="1" applyAlignment="1">
      <alignment/>
    </xf>
    <xf numFmtId="179" fontId="6" fillId="0" borderId="10" xfId="49" applyFont="1" applyBorder="1" applyAlignment="1">
      <alignment/>
    </xf>
    <xf numFmtId="179" fontId="6" fillId="0" borderId="11" xfId="49" applyFont="1" applyBorder="1" applyAlignment="1">
      <alignment/>
    </xf>
    <xf numFmtId="179" fontId="7" fillId="0" borderId="12" xfId="49" applyFont="1" applyBorder="1" applyAlignment="1">
      <alignment horizontal="center" vertical="center" wrapText="1"/>
    </xf>
    <xf numFmtId="9" fontId="6" fillId="0" borderId="10" xfId="61" applyFont="1" applyBorder="1" applyAlignment="1">
      <alignment/>
    </xf>
    <xf numFmtId="9" fontId="6" fillId="0" borderId="13" xfId="61" applyFont="1" applyBorder="1" applyAlignment="1">
      <alignment/>
    </xf>
    <xf numFmtId="9" fontId="6" fillId="0" borderId="11" xfId="61" applyFont="1" applyBorder="1" applyAlignment="1">
      <alignment/>
    </xf>
    <xf numFmtId="9" fontId="6" fillId="0" borderId="0" xfId="61" applyFont="1" applyAlignment="1">
      <alignment/>
    </xf>
    <xf numFmtId="49" fontId="9" fillId="0" borderId="0" xfId="49" applyNumberFormat="1" applyFont="1" applyAlignment="1">
      <alignment horizontal="center" vertical="center"/>
    </xf>
    <xf numFmtId="179" fontId="10" fillId="0" borderId="14" xfId="49" applyFont="1" applyBorder="1" applyAlignment="1">
      <alignment horizontal="center" vertical="center" wrapText="1"/>
    </xf>
    <xf numFmtId="14" fontId="10" fillId="0" borderId="15" xfId="49" applyNumberFormat="1" applyFont="1" applyBorder="1" applyAlignment="1">
      <alignment horizontal="center" vertical="center" wrapText="1"/>
    </xf>
    <xf numFmtId="49" fontId="6" fillId="0" borderId="0" xfId="49" applyNumberFormat="1" applyFont="1" applyAlignment="1">
      <alignment/>
    </xf>
    <xf numFmtId="179" fontId="6" fillId="0" borderId="16" xfId="49" applyFont="1" applyBorder="1" applyAlignment="1">
      <alignment horizontal="center" vertical="center" wrapText="1"/>
    </xf>
    <xf numFmtId="179" fontId="6" fillId="0" borderId="17" xfId="49" applyFont="1" applyBorder="1" applyAlignment="1">
      <alignment horizontal="center" vertical="center" wrapText="1"/>
    </xf>
    <xf numFmtId="179" fontId="6" fillId="0" borderId="0" xfId="49" applyFont="1" applyAlignment="1">
      <alignment vertical="center"/>
    </xf>
    <xf numFmtId="182" fontId="6" fillId="0" borderId="10" xfId="49" applyNumberFormat="1" applyFont="1" applyBorder="1" applyAlignment="1">
      <alignment/>
    </xf>
    <xf numFmtId="179" fontId="6" fillId="2" borderId="13" xfId="49" applyFont="1" applyFill="1" applyBorder="1" applyAlignment="1">
      <alignment horizontal="center" vertical="center" wrapText="1"/>
    </xf>
    <xf numFmtId="179" fontId="6" fillId="2" borderId="18" xfId="49" applyFont="1" applyFill="1" applyBorder="1" applyAlignment="1">
      <alignment horizontal="center" vertical="center" wrapText="1"/>
    </xf>
    <xf numFmtId="182" fontId="8" fillId="2" borderId="19" xfId="49" applyNumberFormat="1" applyFont="1" applyFill="1" applyBorder="1" applyAlignment="1">
      <alignment horizontal="left"/>
    </xf>
    <xf numFmtId="182" fontId="8" fillId="2" borderId="20" xfId="49" applyNumberFormat="1" applyFont="1" applyFill="1" applyBorder="1" applyAlignment="1">
      <alignment horizontal="left"/>
    </xf>
    <xf numFmtId="182" fontId="6" fillId="2" borderId="20" xfId="49" applyNumberFormat="1" applyFont="1" applyFill="1" applyBorder="1" applyAlignment="1">
      <alignment horizontal="left"/>
    </xf>
    <xf numFmtId="182" fontId="8" fillId="2" borderId="21" xfId="49" applyNumberFormat="1" applyFont="1" applyFill="1" applyBorder="1" applyAlignment="1">
      <alignment horizontal="left"/>
    </xf>
    <xf numFmtId="182" fontId="6" fillId="2" borderId="18" xfId="49" applyNumberFormat="1" applyFont="1" applyFill="1" applyBorder="1" applyAlignment="1">
      <alignment/>
    </xf>
    <xf numFmtId="182" fontId="6" fillId="0" borderId="13" xfId="49" applyNumberFormat="1" applyFont="1" applyBorder="1" applyAlignment="1">
      <alignment/>
    </xf>
    <xf numFmtId="179" fontId="6" fillId="2" borderId="22" xfId="49" applyFont="1" applyFill="1" applyBorder="1" applyAlignment="1">
      <alignment horizontal="center" vertical="center" wrapText="1"/>
    </xf>
    <xf numFmtId="0" fontId="0" fillId="0" borderId="0" xfId="59">
      <alignment/>
      <protection/>
    </xf>
    <xf numFmtId="0" fontId="0" fillId="0" borderId="0" xfId="59" applyAlignment="1">
      <alignment vertical="center"/>
      <protection/>
    </xf>
    <xf numFmtId="179" fontId="6" fillId="0" borderId="23" xfId="49" applyFont="1" applyBorder="1" applyAlignment="1">
      <alignment horizontal="center" vertical="center" wrapText="1"/>
    </xf>
    <xf numFmtId="179" fontId="6" fillId="0" borderId="24" xfId="49" applyFont="1" applyBorder="1" applyAlignment="1">
      <alignment horizontal="center" vertical="center" wrapText="1"/>
    </xf>
    <xf numFmtId="179" fontId="6" fillId="0" borderId="25" xfId="49" applyFont="1" applyBorder="1" applyAlignment="1">
      <alignment horizontal="center" vertical="center" wrapText="1"/>
    </xf>
    <xf numFmtId="179" fontId="6" fillId="0" borderId="26" xfId="59" applyNumberFormat="1" applyFont="1" applyFill="1" applyBorder="1">
      <alignment/>
      <protection/>
    </xf>
    <xf numFmtId="182" fontId="6" fillId="0" borderId="26" xfId="49" applyNumberFormat="1" applyFont="1" applyBorder="1" applyAlignment="1">
      <alignment/>
    </xf>
    <xf numFmtId="182" fontId="6" fillId="0" borderId="27" xfId="49" applyNumberFormat="1" applyFont="1" applyBorder="1" applyAlignment="1">
      <alignment/>
    </xf>
    <xf numFmtId="182" fontId="6" fillId="2" borderId="28" xfId="49" applyNumberFormat="1" applyFont="1" applyFill="1" applyBorder="1" applyAlignment="1">
      <alignment/>
    </xf>
    <xf numFmtId="179" fontId="6" fillId="0" borderId="29" xfId="59" applyNumberFormat="1" applyFont="1" applyFill="1" applyBorder="1">
      <alignment/>
      <protection/>
    </xf>
    <xf numFmtId="9" fontId="8" fillId="33" borderId="30" xfId="61" applyFont="1" applyFill="1" applyBorder="1" applyAlignment="1">
      <alignment horizontal="right"/>
    </xf>
    <xf numFmtId="9" fontId="8" fillId="2" borderId="12" xfId="61" applyFont="1" applyFill="1" applyBorder="1" applyAlignment="1">
      <alignment horizontal="right"/>
    </xf>
    <xf numFmtId="9" fontId="8" fillId="33" borderId="31" xfId="61" applyFont="1" applyFill="1" applyBorder="1" applyAlignment="1">
      <alignment horizontal="right"/>
    </xf>
    <xf numFmtId="9" fontId="8" fillId="33" borderId="32" xfId="61" applyFont="1" applyFill="1" applyBorder="1" applyAlignment="1">
      <alignment horizontal="right"/>
    </xf>
    <xf numFmtId="9" fontId="8" fillId="2" borderId="33" xfId="61" applyFont="1" applyFill="1" applyBorder="1" applyAlignment="1">
      <alignment horizontal="right"/>
    </xf>
    <xf numFmtId="182" fontId="6" fillId="0" borderId="29" xfId="49" applyNumberFormat="1" applyFont="1" applyBorder="1" applyAlignment="1">
      <alignment/>
    </xf>
    <xf numFmtId="182" fontId="6" fillId="0" borderId="34" xfId="49" applyNumberFormat="1" applyFont="1" applyBorder="1" applyAlignment="1">
      <alignment/>
    </xf>
    <xf numFmtId="182" fontId="6" fillId="2" borderId="20" xfId="49" applyNumberFormat="1" applyFont="1" applyFill="1" applyBorder="1" applyAlignment="1">
      <alignment/>
    </xf>
    <xf numFmtId="9" fontId="8" fillId="33" borderId="35" xfId="61" applyFont="1" applyFill="1" applyBorder="1" applyAlignment="1">
      <alignment horizontal="right"/>
    </xf>
    <xf numFmtId="9" fontId="8" fillId="2" borderId="20" xfId="61" applyFont="1" applyFill="1" applyBorder="1" applyAlignment="1">
      <alignment horizontal="right"/>
    </xf>
    <xf numFmtId="9" fontId="8" fillId="33" borderId="36" xfId="61" applyFont="1" applyFill="1" applyBorder="1" applyAlignment="1">
      <alignment horizontal="right"/>
    </xf>
    <xf numFmtId="9" fontId="8" fillId="33" borderId="37" xfId="61" applyFont="1" applyFill="1" applyBorder="1" applyAlignment="1">
      <alignment horizontal="right"/>
    </xf>
    <xf numFmtId="9" fontId="8" fillId="2" borderId="38" xfId="61" applyFont="1" applyFill="1" applyBorder="1" applyAlignment="1">
      <alignment horizontal="right"/>
    </xf>
    <xf numFmtId="179" fontId="6" fillId="0" borderId="39" xfId="59" applyNumberFormat="1" applyFont="1" applyFill="1" applyBorder="1">
      <alignment/>
      <protection/>
    </xf>
    <xf numFmtId="182" fontId="6" fillId="0" borderId="39" xfId="49" applyNumberFormat="1" applyFont="1" applyBorder="1" applyAlignment="1">
      <alignment/>
    </xf>
    <xf numFmtId="182" fontId="6" fillId="0" borderId="40" xfId="49" applyNumberFormat="1" applyFont="1" applyBorder="1" applyAlignment="1">
      <alignment/>
    </xf>
    <xf numFmtId="182" fontId="6" fillId="2" borderId="41" xfId="49" applyNumberFormat="1" applyFont="1" applyFill="1" applyBorder="1" applyAlignment="1">
      <alignment/>
    </xf>
    <xf numFmtId="9" fontId="8" fillId="33" borderId="42" xfId="61" applyFont="1" applyFill="1" applyBorder="1" applyAlignment="1">
      <alignment horizontal="right"/>
    </xf>
    <xf numFmtId="9" fontId="8" fillId="2" borderId="21" xfId="61" applyFont="1" applyFill="1" applyBorder="1" applyAlignment="1">
      <alignment horizontal="right"/>
    </xf>
    <xf numFmtId="9" fontId="8" fillId="33" borderId="43" xfId="61" applyFont="1" applyFill="1" applyBorder="1" applyAlignment="1">
      <alignment horizontal="right"/>
    </xf>
    <xf numFmtId="9" fontId="8" fillId="33" borderId="44" xfId="61" applyFont="1" applyFill="1" applyBorder="1" applyAlignment="1">
      <alignment horizontal="right"/>
    </xf>
    <xf numFmtId="9" fontId="8" fillId="2" borderId="45" xfId="61" applyFont="1" applyFill="1" applyBorder="1" applyAlignment="1">
      <alignment horizontal="right"/>
    </xf>
    <xf numFmtId="9" fontId="8" fillId="33" borderId="23" xfId="61" applyFont="1" applyFill="1" applyBorder="1" applyAlignment="1">
      <alignment horizontal="right"/>
    </xf>
    <xf numFmtId="9" fontId="8" fillId="2" borderId="18" xfId="61" applyFont="1" applyFill="1" applyBorder="1" applyAlignment="1">
      <alignment horizontal="right"/>
    </xf>
    <xf numFmtId="9" fontId="8" fillId="33" borderId="46" xfId="61" applyFont="1" applyFill="1" applyBorder="1" applyAlignment="1">
      <alignment horizontal="right"/>
    </xf>
    <xf numFmtId="9" fontId="8" fillId="33" borderId="25" xfId="61" applyFont="1" applyFill="1" applyBorder="1" applyAlignment="1">
      <alignment horizontal="right"/>
    </xf>
    <xf numFmtId="9" fontId="8" fillId="2" borderId="13" xfId="61" applyFont="1" applyFill="1" applyBorder="1" applyAlignment="1">
      <alignment horizontal="right"/>
    </xf>
    <xf numFmtId="182" fontId="6" fillId="0" borderId="0" xfId="49" applyNumberFormat="1" applyFont="1" applyAlignment="1">
      <alignment/>
    </xf>
    <xf numFmtId="182" fontId="6" fillId="2" borderId="47" xfId="49" applyNumberFormat="1" applyFont="1" applyFill="1" applyBorder="1" applyAlignment="1">
      <alignment/>
    </xf>
    <xf numFmtId="182" fontId="6" fillId="2" borderId="38" xfId="49" applyNumberFormat="1" applyFont="1" applyFill="1" applyBorder="1" applyAlignment="1">
      <alignment/>
    </xf>
    <xf numFmtId="182" fontId="6" fillId="2" borderId="45" xfId="49" applyNumberFormat="1" applyFont="1" applyFill="1" applyBorder="1" applyAlignment="1">
      <alignment/>
    </xf>
    <xf numFmtId="182" fontId="6" fillId="2" borderId="13" xfId="49" applyNumberFormat="1" applyFont="1" applyFill="1" applyBorder="1" applyAlignment="1">
      <alignment/>
    </xf>
    <xf numFmtId="179" fontId="6" fillId="0" borderId="0" xfId="49" applyNumberFormat="1" applyFont="1" applyAlignment="1">
      <alignment/>
    </xf>
    <xf numFmtId="0" fontId="58" fillId="0" borderId="0" xfId="0" applyFont="1" applyAlignment="1">
      <alignment/>
    </xf>
    <xf numFmtId="182" fontId="6" fillId="2" borderId="48" xfId="49" applyNumberFormat="1" applyFont="1" applyFill="1" applyBorder="1" applyAlignment="1">
      <alignment/>
    </xf>
    <xf numFmtId="182" fontId="6" fillId="2" borderId="49" xfId="49" applyNumberFormat="1" applyFont="1" applyFill="1" applyBorder="1" applyAlignment="1">
      <alignment/>
    </xf>
    <xf numFmtId="0" fontId="12" fillId="33" borderId="26" xfId="58" applyFont="1" applyFill="1" applyBorder="1" applyAlignment="1">
      <alignment horizontal="left"/>
      <protection/>
    </xf>
    <xf numFmtId="0" fontId="12" fillId="33" borderId="29" xfId="58" applyFont="1" applyFill="1" applyBorder="1" applyAlignment="1">
      <alignment horizontal="left"/>
      <protection/>
    </xf>
    <xf numFmtId="0" fontId="9" fillId="33" borderId="29" xfId="58" applyFont="1" applyFill="1" applyBorder="1" applyAlignment="1">
      <alignment horizontal="left"/>
      <protection/>
    </xf>
    <xf numFmtId="0" fontId="12" fillId="33" borderId="39" xfId="58" applyFont="1" applyFill="1" applyBorder="1" applyAlignment="1">
      <alignment horizontal="left"/>
      <protection/>
    </xf>
    <xf numFmtId="0" fontId="59" fillId="0" borderId="0" xfId="0" applyFont="1" applyAlignment="1">
      <alignment/>
    </xf>
    <xf numFmtId="178" fontId="60" fillId="0" borderId="0" xfId="54" applyFont="1" applyAlignment="1">
      <alignment horizontal="center" wrapText="1"/>
    </xf>
    <xf numFmtId="4" fontId="60" fillId="0" borderId="0" xfId="0" applyNumberFormat="1" applyFont="1" applyAlignment="1">
      <alignment/>
    </xf>
    <xf numFmtId="0" fontId="61" fillId="0" borderId="36" xfId="0" applyFont="1" applyFill="1" applyBorder="1" applyAlignment="1">
      <alignment horizontal="center" vertical="center" wrapText="1"/>
    </xf>
    <xf numFmtId="4" fontId="62" fillId="0" borderId="36" xfId="0" applyNumberFormat="1" applyFont="1" applyBorder="1" applyAlignment="1">
      <alignment/>
    </xf>
    <xf numFmtId="0" fontId="62" fillId="0" borderId="36" xfId="0" applyFont="1" applyBorder="1" applyAlignment="1">
      <alignment/>
    </xf>
    <xf numFmtId="0" fontId="62" fillId="33" borderId="36" xfId="0" applyFont="1" applyFill="1" applyBorder="1" applyAlignment="1">
      <alignment/>
    </xf>
    <xf numFmtId="0" fontId="61" fillId="0" borderId="36" xfId="0" applyFont="1" applyFill="1" applyBorder="1" applyAlignment="1">
      <alignment/>
    </xf>
    <xf numFmtId="178" fontId="62" fillId="0" borderId="36" xfId="54" applyFont="1" applyBorder="1" applyAlignment="1">
      <alignment/>
    </xf>
    <xf numFmtId="44" fontId="61" fillId="0" borderId="36" xfId="0" applyNumberFormat="1" applyFont="1" applyFill="1" applyBorder="1" applyAlignment="1">
      <alignment/>
    </xf>
    <xf numFmtId="0" fontId="61" fillId="9" borderId="36" xfId="54" applyNumberFormat="1" applyFont="1" applyFill="1" applyBorder="1" applyAlignment="1">
      <alignment horizontal="center" vertical="center" wrapText="1"/>
    </xf>
    <xf numFmtId="178" fontId="62" fillId="9" borderId="36" xfId="54" applyFont="1" applyFill="1" applyBorder="1" applyAlignment="1">
      <alignment/>
    </xf>
    <xf numFmtId="44" fontId="61" fillId="9" borderId="36" xfId="0" applyNumberFormat="1" applyFont="1" applyFill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 wrapText="1"/>
    </xf>
    <xf numFmtId="179" fontId="63" fillId="0" borderId="0" xfId="49" applyFont="1" applyBorder="1" applyAlignment="1">
      <alignment/>
    </xf>
    <xf numFmtId="179" fontId="6" fillId="0" borderId="26" xfId="59" applyNumberFormat="1" applyFont="1" applyFill="1" applyBorder="1" applyAlignment="1">
      <alignment horizontal="left"/>
      <protection/>
    </xf>
    <xf numFmtId="179" fontId="6" fillId="0" borderId="29" xfId="59" applyNumberFormat="1" applyFont="1" applyFill="1" applyBorder="1" applyAlignment="1">
      <alignment horizontal="left"/>
      <protection/>
    </xf>
    <xf numFmtId="179" fontId="6" fillId="0" borderId="39" xfId="59" applyNumberFormat="1" applyFont="1" applyFill="1" applyBorder="1" applyAlignment="1">
      <alignment horizontal="left"/>
      <protection/>
    </xf>
    <xf numFmtId="191" fontId="63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179" fontId="11" fillId="0" borderId="10" xfId="49" applyFont="1" applyBorder="1" applyAlignment="1">
      <alignment/>
    </xf>
    <xf numFmtId="179" fontId="11" fillId="0" borderId="13" xfId="49" applyFont="1" applyBorder="1" applyAlignment="1">
      <alignment/>
    </xf>
    <xf numFmtId="9" fontId="62" fillId="0" borderId="36" xfId="61" applyFont="1" applyBorder="1" applyAlignment="1">
      <alignment/>
    </xf>
    <xf numFmtId="9" fontId="62" fillId="9" borderId="36" xfId="61" applyFont="1" applyFill="1" applyBorder="1" applyAlignment="1">
      <alignment/>
    </xf>
    <xf numFmtId="9" fontId="61" fillId="0" borderId="36" xfId="61" applyFont="1" applyFill="1" applyBorder="1" applyAlignment="1">
      <alignment/>
    </xf>
    <xf numFmtId="9" fontId="61" fillId="9" borderId="36" xfId="61" applyFont="1" applyFill="1" applyBorder="1" applyAlignment="1">
      <alignment/>
    </xf>
    <xf numFmtId="179" fontId="7" fillId="0" borderId="10" xfId="49" applyFont="1" applyBorder="1" applyAlignment="1">
      <alignment horizontal="center" vertical="center"/>
    </xf>
    <xf numFmtId="179" fontId="7" fillId="0" borderId="11" xfId="49" applyFont="1" applyBorder="1" applyAlignment="1">
      <alignment horizontal="center" vertical="center"/>
    </xf>
    <xf numFmtId="179" fontId="7" fillId="0" borderId="13" xfId="49" applyFont="1" applyBorder="1" applyAlignment="1">
      <alignment horizontal="center" vertical="center"/>
    </xf>
    <xf numFmtId="179" fontId="7" fillId="0" borderId="12" xfId="49" applyFont="1" applyBorder="1" applyAlignment="1">
      <alignment horizontal="center" vertical="center"/>
    </xf>
    <xf numFmtId="179" fontId="7" fillId="0" borderId="14" xfId="49" applyFont="1" applyBorder="1" applyAlignment="1">
      <alignment horizontal="center" vertical="center"/>
    </xf>
    <xf numFmtId="179" fontId="7" fillId="0" borderId="15" xfId="49" applyFont="1" applyBorder="1" applyAlignment="1">
      <alignment horizontal="center" vertical="center"/>
    </xf>
    <xf numFmtId="179" fontId="11" fillId="0" borderId="10" xfId="49" applyFont="1" applyBorder="1" applyAlignment="1">
      <alignment horizontal="center"/>
    </xf>
    <xf numFmtId="179" fontId="11" fillId="0" borderId="13" xfId="49" applyFont="1" applyBorder="1" applyAlignment="1">
      <alignment horizontal="center"/>
    </xf>
    <xf numFmtId="179" fontId="7" fillId="0" borderId="10" xfId="49" applyFont="1" applyBorder="1" applyAlignment="1">
      <alignment horizontal="center"/>
    </xf>
    <xf numFmtId="179" fontId="7" fillId="0" borderId="11" xfId="49" applyFont="1" applyBorder="1" applyAlignment="1">
      <alignment horizontal="center"/>
    </xf>
    <xf numFmtId="179" fontId="7" fillId="0" borderId="13" xfId="49" applyFont="1" applyBorder="1" applyAlignment="1">
      <alignment horizontal="center"/>
    </xf>
    <xf numFmtId="179" fontId="7" fillId="0" borderId="0" xfId="49" applyFont="1" applyAlignment="1">
      <alignment horizontal="center"/>
    </xf>
    <xf numFmtId="0" fontId="62" fillId="0" borderId="0" xfId="0" applyFont="1" applyFill="1" applyBorder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Gráficos!#REF!</c:v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ser>
          <c:idx val="0"/>
          <c:order val="1"/>
          <c:tx>
            <c:v>Gráficos!#REF!</c:v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ser>
          <c:idx val="2"/>
          <c:order val="2"/>
          <c:tx>
            <c:v>Gráficos!#REF!</c:v>
          </c:tx>
          <c:spPr>
            <a:solidFill>
              <a:srgbClr val="A3CF6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axId val="12156315"/>
        <c:axId val="42297972"/>
      </c:bar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97972"/>
        <c:crosses val="autoZero"/>
        <c:auto val="1"/>
        <c:lblOffset val="100"/>
        <c:tickLblSkip val="1"/>
        <c:noMultiLvlLbl val="0"/>
      </c:catAx>
      <c:valAx>
        <c:axId val="42297972"/>
        <c:scaling>
          <c:orientation val="minMax"/>
          <c:max val="90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156315"/>
        <c:crossesAt val="1"/>
        <c:crossBetween val="between"/>
        <c:dispUnits/>
        <c:majorUnit val="100000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3375"/>
          <c:w val="0.9337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Gráficos!$L$3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Gráficos!$K$4:$K$5</c:f>
              <c:strCache/>
            </c:strRef>
          </c:cat>
          <c:val>
            <c:numRef>
              <c:f>Gráficos!$L$4:$L$5</c:f>
              <c:numCache/>
            </c:numRef>
          </c:val>
        </c:ser>
        <c:ser>
          <c:idx val="1"/>
          <c:order val="1"/>
          <c:tx>
            <c:strRef>
              <c:f>Gráficos!$M$3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Gráficos!$K$4:$K$5</c:f>
              <c:strCache/>
            </c:strRef>
          </c:cat>
          <c:val>
            <c:numRef>
              <c:f>Gráficos!$M$4:$M$5</c:f>
              <c:numCache/>
            </c:numRef>
          </c:val>
        </c:ser>
        <c:axId val="45137429"/>
        <c:axId val="3583678"/>
      </c:barChart>
      <c:catAx>
        <c:axId val="45137429"/>
        <c:scaling>
          <c:orientation val="minMax"/>
        </c:scaling>
        <c:axPos val="b"/>
        <c:delete val="0"/>
        <c:numFmt formatCode="[$-C0A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83678"/>
        <c:crosses val="autoZero"/>
        <c:auto val="0"/>
        <c:lblOffset val="100"/>
        <c:tickLblSkip val="1"/>
        <c:noMultiLvlLbl val="0"/>
      </c:catAx>
      <c:valAx>
        <c:axId val="3583678"/>
        <c:scaling>
          <c:orientation val="minMax"/>
          <c:max val="16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137429"/>
        <c:crossesAt val="1"/>
        <c:crossBetween val="between"/>
        <c:dispUnits/>
        <c:majorUnit val="20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"/>
          <c:w val="0.80975"/>
          <c:h val="0.05575"/>
        </c:manualLayout>
      </c:layout>
      <c:overlay val="0"/>
      <c:spPr>
        <a:solidFill>
          <a:srgbClr val="DCE6F2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13625"/>
          <c:w val="0.92225"/>
          <c:h val="0.7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Gráficos!$L$29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Gráficos!$K$30:$K$31</c:f>
              <c:strCache/>
            </c:strRef>
          </c:cat>
          <c:val>
            <c:numRef>
              <c:f>Gráficos!$L$30:$L$31</c:f>
              <c:numCache/>
            </c:numRef>
          </c:val>
        </c:ser>
        <c:ser>
          <c:idx val="0"/>
          <c:order val="1"/>
          <c:tx>
            <c:strRef>
              <c:f>Gráficos!$M$29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Gráficos!$K$30:$K$31</c:f>
              <c:strCache/>
            </c:strRef>
          </c:cat>
          <c:val>
            <c:numRef>
              <c:f>Gráficos!$M$30:$M$31</c:f>
              <c:numCache/>
            </c:numRef>
          </c:val>
        </c:ser>
        <c:axId val="32253103"/>
        <c:axId val="21842472"/>
      </c:barChart>
      <c:catAx>
        <c:axId val="32253103"/>
        <c:scaling>
          <c:orientation val="minMax"/>
        </c:scaling>
        <c:axPos val="b"/>
        <c:delete val="0"/>
        <c:numFmt formatCode="[$-C0A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42472"/>
        <c:crosses val="autoZero"/>
        <c:auto val="0"/>
        <c:lblOffset val="100"/>
        <c:tickLblSkip val="1"/>
        <c:noMultiLvlLbl val="0"/>
      </c:catAx>
      <c:valAx>
        <c:axId val="21842472"/>
        <c:scaling>
          <c:orientation val="minMax"/>
          <c:max val="5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253103"/>
        <c:crossesAt val="1"/>
        <c:crossBetween val="between"/>
        <c:dispUnits/>
        <c:majorUnit val="1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195"/>
          <c:w val="0.80575"/>
          <c:h val="0.065"/>
        </c:manualLayout>
      </c:layout>
      <c:overlay val="0"/>
      <c:spPr>
        <a:solidFill>
          <a:srgbClr val="F2DCDB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DCDB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Gráficos!$L$3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ser>
          <c:idx val="0"/>
          <c:order val="1"/>
          <c:tx>
            <c:strRef>
              <c:f>Gráficos!$M$3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axId val="62364521"/>
        <c:axId val="24409778"/>
      </c:bar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09778"/>
        <c:crosses val="autoZero"/>
        <c:auto val="1"/>
        <c:lblOffset val="100"/>
        <c:tickLblSkip val="1"/>
        <c:noMultiLvlLbl val="0"/>
      </c:catAx>
      <c:valAx>
        <c:axId val="24409778"/>
        <c:scaling>
          <c:orientation val="minMax"/>
          <c:max val="140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364521"/>
        <c:crossesAt val="1"/>
        <c:crossBetween val="between"/>
        <c:dispUnits/>
        <c:majorUnit val="200000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DCE6F2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13825"/>
          <c:w val="0.92225"/>
          <c:h val="0.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Gráficos!$L$29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ser>
          <c:idx val="0"/>
          <c:order val="1"/>
          <c:tx>
            <c:strRef>
              <c:f>Gráficos!$M$29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axId val="18361411"/>
        <c:axId val="31034972"/>
      </c:bar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34972"/>
        <c:crosses val="autoZero"/>
        <c:auto val="1"/>
        <c:lblOffset val="100"/>
        <c:tickLblSkip val="1"/>
        <c:noMultiLvlLbl val="0"/>
      </c:catAx>
      <c:valAx>
        <c:axId val="31034972"/>
        <c:scaling>
          <c:orientation val="minMax"/>
          <c:max val="5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361411"/>
        <c:crossesAt val="1"/>
        <c:crossBetween val="between"/>
        <c:dispUnits/>
        <c:majorUnit val="1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"/>
          <c:w val="0.80575"/>
          <c:h val="0"/>
        </c:manualLayout>
      </c:layout>
      <c:overlay val="0"/>
      <c:spPr>
        <a:solidFill>
          <a:srgbClr val="F2DCDB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DCDB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-0.2655</cdr:y>
    </cdr:from>
    <cdr:to>
      <cdr:x>0.98175</cdr:x>
      <cdr:y>0.52175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6915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y 
</a:t>
          </a: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Distribución del Fondo Federal Solidario 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(Acumulado a Diciembre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2019 vs 2018)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-0.00725</cdr:y>
    </cdr:from>
    <cdr:to>
      <cdr:x>1</cdr:x>
      <cdr:y>0.1895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76225" y="-28574"/>
          <a:ext cx="68199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a Municipios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(Enero 2021 vs Enero 2020)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-0.00625</cdr:y>
    </cdr:from>
    <cdr:to>
      <cdr:x>1</cdr:x>
      <cdr:y>0.13475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57175" y="-19049"/>
          <a:ext cx="68389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a Comunas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(Enero 2021 vs Enero 2020)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-0.2655</cdr:y>
    </cdr:from>
    <cdr:to>
      <cdr:x>1</cdr:x>
      <cdr:y>0.52175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0"/>
          <a:ext cx="7067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a Municipios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(Acumulado a Enero 2021 vs 2020)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-0.2655</cdr:y>
    </cdr:from>
    <cdr:to>
      <cdr:x>1</cdr:x>
      <cdr:y>0.26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0"/>
          <a:ext cx="70294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a Comunas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(Acumulado a Enero 2021 vs 2020)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266700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76200" y="0"/>
        <a:ext cx="7048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28575</xdr:rowOff>
    </xdr:from>
    <xdr:to>
      <xdr:col>9</xdr:col>
      <xdr:colOff>266700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76200" y="28575"/>
        <a:ext cx="70485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28</xdr:row>
      <xdr:rowOff>0</xdr:rowOff>
    </xdr:from>
    <xdr:to>
      <xdr:col>9</xdr:col>
      <xdr:colOff>247650</xdr:colOff>
      <xdr:row>53</xdr:row>
      <xdr:rowOff>133350</xdr:rowOff>
    </xdr:to>
    <xdr:graphicFrame>
      <xdr:nvGraphicFramePr>
        <xdr:cNvPr id="3" name="Chart 2"/>
        <xdr:cNvGraphicFramePr/>
      </xdr:nvGraphicFramePr>
      <xdr:xfrm>
        <a:off x="57150" y="4695825"/>
        <a:ext cx="704850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26</xdr:row>
      <xdr:rowOff>0</xdr:rowOff>
    </xdr:from>
    <xdr:to>
      <xdr:col>9</xdr:col>
      <xdr:colOff>276225</xdr:colOff>
      <xdr:row>26</xdr:row>
      <xdr:rowOff>0</xdr:rowOff>
    </xdr:to>
    <xdr:graphicFrame>
      <xdr:nvGraphicFramePr>
        <xdr:cNvPr id="4" name="Chart 2"/>
        <xdr:cNvGraphicFramePr/>
      </xdr:nvGraphicFramePr>
      <xdr:xfrm>
        <a:off x="85725" y="4371975"/>
        <a:ext cx="7048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55</xdr:row>
      <xdr:rowOff>152400</xdr:rowOff>
    </xdr:from>
    <xdr:to>
      <xdr:col>9</xdr:col>
      <xdr:colOff>266700</xdr:colOff>
      <xdr:row>56</xdr:row>
      <xdr:rowOff>0</xdr:rowOff>
    </xdr:to>
    <xdr:graphicFrame>
      <xdr:nvGraphicFramePr>
        <xdr:cNvPr id="5" name="Chart 2"/>
        <xdr:cNvGraphicFramePr/>
      </xdr:nvGraphicFramePr>
      <xdr:xfrm>
        <a:off x="76200" y="9382125"/>
        <a:ext cx="7048500" cy="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F101"/>
  <sheetViews>
    <sheetView showGridLines="0" tabSelected="1" zoomScale="78" zoomScaleNormal="78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94" sqref="AA94"/>
    </sheetView>
  </sheetViews>
  <sheetFormatPr defaultColWidth="11.421875" defaultRowHeight="12.75"/>
  <cols>
    <col min="1" max="1" width="27.57421875" style="1" customWidth="1"/>
    <col min="2" max="2" width="17.140625" style="1" customWidth="1"/>
    <col min="3" max="3" width="26.28125" style="1" customWidth="1"/>
    <col min="4" max="5" width="16.7109375" style="1" customWidth="1"/>
    <col min="6" max="8" width="13.7109375" style="1" customWidth="1"/>
    <col min="9" max="10" width="16.7109375" style="1" customWidth="1"/>
    <col min="11" max="11" width="1.1484375" style="26" customWidth="1"/>
    <col min="12" max="12" width="28.8515625" style="1" customWidth="1"/>
    <col min="13" max="13" width="17.00390625" style="1" customWidth="1"/>
    <col min="14" max="14" width="26.421875" style="1" customWidth="1"/>
    <col min="15" max="16" width="16.7109375" style="1" customWidth="1"/>
    <col min="17" max="19" width="13.7109375" style="1" customWidth="1"/>
    <col min="20" max="21" width="16.57421875" style="1" customWidth="1"/>
    <col min="22" max="22" width="1.8515625" style="1" customWidth="1"/>
    <col min="23" max="23" width="29.421875" style="1" customWidth="1"/>
    <col min="24" max="24" width="16.8515625" style="1" customWidth="1"/>
    <col min="25" max="25" width="26.28125" style="1" customWidth="1"/>
    <col min="26" max="27" width="16.57421875" style="1" customWidth="1"/>
    <col min="28" max="30" width="12.8515625" style="1" customWidth="1"/>
    <col min="31" max="32" width="16.7109375" style="1" customWidth="1"/>
    <col min="33" max="16384" width="11.421875" style="1" customWidth="1"/>
  </cols>
  <sheetData>
    <row r="1" spans="1:32" ht="13.5">
      <c r="A1" s="114" t="s">
        <v>93</v>
      </c>
      <c r="B1" s="114"/>
      <c r="C1" s="114"/>
      <c r="D1" s="114"/>
      <c r="E1" s="114"/>
      <c r="F1" s="114"/>
      <c r="G1" s="114"/>
      <c r="H1" s="114"/>
      <c r="I1" s="114"/>
      <c r="J1" s="114"/>
      <c r="L1" s="114" t="s">
        <v>93</v>
      </c>
      <c r="M1" s="114"/>
      <c r="N1" s="114"/>
      <c r="O1" s="114"/>
      <c r="P1" s="114"/>
      <c r="Q1" s="114"/>
      <c r="R1" s="114"/>
      <c r="S1" s="114"/>
      <c r="T1" s="114"/>
      <c r="U1" s="114"/>
      <c r="W1" s="114" t="s">
        <v>93</v>
      </c>
      <c r="X1" s="114"/>
      <c r="Y1" s="114"/>
      <c r="Z1" s="114"/>
      <c r="AA1" s="114"/>
      <c r="AB1" s="114"/>
      <c r="AC1" s="114"/>
      <c r="AD1" s="114"/>
      <c r="AE1" s="114"/>
      <c r="AF1" s="114"/>
    </row>
    <row r="2" spans="1:24" ht="14.25" thickBot="1">
      <c r="A2" s="1" t="s">
        <v>90</v>
      </c>
      <c r="B2" s="12" t="s">
        <v>182</v>
      </c>
      <c r="L2" s="1" t="s">
        <v>90</v>
      </c>
      <c r="M2" s="12" t="s">
        <v>183</v>
      </c>
      <c r="W2" s="1" t="s">
        <v>90</v>
      </c>
      <c r="X2" s="12" t="s">
        <v>184</v>
      </c>
    </row>
    <row r="3" spans="1:32" ht="26.25" customHeight="1" thickBot="1">
      <c r="A3" s="106" t="s">
        <v>50</v>
      </c>
      <c r="B3" s="106" t="s">
        <v>173</v>
      </c>
      <c r="C3" s="4" t="s">
        <v>87</v>
      </c>
      <c r="D3" s="103" t="s">
        <v>56</v>
      </c>
      <c r="E3" s="104"/>
      <c r="F3" s="104"/>
      <c r="G3" s="104"/>
      <c r="H3" s="104"/>
      <c r="I3" s="104"/>
      <c r="J3" s="105"/>
      <c r="L3" s="106" t="s">
        <v>50</v>
      </c>
      <c r="M3" s="106" t="s">
        <v>173</v>
      </c>
      <c r="N3" s="4" t="s">
        <v>87</v>
      </c>
      <c r="O3" s="103" t="s">
        <v>56</v>
      </c>
      <c r="P3" s="104"/>
      <c r="Q3" s="104"/>
      <c r="R3" s="104"/>
      <c r="S3" s="104"/>
      <c r="T3" s="104"/>
      <c r="U3" s="105"/>
      <c r="W3" s="106" t="s">
        <v>50</v>
      </c>
      <c r="X3" s="106" t="s">
        <v>173</v>
      </c>
      <c r="Y3" s="4" t="s">
        <v>87</v>
      </c>
      <c r="Z3" s="103" t="s">
        <v>56</v>
      </c>
      <c r="AA3" s="104"/>
      <c r="AB3" s="104"/>
      <c r="AC3" s="104"/>
      <c r="AD3" s="104"/>
      <c r="AE3" s="104"/>
      <c r="AF3" s="105"/>
    </row>
    <row r="4" spans="1:32" ht="16.5" customHeight="1" thickBot="1">
      <c r="A4" s="107"/>
      <c r="B4" s="107"/>
      <c r="C4" s="10" t="s">
        <v>89</v>
      </c>
      <c r="D4" s="97" t="s">
        <v>57</v>
      </c>
      <c r="E4" s="98"/>
      <c r="F4" s="111" t="s">
        <v>58</v>
      </c>
      <c r="G4" s="112"/>
      <c r="H4" s="112"/>
      <c r="I4" s="112"/>
      <c r="J4" s="113"/>
      <c r="L4" s="107"/>
      <c r="M4" s="107"/>
      <c r="N4" s="10" t="s">
        <v>89</v>
      </c>
      <c r="O4" s="109" t="s">
        <v>57</v>
      </c>
      <c r="P4" s="110"/>
      <c r="Q4" s="111" t="s">
        <v>58</v>
      </c>
      <c r="R4" s="112"/>
      <c r="S4" s="112"/>
      <c r="T4" s="112"/>
      <c r="U4" s="113"/>
      <c r="W4" s="107"/>
      <c r="X4" s="107"/>
      <c r="Y4" s="10" t="s">
        <v>89</v>
      </c>
      <c r="Z4" s="109" t="s">
        <v>57</v>
      </c>
      <c r="AA4" s="110"/>
      <c r="AB4" s="103" t="s">
        <v>58</v>
      </c>
      <c r="AC4" s="104"/>
      <c r="AD4" s="104"/>
      <c r="AE4" s="104"/>
      <c r="AF4" s="105"/>
    </row>
    <row r="5" spans="1:32" s="15" customFormat="1" ht="54" customHeight="1" thickBot="1">
      <c r="A5" s="108"/>
      <c r="B5" s="108"/>
      <c r="C5" s="11">
        <v>43809</v>
      </c>
      <c r="D5" s="18" t="s">
        <v>185</v>
      </c>
      <c r="E5" s="17" t="s">
        <v>51</v>
      </c>
      <c r="F5" s="13" t="s">
        <v>52</v>
      </c>
      <c r="G5" s="14" t="s">
        <v>53</v>
      </c>
      <c r="H5" s="14" t="s">
        <v>54</v>
      </c>
      <c r="I5" s="18" t="s">
        <v>55</v>
      </c>
      <c r="J5" s="25" t="s">
        <v>51</v>
      </c>
      <c r="K5" s="27"/>
      <c r="L5" s="108"/>
      <c r="M5" s="108"/>
      <c r="N5" s="11">
        <v>43809</v>
      </c>
      <c r="O5" s="17" t="s">
        <v>185</v>
      </c>
      <c r="P5" s="17" t="s">
        <v>51</v>
      </c>
      <c r="Q5" s="13" t="s">
        <v>52</v>
      </c>
      <c r="R5" s="14" t="s">
        <v>53</v>
      </c>
      <c r="S5" s="14" t="s">
        <v>54</v>
      </c>
      <c r="T5" s="18" t="s">
        <v>55</v>
      </c>
      <c r="U5" s="25" t="s">
        <v>51</v>
      </c>
      <c r="W5" s="108"/>
      <c r="X5" s="108"/>
      <c r="Y5" s="11">
        <v>43809</v>
      </c>
      <c r="Z5" s="18" t="s">
        <v>185</v>
      </c>
      <c r="AA5" s="25" t="s">
        <v>51</v>
      </c>
      <c r="AB5" s="28" t="s">
        <v>52</v>
      </c>
      <c r="AC5" s="29" t="s">
        <v>53</v>
      </c>
      <c r="AD5" s="30" t="s">
        <v>54</v>
      </c>
      <c r="AE5" s="18" t="s">
        <v>55</v>
      </c>
      <c r="AF5" s="25" t="s">
        <v>51</v>
      </c>
    </row>
    <row r="6" spans="1:32" ht="14.25">
      <c r="A6" s="31" t="s">
        <v>59</v>
      </c>
      <c r="B6" s="92" t="s">
        <v>174</v>
      </c>
      <c r="C6" s="72" t="s">
        <v>94</v>
      </c>
      <c r="D6" s="19">
        <v>6108507.580000001</v>
      </c>
      <c r="E6" s="64">
        <v>0</v>
      </c>
      <c r="F6" s="32">
        <v>228000.64000000004</v>
      </c>
      <c r="G6" s="33">
        <v>6926.900000000001</v>
      </c>
      <c r="H6" s="33">
        <v>29865.5</v>
      </c>
      <c r="I6" s="34">
        <f aca="true" t="shared" si="0" ref="I6:I74">+F6+G6+H6</f>
        <v>264793.04000000004</v>
      </c>
      <c r="J6" s="70">
        <v>0</v>
      </c>
      <c r="L6" s="31" t="s">
        <v>59</v>
      </c>
      <c r="M6" s="31" t="s">
        <v>174</v>
      </c>
      <c r="N6" s="72" t="s">
        <v>94</v>
      </c>
      <c r="O6" s="19">
        <v>4649264.281016667</v>
      </c>
      <c r="P6" s="64">
        <v>0</v>
      </c>
      <c r="Q6" s="32">
        <v>151864.54</v>
      </c>
      <c r="R6" s="33">
        <v>8728.949999999999</v>
      </c>
      <c r="S6" s="33">
        <v>22509.149999999998</v>
      </c>
      <c r="T6" s="34">
        <f aca="true" t="shared" si="1" ref="T6:T74">+Q6+R6+S6</f>
        <v>183102.64</v>
      </c>
      <c r="U6" s="64">
        <v>0</v>
      </c>
      <c r="W6" s="31" t="s">
        <v>59</v>
      </c>
      <c r="X6" s="31" t="s">
        <v>174</v>
      </c>
      <c r="Y6" s="72" t="s">
        <v>94</v>
      </c>
      <c r="Z6" s="37">
        <f>+D6/O6-1</f>
        <v>0.3138654227382911</v>
      </c>
      <c r="AA6" s="64">
        <v>0</v>
      </c>
      <c r="AB6" s="36">
        <f aca="true" t="shared" si="2" ref="AB6:AE7">+F6/Q6-1</f>
        <v>0.5013421829743798</v>
      </c>
      <c r="AC6" s="38">
        <f t="shared" si="2"/>
        <v>-0.20644521964268314</v>
      </c>
      <c r="AD6" s="39">
        <f t="shared" si="2"/>
        <v>0.32681598372217535</v>
      </c>
      <c r="AE6" s="40">
        <f t="shared" si="2"/>
        <v>0.4461453969205469</v>
      </c>
      <c r="AF6" s="64">
        <v>0</v>
      </c>
    </row>
    <row r="7" spans="1:32" ht="14.25">
      <c r="A7" s="35" t="s">
        <v>60</v>
      </c>
      <c r="B7" s="93" t="s">
        <v>17</v>
      </c>
      <c r="C7" s="73" t="s">
        <v>94</v>
      </c>
      <c r="D7" s="20">
        <v>6979670.380000001</v>
      </c>
      <c r="E7" s="65">
        <v>0</v>
      </c>
      <c r="F7" s="41">
        <v>744968.8600000001</v>
      </c>
      <c r="G7" s="42">
        <v>9391.25</v>
      </c>
      <c r="H7" s="42">
        <v>151295.26999999996</v>
      </c>
      <c r="I7" s="43">
        <f t="shared" si="0"/>
        <v>905655.3800000001</v>
      </c>
      <c r="J7" s="65">
        <v>0</v>
      </c>
      <c r="L7" s="35" t="s">
        <v>60</v>
      </c>
      <c r="M7" s="35" t="s">
        <v>17</v>
      </c>
      <c r="N7" s="73" t="s">
        <v>94</v>
      </c>
      <c r="O7" s="20">
        <v>5387446.436002073</v>
      </c>
      <c r="P7" s="65">
        <v>0</v>
      </c>
      <c r="Q7" s="41">
        <v>495297.2900000001</v>
      </c>
      <c r="R7" s="42">
        <v>26153.769999999997</v>
      </c>
      <c r="S7" s="42">
        <v>74087.74</v>
      </c>
      <c r="T7" s="43">
        <f t="shared" si="1"/>
        <v>595538.8000000002</v>
      </c>
      <c r="U7" s="65">
        <v>0</v>
      </c>
      <c r="W7" s="35" t="s">
        <v>60</v>
      </c>
      <c r="X7" s="35" t="s">
        <v>17</v>
      </c>
      <c r="Y7" s="73" t="s">
        <v>94</v>
      </c>
      <c r="Z7" s="45">
        <f>+D7/O7-1</f>
        <v>0.2955433456113372</v>
      </c>
      <c r="AA7" s="65">
        <v>0</v>
      </c>
      <c r="AB7" s="44">
        <f t="shared" si="2"/>
        <v>0.5040842642203835</v>
      </c>
      <c r="AC7" s="46">
        <f t="shared" si="2"/>
        <v>-0.6409217485662678</v>
      </c>
      <c r="AD7" s="47">
        <f t="shared" si="2"/>
        <v>1.0421093962374877</v>
      </c>
      <c r="AE7" s="48">
        <f t="shared" si="2"/>
        <v>0.5207327885269606</v>
      </c>
      <c r="AF7" s="65">
        <v>0</v>
      </c>
    </row>
    <row r="8" spans="1:32" ht="14.25">
      <c r="A8" s="35" t="s">
        <v>191</v>
      </c>
      <c r="B8" s="93" t="s">
        <v>9</v>
      </c>
      <c r="C8" s="73" t="s">
        <v>95</v>
      </c>
      <c r="D8" s="20">
        <v>5867669.92</v>
      </c>
      <c r="E8" s="65">
        <v>0</v>
      </c>
      <c r="F8" s="41">
        <v>210761.15</v>
      </c>
      <c r="G8" s="42">
        <v>22498.56</v>
      </c>
      <c r="H8" s="42">
        <v>18843.23</v>
      </c>
      <c r="I8" s="43">
        <f t="shared" si="0"/>
        <v>252102.94</v>
      </c>
      <c r="J8" s="65">
        <v>0</v>
      </c>
      <c r="L8" s="35" t="s">
        <v>186</v>
      </c>
      <c r="M8" s="35" t="s">
        <v>9</v>
      </c>
      <c r="N8" s="73" t="s">
        <v>95</v>
      </c>
      <c r="O8" s="20">
        <v>4502738.76244795</v>
      </c>
      <c r="P8" s="65">
        <v>0</v>
      </c>
      <c r="Q8" s="41">
        <v>139608.35</v>
      </c>
      <c r="R8" s="42">
        <v>2719.22</v>
      </c>
      <c r="S8" s="42">
        <v>30469</v>
      </c>
      <c r="T8" s="43">
        <f t="shared" si="1"/>
        <v>172796.57</v>
      </c>
      <c r="U8" s="65">
        <v>0</v>
      </c>
      <c r="W8" s="35" t="s">
        <v>191</v>
      </c>
      <c r="X8" s="35" t="s">
        <v>9</v>
      </c>
      <c r="Y8" s="73" t="s">
        <v>95</v>
      </c>
      <c r="Z8" s="45">
        <f aca="true" t="shared" si="3" ref="Z8:Z71">+D8/O8-1</f>
        <v>0.30313354373017054</v>
      </c>
      <c r="AA8" s="65">
        <v>0</v>
      </c>
      <c r="AB8" s="44">
        <f aca="true" t="shared" si="4" ref="AB8:AB71">+F8/Q8-1</f>
        <v>0.5096600597313841</v>
      </c>
      <c r="AC8" s="46">
        <f aca="true" t="shared" si="5" ref="AC8:AC71">+G8/R8-1</f>
        <v>7.273902074859704</v>
      </c>
      <c r="AD8" s="47">
        <f aca="true" t="shared" si="6" ref="AD8:AD71">+H8/S8-1</f>
        <v>-0.38156060257967117</v>
      </c>
      <c r="AE8" s="48">
        <f aca="true" t="shared" si="7" ref="AE8:AE71">+I8/T8-1</f>
        <v>0.45895801056699215</v>
      </c>
      <c r="AF8" s="65">
        <v>0</v>
      </c>
    </row>
    <row r="9" spans="1:32" ht="14.25">
      <c r="A9" s="35" t="s">
        <v>192</v>
      </c>
      <c r="B9" s="93" t="s">
        <v>78</v>
      </c>
      <c r="C9" s="73" t="s">
        <v>94</v>
      </c>
      <c r="D9" s="20">
        <v>5881035.91</v>
      </c>
      <c r="E9" s="65">
        <v>0</v>
      </c>
      <c r="F9" s="41">
        <v>141057.74</v>
      </c>
      <c r="G9" s="42">
        <v>9864.12</v>
      </c>
      <c r="H9" s="42">
        <v>48165.560000000005</v>
      </c>
      <c r="I9" s="43">
        <f t="shared" si="0"/>
        <v>199087.41999999998</v>
      </c>
      <c r="J9" s="65">
        <v>0</v>
      </c>
      <c r="L9" s="35" t="s">
        <v>187</v>
      </c>
      <c r="M9" s="35" t="s">
        <v>78</v>
      </c>
      <c r="N9" s="73" t="s">
        <v>94</v>
      </c>
      <c r="O9" s="20">
        <v>4516433.631176923</v>
      </c>
      <c r="P9" s="65">
        <v>0</v>
      </c>
      <c r="Q9" s="41">
        <v>93731.52</v>
      </c>
      <c r="R9" s="42">
        <v>3674.68</v>
      </c>
      <c r="S9" s="42">
        <v>17825.18</v>
      </c>
      <c r="T9" s="43">
        <f t="shared" si="1"/>
        <v>115231.38</v>
      </c>
      <c r="U9" s="65">
        <v>0</v>
      </c>
      <c r="W9" s="35" t="s">
        <v>192</v>
      </c>
      <c r="X9" s="35" t="s">
        <v>78</v>
      </c>
      <c r="Y9" s="73" t="s">
        <v>94</v>
      </c>
      <c r="Z9" s="45">
        <f t="shared" si="3"/>
        <v>0.3021415546556985</v>
      </c>
      <c r="AA9" s="65">
        <v>0</v>
      </c>
      <c r="AB9" s="44">
        <f t="shared" si="4"/>
        <v>0.5049125416935518</v>
      </c>
      <c r="AC9" s="46">
        <f t="shared" si="5"/>
        <v>1.6843480248620293</v>
      </c>
      <c r="AD9" s="47">
        <f t="shared" si="6"/>
        <v>1.702107917002802</v>
      </c>
      <c r="AE9" s="48">
        <f t="shared" si="7"/>
        <v>0.7277187863236558</v>
      </c>
      <c r="AF9" s="65">
        <v>0</v>
      </c>
    </row>
    <row r="10" spans="1:32" ht="14.25">
      <c r="A10" s="35" t="s">
        <v>0</v>
      </c>
      <c r="B10" s="93" t="s">
        <v>71</v>
      </c>
      <c r="C10" s="73" t="s">
        <v>95</v>
      </c>
      <c r="D10" s="20">
        <v>6423795.04</v>
      </c>
      <c r="E10" s="65">
        <v>0</v>
      </c>
      <c r="F10" s="41">
        <v>434895.9700000001</v>
      </c>
      <c r="G10" s="42">
        <v>33299.83</v>
      </c>
      <c r="H10" s="42">
        <v>70665.52999999998</v>
      </c>
      <c r="I10" s="43">
        <f t="shared" si="0"/>
        <v>538861.3300000001</v>
      </c>
      <c r="J10" s="65">
        <v>0</v>
      </c>
      <c r="L10" s="35" t="s">
        <v>0</v>
      </c>
      <c r="M10" s="35" t="s">
        <v>71</v>
      </c>
      <c r="N10" s="73" t="s">
        <v>95</v>
      </c>
      <c r="O10" s="20">
        <v>4973440.019810855</v>
      </c>
      <c r="P10" s="65">
        <v>0</v>
      </c>
      <c r="Q10" s="41">
        <v>376860.82</v>
      </c>
      <c r="R10" s="42">
        <v>38895.130000000005</v>
      </c>
      <c r="S10" s="42">
        <v>87504.82</v>
      </c>
      <c r="T10" s="43">
        <f t="shared" si="1"/>
        <v>503260.77</v>
      </c>
      <c r="U10" s="65">
        <v>0</v>
      </c>
      <c r="W10" s="35" t="s">
        <v>0</v>
      </c>
      <c r="X10" s="35" t="s">
        <v>71</v>
      </c>
      <c r="Y10" s="73" t="s">
        <v>95</v>
      </c>
      <c r="Z10" s="45">
        <f t="shared" si="3"/>
        <v>0.2916200887940543</v>
      </c>
      <c r="AA10" s="65">
        <v>0</v>
      </c>
      <c r="AB10" s="44">
        <f t="shared" si="4"/>
        <v>0.15399624190171868</v>
      </c>
      <c r="AC10" s="46">
        <f t="shared" si="5"/>
        <v>-0.143856056015239</v>
      </c>
      <c r="AD10" s="47">
        <f t="shared" si="6"/>
        <v>-0.19243842796316846</v>
      </c>
      <c r="AE10" s="48">
        <f t="shared" si="7"/>
        <v>0.07073978764528</v>
      </c>
      <c r="AF10" s="65">
        <v>0</v>
      </c>
    </row>
    <row r="11" spans="1:32" ht="14.25">
      <c r="A11" s="35" t="s">
        <v>1</v>
      </c>
      <c r="B11" s="93" t="s">
        <v>77</v>
      </c>
      <c r="C11" s="73" t="s">
        <v>95</v>
      </c>
      <c r="D11" s="20">
        <v>6524976.860000001</v>
      </c>
      <c r="E11" s="65">
        <v>0</v>
      </c>
      <c r="F11" s="41">
        <v>466950.08000000013</v>
      </c>
      <c r="G11" s="42">
        <v>37037.95</v>
      </c>
      <c r="H11" s="42">
        <v>39964.11</v>
      </c>
      <c r="I11" s="43">
        <f t="shared" si="0"/>
        <v>543952.1400000001</v>
      </c>
      <c r="J11" s="65">
        <v>0</v>
      </c>
      <c r="L11" s="35" t="s">
        <v>1</v>
      </c>
      <c r="M11" s="35" t="s">
        <v>77</v>
      </c>
      <c r="N11" s="73" t="s">
        <v>95</v>
      </c>
      <c r="O11" s="20">
        <v>5017301.907068681</v>
      </c>
      <c r="P11" s="65">
        <v>0</v>
      </c>
      <c r="Q11" s="41">
        <v>352534.0200000001</v>
      </c>
      <c r="R11" s="42">
        <v>18444.68</v>
      </c>
      <c r="S11" s="42">
        <v>22403.479999999996</v>
      </c>
      <c r="T11" s="43">
        <f t="shared" si="1"/>
        <v>393382.18000000005</v>
      </c>
      <c r="U11" s="65">
        <v>0</v>
      </c>
      <c r="W11" s="35" t="s">
        <v>1</v>
      </c>
      <c r="X11" s="35" t="s">
        <v>77</v>
      </c>
      <c r="Y11" s="73" t="s">
        <v>95</v>
      </c>
      <c r="Z11" s="45">
        <f t="shared" si="3"/>
        <v>0.30049516271030363</v>
      </c>
      <c r="AA11" s="65">
        <v>0</v>
      </c>
      <c r="AB11" s="44">
        <f t="shared" si="4"/>
        <v>0.32455324453509493</v>
      </c>
      <c r="AC11" s="46">
        <f t="shared" si="5"/>
        <v>1.0080559814537304</v>
      </c>
      <c r="AD11" s="47">
        <f t="shared" si="6"/>
        <v>0.7838349220746066</v>
      </c>
      <c r="AE11" s="48">
        <f t="shared" si="7"/>
        <v>0.3827574497655182</v>
      </c>
      <c r="AF11" s="65">
        <v>0</v>
      </c>
    </row>
    <row r="12" spans="1:32" ht="14.25">
      <c r="A12" s="35" t="s">
        <v>2</v>
      </c>
      <c r="B12" s="93" t="s">
        <v>174</v>
      </c>
      <c r="C12" s="73" t="s">
        <v>94</v>
      </c>
      <c r="D12" s="20">
        <v>11032563.54</v>
      </c>
      <c r="E12" s="65">
        <v>0</v>
      </c>
      <c r="F12" s="41">
        <v>2259775.4200000004</v>
      </c>
      <c r="G12" s="42">
        <v>75696.87000000001</v>
      </c>
      <c r="H12" s="42">
        <v>541194.98</v>
      </c>
      <c r="I12" s="43">
        <f t="shared" si="0"/>
        <v>2876667.2700000005</v>
      </c>
      <c r="J12" s="65">
        <v>0</v>
      </c>
      <c r="L12" s="35" t="s">
        <v>2</v>
      </c>
      <c r="M12" s="35" t="s">
        <v>174</v>
      </c>
      <c r="N12" s="73" t="s">
        <v>94</v>
      </c>
      <c r="O12" s="20">
        <v>8501448.894682074</v>
      </c>
      <c r="P12" s="65">
        <v>0</v>
      </c>
      <c r="Q12" s="41">
        <v>1468902.3399999999</v>
      </c>
      <c r="R12" s="42">
        <v>145298.74</v>
      </c>
      <c r="S12" s="42">
        <v>311894.8</v>
      </c>
      <c r="T12" s="43">
        <f t="shared" si="1"/>
        <v>1926095.88</v>
      </c>
      <c r="U12" s="65">
        <v>0</v>
      </c>
      <c r="W12" s="35" t="s">
        <v>2</v>
      </c>
      <c r="X12" s="35" t="s">
        <v>174</v>
      </c>
      <c r="Y12" s="73" t="s">
        <v>94</v>
      </c>
      <c r="Z12" s="45">
        <f t="shared" si="3"/>
        <v>0.2977274434833359</v>
      </c>
      <c r="AA12" s="65">
        <v>0</v>
      </c>
      <c r="AB12" s="44">
        <f t="shared" si="4"/>
        <v>0.5384109334321032</v>
      </c>
      <c r="AC12" s="46">
        <f t="shared" si="5"/>
        <v>-0.47902597090656107</v>
      </c>
      <c r="AD12" s="47">
        <f t="shared" si="6"/>
        <v>0.7351843634456234</v>
      </c>
      <c r="AE12" s="48">
        <f t="shared" si="7"/>
        <v>0.49352236296772545</v>
      </c>
      <c r="AF12" s="65">
        <v>0</v>
      </c>
    </row>
    <row r="13" spans="1:32" ht="14.25">
      <c r="A13" s="35" t="s">
        <v>3</v>
      </c>
      <c r="B13" s="93" t="s">
        <v>17</v>
      </c>
      <c r="C13" s="73" t="s">
        <v>94</v>
      </c>
      <c r="D13" s="20">
        <v>10491678.120000001</v>
      </c>
      <c r="E13" s="65">
        <v>0</v>
      </c>
      <c r="F13" s="41">
        <v>2243496.9299999997</v>
      </c>
      <c r="G13" s="42">
        <v>28644.239999999998</v>
      </c>
      <c r="H13" s="42">
        <v>171120.55</v>
      </c>
      <c r="I13" s="43">
        <f t="shared" si="0"/>
        <v>2443261.7199999997</v>
      </c>
      <c r="J13" s="65">
        <v>0</v>
      </c>
      <c r="L13" s="35" t="s">
        <v>3</v>
      </c>
      <c r="M13" s="35" t="s">
        <v>17</v>
      </c>
      <c r="N13" s="73" t="s">
        <v>94</v>
      </c>
      <c r="O13" s="20">
        <v>8255228.562498953</v>
      </c>
      <c r="P13" s="65">
        <v>0</v>
      </c>
      <c r="Q13" s="41">
        <v>1523031.62</v>
      </c>
      <c r="R13" s="42">
        <v>49047.78</v>
      </c>
      <c r="S13" s="42">
        <v>186496.31</v>
      </c>
      <c r="T13" s="43">
        <f t="shared" si="1"/>
        <v>1758575.7100000002</v>
      </c>
      <c r="U13" s="65">
        <v>0</v>
      </c>
      <c r="W13" s="35" t="s">
        <v>3</v>
      </c>
      <c r="X13" s="35" t="s">
        <v>17</v>
      </c>
      <c r="Y13" s="73" t="s">
        <v>94</v>
      </c>
      <c r="Z13" s="45">
        <f t="shared" si="3"/>
        <v>0.2709130995670517</v>
      </c>
      <c r="AA13" s="65">
        <v>0</v>
      </c>
      <c r="AB13" s="44">
        <f t="shared" si="4"/>
        <v>0.47304684980867284</v>
      </c>
      <c r="AC13" s="46">
        <f t="shared" si="5"/>
        <v>-0.41599313975066765</v>
      </c>
      <c r="AD13" s="47">
        <f t="shared" si="6"/>
        <v>-0.08244538457624184</v>
      </c>
      <c r="AE13" s="48">
        <f t="shared" si="7"/>
        <v>0.38934121863880367</v>
      </c>
      <c r="AF13" s="65">
        <v>0</v>
      </c>
    </row>
    <row r="14" spans="1:32" ht="14.25">
      <c r="A14" s="35" t="s">
        <v>4</v>
      </c>
      <c r="B14" s="93" t="s">
        <v>174</v>
      </c>
      <c r="C14" s="73" t="s">
        <v>94</v>
      </c>
      <c r="D14" s="20">
        <v>7413752.79</v>
      </c>
      <c r="E14" s="65">
        <v>0</v>
      </c>
      <c r="F14" s="41">
        <v>693424.3999999999</v>
      </c>
      <c r="G14" s="42">
        <v>34172.030000000006</v>
      </c>
      <c r="H14" s="42">
        <v>67853.47</v>
      </c>
      <c r="I14" s="43">
        <f t="shared" si="0"/>
        <v>795449.8999999999</v>
      </c>
      <c r="J14" s="65">
        <v>0</v>
      </c>
      <c r="L14" s="35" t="s">
        <v>4</v>
      </c>
      <c r="M14" s="35" t="s">
        <v>174</v>
      </c>
      <c r="N14" s="73" t="s">
        <v>94</v>
      </c>
      <c r="O14" s="20">
        <v>5550731.409309042</v>
      </c>
      <c r="P14" s="65">
        <v>0</v>
      </c>
      <c r="Q14" s="41">
        <v>431885.24</v>
      </c>
      <c r="R14" s="42">
        <v>10828.689999999999</v>
      </c>
      <c r="S14" s="42">
        <v>324928.92999999993</v>
      </c>
      <c r="T14" s="43">
        <f t="shared" si="1"/>
        <v>767642.8599999999</v>
      </c>
      <c r="U14" s="65">
        <v>0</v>
      </c>
      <c r="W14" s="35" t="s">
        <v>4</v>
      </c>
      <c r="X14" s="35" t="s">
        <v>174</v>
      </c>
      <c r="Y14" s="73" t="s">
        <v>94</v>
      </c>
      <c r="Z14" s="45">
        <f t="shared" si="3"/>
        <v>0.33563529620015764</v>
      </c>
      <c r="AA14" s="65">
        <v>0</v>
      </c>
      <c r="AB14" s="44">
        <f t="shared" si="4"/>
        <v>0.6055755922568689</v>
      </c>
      <c r="AC14" s="46">
        <f t="shared" si="5"/>
        <v>2.1556938096851983</v>
      </c>
      <c r="AD14" s="47">
        <f t="shared" si="6"/>
        <v>-0.7911744269739232</v>
      </c>
      <c r="AE14" s="48">
        <f t="shared" si="7"/>
        <v>0.03622392840337252</v>
      </c>
      <c r="AF14" s="65">
        <v>0</v>
      </c>
    </row>
    <row r="15" spans="1:32" ht="14.25">
      <c r="A15" s="35" t="s">
        <v>45</v>
      </c>
      <c r="B15" s="93" t="s">
        <v>175</v>
      </c>
      <c r="C15" s="73" t="s">
        <v>95</v>
      </c>
      <c r="D15" s="20">
        <v>6720844.839999999</v>
      </c>
      <c r="E15" s="65">
        <v>0</v>
      </c>
      <c r="F15" s="41">
        <v>613222.0700000001</v>
      </c>
      <c r="G15" s="42">
        <v>2332.0699999999997</v>
      </c>
      <c r="H15" s="42">
        <v>74048.25</v>
      </c>
      <c r="I15" s="43">
        <f t="shared" si="0"/>
        <v>689602.39</v>
      </c>
      <c r="J15" s="65">
        <v>0</v>
      </c>
      <c r="L15" s="35" t="s">
        <v>45</v>
      </c>
      <c r="M15" s="35" t="s">
        <v>175</v>
      </c>
      <c r="N15" s="73" t="s">
        <v>95</v>
      </c>
      <c r="O15" s="20">
        <v>5105217.21820991</v>
      </c>
      <c r="P15" s="65">
        <v>0</v>
      </c>
      <c r="Q15" s="41">
        <v>405462.7300000001</v>
      </c>
      <c r="R15" s="42">
        <v>2375.45</v>
      </c>
      <c r="S15" s="42">
        <v>115565.91</v>
      </c>
      <c r="T15" s="43">
        <f t="shared" si="1"/>
        <v>523404.0900000001</v>
      </c>
      <c r="U15" s="65">
        <v>0</v>
      </c>
      <c r="W15" s="35" t="s">
        <v>45</v>
      </c>
      <c r="X15" s="35" t="s">
        <v>175</v>
      </c>
      <c r="Y15" s="73" t="s">
        <v>95</v>
      </c>
      <c r="Z15" s="45">
        <f t="shared" si="3"/>
        <v>0.3164659901301108</v>
      </c>
      <c r="AA15" s="65">
        <v>0</v>
      </c>
      <c r="AB15" s="44">
        <f t="shared" si="4"/>
        <v>0.5124005848823636</v>
      </c>
      <c r="AC15" s="46">
        <f t="shared" si="5"/>
        <v>-0.01826180302679492</v>
      </c>
      <c r="AD15" s="47">
        <f t="shared" si="6"/>
        <v>-0.35925525096457944</v>
      </c>
      <c r="AE15" s="48">
        <f t="shared" si="7"/>
        <v>0.3175334376924719</v>
      </c>
      <c r="AF15" s="65">
        <v>0</v>
      </c>
    </row>
    <row r="16" spans="1:32" ht="14.25">
      <c r="A16" s="35" t="s">
        <v>5</v>
      </c>
      <c r="B16" s="93" t="s">
        <v>78</v>
      </c>
      <c r="C16" s="73" t="s">
        <v>96</v>
      </c>
      <c r="D16" s="20">
        <v>9250889.469999999</v>
      </c>
      <c r="E16" s="65">
        <v>0</v>
      </c>
      <c r="F16" s="41">
        <v>1597183.0099999998</v>
      </c>
      <c r="G16" s="42">
        <v>38719.86</v>
      </c>
      <c r="H16" s="42">
        <v>157954.54</v>
      </c>
      <c r="I16" s="43">
        <f t="shared" si="0"/>
        <v>1793857.41</v>
      </c>
      <c r="J16" s="65">
        <v>0</v>
      </c>
      <c r="L16" s="35" t="s">
        <v>5</v>
      </c>
      <c r="M16" s="35" t="s">
        <v>78</v>
      </c>
      <c r="N16" s="73" t="s">
        <v>96</v>
      </c>
      <c r="O16" s="20">
        <v>7048260.516406446</v>
      </c>
      <c r="P16" s="65">
        <v>0</v>
      </c>
      <c r="Q16" s="41">
        <v>1081461.2199999997</v>
      </c>
      <c r="R16" s="42">
        <v>141979.5</v>
      </c>
      <c r="S16" s="42">
        <v>231535.29999999996</v>
      </c>
      <c r="T16" s="43">
        <f t="shared" si="1"/>
        <v>1454976.0199999998</v>
      </c>
      <c r="U16" s="65">
        <v>0</v>
      </c>
      <c r="W16" s="35" t="s">
        <v>5</v>
      </c>
      <c r="X16" s="35" t="s">
        <v>78</v>
      </c>
      <c r="Y16" s="73" t="s">
        <v>96</v>
      </c>
      <c r="Z16" s="45">
        <f t="shared" si="3"/>
        <v>0.3125067452411028</v>
      </c>
      <c r="AA16" s="65">
        <v>0</v>
      </c>
      <c r="AB16" s="44">
        <f t="shared" si="4"/>
        <v>0.47687497291858527</v>
      </c>
      <c r="AC16" s="46">
        <f t="shared" si="5"/>
        <v>-0.7272855588306762</v>
      </c>
      <c r="AD16" s="47">
        <f t="shared" si="6"/>
        <v>-0.3177949971343461</v>
      </c>
      <c r="AE16" s="48">
        <f t="shared" si="7"/>
        <v>0.23291201046736165</v>
      </c>
      <c r="AF16" s="65">
        <v>0</v>
      </c>
    </row>
    <row r="17" spans="1:32" ht="14.25">
      <c r="A17" s="35" t="s">
        <v>61</v>
      </c>
      <c r="B17" s="93" t="s">
        <v>67</v>
      </c>
      <c r="C17" s="73" t="s">
        <v>94</v>
      </c>
      <c r="D17" s="20">
        <v>32399036.539999995</v>
      </c>
      <c r="E17" s="65">
        <v>0</v>
      </c>
      <c r="F17" s="41">
        <v>10173167.090000004</v>
      </c>
      <c r="G17" s="42">
        <v>254359.54</v>
      </c>
      <c r="H17" s="42">
        <v>1841665.34</v>
      </c>
      <c r="I17" s="43">
        <f t="shared" si="0"/>
        <v>12269191.970000003</v>
      </c>
      <c r="J17" s="65">
        <v>0</v>
      </c>
      <c r="L17" s="35" t="s">
        <v>61</v>
      </c>
      <c r="M17" s="35" t="s">
        <v>67</v>
      </c>
      <c r="N17" s="73" t="s">
        <v>94</v>
      </c>
      <c r="O17" s="20">
        <v>25310511.618959233</v>
      </c>
      <c r="P17" s="65">
        <v>0</v>
      </c>
      <c r="Q17" s="41">
        <v>6765446.309999999</v>
      </c>
      <c r="R17" s="42">
        <v>601257.9900000001</v>
      </c>
      <c r="S17" s="42">
        <v>1669766.3499999999</v>
      </c>
      <c r="T17" s="43">
        <f t="shared" si="1"/>
        <v>9036470.649999999</v>
      </c>
      <c r="U17" s="65">
        <v>0</v>
      </c>
      <c r="W17" s="35" t="s">
        <v>61</v>
      </c>
      <c r="X17" s="35" t="s">
        <v>67</v>
      </c>
      <c r="Y17" s="73" t="s">
        <v>94</v>
      </c>
      <c r="Z17" s="45">
        <f t="shared" si="3"/>
        <v>0.2800624905476423</v>
      </c>
      <c r="AA17" s="65">
        <v>0</v>
      </c>
      <c r="AB17" s="44">
        <f t="shared" si="4"/>
        <v>0.5036948966638102</v>
      </c>
      <c r="AC17" s="46">
        <f t="shared" si="5"/>
        <v>-0.5769544118656952</v>
      </c>
      <c r="AD17" s="47">
        <f t="shared" si="6"/>
        <v>0.10294793040954509</v>
      </c>
      <c r="AE17" s="48">
        <f t="shared" si="7"/>
        <v>0.3577415835462272</v>
      </c>
      <c r="AF17" s="65">
        <v>0</v>
      </c>
    </row>
    <row r="18" spans="1:32" ht="14.25">
      <c r="A18" s="35" t="s">
        <v>62</v>
      </c>
      <c r="B18" s="93" t="s">
        <v>62</v>
      </c>
      <c r="C18" s="73" t="s">
        <v>97</v>
      </c>
      <c r="D18" s="20">
        <v>27306344.25</v>
      </c>
      <c r="E18" s="65">
        <v>0</v>
      </c>
      <c r="F18" s="41">
        <v>7163461.590000002</v>
      </c>
      <c r="G18" s="42">
        <v>664306.81</v>
      </c>
      <c r="H18" s="42">
        <v>1962727.6400000004</v>
      </c>
      <c r="I18" s="43">
        <f t="shared" si="0"/>
        <v>9790496.040000003</v>
      </c>
      <c r="J18" s="65">
        <v>0</v>
      </c>
      <c r="L18" s="35" t="s">
        <v>62</v>
      </c>
      <c r="M18" s="35" t="s">
        <v>62</v>
      </c>
      <c r="N18" s="73" t="s">
        <v>97</v>
      </c>
      <c r="O18" s="20">
        <v>21123520.983779952</v>
      </c>
      <c r="P18" s="65">
        <v>0</v>
      </c>
      <c r="Q18" s="41">
        <v>4811642.040000001</v>
      </c>
      <c r="R18" s="42">
        <v>1053177.3699999999</v>
      </c>
      <c r="S18" s="42">
        <v>1472361.11</v>
      </c>
      <c r="T18" s="43">
        <f t="shared" si="1"/>
        <v>7337180.520000001</v>
      </c>
      <c r="U18" s="65">
        <v>0</v>
      </c>
      <c r="W18" s="35" t="s">
        <v>62</v>
      </c>
      <c r="X18" s="35" t="s">
        <v>62</v>
      </c>
      <c r="Y18" s="73" t="s">
        <v>97</v>
      </c>
      <c r="Z18" s="45">
        <f t="shared" si="3"/>
        <v>0.29269851702126903</v>
      </c>
      <c r="AA18" s="65">
        <v>0</v>
      </c>
      <c r="AB18" s="44">
        <f t="shared" si="4"/>
        <v>0.48877691450214367</v>
      </c>
      <c r="AC18" s="46">
        <f t="shared" si="5"/>
        <v>-0.3692355827964665</v>
      </c>
      <c r="AD18" s="47">
        <f t="shared" si="6"/>
        <v>0.3330477331067243</v>
      </c>
      <c r="AE18" s="48">
        <f t="shared" si="7"/>
        <v>0.3343676107344842</v>
      </c>
      <c r="AF18" s="65">
        <v>0</v>
      </c>
    </row>
    <row r="19" spans="1:32" ht="14.25">
      <c r="A19" s="35" t="s">
        <v>48</v>
      </c>
      <c r="B19" s="93" t="s">
        <v>78</v>
      </c>
      <c r="C19" s="73" t="s">
        <v>95</v>
      </c>
      <c r="D19" s="20">
        <v>8853282.48</v>
      </c>
      <c r="E19" s="65">
        <v>0</v>
      </c>
      <c r="F19" s="41">
        <v>770453.9700000002</v>
      </c>
      <c r="G19" s="42">
        <v>66602.97000000002</v>
      </c>
      <c r="H19" s="42">
        <v>114001.53999999998</v>
      </c>
      <c r="I19" s="43">
        <f t="shared" si="0"/>
        <v>951058.4800000002</v>
      </c>
      <c r="J19" s="65">
        <v>0</v>
      </c>
      <c r="L19" s="35" t="s">
        <v>48</v>
      </c>
      <c r="M19" s="35" t="s">
        <v>78</v>
      </c>
      <c r="N19" s="73" t="s">
        <v>95</v>
      </c>
      <c r="O19" s="20">
        <v>6610599.326956095</v>
      </c>
      <c r="P19" s="65">
        <v>0</v>
      </c>
      <c r="Q19" s="41">
        <v>497860.31</v>
      </c>
      <c r="R19" s="42">
        <v>184069.91</v>
      </c>
      <c r="S19" s="42">
        <v>116080.89000000001</v>
      </c>
      <c r="T19" s="43">
        <f t="shared" si="1"/>
        <v>798011.11</v>
      </c>
      <c r="U19" s="65">
        <v>0</v>
      </c>
      <c r="W19" s="35" t="s">
        <v>48</v>
      </c>
      <c r="X19" s="35" t="s">
        <v>78</v>
      </c>
      <c r="Y19" s="73" t="s">
        <v>95</v>
      </c>
      <c r="Z19" s="45">
        <f t="shared" si="3"/>
        <v>0.3392556471996264</v>
      </c>
      <c r="AA19" s="65">
        <v>0</v>
      </c>
      <c r="AB19" s="44">
        <f t="shared" si="4"/>
        <v>0.5475304106888943</v>
      </c>
      <c r="AC19" s="46">
        <f t="shared" si="5"/>
        <v>-0.6381648146619944</v>
      </c>
      <c r="AD19" s="47">
        <f t="shared" si="6"/>
        <v>-0.017912939847377407</v>
      </c>
      <c r="AE19" s="48">
        <f t="shared" si="7"/>
        <v>0.19178601410699692</v>
      </c>
      <c r="AF19" s="65">
        <v>0</v>
      </c>
    </row>
    <row r="20" spans="1:32" ht="14.25">
      <c r="A20" s="35" t="s">
        <v>63</v>
      </c>
      <c r="B20" s="93" t="s">
        <v>6</v>
      </c>
      <c r="C20" s="73" t="s">
        <v>95</v>
      </c>
      <c r="D20" s="20">
        <v>6769187.249999999</v>
      </c>
      <c r="E20" s="65">
        <v>0</v>
      </c>
      <c r="F20" s="41">
        <v>748146.1199999999</v>
      </c>
      <c r="G20" s="42">
        <v>5914</v>
      </c>
      <c r="H20" s="42">
        <v>52988.12</v>
      </c>
      <c r="I20" s="43">
        <f t="shared" si="0"/>
        <v>807048.2399999999</v>
      </c>
      <c r="J20" s="65">
        <v>0</v>
      </c>
      <c r="L20" s="35" t="s">
        <v>63</v>
      </c>
      <c r="M20" s="35" t="s">
        <v>6</v>
      </c>
      <c r="N20" s="73" t="s">
        <v>95</v>
      </c>
      <c r="O20" s="20">
        <v>5152239.459789806</v>
      </c>
      <c r="P20" s="65">
        <v>0</v>
      </c>
      <c r="Q20" s="41">
        <v>494267.3599999999</v>
      </c>
      <c r="R20" s="42">
        <v>3451.4</v>
      </c>
      <c r="S20" s="42">
        <v>33914.42999999999</v>
      </c>
      <c r="T20" s="43">
        <f t="shared" si="1"/>
        <v>531633.19</v>
      </c>
      <c r="U20" s="65">
        <v>0</v>
      </c>
      <c r="W20" s="35" t="s">
        <v>63</v>
      </c>
      <c r="X20" s="35" t="s">
        <v>6</v>
      </c>
      <c r="Y20" s="73" t="s">
        <v>95</v>
      </c>
      <c r="Z20" s="45">
        <f t="shared" si="3"/>
        <v>0.3138339750761816</v>
      </c>
      <c r="AA20" s="65">
        <v>0</v>
      </c>
      <c r="AB20" s="44">
        <f t="shared" si="4"/>
        <v>0.5136466223462541</v>
      </c>
      <c r="AC20" s="46">
        <f t="shared" si="5"/>
        <v>0.7135075621486933</v>
      </c>
      <c r="AD20" s="47">
        <f t="shared" si="6"/>
        <v>0.5624063267464621</v>
      </c>
      <c r="AE20" s="48">
        <f t="shared" si="7"/>
        <v>0.5180546571970044</v>
      </c>
      <c r="AF20" s="65">
        <v>0</v>
      </c>
    </row>
    <row r="21" spans="1:32" ht="14.25">
      <c r="A21" s="35" t="s">
        <v>64</v>
      </c>
      <c r="B21" s="93" t="s">
        <v>174</v>
      </c>
      <c r="C21" s="73" t="s">
        <v>95</v>
      </c>
      <c r="D21" s="20">
        <v>6174962.789999999</v>
      </c>
      <c r="E21" s="65">
        <v>0</v>
      </c>
      <c r="F21" s="41">
        <v>460985.05</v>
      </c>
      <c r="G21" s="42">
        <v>23187.850000000002</v>
      </c>
      <c r="H21" s="42">
        <v>84862.51</v>
      </c>
      <c r="I21" s="43">
        <f t="shared" si="0"/>
        <v>569035.4099999999</v>
      </c>
      <c r="J21" s="65">
        <v>0</v>
      </c>
      <c r="L21" s="35" t="s">
        <v>64</v>
      </c>
      <c r="M21" s="35" t="s">
        <v>174</v>
      </c>
      <c r="N21" s="73" t="s">
        <v>95</v>
      </c>
      <c r="O21" s="20">
        <v>4695711.912719823</v>
      </c>
      <c r="P21" s="65">
        <v>0</v>
      </c>
      <c r="Q21" s="41">
        <v>298487.2899999999</v>
      </c>
      <c r="R21" s="42">
        <v>21017.68</v>
      </c>
      <c r="S21" s="42">
        <v>61910.17</v>
      </c>
      <c r="T21" s="43">
        <f t="shared" si="1"/>
        <v>381415.1399999999</v>
      </c>
      <c r="U21" s="65">
        <v>0</v>
      </c>
      <c r="W21" s="35" t="s">
        <v>64</v>
      </c>
      <c r="X21" s="35" t="s">
        <v>174</v>
      </c>
      <c r="Y21" s="73" t="s">
        <v>95</v>
      </c>
      <c r="Z21" s="45">
        <f t="shared" si="3"/>
        <v>0.31502164203752714</v>
      </c>
      <c r="AA21" s="65">
        <v>0</v>
      </c>
      <c r="AB21" s="44">
        <f t="shared" si="4"/>
        <v>0.5444042860250435</v>
      </c>
      <c r="AC21" s="46">
        <f t="shared" si="5"/>
        <v>0.1032544981177752</v>
      </c>
      <c r="AD21" s="47">
        <f t="shared" si="6"/>
        <v>0.37073618114762086</v>
      </c>
      <c r="AE21" s="48">
        <f t="shared" si="7"/>
        <v>0.4919056700266278</v>
      </c>
      <c r="AF21" s="65">
        <v>0</v>
      </c>
    </row>
    <row r="22" spans="1:32" ht="14.25">
      <c r="A22" s="35" t="s">
        <v>65</v>
      </c>
      <c r="B22" s="93" t="s">
        <v>174</v>
      </c>
      <c r="C22" s="73" t="s">
        <v>95</v>
      </c>
      <c r="D22" s="20">
        <v>57552332.04999998</v>
      </c>
      <c r="E22" s="65">
        <v>0</v>
      </c>
      <c r="F22" s="41">
        <v>18101412.890000004</v>
      </c>
      <c r="G22" s="42">
        <v>777490.6000000001</v>
      </c>
      <c r="H22" s="42">
        <v>3040094.98</v>
      </c>
      <c r="I22" s="43">
        <f t="shared" si="0"/>
        <v>21918998.470000006</v>
      </c>
      <c r="J22" s="65">
        <v>0</v>
      </c>
      <c r="L22" s="35" t="s">
        <v>65</v>
      </c>
      <c r="M22" s="35" t="s">
        <v>174</v>
      </c>
      <c r="N22" s="73" t="s">
        <v>95</v>
      </c>
      <c r="O22" s="20">
        <v>43460330.72229656</v>
      </c>
      <c r="P22" s="65">
        <v>0</v>
      </c>
      <c r="Q22" s="41">
        <v>12273768.719999999</v>
      </c>
      <c r="R22" s="42">
        <v>1144685.29</v>
      </c>
      <c r="S22" s="42">
        <v>2818325.27</v>
      </c>
      <c r="T22" s="43">
        <f t="shared" si="1"/>
        <v>16236779.279999997</v>
      </c>
      <c r="U22" s="65">
        <v>0</v>
      </c>
      <c r="W22" s="35" t="s">
        <v>65</v>
      </c>
      <c r="X22" s="35" t="s">
        <v>174</v>
      </c>
      <c r="Y22" s="73" t="s">
        <v>95</v>
      </c>
      <c r="Z22" s="45">
        <f t="shared" si="3"/>
        <v>0.32424974898945647</v>
      </c>
      <c r="AA22" s="65">
        <v>0</v>
      </c>
      <c r="AB22" s="44">
        <f t="shared" si="4"/>
        <v>0.47480478921717917</v>
      </c>
      <c r="AC22" s="46">
        <f t="shared" si="5"/>
        <v>-0.3207822212863415</v>
      </c>
      <c r="AD22" s="47">
        <f t="shared" si="6"/>
        <v>0.07868847232101062</v>
      </c>
      <c r="AE22" s="48">
        <f t="shared" si="7"/>
        <v>0.3499597482980634</v>
      </c>
      <c r="AF22" s="65">
        <v>0</v>
      </c>
    </row>
    <row r="23" spans="1:32" ht="14.25">
      <c r="A23" s="35" t="s">
        <v>6</v>
      </c>
      <c r="B23" s="93" t="s">
        <v>6</v>
      </c>
      <c r="C23" s="73" t="s">
        <v>95</v>
      </c>
      <c r="D23" s="20">
        <v>116647873.9</v>
      </c>
      <c r="E23" s="65">
        <v>0</v>
      </c>
      <c r="F23" s="41">
        <v>49871318.33</v>
      </c>
      <c r="G23" s="42">
        <v>1669643.7799999996</v>
      </c>
      <c r="H23" s="42">
        <v>4883347.450000001</v>
      </c>
      <c r="I23" s="43">
        <f t="shared" si="0"/>
        <v>56424309.56</v>
      </c>
      <c r="J23" s="65">
        <v>0</v>
      </c>
      <c r="L23" s="35" t="s">
        <v>6</v>
      </c>
      <c r="M23" s="35" t="s">
        <v>6</v>
      </c>
      <c r="N23" s="73" t="s">
        <v>95</v>
      </c>
      <c r="O23" s="20">
        <v>90856643.33194979</v>
      </c>
      <c r="P23" s="65">
        <v>0</v>
      </c>
      <c r="Q23" s="41">
        <v>33374976.559999995</v>
      </c>
      <c r="R23" s="42">
        <v>2115420.98</v>
      </c>
      <c r="S23" s="42">
        <v>5155328.43</v>
      </c>
      <c r="T23" s="43">
        <f t="shared" si="1"/>
        <v>40645725.96999999</v>
      </c>
      <c r="U23" s="65">
        <v>0</v>
      </c>
      <c r="W23" s="35" t="s">
        <v>6</v>
      </c>
      <c r="X23" s="35" t="s">
        <v>6</v>
      </c>
      <c r="Y23" s="73" t="s">
        <v>95</v>
      </c>
      <c r="Z23" s="45">
        <f t="shared" si="3"/>
        <v>0.28386730592523124</v>
      </c>
      <c r="AA23" s="65">
        <v>0</v>
      </c>
      <c r="AB23" s="44">
        <f t="shared" si="4"/>
        <v>0.49427275972295104</v>
      </c>
      <c r="AC23" s="46">
        <f t="shared" si="5"/>
        <v>-0.21072741748075152</v>
      </c>
      <c r="AD23" s="47">
        <f t="shared" si="6"/>
        <v>-0.05275725566140088</v>
      </c>
      <c r="AE23" s="48">
        <f t="shared" si="7"/>
        <v>0.3881978538566626</v>
      </c>
      <c r="AF23" s="65">
        <v>0</v>
      </c>
    </row>
    <row r="24" spans="1:32" ht="14.25">
      <c r="A24" s="35" t="s">
        <v>7</v>
      </c>
      <c r="B24" s="93" t="s">
        <v>10</v>
      </c>
      <c r="C24" s="73" t="s">
        <v>95</v>
      </c>
      <c r="D24" s="20">
        <v>6304000.809999999</v>
      </c>
      <c r="E24" s="65">
        <v>0</v>
      </c>
      <c r="F24" s="41">
        <v>399515.44000000006</v>
      </c>
      <c r="G24" s="42">
        <v>8803.160000000002</v>
      </c>
      <c r="H24" s="42">
        <v>11291.480000000001</v>
      </c>
      <c r="I24" s="43">
        <f t="shared" si="0"/>
        <v>419610.08</v>
      </c>
      <c r="J24" s="65">
        <v>0</v>
      </c>
      <c r="L24" s="35" t="s">
        <v>7</v>
      </c>
      <c r="M24" s="35" t="s">
        <v>10</v>
      </c>
      <c r="N24" s="73" t="s">
        <v>95</v>
      </c>
      <c r="O24" s="20">
        <v>4842237.431288539</v>
      </c>
      <c r="P24" s="65">
        <v>0</v>
      </c>
      <c r="Q24" s="41">
        <v>265165.3</v>
      </c>
      <c r="R24" s="42">
        <v>7065.049999999999</v>
      </c>
      <c r="S24" s="42">
        <v>53341.77999999999</v>
      </c>
      <c r="T24" s="43">
        <f t="shared" si="1"/>
        <v>325572.12999999995</v>
      </c>
      <c r="U24" s="65">
        <v>0</v>
      </c>
      <c r="W24" s="35" t="s">
        <v>7</v>
      </c>
      <c r="X24" s="35" t="s">
        <v>10</v>
      </c>
      <c r="Y24" s="73" t="s">
        <v>95</v>
      </c>
      <c r="Z24" s="45">
        <f t="shared" si="3"/>
        <v>0.30187767523875375</v>
      </c>
      <c r="AA24" s="65">
        <v>0</v>
      </c>
      <c r="AB24" s="44">
        <f t="shared" si="4"/>
        <v>0.5066656157498741</v>
      </c>
      <c r="AC24" s="46">
        <f t="shared" si="5"/>
        <v>0.24601524405347486</v>
      </c>
      <c r="AD24" s="47">
        <f t="shared" si="6"/>
        <v>-0.7883182750931821</v>
      </c>
      <c r="AE24" s="48">
        <f t="shared" si="7"/>
        <v>0.288839066169454</v>
      </c>
      <c r="AF24" s="65">
        <v>0</v>
      </c>
    </row>
    <row r="25" spans="1:32" ht="14.25">
      <c r="A25" s="35" t="s">
        <v>8</v>
      </c>
      <c r="B25" s="93" t="s">
        <v>78</v>
      </c>
      <c r="C25" s="73" t="s">
        <v>94</v>
      </c>
      <c r="D25" s="20">
        <v>21337367.62</v>
      </c>
      <c r="E25" s="65">
        <v>0</v>
      </c>
      <c r="F25" s="41">
        <v>6902207.080000002</v>
      </c>
      <c r="G25" s="42">
        <v>189178.50000000006</v>
      </c>
      <c r="H25" s="42">
        <v>727850.34</v>
      </c>
      <c r="I25" s="43">
        <f t="shared" si="0"/>
        <v>7819235.920000002</v>
      </c>
      <c r="J25" s="65">
        <v>0</v>
      </c>
      <c r="L25" s="35" t="s">
        <v>8</v>
      </c>
      <c r="M25" s="35" t="s">
        <v>78</v>
      </c>
      <c r="N25" s="73" t="s">
        <v>94</v>
      </c>
      <c r="O25" s="20">
        <v>16523194.31059898</v>
      </c>
      <c r="P25" s="65">
        <v>0</v>
      </c>
      <c r="Q25" s="41">
        <v>4475835.77</v>
      </c>
      <c r="R25" s="42">
        <v>503383.56</v>
      </c>
      <c r="S25" s="42">
        <v>728389.2499999999</v>
      </c>
      <c r="T25" s="43">
        <f t="shared" si="1"/>
        <v>5707608.579999999</v>
      </c>
      <c r="U25" s="65">
        <v>0</v>
      </c>
      <c r="W25" s="35" t="s">
        <v>8</v>
      </c>
      <c r="X25" s="35" t="s">
        <v>78</v>
      </c>
      <c r="Y25" s="73" t="s">
        <v>94</v>
      </c>
      <c r="Z25" s="45">
        <f t="shared" si="3"/>
        <v>0.29135851209550423</v>
      </c>
      <c r="AA25" s="65">
        <v>0</v>
      </c>
      <c r="AB25" s="44">
        <f t="shared" si="4"/>
        <v>0.5421046335665713</v>
      </c>
      <c r="AC25" s="46">
        <f t="shared" si="5"/>
        <v>-0.6241861772363005</v>
      </c>
      <c r="AD25" s="47">
        <f t="shared" si="6"/>
        <v>-0.0007398653947733314</v>
      </c>
      <c r="AE25" s="48">
        <f t="shared" si="7"/>
        <v>0.36996709049028786</v>
      </c>
      <c r="AF25" s="65">
        <v>0</v>
      </c>
    </row>
    <row r="26" spans="1:32" ht="14.25">
      <c r="A26" s="35" t="s">
        <v>9</v>
      </c>
      <c r="B26" s="93" t="s">
        <v>9</v>
      </c>
      <c r="C26" s="73" t="s">
        <v>95</v>
      </c>
      <c r="D26" s="20">
        <v>17174173.81</v>
      </c>
      <c r="E26" s="65">
        <v>0</v>
      </c>
      <c r="F26" s="41">
        <v>4271839.050000001</v>
      </c>
      <c r="G26" s="42">
        <v>148183.67</v>
      </c>
      <c r="H26" s="42">
        <v>641712.6999999998</v>
      </c>
      <c r="I26" s="43">
        <f t="shared" si="0"/>
        <v>5061735.420000001</v>
      </c>
      <c r="J26" s="65">
        <v>0</v>
      </c>
      <c r="L26" s="35" t="s">
        <v>9</v>
      </c>
      <c r="M26" s="35" t="s">
        <v>9</v>
      </c>
      <c r="N26" s="73" t="s">
        <v>95</v>
      </c>
      <c r="O26" s="20">
        <v>12963581.892507058</v>
      </c>
      <c r="P26" s="65">
        <v>0</v>
      </c>
      <c r="Q26" s="41">
        <v>2818052.8800000004</v>
      </c>
      <c r="R26" s="42">
        <v>337679.55999999994</v>
      </c>
      <c r="S26" s="42">
        <v>554408.65</v>
      </c>
      <c r="T26" s="43">
        <f t="shared" si="1"/>
        <v>3710141.0900000003</v>
      </c>
      <c r="U26" s="65">
        <v>0</v>
      </c>
      <c r="W26" s="35" t="s">
        <v>9</v>
      </c>
      <c r="X26" s="35" t="s">
        <v>9</v>
      </c>
      <c r="Y26" s="73" t="s">
        <v>95</v>
      </c>
      <c r="Z26" s="45">
        <f t="shared" si="3"/>
        <v>0.32480158280379756</v>
      </c>
      <c r="AA26" s="65">
        <v>0</v>
      </c>
      <c r="AB26" s="44">
        <f t="shared" si="4"/>
        <v>0.5158832115315026</v>
      </c>
      <c r="AC26" s="46">
        <f t="shared" si="5"/>
        <v>-0.5611707442404863</v>
      </c>
      <c r="AD26" s="47">
        <f t="shared" si="6"/>
        <v>0.1574723807069025</v>
      </c>
      <c r="AE26" s="48">
        <f t="shared" si="7"/>
        <v>0.3642972860635876</v>
      </c>
      <c r="AF26" s="65">
        <v>0</v>
      </c>
    </row>
    <row r="27" spans="1:32" ht="14.25">
      <c r="A27" s="35" t="s">
        <v>195</v>
      </c>
      <c r="B27" s="93" t="s">
        <v>78</v>
      </c>
      <c r="C27" s="73" t="s">
        <v>95</v>
      </c>
      <c r="D27" s="20">
        <v>5798591.48</v>
      </c>
      <c r="E27" s="65">
        <v>0</v>
      </c>
      <c r="F27" s="41">
        <v>241896.87999999998</v>
      </c>
      <c r="G27" s="42">
        <v>11762.319999999998</v>
      </c>
      <c r="H27" s="42">
        <v>15021.62</v>
      </c>
      <c r="I27" s="43">
        <f t="shared" si="0"/>
        <v>268680.82</v>
      </c>
      <c r="J27" s="65">
        <v>0</v>
      </c>
      <c r="L27" s="35" t="s">
        <v>188</v>
      </c>
      <c r="M27" s="35" t="s">
        <v>78</v>
      </c>
      <c r="N27" s="73" t="s">
        <v>95</v>
      </c>
      <c r="O27" s="20">
        <v>4443649.713456513</v>
      </c>
      <c r="P27" s="65">
        <v>0</v>
      </c>
      <c r="Q27" s="41">
        <v>160101.07</v>
      </c>
      <c r="R27" s="42">
        <v>1001.47</v>
      </c>
      <c r="S27" s="42">
        <v>11919.76</v>
      </c>
      <c r="T27" s="43">
        <f t="shared" si="1"/>
        <v>173022.30000000002</v>
      </c>
      <c r="U27" s="65">
        <v>0</v>
      </c>
      <c r="W27" s="35" t="s">
        <v>195</v>
      </c>
      <c r="X27" s="35" t="s">
        <v>78</v>
      </c>
      <c r="Y27" s="73" t="s">
        <v>95</v>
      </c>
      <c r="Z27" s="45">
        <f t="shared" si="3"/>
        <v>0.3049164209411861</v>
      </c>
      <c r="AA27" s="65">
        <v>0</v>
      </c>
      <c r="AB27" s="44">
        <f t="shared" si="4"/>
        <v>0.5109010826723392</v>
      </c>
      <c r="AC27" s="46">
        <f t="shared" si="5"/>
        <v>10.74505476948885</v>
      </c>
      <c r="AD27" s="47">
        <f t="shared" si="6"/>
        <v>0.2602283938602792</v>
      </c>
      <c r="AE27" s="48">
        <f t="shared" si="7"/>
        <v>0.5528681563012396</v>
      </c>
      <c r="AF27" s="65">
        <v>0</v>
      </c>
    </row>
    <row r="28" spans="1:32" ht="14.25">
      <c r="A28" s="35" t="s">
        <v>66</v>
      </c>
      <c r="B28" s="93" t="s">
        <v>71</v>
      </c>
      <c r="C28" s="73" t="s">
        <v>95</v>
      </c>
      <c r="D28" s="20">
        <v>5876538.9399999995</v>
      </c>
      <c r="E28" s="65">
        <v>0</v>
      </c>
      <c r="F28" s="41">
        <v>285618.83999999997</v>
      </c>
      <c r="G28" s="42">
        <v>11238.800000000001</v>
      </c>
      <c r="H28" s="42">
        <v>4639.04</v>
      </c>
      <c r="I28" s="43">
        <f t="shared" si="0"/>
        <v>301496.67999999993</v>
      </c>
      <c r="J28" s="65">
        <v>0</v>
      </c>
      <c r="L28" s="35" t="s">
        <v>66</v>
      </c>
      <c r="M28" s="35" t="s">
        <v>71</v>
      </c>
      <c r="N28" s="73" t="s">
        <v>95</v>
      </c>
      <c r="O28" s="20">
        <v>4502642.994135161</v>
      </c>
      <c r="P28" s="65">
        <v>0</v>
      </c>
      <c r="Q28" s="41">
        <v>188821.28000000006</v>
      </c>
      <c r="R28" s="42">
        <v>33702.219999999994</v>
      </c>
      <c r="S28" s="42">
        <v>27798.76</v>
      </c>
      <c r="T28" s="43">
        <f t="shared" si="1"/>
        <v>250322.26000000007</v>
      </c>
      <c r="U28" s="65">
        <v>0</v>
      </c>
      <c r="W28" s="35" t="s">
        <v>66</v>
      </c>
      <c r="X28" s="35" t="s">
        <v>71</v>
      </c>
      <c r="Y28" s="73" t="s">
        <v>95</v>
      </c>
      <c r="Z28" s="45">
        <f t="shared" si="3"/>
        <v>0.3051309969843008</v>
      </c>
      <c r="AA28" s="65">
        <v>0</v>
      </c>
      <c r="AB28" s="44">
        <f t="shared" si="4"/>
        <v>0.5126411599370573</v>
      </c>
      <c r="AC28" s="46">
        <f t="shared" si="5"/>
        <v>-0.6665264187344334</v>
      </c>
      <c r="AD28" s="47">
        <f t="shared" si="6"/>
        <v>-0.8331206140129992</v>
      </c>
      <c r="AE28" s="48">
        <f t="shared" si="7"/>
        <v>0.20443415619529737</v>
      </c>
      <c r="AF28" s="65">
        <v>0</v>
      </c>
    </row>
    <row r="29" spans="1:32" ht="14.25">
      <c r="A29" s="35" t="s">
        <v>38</v>
      </c>
      <c r="B29" s="93" t="s">
        <v>6</v>
      </c>
      <c r="C29" s="73" t="s">
        <v>98</v>
      </c>
      <c r="D29" s="20">
        <v>6871243.460000001</v>
      </c>
      <c r="E29" s="65">
        <v>0</v>
      </c>
      <c r="F29" s="41">
        <v>1281488.54</v>
      </c>
      <c r="G29" s="42">
        <v>64098.48999999999</v>
      </c>
      <c r="H29" s="42">
        <v>29196.19</v>
      </c>
      <c r="I29" s="43">
        <f t="shared" si="0"/>
        <v>1374783.22</v>
      </c>
      <c r="J29" s="65">
        <v>0</v>
      </c>
      <c r="L29" s="35" t="s">
        <v>38</v>
      </c>
      <c r="M29" s="35" t="s">
        <v>6</v>
      </c>
      <c r="N29" s="73" t="s">
        <v>98</v>
      </c>
      <c r="O29" s="20">
        <v>5293401.952842283</v>
      </c>
      <c r="P29" s="65">
        <v>0</v>
      </c>
      <c r="Q29" s="41">
        <v>857480.09</v>
      </c>
      <c r="R29" s="42">
        <v>44555.16</v>
      </c>
      <c r="S29" s="42">
        <v>35772.79</v>
      </c>
      <c r="T29" s="43">
        <f t="shared" si="1"/>
        <v>937808.04</v>
      </c>
      <c r="U29" s="65">
        <v>0</v>
      </c>
      <c r="W29" s="35" t="s">
        <v>38</v>
      </c>
      <c r="X29" s="35" t="s">
        <v>6</v>
      </c>
      <c r="Y29" s="73" t="s">
        <v>98</v>
      </c>
      <c r="Z29" s="45">
        <f t="shared" si="3"/>
        <v>0.2980770251748024</v>
      </c>
      <c r="AA29" s="65">
        <v>0</v>
      </c>
      <c r="AB29" s="44">
        <f t="shared" si="4"/>
        <v>0.4944819768351707</v>
      </c>
      <c r="AC29" s="46">
        <f t="shared" si="5"/>
        <v>0.4386322482064924</v>
      </c>
      <c r="AD29" s="47">
        <f t="shared" si="6"/>
        <v>-0.18384364205308001</v>
      </c>
      <c r="AE29" s="48">
        <f t="shared" si="7"/>
        <v>0.46595375744486045</v>
      </c>
      <c r="AF29" s="65">
        <v>0</v>
      </c>
    </row>
    <row r="30" spans="1:32" ht="14.25">
      <c r="A30" s="35" t="s">
        <v>67</v>
      </c>
      <c r="B30" s="93" t="s">
        <v>67</v>
      </c>
      <c r="C30" s="73" t="s">
        <v>95</v>
      </c>
      <c r="D30" s="20">
        <v>22413267.41</v>
      </c>
      <c r="E30" s="65">
        <v>0</v>
      </c>
      <c r="F30" s="41">
        <v>4632354.4799999995</v>
      </c>
      <c r="G30" s="42">
        <v>164101.96000000002</v>
      </c>
      <c r="H30" s="42">
        <v>610713.9199999999</v>
      </c>
      <c r="I30" s="43">
        <f t="shared" si="0"/>
        <v>5407170.359999999</v>
      </c>
      <c r="J30" s="65">
        <v>0</v>
      </c>
      <c r="L30" s="35" t="s">
        <v>67</v>
      </c>
      <c r="M30" s="35" t="s">
        <v>67</v>
      </c>
      <c r="N30" s="73" t="s">
        <v>95</v>
      </c>
      <c r="O30" s="20">
        <v>17143102.599288724</v>
      </c>
      <c r="P30" s="65">
        <v>0</v>
      </c>
      <c r="Q30" s="41">
        <v>3058941.48</v>
      </c>
      <c r="R30" s="42">
        <v>210553.99999999997</v>
      </c>
      <c r="S30" s="42">
        <v>423105.10000000003</v>
      </c>
      <c r="T30" s="43">
        <f t="shared" si="1"/>
        <v>3692600.58</v>
      </c>
      <c r="U30" s="65">
        <v>0</v>
      </c>
      <c r="W30" s="35" t="s">
        <v>67</v>
      </c>
      <c r="X30" s="35" t="s">
        <v>67</v>
      </c>
      <c r="Y30" s="73" t="s">
        <v>95</v>
      </c>
      <c r="Z30" s="45">
        <f t="shared" si="3"/>
        <v>0.307421878868644</v>
      </c>
      <c r="AA30" s="65">
        <v>0</v>
      </c>
      <c r="AB30" s="44">
        <f t="shared" si="4"/>
        <v>0.5143651849135733</v>
      </c>
      <c r="AC30" s="46">
        <f t="shared" si="5"/>
        <v>-0.2206181787094995</v>
      </c>
      <c r="AD30" s="47">
        <f t="shared" si="6"/>
        <v>0.44340949801834073</v>
      </c>
      <c r="AE30" s="48">
        <f t="shared" si="7"/>
        <v>0.4643258166849986</v>
      </c>
      <c r="AF30" s="65">
        <v>0</v>
      </c>
    </row>
    <row r="31" spans="1:32" ht="14.25">
      <c r="A31" s="35" t="s">
        <v>10</v>
      </c>
      <c r="B31" s="93" t="s">
        <v>10</v>
      </c>
      <c r="C31" s="73" t="s">
        <v>95</v>
      </c>
      <c r="D31" s="20">
        <v>16526235.55</v>
      </c>
      <c r="E31" s="65">
        <v>0</v>
      </c>
      <c r="F31" s="41">
        <v>4882567.220000001</v>
      </c>
      <c r="G31" s="42">
        <v>108113.07</v>
      </c>
      <c r="H31" s="42">
        <v>524508.17</v>
      </c>
      <c r="I31" s="43">
        <f t="shared" si="0"/>
        <v>5515188.460000001</v>
      </c>
      <c r="J31" s="65">
        <v>0</v>
      </c>
      <c r="L31" s="35" t="s">
        <v>10</v>
      </c>
      <c r="M31" s="35" t="s">
        <v>10</v>
      </c>
      <c r="N31" s="73" t="s">
        <v>95</v>
      </c>
      <c r="O31" s="20">
        <v>12697920.592827568</v>
      </c>
      <c r="P31" s="65">
        <v>0</v>
      </c>
      <c r="Q31" s="41">
        <v>3215067.2600000007</v>
      </c>
      <c r="R31" s="42">
        <v>194268.30000000002</v>
      </c>
      <c r="S31" s="42">
        <v>540689.81</v>
      </c>
      <c r="T31" s="43">
        <f t="shared" si="1"/>
        <v>3950025.3700000006</v>
      </c>
      <c r="U31" s="65">
        <v>0</v>
      </c>
      <c r="W31" s="35" t="s">
        <v>10</v>
      </c>
      <c r="X31" s="35" t="s">
        <v>10</v>
      </c>
      <c r="Y31" s="73" t="s">
        <v>95</v>
      </c>
      <c r="Z31" s="45">
        <f t="shared" si="3"/>
        <v>0.30149148667183034</v>
      </c>
      <c r="AA31" s="65">
        <v>0</v>
      </c>
      <c r="AB31" s="44">
        <f t="shared" si="4"/>
        <v>0.5186516564508823</v>
      </c>
      <c r="AC31" s="46">
        <f t="shared" si="5"/>
        <v>-0.4434857874393301</v>
      </c>
      <c r="AD31" s="47">
        <f t="shared" si="6"/>
        <v>-0.02992776949134668</v>
      </c>
      <c r="AE31" s="48">
        <f t="shared" si="7"/>
        <v>0.3962412752807205</v>
      </c>
      <c r="AF31" s="65">
        <v>0</v>
      </c>
    </row>
    <row r="32" spans="1:32" ht="14.25">
      <c r="A32" s="35" t="s">
        <v>11</v>
      </c>
      <c r="B32" s="93" t="s">
        <v>82</v>
      </c>
      <c r="C32" s="73" t="s">
        <v>95</v>
      </c>
      <c r="D32" s="20">
        <v>7584387.7700000005</v>
      </c>
      <c r="E32" s="65">
        <v>0</v>
      </c>
      <c r="F32" s="41">
        <v>675860.8700000001</v>
      </c>
      <c r="G32" s="42">
        <v>26174.13</v>
      </c>
      <c r="H32" s="42">
        <v>120867.67</v>
      </c>
      <c r="I32" s="43">
        <f t="shared" si="0"/>
        <v>822902.6700000002</v>
      </c>
      <c r="J32" s="65">
        <v>0</v>
      </c>
      <c r="L32" s="35" t="s">
        <v>11</v>
      </c>
      <c r="M32" s="35" t="s">
        <v>82</v>
      </c>
      <c r="N32" s="73" t="s">
        <v>95</v>
      </c>
      <c r="O32" s="20">
        <v>5811604.293349032</v>
      </c>
      <c r="P32" s="65">
        <v>0</v>
      </c>
      <c r="Q32" s="41">
        <v>444623.30999999994</v>
      </c>
      <c r="R32" s="42">
        <v>28748.810000000005</v>
      </c>
      <c r="S32" s="42">
        <v>124862.64999999998</v>
      </c>
      <c r="T32" s="43">
        <f t="shared" si="1"/>
        <v>598234.7699999999</v>
      </c>
      <c r="U32" s="65">
        <v>0</v>
      </c>
      <c r="W32" s="35" t="s">
        <v>11</v>
      </c>
      <c r="X32" s="35" t="s">
        <v>82</v>
      </c>
      <c r="Y32" s="73" t="s">
        <v>95</v>
      </c>
      <c r="Z32" s="45">
        <f t="shared" si="3"/>
        <v>0.30504201373100925</v>
      </c>
      <c r="AA32" s="65">
        <v>0</v>
      </c>
      <c r="AB32" s="44">
        <f t="shared" si="4"/>
        <v>0.520075207033118</v>
      </c>
      <c r="AC32" s="46">
        <f t="shared" si="5"/>
        <v>-0.08955779387042462</v>
      </c>
      <c r="AD32" s="47">
        <f t="shared" si="6"/>
        <v>-0.03199499610171641</v>
      </c>
      <c r="AE32" s="48">
        <f t="shared" si="7"/>
        <v>0.37555139096980317</v>
      </c>
      <c r="AF32" s="65">
        <v>0</v>
      </c>
    </row>
    <row r="33" spans="1:32" ht="14.25">
      <c r="A33" s="35" t="s">
        <v>12</v>
      </c>
      <c r="B33" s="93" t="s">
        <v>13</v>
      </c>
      <c r="C33" s="73" t="s">
        <v>95</v>
      </c>
      <c r="D33" s="20">
        <v>8736860.950000001</v>
      </c>
      <c r="E33" s="65">
        <v>0</v>
      </c>
      <c r="F33" s="41">
        <v>1129179.6500000001</v>
      </c>
      <c r="G33" s="42">
        <v>54653.47</v>
      </c>
      <c r="H33" s="42">
        <v>127208.56</v>
      </c>
      <c r="I33" s="43">
        <f t="shared" si="0"/>
        <v>1311041.6800000002</v>
      </c>
      <c r="J33" s="65">
        <v>0</v>
      </c>
      <c r="L33" s="35" t="s">
        <v>12</v>
      </c>
      <c r="M33" s="35" t="s">
        <v>13</v>
      </c>
      <c r="N33" s="73" t="s">
        <v>95</v>
      </c>
      <c r="O33" s="20">
        <v>6713071.421641406</v>
      </c>
      <c r="P33" s="65">
        <v>0</v>
      </c>
      <c r="Q33" s="41">
        <v>645342.8200000001</v>
      </c>
      <c r="R33" s="42">
        <v>192116</v>
      </c>
      <c r="S33" s="42">
        <v>260543.33999999997</v>
      </c>
      <c r="T33" s="43">
        <f t="shared" si="1"/>
        <v>1098002.1600000001</v>
      </c>
      <c r="U33" s="65">
        <v>0</v>
      </c>
      <c r="W33" s="35" t="s">
        <v>12</v>
      </c>
      <c r="X33" s="35" t="s">
        <v>13</v>
      </c>
      <c r="Y33" s="73" t="s">
        <v>95</v>
      </c>
      <c r="Z33" s="45">
        <f t="shared" si="3"/>
        <v>0.30146998314875084</v>
      </c>
      <c r="AA33" s="65">
        <v>0</v>
      </c>
      <c r="AB33" s="44">
        <f t="shared" si="4"/>
        <v>0.7497361324946639</v>
      </c>
      <c r="AC33" s="46">
        <f t="shared" si="5"/>
        <v>-0.7155183847258948</v>
      </c>
      <c r="AD33" s="47">
        <f t="shared" si="6"/>
        <v>-0.5117566236772737</v>
      </c>
      <c r="AE33" s="48">
        <f t="shared" si="7"/>
        <v>0.19402468206437762</v>
      </c>
      <c r="AF33" s="65">
        <v>0</v>
      </c>
    </row>
    <row r="34" spans="1:32" ht="14.25">
      <c r="A34" s="35" t="s">
        <v>68</v>
      </c>
      <c r="B34" s="93" t="s">
        <v>9</v>
      </c>
      <c r="C34" s="73" t="s">
        <v>94</v>
      </c>
      <c r="D34" s="20">
        <v>12339557.559999997</v>
      </c>
      <c r="E34" s="65">
        <v>0</v>
      </c>
      <c r="F34" s="41">
        <v>2494735.17</v>
      </c>
      <c r="G34" s="42">
        <v>87472.26999999999</v>
      </c>
      <c r="H34" s="42">
        <v>538880.6200000001</v>
      </c>
      <c r="I34" s="43">
        <f t="shared" si="0"/>
        <v>3121088.06</v>
      </c>
      <c r="J34" s="65">
        <v>0</v>
      </c>
      <c r="L34" s="35" t="s">
        <v>68</v>
      </c>
      <c r="M34" s="35" t="s">
        <v>9</v>
      </c>
      <c r="N34" s="73" t="s">
        <v>94</v>
      </c>
      <c r="O34" s="20">
        <v>9490831.334115678</v>
      </c>
      <c r="P34" s="65">
        <v>0</v>
      </c>
      <c r="Q34" s="41">
        <v>1683096.9</v>
      </c>
      <c r="R34" s="42">
        <v>200521.35</v>
      </c>
      <c r="S34" s="42">
        <v>308512.76</v>
      </c>
      <c r="T34" s="43">
        <f t="shared" si="1"/>
        <v>2192131.01</v>
      </c>
      <c r="U34" s="65">
        <v>0</v>
      </c>
      <c r="W34" s="35" t="s">
        <v>68</v>
      </c>
      <c r="X34" s="35" t="s">
        <v>9</v>
      </c>
      <c r="Y34" s="73" t="s">
        <v>94</v>
      </c>
      <c r="Z34" s="45">
        <f t="shared" si="3"/>
        <v>0.30015560550995213</v>
      </c>
      <c r="AA34" s="65">
        <v>0</v>
      </c>
      <c r="AB34" s="44">
        <f t="shared" si="4"/>
        <v>0.48222908021516764</v>
      </c>
      <c r="AC34" s="46">
        <f t="shared" si="5"/>
        <v>-0.5637757774920227</v>
      </c>
      <c r="AD34" s="47">
        <f t="shared" si="6"/>
        <v>0.7467044799054667</v>
      </c>
      <c r="AE34" s="48">
        <f t="shared" si="7"/>
        <v>0.4237689470940884</v>
      </c>
      <c r="AF34" s="65">
        <v>0</v>
      </c>
    </row>
    <row r="35" spans="1:32" ht="14.25">
      <c r="A35" s="35" t="s">
        <v>40</v>
      </c>
      <c r="B35" s="93" t="s">
        <v>71</v>
      </c>
      <c r="C35" s="73" t="s">
        <v>95</v>
      </c>
      <c r="D35" s="20">
        <v>6073156.409999999</v>
      </c>
      <c r="E35" s="65">
        <v>0</v>
      </c>
      <c r="F35" s="41">
        <v>319061.8400000001</v>
      </c>
      <c r="G35" s="42">
        <v>17361.309999999998</v>
      </c>
      <c r="H35" s="42">
        <v>18342.319999999996</v>
      </c>
      <c r="I35" s="43">
        <f t="shared" si="0"/>
        <v>354765.4700000001</v>
      </c>
      <c r="J35" s="65">
        <v>0</v>
      </c>
      <c r="L35" s="35" t="s">
        <v>40</v>
      </c>
      <c r="M35" s="35" t="s">
        <v>71</v>
      </c>
      <c r="N35" s="73" t="s">
        <v>95</v>
      </c>
      <c r="O35" s="20">
        <v>4615458.066601793</v>
      </c>
      <c r="P35" s="65">
        <v>0</v>
      </c>
      <c r="Q35" s="41">
        <v>212747.09999999995</v>
      </c>
      <c r="R35" s="42">
        <v>16124.28</v>
      </c>
      <c r="S35" s="42">
        <v>14573.220000000001</v>
      </c>
      <c r="T35" s="43">
        <f t="shared" si="1"/>
        <v>243444.59999999995</v>
      </c>
      <c r="U35" s="65">
        <v>0</v>
      </c>
      <c r="W35" s="35" t="s">
        <v>40</v>
      </c>
      <c r="X35" s="35" t="s">
        <v>71</v>
      </c>
      <c r="Y35" s="73" t="s">
        <v>95</v>
      </c>
      <c r="Z35" s="45">
        <f t="shared" si="3"/>
        <v>0.31582961482119165</v>
      </c>
      <c r="AA35" s="65">
        <v>0</v>
      </c>
      <c r="AB35" s="44">
        <f t="shared" si="4"/>
        <v>0.49972356849987687</v>
      </c>
      <c r="AC35" s="46">
        <f t="shared" si="5"/>
        <v>0.0767184643283294</v>
      </c>
      <c r="AD35" s="47">
        <f t="shared" si="6"/>
        <v>0.2586319289765744</v>
      </c>
      <c r="AE35" s="48">
        <f t="shared" si="7"/>
        <v>0.45727393419283136</v>
      </c>
      <c r="AF35" s="65">
        <v>0</v>
      </c>
    </row>
    <row r="36" spans="1:32" ht="14.25">
      <c r="A36" s="35" t="s">
        <v>69</v>
      </c>
      <c r="B36" s="93" t="s">
        <v>176</v>
      </c>
      <c r="C36" s="74" t="s">
        <v>95</v>
      </c>
      <c r="D36" s="21">
        <v>9842740.53</v>
      </c>
      <c r="E36" s="65">
        <v>0</v>
      </c>
      <c r="F36" s="41">
        <v>1375574.1999999997</v>
      </c>
      <c r="G36" s="42">
        <v>46801.39</v>
      </c>
      <c r="H36" s="42">
        <v>260786.12</v>
      </c>
      <c r="I36" s="43">
        <f t="shared" si="0"/>
        <v>1683161.7099999995</v>
      </c>
      <c r="J36" s="65">
        <v>0</v>
      </c>
      <c r="L36" s="35" t="s">
        <v>69</v>
      </c>
      <c r="M36" s="35" t="s">
        <v>176</v>
      </c>
      <c r="N36" s="74" t="s">
        <v>95</v>
      </c>
      <c r="O36" s="21">
        <v>7631489.541297613</v>
      </c>
      <c r="P36" s="65">
        <v>0</v>
      </c>
      <c r="Q36" s="41">
        <v>899093.3999999998</v>
      </c>
      <c r="R36" s="42">
        <v>74937.71999999999</v>
      </c>
      <c r="S36" s="42">
        <v>198807.95000000004</v>
      </c>
      <c r="T36" s="43">
        <f t="shared" si="1"/>
        <v>1172839.0699999998</v>
      </c>
      <c r="U36" s="65">
        <v>0</v>
      </c>
      <c r="W36" s="35" t="s">
        <v>69</v>
      </c>
      <c r="X36" s="35" t="s">
        <v>176</v>
      </c>
      <c r="Y36" s="74" t="s">
        <v>95</v>
      </c>
      <c r="Z36" s="45">
        <f t="shared" si="3"/>
        <v>0.28975352409726285</v>
      </c>
      <c r="AA36" s="65">
        <v>0</v>
      </c>
      <c r="AB36" s="44">
        <f t="shared" si="4"/>
        <v>0.5299569544165268</v>
      </c>
      <c r="AC36" s="46">
        <f t="shared" si="5"/>
        <v>-0.375462851018152</v>
      </c>
      <c r="AD36" s="47">
        <f t="shared" si="6"/>
        <v>0.31174895168930594</v>
      </c>
      <c r="AE36" s="48">
        <f t="shared" si="7"/>
        <v>0.4351173601336453</v>
      </c>
      <c r="AF36" s="65">
        <v>0</v>
      </c>
    </row>
    <row r="37" spans="1:32" ht="14.25">
      <c r="A37" s="35" t="s">
        <v>70</v>
      </c>
      <c r="B37" s="93" t="s">
        <v>176</v>
      </c>
      <c r="C37" s="73" t="s">
        <v>94</v>
      </c>
      <c r="D37" s="20">
        <v>6855254.239999999</v>
      </c>
      <c r="E37" s="65">
        <v>0</v>
      </c>
      <c r="F37" s="41">
        <v>498636.15</v>
      </c>
      <c r="G37" s="42">
        <v>11120.759999999998</v>
      </c>
      <c r="H37" s="42">
        <v>84777.95</v>
      </c>
      <c r="I37" s="43">
        <f t="shared" si="0"/>
        <v>594534.86</v>
      </c>
      <c r="J37" s="65">
        <v>0</v>
      </c>
      <c r="L37" s="35" t="s">
        <v>70</v>
      </c>
      <c r="M37" s="35" t="s">
        <v>176</v>
      </c>
      <c r="N37" s="73" t="s">
        <v>94</v>
      </c>
      <c r="O37" s="20">
        <v>5181161.49025239</v>
      </c>
      <c r="P37" s="65">
        <v>0</v>
      </c>
      <c r="Q37" s="41">
        <v>351186.4999999999</v>
      </c>
      <c r="R37" s="42">
        <v>27000.38</v>
      </c>
      <c r="S37" s="42">
        <v>48417.979999999996</v>
      </c>
      <c r="T37" s="43">
        <f t="shared" si="1"/>
        <v>426604.85999999987</v>
      </c>
      <c r="U37" s="65">
        <v>0</v>
      </c>
      <c r="W37" s="35" t="s">
        <v>70</v>
      </c>
      <c r="X37" s="35" t="s">
        <v>176</v>
      </c>
      <c r="Y37" s="73" t="s">
        <v>94</v>
      </c>
      <c r="Z37" s="45">
        <f t="shared" si="3"/>
        <v>0.3231114785549871</v>
      </c>
      <c r="AA37" s="65">
        <v>0</v>
      </c>
      <c r="AB37" s="44">
        <f t="shared" si="4"/>
        <v>0.41986138419329944</v>
      </c>
      <c r="AC37" s="46">
        <f t="shared" si="5"/>
        <v>-0.5881257967480458</v>
      </c>
      <c r="AD37" s="47">
        <f t="shared" si="6"/>
        <v>0.7509600772275093</v>
      </c>
      <c r="AE37" s="48">
        <f t="shared" si="7"/>
        <v>0.3936429603732132</v>
      </c>
      <c r="AF37" s="65">
        <v>0</v>
      </c>
    </row>
    <row r="38" spans="1:32" ht="14.25">
      <c r="A38" s="35" t="s">
        <v>13</v>
      </c>
      <c r="B38" s="93" t="s">
        <v>13</v>
      </c>
      <c r="C38" s="73" t="s">
        <v>94</v>
      </c>
      <c r="D38" s="20">
        <v>31648667.319999993</v>
      </c>
      <c r="E38" s="65">
        <v>0</v>
      </c>
      <c r="F38" s="41">
        <v>12073653.36</v>
      </c>
      <c r="G38" s="42">
        <v>370686.6400000001</v>
      </c>
      <c r="H38" s="42">
        <v>1837424.2899999998</v>
      </c>
      <c r="I38" s="43">
        <f t="shared" si="0"/>
        <v>14281764.29</v>
      </c>
      <c r="J38" s="65">
        <v>0</v>
      </c>
      <c r="L38" s="35" t="s">
        <v>13</v>
      </c>
      <c r="M38" s="35" t="s">
        <v>13</v>
      </c>
      <c r="N38" s="73" t="s">
        <v>94</v>
      </c>
      <c r="O38" s="20">
        <v>23908367.751400683</v>
      </c>
      <c r="P38" s="65">
        <v>0</v>
      </c>
      <c r="Q38" s="41">
        <v>7881960.249999998</v>
      </c>
      <c r="R38" s="42">
        <v>565652.02</v>
      </c>
      <c r="S38" s="42">
        <v>1386579.14</v>
      </c>
      <c r="T38" s="43">
        <f t="shared" si="1"/>
        <v>9834191.409999998</v>
      </c>
      <c r="U38" s="65">
        <v>0</v>
      </c>
      <c r="W38" s="35" t="s">
        <v>13</v>
      </c>
      <c r="X38" s="35" t="s">
        <v>13</v>
      </c>
      <c r="Y38" s="73" t="s">
        <v>94</v>
      </c>
      <c r="Z38" s="45">
        <f t="shared" si="3"/>
        <v>0.3237485573704981</v>
      </c>
      <c r="AA38" s="65">
        <v>0</v>
      </c>
      <c r="AB38" s="44">
        <f t="shared" si="4"/>
        <v>0.5318084558977574</v>
      </c>
      <c r="AC38" s="46">
        <f t="shared" si="5"/>
        <v>-0.3446737094654059</v>
      </c>
      <c r="AD38" s="47">
        <f t="shared" si="6"/>
        <v>0.3251492374247027</v>
      </c>
      <c r="AE38" s="48">
        <f t="shared" si="7"/>
        <v>0.45225608233305703</v>
      </c>
      <c r="AF38" s="65">
        <v>0</v>
      </c>
    </row>
    <row r="39" spans="1:32" ht="14.25">
      <c r="A39" s="35" t="s">
        <v>71</v>
      </c>
      <c r="B39" s="93" t="s">
        <v>71</v>
      </c>
      <c r="C39" s="73" t="s">
        <v>95</v>
      </c>
      <c r="D39" s="20">
        <v>65457753.42</v>
      </c>
      <c r="E39" s="65">
        <v>0</v>
      </c>
      <c r="F39" s="41">
        <v>19057705</v>
      </c>
      <c r="G39" s="42">
        <v>830578.6600000003</v>
      </c>
      <c r="H39" s="42">
        <v>4047631.0100000002</v>
      </c>
      <c r="I39" s="43">
        <f t="shared" si="0"/>
        <v>23935914.67</v>
      </c>
      <c r="J39" s="65">
        <v>0</v>
      </c>
      <c r="L39" s="35" t="s">
        <v>71</v>
      </c>
      <c r="M39" s="35" t="s">
        <v>71</v>
      </c>
      <c r="N39" s="73" t="s">
        <v>95</v>
      </c>
      <c r="O39" s="20">
        <v>50767357.21986161</v>
      </c>
      <c r="P39" s="65">
        <v>0</v>
      </c>
      <c r="Q39" s="41">
        <v>12806707.100000001</v>
      </c>
      <c r="R39" s="42">
        <v>1927431.66</v>
      </c>
      <c r="S39" s="42">
        <v>3127876.44</v>
      </c>
      <c r="T39" s="43">
        <f t="shared" si="1"/>
        <v>17862015.200000003</v>
      </c>
      <c r="U39" s="65">
        <v>0</v>
      </c>
      <c r="W39" s="35" t="s">
        <v>71</v>
      </c>
      <c r="X39" s="35" t="s">
        <v>71</v>
      </c>
      <c r="Y39" s="73" t="s">
        <v>95</v>
      </c>
      <c r="Z39" s="45">
        <f t="shared" si="3"/>
        <v>0.28936696737073997</v>
      </c>
      <c r="AA39" s="65">
        <v>0</v>
      </c>
      <c r="AB39" s="44">
        <f t="shared" si="4"/>
        <v>0.4881034485437712</v>
      </c>
      <c r="AC39" s="46">
        <f t="shared" si="5"/>
        <v>-0.5690749108064355</v>
      </c>
      <c r="AD39" s="47">
        <f t="shared" si="6"/>
        <v>0.2940508001652393</v>
      </c>
      <c r="AE39" s="48">
        <f t="shared" si="7"/>
        <v>0.3400455884731304</v>
      </c>
      <c r="AF39" s="65">
        <v>0</v>
      </c>
    </row>
    <row r="40" spans="1:32" ht="14.25">
      <c r="A40" s="35" t="s">
        <v>14</v>
      </c>
      <c r="B40" s="93" t="s">
        <v>78</v>
      </c>
      <c r="C40" s="73" t="s">
        <v>94</v>
      </c>
      <c r="D40" s="20">
        <v>8644548.17</v>
      </c>
      <c r="E40" s="65">
        <v>0</v>
      </c>
      <c r="F40" s="41">
        <v>1216441.47</v>
      </c>
      <c r="G40" s="42">
        <v>24638.679999999997</v>
      </c>
      <c r="H40" s="42">
        <v>126381.68</v>
      </c>
      <c r="I40" s="43">
        <f t="shared" si="0"/>
        <v>1367461.8299999998</v>
      </c>
      <c r="J40" s="65">
        <v>0</v>
      </c>
      <c r="L40" s="35" t="s">
        <v>14</v>
      </c>
      <c r="M40" s="35" t="s">
        <v>78</v>
      </c>
      <c r="N40" s="73" t="s">
        <v>94</v>
      </c>
      <c r="O40" s="20">
        <v>6670741.827388221</v>
      </c>
      <c r="P40" s="65">
        <v>0</v>
      </c>
      <c r="Q40" s="41">
        <v>745831.0200000003</v>
      </c>
      <c r="R40" s="42">
        <v>38778.990000000005</v>
      </c>
      <c r="S40" s="42">
        <v>104235.47000000002</v>
      </c>
      <c r="T40" s="43">
        <f t="shared" si="1"/>
        <v>888845.4800000002</v>
      </c>
      <c r="U40" s="65">
        <v>0</v>
      </c>
      <c r="W40" s="35" t="s">
        <v>14</v>
      </c>
      <c r="X40" s="35" t="s">
        <v>78</v>
      </c>
      <c r="Y40" s="73" t="s">
        <v>94</v>
      </c>
      <c r="Z40" s="45">
        <f t="shared" si="3"/>
        <v>0.29589008144609585</v>
      </c>
      <c r="AA40" s="65">
        <v>0</v>
      </c>
      <c r="AB40" s="44">
        <f t="shared" si="4"/>
        <v>0.6309880353327213</v>
      </c>
      <c r="AC40" s="46">
        <f t="shared" si="5"/>
        <v>-0.36463842921128187</v>
      </c>
      <c r="AD40" s="47">
        <f t="shared" si="6"/>
        <v>0.21246328145304072</v>
      </c>
      <c r="AE40" s="48">
        <f t="shared" si="7"/>
        <v>0.5384696899173065</v>
      </c>
      <c r="AF40" s="65">
        <v>0</v>
      </c>
    </row>
    <row r="41" spans="1:32" ht="14.25">
      <c r="A41" s="35" t="s">
        <v>72</v>
      </c>
      <c r="B41" s="93" t="s">
        <v>77</v>
      </c>
      <c r="C41" s="73" t="s">
        <v>95</v>
      </c>
      <c r="D41" s="20">
        <v>6688991.31</v>
      </c>
      <c r="E41" s="65">
        <v>0</v>
      </c>
      <c r="F41" s="41">
        <v>318411.0899999999</v>
      </c>
      <c r="G41" s="42">
        <v>19978.930000000004</v>
      </c>
      <c r="H41" s="42">
        <v>55980.579999999994</v>
      </c>
      <c r="I41" s="43">
        <f t="shared" si="0"/>
        <v>394370.5999999999</v>
      </c>
      <c r="J41" s="65">
        <v>0</v>
      </c>
      <c r="L41" s="35" t="s">
        <v>72</v>
      </c>
      <c r="M41" s="35" t="s">
        <v>77</v>
      </c>
      <c r="N41" s="73" t="s">
        <v>95</v>
      </c>
      <c r="O41" s="20">
        <v>5128105.844966724</v>
      </c>
      <c r="P41" s="65">
        <v>0</v>
      </c>
      <c r="Q41" s="41">
        <v>195677.06000000003</v>
      </c>
      <c r="R41" s="42">
        <v>21770.210000000003</v>
      </c>
      <c r="S41" s="42">
        <v>40348.64</v>
      </c>
      <c r="T41" s="43">
        <f t="shared" si="1"/>
        <v>257795.91000000003</v>
      </c>
      <c r="U41" s="65">
        <v>0</v>
      </c>
      <c r="W41" s="35" t="s">
        <v>72</v>
      </c>
      <c r="X41" s="35" t="s">
        <v>77</v>
      </c>
      <c r="Y41" s="73" t="s">
        <v>95</v>
      </c>
      <c r="Z41" s="45">
        <f t="shared" si="3"/>
        <v>0.30437855852084206</v>
      </c>
      <c r="AA41" s="65">
        <v>0</v>
      </c>
      <c r="AB41" s="44">
        <f t="shared" si="4"/>
        <v>0.6272274838961698</v>
      </c>
      <c r="AC41" s="46">
        <f t="shared" si="5"/>
        <v>-0.08228124579413787</v>
      </c>
      <c r="AD41" s="47">
        <f t="shared" si="6"/>
        <v>0.38742173218229903</v>
      </c>
      <c r="AE41" s="48">
        <f t="shared" si="7"/>
        <v>0.529778342875959</v>
      </c>
      <c r="AF41" s="65">
        <v>0</v>
      </c>
    </row>
    <row r="42" spans="1:32" ht="14.25">
      <c r="A42" s="35" t="s">
        <v>37</v>
      </c>
      <c r="B42" s="93" t="s">
        <v>174</v>
      </c>
      <c r="C42" s="73" t="s">
        <v>95</v>
      </c>
      <c r="D42" s="20">
        <v>6361711.91</v>
      </c>
      <c r="E42" s="65">
        <v>0</v>
      </c>
      <c r="F42" s="41">
        <v>437425.7100000001</v>
      </c>
      <c r="G42" s="42">
        <v>9053.210000000001</v>
      </c>
      <c r="H42" s="42">
        <v>90786.58</v>
      </c>
      <c r="I42" s="43">
        <f t="shared" si="0"/>
        <v>537265.5000000001</v>
      </c>
      <c r="J42" s="65">
        <v>0</v>
      </c>
      <c r="L42" s="35" t="s">
        <v>37</v>
      </c>
      <c r="M42" s="35" t="s">
        <v>174</v>
      </c>
      <c r="N42" s="73" t="s">
        <v>95</v>
      </c>
      <c r="O42" s="20">
        <v>4856219.604955881</v>
      </c>
      <c r="P42" s="65">
        <v>0</v>
      </c>
      <c r="Q42" s="41">
        <v>288838.97000000003</v>
      </c>
      <c r="R42" s="42">
        <v>40630.530000000006</v>
      </c>
      <c r="S42" s="42">
        <v>20482.469999999998</v>
      </c>
      <c r="T42" s="43">
        <f t="shared" si="1"/>
        <v>349951.97000000003</v>
      </c>
      <c r="U42" s="65">
        <v>0</v>
      </c>
      <c r="W42" s="35" t="s">
        <v>37</v>
      </c>
      <c r="X42" s="35" t="s">
        <v>174</v>
      </c>
      <c r="Y42" s="73" t="s">
        <v>95</v>
      </c>
      <c r="Z42" s="45">
        <f t="shared" si="3"/>
        <v>0.31001322582441104</v>
      </c>
      <c r="AA42" s="65">
        <v>0</v>
      </c>
      <c r="AB42" s="44">
        <f t="shared" si="4"/>
        <v>0.5144276064964504</v>
      </c>
      <c r="AC42" s="46">
        <f t="shared" si="5"/>
        <v>-0.7771820845064045</v>
      </c>
      <c r="AD42" s="47">
        <f t="shared" si="6"/>
        <v>3.4324039044119194</v>
      </c>
      <c r="AE42" s="48">
        <f t="shared" si="7"/>
        <v>0.5352549665601256</v>
      </c>
      <c r="AF42" s="65">
        <v>0</v>
      </c>
    </row>
    <row r="43" spans="1:32" ht="14.25">
      <c r="A43" s="35" t="s">
        <v>15</v>
      </c>
      <c r="B43" s="93" t="s">
        <v>175</v>
      </c>
      <c r="C43" s="73" t="s">
        <v>95</v>
      </c>
      <c r="D43" s="20">
        <v>8923235.32</v>
      </c>
      <c r="E43" s="65">
        <v>0</v>
      </c>
      <c r="F43" s="41">
        <v>1254469.0299999998</v>
      </c>
      <c r="G43" s="42">
        <v>39288</v>
      </c>
      <c r="H43" s="42">
        <v>257883.31</v>
      </c>
      <c r="I43" s="43">
        <f t="shared" si="0"/>
        <v>1551640.3399999999</v>
      </c>
      <c r="J43" s="65">
        <v>0</v>
      </c>
      <c r="L43" s="35" t="s">
        <v>15</v>
      </c>
      <c r="M43" s="35" t="s">
        <v>175</v>
      </c>
      <c r="N43" s="73" t="s">
        <v>95</v>
      </c>
      <c r="O43" s="20">
        <v>6669017.997758002</v>
      </c>
      <c r="P43" s="65">
        <v>0</v>
      </c>
      <c r="Q43" s="41">
        <v>826379.73</v>
      </c>
      <c r="R43" s="42">
        <v>14632.330000000002</v>
      </c>
      <c r="S43" s="42">
        <v>204642.56000000003</v>
      </c>
      <c r="T43" s="43">
        <f t="shared" si="1"/>
        <v>1045654.62</v>
      </c>
      <c r="U43" s="65">
        <v>0</v>
      </c>
      <c r="W43" s="35" t="s">
        <v>15</v>
      </c>
      <c r="X43" s="35" t="s">
        <v>175</v>
      </c>
      <c r="Y43" s="73" t="s">
        <v>95</v>
      </c>
      <c r="Z43" s="45">
        <f t="shared" si="3"/>
        <v>0.3380133811304489</v>
      </c>
      <c r="AA43" s="65">
        <v>0</v>
      </c>
      <c r="AB43" s="44">
        <f t="shared" si="4"/>
        <v>0.5180297682277368</v>
      </c>
      <c r="AC43" s="46">
        <f t="shared" si="5"/>
        <v>1.685013254895153</v>
      </c>
      <c r="AD43" s="47">
        <f t="shared" si="6"/>
        <v>0.2601646011465062</v>
      </c>
      <c r="AE43" s="48">
        <f t="shared" si="7"/>
        <v>0.48389373539037184</v>
      </c>
      <c r="AF43" s="65">
        <v>0</v>
      </c>
    </row>
    <row r="44" spans="1:32" ht="14.25">
      <c r="A44" s="35" t="s">
        <v>16</v>
      </c>
      <c r="B44" s="93" t="s">
        <v>6</v>
      </c>
      <c r="C44" s="73" t="s">
        <v>95</v>
      </c>
      <c r="D44" s="20">
        <v>6936699.340000001</v>
      </c>
      <c r="E44" s="65">
        <v>0</v>
      </c>
      <c r="F44" s="41">
        <v>625396.9499999998</v>
      </c>
      <c r="G44" s="42">
        <v>22307.540000000005</v>
      </c>
      <c r="H44" s="42">
        <v>76679.36</v>
      </c>
      <c r="I44" s="43">
        <f t="shared" si="0"/>
        <v>724383.8499999999</v>
      </c>
      <c r="J44" s="65">
        <v>0</v>
      </c>
      <c r="L44" s="35" t="s">
        <v>16</v>
      </c>
      <c r="M44" s="35" t="s">
        <v>6</v>
      </c>
      <c r="N44" s="73" t="s">
        <v>95</v>
      </c>
      <c r="O44" s="20">
        <v>5306617.980007304</v>
      </c>
      <c r="P44" s="65">
        <v>0</v>
      </c>
      <c r="Q44" s="41">
        <v>399216.81</v>
      </c>
      <c r="R44" s="42">
        <v>15628.14</v>
      </c>
      <c r="S44" s="42">
        <v>56846.259999999995</v>
      </c>
      <c r="T44" s="43">
        <f t="shared" si="1"/>
        <v>471691.21</v>
      </c>
      <c r="U44" s="65">
        <v>0</v>
      </c>
      <c r="W44" s="35" t="s">
        <v>16</v>
      </c>
      <c r="X44" s="35" t="s">
        <v>6</v>
      </c>
      <c r="Y44" s="73" t="s">
        <v>95</v>
      </c>
      <c r="Z44" s="45">
        <f t="shared" si="3"/>
        <v>0.3071789539277243</v>
      </c>
      <c r="AA44" s="65">
        <v>0</v>
      </c>
      <c r="AB44" s="44">
        <f t="shared" si="4"/>
        <v>0.5665596596496021</v>
      </c>
      <c r="AC44" s="46">
        <f t="shared" si="5"/>
        <v>0.4273957105580066</v>
      </c>
      <c r="AD44" s="47">
        <f t="shared" si="6"/>
        <v>0.3488901468627841</v>
      </c>
      <c r="AE44" s="48">
        <f t="shared" si="7"/>
        <v>0.5357162368999835</v>
      </c>
      <c r="AF44" s="65">
        <v>0</v>
      </c>
    </row>
    <row r="45" spans="1:32" ht="14.25">
      <c r="A45" s="35" t="s">
        <v>17</v>
      </c>
      <c r="B45" s="93" t="s">
        <v>17</v>
      </c>
      <c r="C45" s="73" t="s">
        <v>94</v>
      </c>
      <c r="D45" s="20">
        <v>20854817.880000003</v>
      </c>
      <c r="E45" s="65">
        <v>0</v>
      </c>
      <c r="F45" s="41">
        <v>7554493.910000001</v>
      </c>
      <c r="G45" s="42">
        <v>239984.63000000006</v>
      </c>
      <c r="H45" s="42">
        <v>952913.74</v>
      </c>
      <c r="I45" s="43">
        <f t="shared" si="0"/>
        <v>8747392.280000001</v>
      </c>
      <c r="J45" s="65">
        <v>0</v>
      </c>
      <c r="L45" s="35" t="s">
        <v>17</v>
      </c>
      <c r="M45" s="35" t="s">
        <v>17</v>
      </c>
      <c r="N45" s="73" t="s">
        <v>94</v>
      </c>
      <c r="O45" s="20">
        <v>16100760.282882242</v>
      </c>
      <c r="P45" s="65">
        <v>0</v>
      </c>
      <c r="Q45" s="41">
        <v>4840841.18</v>
      </c>
      <c r="R45" s="42">
        <v>242920.26000000004</v>
      </c>
      <c r="S45" s="42">
        <v>807411.4400000002</v>
      </c>
      <c r="T45" s="43">
        <f t="shared" si="1"/>
        <v>5891172.88</v>
      </c>
      <c r="U45" s="65">
        <v>0</v>
      </c>
      <c r="W45" s="35" t="s">
        <v>17</v>
      </c>
      <c r="X45" s="35" t="s">
        <v>17</v>
      </c>
      <c r="Y45" s="73" t="s">
        <v>94</v>
      </c>
      <c r="Z45" s="45">
        <f t="shared" si="3"/>
        <v>0.2952691372078937</v>
      </c>
      <c r="AA45" s="65">
        <v>0</v>
      </c>
      <c r="AB45" s="44">
        <f t="shared" si="4"/>
        <v>0.5605746251728922</v>
      </c>
      <c r="AC45" s="46">
        <f t="shared" si="5"/>
        <v>-0.012084747480510583</v>
      </c>
      <c r="AD45" s="47">
        <f t="shared" si="6"/>
        <v>0.1802083705923212</v>
      </c>
      <c r="AE45" s="48">
        <f t="shared" si="7"/>
        <v>0.48483034841781825</v>
      </c>
      <c r="AF45" s="65">
        <v>0</v>
      </c>
    </row>
    <row r="46" spans="1:32" ht="14.25">
      <c r="A46" s="35" t="s">
        <v>18</v>
      </c>
      <c r="B46" s="93" t="s">
        <v>71</v>
      </c>
      <c r="C46" s="73" t="s">
        <v>95</v>
      </c>
      <c r="D46" s="20">
        <v>9383550.049999999</v>
      </c>
      <c r="E46" s="65">
        <v>0</v>
      </c>
      <c r="F46" s="41">
        <v>1404264.1400000004</v>
      </c>
      <c r="G46" s="42">
        <v>70218</v>
      </c>
      <c r="H46" s="42">
        <v>244854.13999999998</v>
      </c>
      <c r="I46" s="43">
        <f t="shared" si="0"/>
        <v>1719336.2800000003</v>
      </c>
      <c r="J46" s="65">
        <v>0</v>
      </c>
      <c r="L46" s="35" t="s">
        <v>18</v>
      </c>
      <c r="M46" s="35" t="s">
        <v>71</v>
      </c>
      <c r="N46" s="73" t="s">
        <v>95</v>
      </c>
      <c r="O46" s="20">
        <v>7265367.2815014</v>
      </c>
      <c r="P46" s="65">
        <v>0</v>
      </c>
      <c r="Q46" s="41">
        <v>879615.63</v>
      </c>
      <c r="R46" s="42">
        <v>68535.04999999999</v>
      </c>
      <c r="S46" s="42">
        <v>251782.23999999996</v>
      </c>
      <c r="T46" s="43">
        <f t="shared" si="1"/>
        <v>1199932.92</v>
      </c>
      <c r="U46" s="65">
        <v>0</v>
      </c>
      <c r="W46" s="35" t="s">
        <v>18</v>
      </c>
      <c r="X46" s="35" t="s">
        <v>71</v>
      </c>
      <c r="Y46" s="73" t="s">
        <v>95</v>
      </c>
      <c r="Z46" s="45">
        <f t="shared" si="3"/>
        <v>0.2915451740329462</v>
      </c>
      <c r="AA46" s="65">
        <v>0</v>
      </c>
      <c r="AB46" s="44">
        <f t="shared" si="4"/>
        <v>0.5964520093850543</v>
      </c>
      <c r="AC46" s="46">
        <f t="shared" si="5"/>
        <v>0.024556048328556068</v>
      </c>
      <c r="AD46" s="47">
        <f t="shared" si="6"/>
        <v>-0.02751623784108037</v>
      </c>
      <c r="AE46" s="48">
        <f t="shared" si="7"/>
        <v>0.4328603302257932</v>
      </c>
      <c r="AF46" s="65">
        <v>0</v>
      </c>
    </row>
    <row r="47" spans="1:32" ht="14.25">
      <c r="A47" s="35" t="s">
        <v>73</v>
      </c>
      <c r="B47" s="93" t="s">
        <v>9</v>
      </c>
      <c r="C47" s="73" t="s">
        <v>99</v>
      </c>
      <c r="D47" s="20">
        <v>10167646.529999997</v>
      </c>
      <c r="E47" s="65">
        <v>0</v>
      </c>
      <c r="F47" s="41">
        <v>1315315.3899999997</v>
      </c>
      <c r="G47" s="42">
        <v>100750.19</v>
      </c>
      <c r="H47" s="42">
        <v>495899.79000000004</v>
      </c>
      <c r="I47" s="43">
        <f t="shared" si="0"/>
        <v>1911965.3699999996</v>
      </c>
      <c r="J47" s="65">
        <v>0</v>
      </c>
      <c r="L47" s="35" t="s">
        <v>73</v>
      </c>
      <c r="M47" s="35" t="s">
        <v>9</v>
      </c>
      <c r="N47" s="73" t="s">
        <v>99</v>
      </c>
      <c r="O47" s="20">
        <v>7825420.374697385</v>
      </c>
      <c r="P47" s="65">
        <v>0</v>
      </c>
      <c r="Q47" s="41">
        <v>832192.4700000002</v>
      </c>
      <c r="R47" s="42">
        <v>99757.26000000001</v>
      </c>
      <c r="S47" s="42">
        <v>432123.74000000005</v>
      </c>
      <c r="T47" s="43">
        <f t="shared" si="1"/>
        <v>1364073.4700000002</v>
      </c>
      <c r="U47" s="65">
        <v>0</v>
      </c>
      <c r="W47" s="35" t="s">
        <v>73</v>
      </c>
      <c r="X47" s="35" t="s">
        <v>9</v>
      </c>
      <c r="Y47" s="73" t="s">
        <v>99</v>
      </c>
      <c r="Z47" s="45">
        <f t="shared" si="3"/>
        <v>0.2993099467059861</v>
      </c>
      <c r="AA47" s="65">
        <v>0</v>
      </c>
      <c r="AB47" s="44">
        <f t="shared" si="4"/>
        <v>0.5805422872908226</v>
      </c>
      <c r="AC47" s="46">
        <f t="shared" si="5"/>
        <v>0.009953461031307231</v>
      </c>
      <c r="AD47" s="47">
        <f t="shared" si="6"/>
        <v>0.14758747112574744</v>
      </c>
      <c r="AE47" s="48">
        <f t="shared" si="7"/>
        <v>0.40165864379724314</v>
      </c>
      <c r="AF47" s="65">
        <v>0</v>
      </c>
    </row>
    <row r="48" spans="1:32" ht="14.25">
      <c r="A48" s="35" t="s">
        <v>74</v>
      </c>
      <c r="B48" s="93" t="s">
        <v>6</v>
      </c>
      <c r="C48" s="73" t="s">
        <v>100</v>
      </c>
      <c r="D48" s="20">
        <v>7792872.239999999</v>
      </c>
      <c r="E48" s="65">
        <v>0</v>
      </c>
      <c r="F48" s="41">
        <v>1292826.55</v>
      </c>
      <c r="G48" s="42">
        <v>12639.570000000002</v>
      </c>
      <c r="H48" s="42">
        <v>72776.31999999998</v>
      </c>
      <c r="I48" s="43">
        <f t="shared" si="0"/>
        <v>1378242.4400000002</v>
      </c>
      <c r="J48" s="65">
        <v>0</v>
      </c>
      <c r="L48" s="35" t="s">
        <v>74</v>
      </c>
      <c r="M48" s="35" t="s">
        <v>6</v>
      </c>
      <c r="N48" s="73" t="s">
        <v>100</v>
      </c>
      <c r="O48" s="20">
        <v>5946637.614382948</v>
      </c>
      <c r="P48" s="65">
        <v>0</v>
      </c>
      <c r="Q48" s="41">
        <v>827002.76</v>
      </c>
      <c r="R48" s="42">
        <v>15980.56</v>
      </c>
      <c r="S48" s="42">
        <v>73246.50999999998</v>
      </c>
      <c r="T48" s="43">
        <f t="shared" si="1"/>
        <v>916229.8300000001</v>
      </c>
      <c r="U48" s="65">
        <v>0</v>
      </c>
      <c r="W48" s="35" t="s">
        <v>74</v>
      </c>
      <c r="X48" s="35" t="s">
        <v>6</v>
      </c>
      <c r="Y48" s="73" t="s">
        <v>100</v>
      </c>
      <c r="Z48" s="45">
        <f t="shared" si="3"/>
        <v>0.3104669807273308</v>
      </c>
      <c r="AA48" s="65">
        <v>0</v>
      </c>
      <c r="AB48" s="44">
        <f t="shared" si="4"/>
        <v>0.5632675155763689</v>
      </c>
      <c r="AC48" s="46">
        <f t="shared" si="5"/>
        <v>-0.2090658900564184</v>
      </c>
      <c r="AD48" s="47">
        <f t="shared" si="6"/>
        <v>-0.0064192819562325365</v>
      </c>
      <c r="AE48" s="48">
        <f t="shared" si="7"/>
        <v>0.5042540581766477</v>
      </c>
      <c r="AF48" s="65">
        <v>0</v>
      </c>
    </row>
    <row r="49" spans="1:32" ht="14.25">
      <c r="A49" s="35" t="s">
        <v>41</v>
      </c>
      <c r="B49" s="93" t="s">
        <v>67</v>
      </c>
      <c r="C49" s="73" t="s">
        <v>95</v>
      </c>
      <c r="D49" s="20">
        <v>6118875.59</v>
      </c>
      <c r="E49" s="65">
        <v>0</v>
      </c>
      <c r="F49" s="41">
        <v>388504.25</v>
      </c>
      <c r="G49" s="42">
        <v>12460.159999999998</v>
      </c>
      <c r="H49" s="42">
        <v>16991.510000000002</v>
      </c>
      <c r="I49" s="43">
        <f t="shared" si="0"/>
        <v>417955.92</v>
      </c>
      <c r="J49" s="65">
        <v>0</v>
      </c>
      <c r="L49" s="35" t="s">
        <v>41</v>
      </c>
      <c r="M49" s="35" t="s">
        <v>67</v>
      </c>
      <c r="N49" s="73" t="s">
        <v>95</v>
      </c>
      <c r="O49" s="20">
        <v>4708161.7933825245</v>
      </c>
      <c r="P49" s="65">
        <v>0</v>
      </c>
      <c r="Q49" s="41">
        <v>256193.63999999993</v>
      </c>
      <c r="R49" s="42">
        <v>9748.31</v>
      </c>
      <c r="S49" s="42">
        <v>25418.74</v>
      </c>
      <c r="T49" s="43">
        <f t="shared" si="1"/>
        <v>291360.68999999994</v>
      </c>
      <c r="U49" s="65">
        <v>0</v>
      </c>
      <c r="W49" s="35" t="s">
        <v>41</v>
      </c>
      <c r="X49" s="35" t="s">
        <v>67</v>
      </c>
      <c r="Y49" s="73" t="s">
        <v>95</v>
      </c>
      <c r="Z49" s="45">
        <f t="shared" si="3"/>
        <v>0.2996315459252652</v>
      </c>
      <c r="AA49" s="65">
        <v>0</v>
      </c>
      <c r="AB49" s="44">
        <f t="shared" si="4"/>
        <v>0.5164476760625287</v>
      </c>
      <c r="AC49" s="46">
        <f t="shared" si="5"/>
        <v>0.27818668056309237</v>
      </c>
      <c r="AD49" s="47">
        <f t="shared" si="6"/>
        <v>-0.33153610289101654</v>
      </c>
      <c r="AE49" s="48">
        <f t="shared" si="7"/>
        <v>0.43449660281900093</v>
      </c>
      <c r="AF49" s="65">
        <v>0</v>
      </c>
    </row>
    <row r="50" spans="1:32" ht="14.25">
      <c r="A50" s="35" t="s">
        <v>75</v>
      </c>
      <c r="B50" s="93" t="s">
        <v>77</v>
      </c>
      <c r="C50" s="73" t="s">
        <v>101</v>
      </c>
      <c r="D50" s="20">
        <v>8193727.05</v>
      </c>
      <c r="E50" s="65">
        <v>0</v>
      </c>
      <c r="F50" s="41">
        <v>955394.4500000001</v>
      </c>
      <c r="G50" s="42">
        <v>73496.62000000001</v>
      </c>
      <c r="H50" s="42">
        <v>136408.99000000002</v>
      </c>
      <c r="I50" s="43">
        <f t="shared" si="0"/>
        <v>1165300.06</v>
      </c>
      <c r="J50" s="65">
        <v>0</v>
      </c>
      <c r="L50" s="35" t="s">
        <v>75</v>
      </c>
      <c r="M50" s="35" t="s">
        <v>77</v>
      </c>
      <c r="N50" s="73" t="s">
        <v>101</v>
      </c>
      <c r="O50" s="20">
        <v>6281635.172522405</v>
      </c>
      <c r="P50" s="65">
        <v>0</v>
      </c>
      <c r="Q50" s="41">
        <v>624196.1099999999</v>
      </c>
      <c r="R50" s="42">
        <v>61449.179999999986</v>
      </c>
      <c r="S50" s="42">
        <v>104472.1</v>
      </c>
      <c r="T50" s="43">
        <f t="shared" si="1"/>
        <v>790117.3899999998</v>
      </c>
      <c r="U50" s="65">
        <v>0</v>
      </c>
      <c r="W50" s="35" t="s">
        <v>75</v>
      </c>
      <c r="X50" s="35" t="s">
        <v>77</v>
      </c>
      <c r="Y50" s="73" t="s">
        <v>101</v>
      </c>
      <c r="Z50" s="45">
        <f t="shared" si="3"/>
        <v>0.30439397146806746</v>
      </c>
      <c r="AA50" s="65">
        <v>0</v>
      </c>
      <c r="AB50" s="44">
        <f t="shared" si="4"/>
        <v>0.5305998142154398</v>
      </c>
      <c r="AC50" s="46">
        <f t="shared" si="5"/>
        <v>0.1960553419915454</v>
      </c>
      <c r="AD50" s="47">
        <f t="shared" si="6"/>
        <v>0.30569778917050594</v>
      </c>
      <c r="AE50" s="48">
        <f t="shared" si="7"/>
        <v>0.4748442127061656</v>
      </c>
      <c r="AF50" s="65">
        <v>0</v>
      </c>
    </row>
    <row r="51" spans="1:32" ht="14.25">
      <c r="A51" s="35" t="s">
        <v>76</v>
      </c>
      <c r="B51" s="93" t="s">
        <v>78</v>
      </c>
      <c r="C51" s="73" t="s">
        <v>94</v>
      </c>
      <c r="D51" s="20">
        <v>10475064.32</v>
      </c>
      <c r="E51" s="65">
        <v>0</v>
      </c>
      <c r="F51" s="41">
        <v>1867078.4000000001</v>
      </c>
      <c r="G51" s="42">
        <v>116716.6</v>
      </c>
      <c r="H51" s="42">
        <v>250801.47999999995</v>
      </c>
      <c r="I51" s="43">
        <f t="shared" si="0"/>
        <v>2234596.48</v>
      </c>
      <c r="J51" s="65">
        <v>0</v>
      </c>
      <c r="L51" s="35" t="s">
        <v>76</v>
      </c>
      <c r="M51" s="35" t="s">
        <v>78</v>
      </c>
      <c r="N51" s="73" t="s">
        <v>94</v>
      </c>
      <c r="O51" s="20">
        <v>8029694.185878478</v>
      </c>
      <c r="P51" s="65">
        <v>0</v>
      </c>
      <c r="Q51" s="41">
        <v>1305109.07</v>
      </c>
      <c r="R51" s="42">
        <v>180747.04000000004</v>
      </c>
      <c r="S51" s="42">
        <v>215989.62999999998</v>
      </c>
      <c r="T51" s="43">
        <f t="shared" si="1"/>
        <v>1701845.74</v>
      </c>
      <c r="U51" s="65">
        <v>0</v>
      </c>
      <c r="W51" s="35" t="s">
        <v>76</v>
      </c>
      <c r="X51" s="35" t="s">
        <v>78</v>
      </c>
      <c r="Y51" s="73" t="s">
        <v>94</v>
      </c>
      <c r="Z51" s="45">
        <f t="shared" si="3"/>
        <v>0.3045408800776128</v>
      </c>
      <c r="AA51" s="65">
        <v>0</v>
      </c>
      <c r="AB51" s="44">
        <f t="shared" si="4"/>
        <v>0.4305918508404818</v>
      </c>
      <c r="AC51" s="46">
        <f t="shared" si="5"/>
        <v>-0.35425443205045026</v>
      </c>
      <c r="AD51" s="47">
        <f t="shared" si="6"/>
        <v>0.1611737100526538</v>
      </c>
      <c r="AE51" s="48">
        <f t="shared" si="7"/>
        <v>0.3130429083425623</v>
      </c>
      <c r="AF51" s="65">
        <v>0</v>
      </c>
    </row>
    <row r="52" spans="1:32" ht="14.25">
      <c r="A52" s="35" t="s">
        <v>77</v>
      </c>
      <c r="B52" s="93" t="s">
        <v>77</v>
      </c>
      <c r="C52" s="73" t="s">
        <v>94</v>
      </c>
      <c r="D52" s="20">
        <v>20542028.720000003</v>
      </c>
      <c r="E52" s="65">
        <v>0</v>
      </c>
      <c r="F52" s="41">
        <v>5279648</v>
      </c>
      <c r="G52" s="42">
        <v>282282.76999999996</v>
      </c>
      <c r="H52" s="42">
        <v>1075229.9200000002</v>
      </c>
      <c r="I52" s="43">
        <f t="shared" si="0"/>
        <v>6637160.6899999995</v>
      </c>
      <c r="J52" s="65">
        <v>0</v>
      </c>
      <c r="L52" s="35" t="s">
        <v>77</v>
      </c>
      <c r="M52" s="35" t="s">
        <v>77</v>
      </c>
      <c r="N52" s="73" t="s">
        <v>94</v>
      </c>
      <c r="O52" s="20">
        <v>15303010.237341449</v>
      </c>
      <c r="P52" s="65">
        <v>0</v>
      </c>
      <c r="Q52" s="41">
        <v>3486186.3600000003</v>
      </c>
      <c r="R52" s="42">
        <v>242687.78</v>
      </c>
      <c r="S52" s="42">
        <v>940503.5900000001</v>
      </c>
      <c r="T52" s="43">
        <f t="shared" si="1"/>
        <v>4669377.73</v>
      </c>
      <c r="U52" s="65">
        <v>0</v>
      </c>
      <c r="W52" s="35" t="s">
        <v>77</v>
      </c>
      <c r="X52" s="35" t="s">
        <v>77</v>
      </c>
      <c r="Y52" s="73" t="s">
        <v>94</v>
      </c>
      <c r="Z52" s="45">
        <f t="shared" si="3"/>
        <v>0.3423521517272876</v>
      </c>
      <c r="AA52" s="65">
        <v>0</v>
      </c>
      <c r="AB52" s="44">
        <f t="shared" si="4"/>
        <v>0.5144480113220338</v>
      </c>
      <c r="AC52" s="46">
        <f t="shared" si="5"/>
        <v>0.16315197246437352</v>
      </c>
      <c r="AD52" s="47">
        <f t="shared" si="6"/>
        <v>0.14324913953810636</v>
      </c>
      <c r="AE52" s="48">
        <f t="shared" si="7"/>
        <v>0.42142295478845293</v>
      </c>
      <c r="AF52" s="65">
        <v>0</v>
      </c>
    </row>
    <row r="53" spans="1:32" ht="14.25">
      <c r="A53" s="35" t="s">
        <v>43</v>
      </c>
      <c r="B53" s="93" t="s">
        <v>78</v>
      </c>
      <c r="C53" s="73" t="s">
        <v>102</v>
      </c>
      <c r="D53" s="20">
        <v>8469416.22</v>
      </c>
      <c r="E53" s="65">
        <v>0</v>
      </c>
      <c r="F53" s="41">
        <v>1014301.8799999999</v>
      </c>
      <c r="G53" s="42">
        <v>54186.16</v>
      </c>
      <c r="H53" s="42">
        <v>150377.48</v>
      </c>
      <c r="I53" s="43">
        <f t="shared" si="0"/>
        <v>1218865.5199999998</v>
      </c>
      <c r="J53" s="65">
        <v>0</v>
      </c>
      <c r="L53" s="35" t="s">
        <v>43</v>
      </c>
      <c r="M53" s="35" t="s">
        <v>78</v>
      </c>
      <c r="N53" s="73" t="s">
        <v>102</v>
      </c>
      <c r="O53" s="20">
        <v>6440610.571753825</v>
      </c>
      <c r="P53" s="65">
        <v>0</v>
      </c>
      <c r="Q53" s="41">
        <v>583567.47</v>
      </c>
      <c r="R53" s="42">
        <v>167404.50999999998</v>
      </c>
      <c r="S53" s="42">
        <v>258423.29000000004</v>
      </c>
      <c r="T53" s="43">
        <f t="shared" si="1"/>
        <v>1009395.27</v>
      </c>
      <c r="U53" s="65">
        <v>0</v>
      </c>
      <c r="W53" s="35" t="s">
        <v>43</v>
      </c>
      <c r="X53" s="35" t="s">
        <v>78</v>
      </c>
      <c r="Y53" s="73" t="s">
        <v>102</v>
      </c>
      <c r="Z53" s="45">
        <f t="shared" si="3"/>
        <v>0.3150020678386889</v>
      </c>
      <c r="AA53" s="65">
        <v>0</v>
      </c>
      <c r="AB53" s="44">
        <f t="shared" si="4"/>
        <v>0.7381055870026476</v>
      </c>
      <c r="AC53" s="46">
        <f t="shared" si="5"/>
        <v>-0.6763160084516241</v>
      </c>
      <c r="AD53" s="47">
        <f t="shared" si="6"/>
        <v>-0.418096255952782</v>
      </c>
      <c r="AE53" s="48">
        <f t="shared" si="7"/>
        <v>0.2075205385101515</v>
      </c>
      <c r="AF53" s="65">
        <v>0</v>
      </c>
    </row>
    <row r="54" spans="1:32" ht="14.25">
      <c r="A54" s="35" t="s">
        <v>78</v>
      </c>
      <c r="B54" s="93" t="s">
        <v>78</v>
      </c>
      <c r="C54" s="73" t="s">
        <v>95</v>
      </c>
      <c r="D54" s="20">
        <v>180622626.93000004</v>
      </c>
      <c r="E54" s="65">
        <v>0</v>
      </c>
      <c r="F54" s="41">
        <v>73196229.88000001</v>
      </c>
      <c r="G54" s="42">
        <v>2297366.0900000003</v>
      </c>
      <c r="H54" s="42">
        <v>14929830.15</v>
      </c>
      <c r="I54" s="43">
        <f t="shared" si="0"/>
        <v>90423426.12000002</v>
      </c>
      <c r="J54" s="65">
        <v>0</v>
      </c>
      <c r="L54" s="35" t="s">
        <v>78</v>
      </c>
      <c r="M54" s="35" t="s">
        <v>78</v>
      </c>
      <c r="N54" s="73" t="s">
        <v>95</v>
      </c>
      <c r="O54" s="20">
        <v>136432974.9253416</v>
      </c>
      <c r="P54" s="65">
        <v>0</v>
      </c>
      <c r="Q54" s="41">
        <v>48072720.70999999</v>
      </c>
      <c r="R54" s="42">
        <v>2940729.44</v>
      </c>
      <c r="S54" s="42">
        <v>9208823.29</v>
      </c>
      <c r="T54" s="43">
        <f t="shared" si="1"/>
        <v>60222273.43999999</v>
      </c>
      <c r="U54" s="65">
        <v>0</v>
      </c>
      <c r="W54" s="35" t="s">
        <v>78</v>
      </c>
      <c r="X54" s="35" t="s">
        <v>78</v>
      </c>
      <c r="Y54" s="73" t="s">
        <v>95</v>
      </c>
      <c r="Z54" s="45">
        <f t="shared" si="3"/>
        <v>0.3238927541442216</v>
      </c>
      <c r="AA54" s="65">
        <v>0</v>
      </c>
      <c r="AB54" s="44">
        <f t="shared" si="4"/>
        <v>0.5226146720831191</v>
      </c>
      <c r="AC54" s="46">
        <f t="shared" si="5"/>
        <v>-0.21877679097197045</v>
      </c>
      <c r="AD54" s="47">
        <f t="shared" si="6"/>
        <v>0.6212527572564597</v>
      </c>
      <c r="AE54" s="48">
        <f t="shared" si="7"/>
        <v>0.5014947286918638</v>
      </c>
      <c r="AF54" s="65">
        <v>0</v>
      </c>
    </row>
    <row r="55" spans="1:32" ht="14.25">
      <c r="A55" s="35" t="s">
        <v>34</v>
      </c>
      <c r="B55" s="93" t="s">
        <v>17</v>
      </c>
      <c r="C55" s="73" t="s">
        <v>95</v>
      </c>
      <c r="D55" s="20">
        <v>6685118.92</v>
      </c>
      <c r="E55" s="65">
        <v>0</v>
      </c>
      <c r="F55" s="41">
        <v>405361.43000000005</v>
      </c>
      <c r="G55" s="42">
        <v>14961.07</v>
      </c>
      <c r="H55" s="42">
        <v>13813.01</v>
      </c>
      <c r="I55" s="43">
        <f t="shared" si="0"/>
        <v>434135.51000000007</v>
      </c>
      <c r="J55" s="65">
        <v>0</v>
      </c>
      <c r="L55" s="35" t="s">
        <v>34</v>
      </c>
      <c r="M55" s="35" t="s">
        <v>17</v>
      </c>
      <c r="N55" s="73" t="s">
        <v>95</v>
      </c>
      <c r="O55" s="20">
        <v>5230673.7079648245</v>
      </c>
      <c r="P55" s="65">
        <v>0</v>
      </c>
      <c r="Q55" s="41">
        <v>273261.35000000003</v>
      </c>
      <c r="R55" s="42">
        <v>13526.14</v>
      </c>
      <c r="S55" s="42">
        <v>27349.759999999995</v>
      </c>
      <c r="T55" s="43">
        <f t="shared" si="1"/>
        <v>314137.25000000006</v>
      </c>
      <c r="U55" s="65">
        <v>0</v>
      </c>
      <c r="W55" s="35" t="s">
        <v>34</v>
      </c>
      <c r="X55" s="35" t="s">
        <v>17</v>
      </c>
      <c r="Y55" s="73" t="s">
        <v>95</v>
      </c>
      <c r="Z55" s="45">
        <f t="shared" si="3"/>
        <v>0.27806078016689706</v>
      </c>
      <c r="AA55" s="65">
        <v>0</v>
      </c>
      <c r="AB55" s="44">
        <f t="shared" si="4"/>
        <v>0.4834202861107142</v>
      </c>
      <c r="AC55" s="46">
        <f t="shared" si="5"/>
        <v>0.10608569776743404</v>
      </c>
      <c r="AD55" s="47">
        <f t="shared" si="6"/>
        <v>-0.4949494986427668</v>
      </c>
      <c r="AE55" s="48">
        <f t="shared" si="7"/>
        <v>0.3819930937830518</v>
      </c>
      <c r="AF55" s="65">
        <v>0</v>
      </c>
    </row>
    <row r="56" spans="1:32" ht="14.25">
      <c r="A56" s="35" t="s">
        <v>39</v>
      </c>
      <c r="B56" s="93" t="s">
        <v>174</v>
      </c>
      <c r="C56" s="73" t="s">
        <v>95</v>
      </c>
      <c r="D56" s="20">
        <v>6323612.590000001</v>
      </c>
      <c r="E56" s="65">
        <v>0</v>
      </c>
      <c r="F56" s="41">
        <v>350631.09</v>
      </c>
      <c r="G56" s="42">
        <v>20308.77</v>
      </c>
      <c r="H56" s="42">
        <v>54713.3</v>
      </c>
      <c r="I56" s="43">
        <f t="shared" si="0"/>
        <v>425653.16000000003</v>
      </c>
      <c r="J56" s="65">
        <v>0</v>
      </c>
      <c r="L56" s="35" t="s">
        <v>39</v>
      </c>
      <c r="M56" s="35" t="s">
        <v>174</v>
      </c>
      <c r="N56" s="73" t="s">
        <v>95</v>
      </c>
      <c r="O56" s="20">
        <v>4770219.660070452</v>
      </c>
      <c r="P56" s="65">
        <v>0</v>
      </c>
      <c r="Q56" s="41">
        <v>241146.34999999998</v>
      </c>
      <c r="R56" s="42">
        <v>8547.1</v>
      </c>
      <c r="S56" s="42">
        <v>38870.47</v>
      </c>
      <c r="T56" s="43">
        <f t="shared" si="1"/>
        <v>288563.92</v>
      </c>
      <c r="U56" s="65">
        <v>0</v>
      </c>
      <c r="W56" s="35" t="s">
        <v>39</v>
      </c>
      <c r="X56" s="35" t="s">
        <v>174</v>
      </c>
      <c r="Y56" s="73" t="s">
        <v>95</v>
      </c>
      <c r="Z56" s="45">
        <f t="shared" si="3"/>
        <v>0.32564389915465797</v>
      </c>
      <c r="AA56" s="65">
        <v>0</v>
      </c>
      <c r="AB56" s="44">
        <f t="shared" si="4"/>
        <v>0.45401781946938047</v>
      </c>
      <c r="AC56" s="46">
        <f t="shared" si="5"/>
        <v>1.376100665722877</v>
      </c>
      <c r="AD56" s="47">
        <f t="shared" si="6"/>
        <v>0.407580098722758</v>
      </c>
      <c r="AE56" s="48">
        <f t="shared" si="7"/>
        <v>0.4750740841058718</v>
      </c>
      <c r="AF56" s="65">
        <v>0</v>
      </c>
    </row>
    <row r="57" spans="1:32" ht="14.25">
      <c r="A57" s="35" t="s">
        <v>193</v>
      </c>
      <c r="B57" s="93" t="s">
        <v>78</v>
      </c>
      <c r="C57" s="73" t="s">
        <v>95</v>
      </c>
      <c r="D57" s="20">
        <v>5850056.790000001</v>
      </c>
      <c r="E57" s="65">
        <v>0</v>
      </c>
      <c r="F57" s="41">
        <v>247720.27</v>
      </c>
      <c r="G57" s="42">
        <v>10915.039999999999</v>
      </c>
      <c r="H57" s="42">
        <v>11843.249999999998</v>
      </c>
      <c r="I57" s="43">
        <f t="shared" si="0"/>
        <v>270478.56</v>
      </c>
      <c r="J57" s="65">
        <v>0</v>
      </c>
      <c r="L57" s="35" t="s">
        <v>189</v>
      </c>
      <c r="M57" s="35" t="s">
        <v>78</v>
      </c>
      <c r="N57" s="73" t="s">
        <v>95</v>
      </c>
      <c r="O57" s="20">
        <v>4485213.161207379</v>
      </c>
      <c r="P57" s="65">
        <v>0</v>
      </c>
      <c r="Q57" s="41">
        <v>163933.95</v>
      </c>
      <c r="R57" s="42">
        <v>9302.88</v>
      </c>
      <c r="S57" s="42">
        <v>1380.21</v>
      </c>
      <c r="T57" s="43">
        <f t="shared" si="1"/>
        <v>174617.04</v>
      </c>
      <c r="U57" s="65">
        <v>0</v>
      </c>
      <c r="W57" s="35" t="s">
        <v>193</v>
      </c>
      <c r="X57" s="35" t="s">
        <v>78</v>
      </c>
      <c r="Y57" s="73" t="s">
        <v>95</v>
      </c>
      <c r="Z57" s="45">
        <f t="shared" si="3"/>
        <v>0.3042984981398784</v>
      </c>
      <c r="AA57" s="65">
        <v>0</v>
      </c>
      <c r="AB57" s="44">
        <f t="shared" si="4"/>
        <v>0.5110980367397966</v>
      </c>
      <c r="AC57" s="46">
        <f t="shared" si="5"/>
        <v>0.17329687150645823</v>
      </c>
      <c r="AD57" s="47">
        <f t="shared" si="6"/>
        <v>7.580759449648966</v>
      </c>
      <c r="AE57" s="48">
        <f t="shared" si="7"/>
        <v>0.5489814739729868</v>
      </c>
      <c r="AF57" s="65">
        <v>0</v>
      </c>
    </row>
    <row r="58" spans="1:32" ht="14.25">
      <c r="A58" s="35" t="s">
        <v>42</v>
      </c>
      <c r="B58" s="93" t="s">
        <v>71</v>
      </c>
      <c r="C58" s="73" t="s">
        <v>103</v>
      </c>
      <c r="D58" s="20">
        <v>7211888.8500000015</v>
      </c>
      <c r="E58" s="65">
        <v>0</v>
      </c>
      <c r="F58" s="41">
        <v>607345.7899999999</v>
      </c>
      <c r="G58" s="42">
        <v>49966.21000000001</v>
      </c>
      <c r="H58" s="42">
        <v>114202.16000000002</v>
      </c>
      <c r="I58" s="43">
        <f t="shared" si="0"/>
        <v>771514.1599999999</v>
      </c>
      <c r="J58" s="65">
        <v>0</v>
      </c>
      <c r="L58" s="35" t="s">
        <v>42</v>
      </c>
      <c r="M58" s="35" t="s">
        <v>71</v>
      </c>
      <c r="N58" s="73" t="s">
        <v>103</v>
      </c>
      <c r="O58" s="20">
        <v>5479479.784593274</v>
      </c>
      <c r="P58" s="65">
        <v>0</v>
      </c>
      <c r="Q58" s="41">
        <v>407167.67000000004</v>
      </c>
      <c r="R58" s="42">
        <v>86852</v>
      </c>
      <c r="S58" s="42">
        <v>106385.20000000001</v>
      </c>
      <c r="T58" s="43">
        <f t="shared" si="1"/>
        <v>600404.8700000001</v>
      </c>
      <c r="U58" s="65">
        <v>0</v>
      </c>
      <c r="W58" s="35" t="s">
        <v>42</v>
      </c>
      <c r="X58" s="35" t="s">
        <v>71</v>
      </c>
      <c r="Y58" s="73" t="s">
        <v>103</v>
      </c>
      <c r="Z58" s="45">
        <f t="shared" si="3"/>
        <v>0.3161630544340661</v>
      </c>
      <c r="AA58" s="65">
        <v>0</v>
      </c>
      <c r="AB58" s="44">
        <f t="shared" si="4"/>
        <v>0.4916355957239922</v>
      </c>
      <c r="AC58" s="46">
        <f t="shared" si="5"/>
        <v>-0.4246970708791967</v>
      </c>
      <c r="AD58" s="47">
        <f t="shared" si="6"/>
        <v>0.07347788978166148</v>
      </c>
      <c r="AE58" s="48">
        <f t="shared" si="7"/>
        <v>0.2849898436033669</v>
      </c>
      <c r="AF58" s="65">
        <v>0</v>
      </c>
    </row>
    <row r="59" spans="1:32" ht="14.25">
      <c r="A59" s="35" t="s">
        <v>194</v>
      </c>
      <c r="B59" s="93" t="s">
        <v>62</v>
      </c>
      <c r="C59" s="73" t="s">
        <v>95</v>
      </c>
      <c r="D59" s="20">
        <v>5743753.44</v>
      </c>
      <c r="E59" s="65">
        <v>0</v>
      </c>
      <c r="F59" s="41">
        <v>160981.96000000002</v>
      </c>
      <c r="G59" s="42">
        <v>21377.409999999996</v>
      </c>
      <c r="H59" s="42">
        <v>12299.300000000001</v>
      </c>
      <c r="I59" s="43">
        <f t="shared" si="0"/>
        <v>194658.67</v>
      </c>
      <c r="J59" s="65">
        <v>0</v>
      </c>
      <c r="L59" s="35" t="s">
        <v>190</v>
      </c>
      <c r="M59" s="35" t="s">
        <v>62</v>
      </c>
      <c r="N59" s="73" t="s">
        <v>95</v>
      </c>
      <c r="O59" s="20">
        <v>4410609.64554396</v>
      </c>
      <c r="P59" s="65">
        <v>0</v>
      </c>
      <c r="Q59" s="41">
        <v>106913.59999999999</v>
      </c>
      <c r="R59" s="42">
        <v>8241.36</v>
      </c>
      <c r="S59" s="42">
        <v>6792.99</v>
      </c>
      <c r="T59" s="43">
        <f t="shared" si="1"/>
        <v>121947.95</v>
      </c>
      <c r="U59" s="65">
        <v>0</v>
      </c>
      <c r="W59" s="35" t="s">
        <v>190</v>
      </c>
      <c r="X59" s="35" t="s">
        <v>62</v>
      </c>
      <c r="Y59" s="73" t="s">
        <v>95</v>
      </c>
      <c r="Z59" s="45">
        <f t="shared" si="3"/>
        <v>0.3022583954585316</v>
      </c>
      <c r="AA59" s="65">
        <v>0</v>
      </c>
      <c r="AB59" s="44">
        <f t="shared" si="4"/>
        <v>0.5057201328923546</v>
      </c>
      <c r="AC59" s="46">
        <f t="shared" si="5"/>
        <v>1.5939177514390823</v>
      </c>
      <c r="AD59" s="47">
        <f t="shared" si="6"/>
        <v>0.8105870905153698</v>
      </c>
      <c r="AE59" s="48">
        <f t="shared" si="7"/>
        <v>0.5962438892986723</v>
      </c>
      <c r="AF59" s="65">
        <v>0</v>
      </c>
    </row>
    <row r="60" spans="1:32" ht="14.25">
      <c r="A60" s="35" t="s">
        <v>79</v>
      </c>
      <c r="B60" s="93" t="s">
        <v>6</v>
      </c>
      <c r="C60" s="73" t="s">
        <v>95</v>
      </c>
      <c r="D60" s="20">
        <v>6439409.54</v>
      </c>
      <c r="E60" s="65">
        <v>0</v>
      </c>
      <c r="F60" s="41">
        <v>616530.24</v>
      </c>
      <c r="G60" s="42">
        <v>25543.559999999994</v>
      </c>
      <c r="H60" s="42">
        <v>52816.26</v>
      </c>
      <c r="I60" s="43">
        <f t="shared" si="0"/>
        <v>694890.0599999999</v>
      </c>
      <c r="J60" s="65">
        <v>0</v>
      </c>
      <c r="L60" s="35" t="s">
        <v>79</v>
      </c>
      <c r="M60" s="35" t="s">
        <v>6</v>
      </c>
      <c r="N60" s="73" t="s">
        <v>95</v>
      </c>
      <c r="O60" s="20">
        <v>4950934.466305203</v>
      </c>
      <c r="P60" s="65">
        <v>0</v>
      </c>
      <c r="Q60" s="41">
        <v>405773.4800000001</v>
      </c>
      <c r="R60" s="42">
        <v>39561.479999999996</v>
      </c>
      <c r="S60" s="42">
        <v>50895.34</v>
      </c>
      <c r="T60" s="43">
        <f t="shared" si="1"/>
        <v>496230.30000000005</v>
      </c>
      <c r="U60" s="65">
        <v>0</v>
      </c>
      <c r="W60" s="35" t="s">
        <v>79</v>
      </c>
      <c r="X60" s="35" t="s">
        <v>6</v>
      </c>
      <c r="Y60" s="73" t="s">
        <v>95</v>
      </c>
      <c r="Z60" s="45">
        <f t="shared" si="3"/>
        <v>0.30064527895187854</v>
      </c>
      <c r="AA60" s="65">
        <v>0</v>
      </c>
      <c r="AB60" s="44">
        <f t="shared" si="4"/>
        <v>0.5193951068463121</v>
      </c>
      <c r="AC60" s="46">
        <f t="shared" si="5"/>
        <v>-0.3543325477206617</v>
      </c>
      <c r="AD60" s="47">
        <f t="shared" si="6"/>
        <v>0.037742551675654434</v>
      </c>
      <c r="AE60" s="48">
        <f t="shared" si="7"/>
        <v>0.4003378270129814</v>
      </c>
      <c r="AF60" s="65">
        <v>0</v>
      </c>
    </row>
    <row r="61" spans="1:32" ht="14.25">
      <c r="A61" s="35" t="s">
        <v>19</v>
      </c>
      <c r="B61" s="93" t="s">
        <v>176</v>
      </c>
      <c r="C61" s="73" t="s">
        <v>104</v>
      </c>
      <c r="D61" s="20">
        <v>13439691.019999998</v>
      </c>
      <c r="E61" s="65">
        <v>0</v>
      </c>
      <c r="F61" s="41">
        <v>3118433.1999999997</v>
      </c>
      <c r="G61" s="42">
        <v>135262.29</v>
      </c>
      <c r="H61" s="42">
        <v>500565.77</v>
      </c>
      <c r="I61" s="43">
        <f t="shared" si="0"/>
        <v>3754261.26</v>
      </c>
      <c r="J61" s="65">
        <v>0</v>
      </c>
      <c r="L61" s="35" t="s">
        <v>19</v>
      </c>
      <c r="M61" s="35" t="s">
        <v>176</v>
      </c>
      <c r="N61" s="73" t="s">
        <v>104</v>
      </c>
      <c r="O61" s="20">
        <v>10478394.17560627</v>
      </c>
      <c r="P61" s="65">
        <v>0</v>
      </c>
      <c r="Q61" s="41">
        <v>2084737.7799999998</v>
      </c>
      <c r="R61" s="42">
        <v>275024.18999999994</v>
      </c>
      <c r="S61" s="42">
        <v>375898.9100000001</v>
      </c>
      <c r="T61" s="43">
        <f t="shared" si="1"/>
        <v>2735660.88</v>
      </c>
      <c r="U61" s="65">
        <v>0</v>
      </c>
      <c r="W61" s="35" t="s">
        <v>19</v>
      </c>
      <c r="X61" s="35" t="s">
        <v>176</v>
      </c>
      <c r="Y61" s="73" t="s">
        <v>104</v>
      </c>
      <c r="Z61" s="45">
        <f t="shared" si="3"/>
        <v>0.2826097963834606</v>
      </c>
      <c r="AA61" s="65">
        <v>0</v>
      </c>
      <c r="AB61" s="44">
        <f t="shared" si="4"/>
        <v>0.49583953910980605</v>
      </c>
      <c r="AC61" s="46">
        <f t="shared" si="5"/>
        <v>-0.5081803895141004</v>
      </c>
      <c r="AD61" s="47">
        <f t="shared" si="6"/>
        <v>0.33164996408209824</v>
      </c>
      <c r="AE61" s="48">
        <f t="shared" si="7"/>
        <v>0.37234161128918863</v>
      </c>
      <c r="AF61" s="65">
        <v>0</v>
      </c>
    </row>
    <row r="62" spans="1:32" ht="14.25">
      <c r="A62" s="35" t="s">
        <v>20</v>
      </c>
      <c r="B62" s="93" t="s">
        <v>78</v>
      </c>
      <c r="C62" s="73" t="s">
        <v>94</v>
      </c>
      <c r="D62" s="20">
        <v>11325990.75</v>
      </c>
      <c r="E62" s="65">
        <v>0</v>
      </c>
      <c r="F62" s="41">
        <v>2141292.7499999995</v>
      </c>
      <c r="G62" s="42">
        <v>111740.27999999998</v>
      </c>
      <c r="H62" s="42">
        <v>229058.20000000004</v>
      </c>
      <c r="I62" s="43">
        <f t="shared" si="0"/>
        <v>2482091.2299999995</v>
      </c>
      <c r="J62" s="65">
        <v>0</v>
      </c>
      <c r="L62" s="35" t="s">
        <v>20</v>
      </c>
      <c r="M62" s="35" t="s">
        <v>78</v>
      </c>
      <c r="N62" s="73" t="s">
        <v>94</v>
      </c>
      <c r="O62" s="20">
        <v>8590992.267140735</v>
      </c>
      <c r="P62" s="65">
        <v>0</v>
      </c>
      <c r="Q62" s="41">
        <v>1382719.6800000002</v>
      </c>
      <c r="R62" s="42">
        <v>102215.73999999996</v>
      </c>
      <c r="S62" s="42">
        <v>258105.28000000003</v>
      </c>
      <c r="T62" s="43">
        <f t="shared" si="1"/>
        <v>1743040.7000000002</v>
      </c>
      <c r="U62" s="65">
        <v>0</v>
      </c>
      <c r="W62" s="35" t="s">
        <v>20</v>
      </c>
      <c r="X62" s="35" t="s">
        <v>78</v>
      </c>
      <c r="Y62" s="73" t="s">
        <v>94</v>
      </c>
      <c r="Z62" s="45">
        <f t="shared" si="3"/>
        <v>0.31835652946868853</v>
      </c>
      <c r="AA62" s="65">
        <v>0</v>
      </c>
      <c r="AB62" s="44">
        <f t="shared" si="4"/>
        <v>0.5486094404904971</v>
      </c>
      <c r="AC62" s="46">
        <f t="shared" si="5"/>
        <v>0.09318075670146331</v>
      </c>
      <c r="AD62" s="47">
        <f t="shared" si="6"/>
        <v>-0.1125396582355851</v>
      </c>
      <c r="AE62" s="48">
        <f t="shared" si="7"/>
        <v>0.4240007304476592</v>
      </c>
      <c r="AF62" s="65">
        <v>0</v>
      </c>
    </row>
    <row r="63" spans="1:32" ht="14.25">
      <c r="A63" s="35" t="s">
        <v>46</v>
      </c>
      <c r="B63" s="93" t="s">
        <v>17</v>
      </c>
      <c r="C63" s="73" t="s">
        <v>95</v>
      </c>
      <c r="D63" s="20">
        <v>6628532.0600000005</v>
      </c>
      <c r="E63" s="65">
        <v>0</v>
      </c>
      <c r="F63" s="41">
        <v>423345.2899999999</v>
      </c>
      <c r="G63" s="42">
        <v>12019.59</v>
      </c>
      <c r="H63" s="42">
        <v>32892.42999999999</v>
      </c>
      <c r="I63" s="43">
        <f t="shared" si="0"/>
        <v>468257.30999999994</v>
      </c>
      <c r="J63" s="65">
        <v>0</v>
      </c>
      <c r="L63" s="35" t="s">
        <v>46</v>
      </c>
      <c r="M63" s="35" t="s">
        <v>17</v>
      </c>
      <c r="N63" s="73" t="s">
        <v>95</v>
      </c>
      <c r="O63" s="20">
        <v>5039615.923948753</v>
      </c>
      <c r="P63" s="65">
        <v>0</v>
      </c>
      <c r="Q63" s="41">
        <v>274867.76000000007</v>
      </c>
      <c r="R63" s="42">
        <v>7617.17</v>
      </c>
      <c r="S63" s="42">
        <v>108134.76000000001</v>
      </c>
      <c r="T63" s="43">
        <f t="shared" si="1"/>
        <v>390619.69000000006</v>
      </c>
      <c r="U63" s="65">
        <v>0</v>
      </c>
      <c r="W63" s="35" t="s">
        <v>46</v>
      </c>
      <c r="X63" s="35" t="s">
        <v>17</v>
      </c>
      <c r="Y63" s="73" t="s">
        <v>95</v>
      </c>
      <c r="Z63" s="45">
        <f t="shared" si="3"/>
        <v>0.3152851645897381</v>
      </c>
      <c r="AA63" s="65">
        <v>0</v>
      </c>
      <c r="AB63" s="44">
        <f t="shared" si="4"/>
        <v>0.5401780478001488</v>
      </c>
      <c r="AC63" s="46">
        <f t="shared" si="5"/>
        <v>0.5779600560313083</v>
      </c>
      <c r="AD63" s="47">
        <f t="shared" si="6"/>
        <v>-0.6958200119924436</v>
      </c>
      <c r="AE63" s="48">
        <f t="shared" si="7"/>
        <v>0.1987550089960899</v>
      </c>
      <c r="AF63" s="65">
        <v>0</v>
      </c>
    </row>
    <row r="64" spans="1:32" ht="14.25">
      <c r="A64" s="35" t="s">
        <v>88</v>
      </c>
      <c r="B64" s="93" t="s">
        <v>67</v>
      </c>
      <c r="C64" s="73" t="s">
        <v>95</v>
      </c>
      <c r="D64" s="20">
        <v>7904546.97</v>
      </c>
      <c r="E64" s="65">
        <v>0</v>
      </c>
      <c r="F64" s="41">
        <v>1179804.2500000002</v>
      </c>
      <c r="G64" s="42">
        <v>27176.309999999994</v>
      </c>
      <c r="H64" s="42">
        <v>92617.97</v>
      </c>
      <c r="I64" s="43">
        <f t="shared" si="0"/>
        <v>1299598.5300000003</v>
      </c>
      <c r="J64" s="65">
        <v>0</v>
      </c>
      <c r="L64" s="35" t="s">
        <v>88</v>
      </c>
      <c r="M64" s="35" t="s">
        <v>67</v>
      </c>
      <c r="N64" s="73" t="s">
        <v>95</v>
      </c>
      <c r="O64" s="20">
        <v>6008312.407819715</v>
      </c>
      <c r="P64" s="65">
        <v>0</v>
      </c>
      <c r="Q64" s="41">
        <v>773319.6399999999</v>
      </c>
      <c r="R64" s="42">
        <v>23501.56</v>
      </c>
      <c r="S64" s="42">
        <v>87604.89</v>
      </c>
      <c r="T64" s="43">
        <f t="shared" si="1"/>
        <v>884426.09</v>
      </c>
      <c r="U64" s="65">
        <v>0</v>
      </c>
      <c r="W64" s="35" t="s">
        <v>88</v>
      </c>
      <c r="X64" s="35" t="s">
        <v>67</v>
      </c>
      <c r="Y64" s="73" t="s">
        <v>95</v>
      </c>
      <c r="Z64" s="45">
        <f t="shared" si="3"/>
        <v>0.31560185847066946</v>
      </c>
      <c r="AA64" s="65">
        <v>0</v>
      </c>
      <c r="AB64" s="44">
        <f t="shared" si="4"/>
        <v>0.5256359582436059</v>
      </c>
      <c r="AC64" s="46">
        <f t="shared" si="5"/>
        <v>0.15636196065282437</v>
      </c>
      <c r="AD64" s="47">
        <f t="shared" si="6"/>
        <v>0.057223746300006706</v>
      </c>
      <c r="AE64" s="48">
        <f t="shared" si="7"/>
        <v>0.4694258171420522</v>
      </c>
      <c r="AF64" s="65">
        <v>0</v>
      </c>
    </row>
    <row r="65" spans="1:32" ht="14.25">
      <c r="A65" s="35" t="s">
        <v>80</v>
      </c>
      <c r="B65" s="93" t="s">
        <v>62</v>
      </c>
      <c r="C65" s="73" t="s">
        <v>95</v>
      </c>
      <c r="D65" s="20">
        <v>17885944.04</v>
      </c>
      <c r="E65" s="65">
        <v>0</v>
      </c>
      <c r="F65" s="41">
        <v>5759820.390000001</v>
      </c>
      <c r="G65" s="42">
        <v>312724.95</v>
      </c>
      <c r="H65" s="42">
        <v>563093.76</v>
      </c>
      <c r="I65" s="43">
        <f t="shared" si="0"/>
        <v>6635639.100000001</v>
      </c>
      <c r="J65" s="65">
        <v>0</v>
      </c>
      <c r="L65" s="35" t="s">
        <v>80</v>
      </c>
      <c r="M65" s="35" t="s">
        <v>62</v>
      </c>
      <c r="N65" s="73" t="s">
        <v>95</v>
      </c>
      <c r="O65" s="20">
        <v>13711532.415397046</v>
      </c>
      <c r="P65" s="65">
        <v>0</v>
      </c>
      <c r="Q65" s="41">
        <v>3627936.4699999997</v>
      </c>
      <c r="R65" s="42">
        <v>354425.7799999999</v>
      </c>
      <c r="S65" s="42">
        <v>628670.51</v>
      </c>
      <c r="T65" s="43">
        <f t="shared" si="1"/>
        <v>4611032.76</v>
      </c>
      <c r="U65" s="65">
        <v>0</v>
      </c>
      <c r="W65" s="35" t="s">
        <v>80</v>
      </c>
      <c r="X65" s="35" t="s">
        <v>62</v>
      </c>
      <c r="Y65" s="73" t="s">
        <v>95</v>
      </c>
      <c r="Z65" s="45">
        <f t="shared" si="3"/>
        <v>0.3044453018187372</v>
      </c>
      <c r="AA65" s="65">
        <v>0</v>
      </c>
      <c r="AB65" s="44">
        <f t="shared" si="4"/>
        <v>0.5876298930890598</v>
      </c>
      <c r="AC65" s="46">
        <f t="shared" si="5"/>
        <v>-0.11765744015573565</v>
      </c>
      <c r="AD65" s="47">
        <f t="shared" si="6"/>
        <v>-0.10431020535701607</v>
      </c>
      <c r="AE65" s="48">
        <f t="shared" si="7"/>
        <v>0.43907871519871855</v>
      </c>
      <c r="AF65" s="65">
        <v>0</v>
      </c>
    </row>
    <row r="66" spans="1:32" ht="14.25">
      <c r="A66" s="35" t="s">
        <v>81</v>
      </c>
      <c r="B66" s="93" t="s">
        <v>177</v>
      </c>
      <c r="C66" s="73" t="s">
        <v>95</v>
      </c>
      <c r="D66" s="20">
        <v>12271478.45</v>
      </c>
      <c r="E66" s="65">
        <v>0</v>
      </c>
      <c r="F66" s="41">
        <v>3401470.2300000004</v>
      </c>
      <c r="G66" s="42">
        <v>47549.299999999996</v>
      </c>
      <c r="H66" s="42">
        <v>348322.44</v>
      </c>
      <c r="I66" s="43">
        <f t="shared" si="0"/>
        <v>3797341.97</v>
      </c>
      <c r="J66" s="65">
        <v>0</v>
      </c>
      <c r="L66" s="35" t="s">
        <v>81</v>
      </c>
      <c r="M66" s="35" t="s">
        <v>177</v>
      </c>
      <c r="N66" s="73" t="s">
        <v>95</v>
      </c>
      <c r="O66" s="20">
        <v>9440744.506526504</v>
      </c>
      <c r="P66" s="65">
        <v>0</v>
      </c>
      <c r="Q66" s="41">
        <v>2231906.2100000004</v>
      </c>
      <c r="R66" s="42">
        <v>153739.54</v>
      </c>
      <c r="S66" s="42">
        <v>338823.02999999997</v>
      </c>
      <c r="T66" s="43">
        <f t="shared" si="1"/>
        <v>2724468.7800000003</v>
      </c>
      <c r="U66" s="65">
        <v>0</v>
      </c>
      <c r="W66" s="35" t="s">
        <v>81</v>
      </c>
      <c r="X66" s="35" t="s">
        <v>177</v>
      </c>
      <c r="Y66" s="73" t="s">
        <v>95</v>
      </c>
      <c r="Z66" s="45">
        <f t="shared" si="3"/>
        <v>0.29984223611989225</v>
      </c>
      <c r="AA66" s="65">
        <v>0</v>
      </c>
      <c r="AB66" s="44">
        <f t="shared" si="4"/>
        <v>0.5240202364955111</v>
      </c>
      <c r="AC66" s="46">
        <f t="shared" si="5"/>
        <v>-0.6907152187394343</v>
      </c>
      <c r="AD66" s="47">
        <f t="shared" si="6"/>
        <v>0.02803649444962475</v>
      </c>
      <c r="AE66" s="48">
        <f t="shared" si="7"/>
        <v>0.39379169909225387</v>
      </c>
      <c r="AF66" s="65">
        <v>0</v>
      </c>
    </row>
    <row r="67" spans="1:32" ht="14.25">
      <c r="A67" s="35" t="s">
        <v>36</v>
      </c>
      <c r="B67" s="93" t="s">
        <v>174</v>
      </c>
      <c r="C67" s="73" t="s">
        <v>95</v>
      </c>
      <c r="D67" s="20">
        <v>6376701.810000001</v>
      </c>
      <c r="E67" s="65">
        <v>0</v>
      </c>
      <c r="F67" s="41">
        <v>438386.50999999995</v>
      </c>
      <c r="G67" s="42">
        <v>15573.47</v>
      </c>
      <c r="H67" s="42">
        <v>44323.46000000001</v>
      </c>
      <c r="I67" s="43">
        <f t="shared" si="0"/>
        <v>498283.43999999994</v>
      </c>
      <c r="J67" s="65">
        <v>0</v>
      </c>
      <c r="L67" s="35" t="s">
        <v>36</v>
      </c>
      <c r="M67" s="35" t="s">
        <v>174</v>
      </c>
      <c r="N67" s="73" t="s">
        <v>95</v>
      </c>
      <c r="O67" s="20">
        <v>4922012.435842619</v>
      </c>
      <c r="P67" s="65">
        <v>0</v>
      </c>
      <c r="Q67" s="41">
        <v>297340.28</v>
      </c>
      <c r="R67" s="42">
        <v>17410.420000000002</v>
      </c>
      <c r="S67" s="42">
        <v>62639.579999999994</v>
      </c>
      <c r="T67" s="43">
        <f t="shared" si="1"/>
        <v>377390.28</v>
      </c>
      <c r="U67" s="65">
        <v>0</v>
      </c>
      <c r="W67" s="35" t="s">
        <v>36</v>
      </c>
      <c r="X67" s="35" t="s">
        <v>174</v>
      </c>
      <c r="Y67" s="73" t="s">
        <v>95</v>
      </c>
      <c r="Z67" s="45">
        <f t="shared" si="3"/>
        <v>0.2955476836190374</v>
      </c>
      <c r="AA67" s="65">
        <v>0</v>
      </c>
      <c r="AB67" s="44">
        <f t="shared" si="4"/>
        <v>0.47435964612665305</v>
      </c>
      <c r="AC67" s="46">
        <f t="shared" si="5"/>
        <v>-0.10550865516167918</v>
      </c>
      <c r="AD67" s="47">
        <f t="shared" si="6"/>
        <v>-0.29240489798941804</v>
      </c>
      <c r="AE67" s="48">
        <f t="shared" si="7"/>
        <v>0.32033988792716106</v>
      </c>
      <c r="AF67" s="65">
        <v>0</v>
      </c>
    </row>
    <row r="68" spans="1:32" ht="14.25">
      <c r="A68" s="35" t="s">
        <v>82</v>
      </c>
      <c r="B68" s="93" t="s">
        <v>82</v>
      </c>
      <c r="C68" s="73" t="s">
        <v>95</v>
      </c>
      <c r="D68" s="20">
        <v>14976530.119999997</v>
      </c>
      <c r="E68" s="65">
        <v>0</v>
      </c>
      <c r="F68" s="41">
        <v>3600739.64</v>
      </c>
      <c r="G68" s="42">
        <v>97321.54000000002</v>
      </c>
      <c r="H68" s="42">
        <v>1223009.7099999997</v>
      </c>
      <c r="I68" s="43">
        <f t="shared" si="0"/>
        <v>4921070.89</v>
      </c>
      <c r="J68" s="65">
        <v>0</v>
      </c>
      <c r="L68" s="35" t="s">
        <v>82</v>
      </c>
      <c r="M68" s="35" t="s">
        <v>82</v>
      </c>
      <c r="N68" s="73" t="s">
        <v>95</v>
      </c>
      <c r="O68" s="20">
        <v>11464137.419153856</v>
      </c>
      <c r="P68" s="65">
        <v>0</v>
      </c>
      <c r="Q68" s="41">
        <v>2368776.1</v>
      </c>
      <c r="R68" s="42">
        <v>115170.24999999999</v>
      </c>
      <c r="S68" s="42">
        <v>775892.7499999999</v>
      </c>
      <c r="T68" s="43">
        <f t="shared" si="1"/>
        <v>3259839.1</v>
      </c>
      <c r="U68" s="65">
        <v>0</v>
      </c>
      <c r="W68" s="35" t="s">
        <v>82</v>
      </c>
      <c r="X68" s="35" t="s">
        <v>82</v>
      </c>
      <c r="Y68" s="73" t="s">
        <v>95</v>
      </c>
      <c r="Z68" s="45">
        <f t="shared" si="3"/>
        <v>0.3063808965668682</v>
      </c>
      <c r="AA68" s="65">
        <v>0</v>
      </c>
      <c r="AB68" s="44">
        <f t="shared" si="4"/>
        <v>0.5200844182782831</v>
      </c>
      <c r="AC68" s="46">
        <f t="shared" si="5"/>
        <v>-0.15497674095523772</v>
      </c>
      <c r="AD68" s="47">
        <f t="shared" si="6"/>
        <v>0.5762612938450578</v>
      </c>
      <c r="AE68" s="48">
        <f t="shared" si="7"/>
        <v>0.5096054556803125</v>
      </c>
      <c r="AF68" s="65">
        <v>0</v>
      </c>
    </row>
    <row r="69" spans="1:32" ht="14.25">
      <c r="A69" s="35" t="s">
        <v>21</v>
      </c>
      <c r="B69" s="93" t="s">
        <v>67</v>
      </c>
      <c r="C69" s="73" t="s">
        <v>105</v>
      </c>
      <c r="D69" s="20">
        <v>6766688.9399999995</v>
      </c>
      <c r="E69" s="65">
        <v>0</v>
      </c>
      <c r="F69" s="41">
        <v>535928.01</v>
      </c>
      <c r="G69" s="42">
        <v>43519</v>
      </c>
      <c r="H69" s="42">
        <v>95458.2</v>
      </c>
      <c r="I69" s="43">
        <f t="shared" si="0"/>
        <v>674905.21</v>
      </c>
      <c r="J69" s="65">
        <v>0</v>
      </c>
      <c r="L69" s="35" t="s">
        <v>21</v>
      </c>
      <c r="M69" s="35" t="s">
        <v>67</v>
      </c>
      <c r="N69" s="73" t="s">
        <v>105</v>
      </c>
      <c r="O69" s="20">
        <v>5222724.938003254</v>
      </c>
      <c r="P69" s="65">
        <v>0</v>
      </c>
      <c r="Q69" s="41">
        <v>354532.27999999997</v>
      </c>
      <c r="R69" s="42">
        <v>31214.260000000002</v>
      </c>
      <c r="S69" s="42">
        <v>42968.97</v>
      </c>
      <c r="T69" s="43">
        <f t="shared" si="1"/>
        <v>428715.51</v>
      </c>
      <c r="U69" s="65">
        <v>0</v>
      </c>
      <c r="W69" s="35" t="s">
        <v>21</v>
      </c>
      <c r="X69" s="35" t="s">
        <v>67</v>
      </c>
      <c r="Y69" s="73" t="s">
        <v>105</v>
      </c>
      <c r="Z69" s="45">
        <f t="shared" si="3"/>
        <v>0.2956242230491717</v>
      </c>
      <c r="AA69" s="65">
        <v>0</v>
      </c>
      <c r="AB69" s="44">
        <f t="shared" si="4"/>
        <v>0.5116479943659857</v>
      </c>
      <c r="AC69" s="46">
        <f t="shared" si="5"/>
        <v>0.3942025215398346</v>
      </c>
      <c r="AD69" s="47">
        <f t="shared" si="6"/>
        <v>1.2215612801517</v>
      </c>
      <c r="AE69" s="48">
        <f t="shared" si="7"/>
        <v>0.574249576368254</v>
      </c>
      <c r="AF69" s="65">
        <v>0</v>
      </c>
    </row>
    <row r="70" spans="1:32" ht="14.25">
      <c r="A70" s="35" t="s">
        <v>47</v>
      </c>
      <c r="B70" s="93" t="s">
        <v>174</v>
      </c>
      <c r="C70" s="73" t="s">
        <v>95</v>
      </c>
      <c r="D70" s="20">
        <v>6237295.7700000005</v>
      </c>
      <c r="E70" s="65">
        <v>0</v>
      </c>
      <c r="F70" s="41">
        <v>256837.75</v>
      </c>
      <c r="G70" s="42">
        <v>23879.5</v>
      </c>
      <c r="H70" s="42">
        <v>49449.079999999994</v>
      </c>
      <c r="I70" s="43">
        <f t="shared" si="0"/>
        <v>330166.33</v>
      </c>
      <c r="J70" s="65">
        <v>0</v>
      </c>
      <c r="L70" s="35" t="s">
        <v>47</v>
      </c>
      <c r="M70" s="35" t="s">
        <v>174</v>
      </c>
      <c r="N70" s="73" t="s">
        <v>95</v>
      </c>
      <c r="O70" s="20">
        <v>4791288.688884254</v>
      </c>
      <c r="P70" s="65">
        <v>0</v>
      </c>
      <c r="Q70" s="41">
        <v>167750.95000000004</v>
      </c>
      <c r="R70" s="42">
        <v>134422.58</v>
      </c>
      <c r="S70" s="42">
        <v>91102.50999999998</v>
      </c>
      <c r="T70" s="43">
        <f t="shared" si="1"/>
        <v>393276.04000000004</v>
      </c>
      <c r="U70" s="65">
        <v>0</v>
      </c>
      <c r="W70" s="35" t="s">
        <v>47</v>
      </c>
      <c r="X70" s="35" t="s">
        <v>174</v>
      </c>
      <c r="Y70" s="73" t="s">
        <v>95</v>
      </c>
      <c r="Z70" s="45">
        <f t="shared" si="3"/>
        <v>0.3017991974623593</v>
      </c>
      <c r="AA70" s="65">
        <v>0</v>
      </c>
      <c r="AB70" s="44">
        <f t="shared" si="4"/>
        <v>0.5310658449326215</v>
      </c>
      <c r="AC70" s="46">
        <f t="shared" si="5"/>
        <v>-0.8223549942279043</v>
      </c>
      <c r="AD70" s="47">
        <f t="shared" si="6"/>
        <v>-0.4572149548898268</v>
      </c>
      <c r="AE70" s="48">
        <f t="shared" si="7"/>
        <v>-0.1604717897383222</v>
      </c>
      <c r="AF70" s="65">
        <v>0</v>
      </c>
    </row>
    <row r="71" spans="1:32" ht="14.25">
      <c r="A71" s="35" t="s">
        <v>22</v>
      </c>
      <c r="B71" s="93" t="s">
        <v>17</v>
      </c>
      <c r="C71" s="73" t="s">
        <v>106</v>
      </c>
      <c r="D71" s="20">
        <v>14602906.959999999</v>
      </c>
      <c r="E71" s="65">
        <v>0</v>
      </c>
      <c r="F71" s="41">
        <v>4181177.5100000002</v>
      </c>
      <c r="G71" s="42">
        <v>75324.37</v>
      </c>
      <c r="H71" s="42">
        <v>500330.7900000001</v>
      </c>
      <c r="I71" s="43">
        <f t="shared" si="0"/>
        <v>4756832.67</v>
      </c>
      <c r="J71" s="65">
        <v>0</v>
      </c>
      <c r="L71" s="35" t="s">
        <v>22</v>
      </c>
      <c r="M71" s="35" t="s">
        <v>17</v>
      </c>
      <c r="N71" s="73" t="s">
        <v>106</v>
      </c>
      <c r="O71" s="20">
        <v>11255362.49727163</v>
      </c>
      <c r="P71" s="65">
        <v>0</v>
      </c>
      <c r="Q71" s="41">
        <v>2778662.860000001</v>
      </c>
      <c r="R71" s="42">
        <v>91764.84</v>
      </c>
      <c r="S71" s="42">
        <v>296009.13000000006</v>
      </c>
      <c r="T71" s="43">
        <f t="shared" si="1"/>
        <v>3166436.8300000005</v>
      </c>
      <c r="U71" s="65">
        <v>0</v>
      </c>
      <c r="W71" s="35" t="s">
        <v>22</v>
      </c>
      <c r="X71" s="35" t="s">
        <v>17</v>
      </c>
      <c r="Y71" s="73" t="s">
        <v>106</v>
      </c>
      <c r="Z71" s="45">
        <f t="shared" si="3"/>
        <v>0.29741773874807076</v>
      </c>
      <c r="AA71" s="65">
        <v>0</v>
      </c>
      <c r="AB71" s="44">
        <f t="shared" si="4"/>
        <v>0.5047444474785974</v>
      </c>
      <c r="AC71" s="46">
        <f t="shared" si="5"/>
        <v>-0.1791587061013783</v>
      </c>
      <c r="AD71" s="47">
        <f t="shared" si="6"/>
        <v>0.690254587755452</v>
      </c>
      <c r="AE71" s="48">
        <f t="shared" si="7"/>
        <v>0.5022667197816795</v>
      </c>
      <c r="AF71" s="65">
        <v>0</v>
      </c>
    </row>
    <row r="72" spans="1:32" ht="14.25">
      <c r="A72" s="35" t="s">
        <v>83</v>
      </c>
      <c r="B72" s="93" t="s">
        <v>10</v>
      </c>
      <c r="C72" s="73" t="s">
        <v>94</v>
      </c>
      <c r="D72" s="20">
        <v>7372905.319999999</v>
      </c>
      <c r="E72" s="65">
        <v>0</v>
      </c>
      <c r="F72" s="41">
        <v>671582.55</v>
      </c>
      <c r="G72" s="42">
        <v>10403.939999999999</v>
      </c>
      <c r="H72" s="42">
        <v>69789.85999999999</v>
      </c>
      <c r="I72" s="43">
        <f t="shared" si="0"/>
        <v>751776.35</v>
      </c>
      <c r="J72" s="65">
        <v>0</v>
      </c>
      <c r="L72" s="35" t="s">
        <v>83</v>
      </c>
      <c r="M72" s="35" t="s">
        <v>10</v>
      </c>
      <c r="N72" s="73" t="s">
        <v>94</v>
      </c>
      <c r="O72" s="20">
        <v>5699651.135697508</v>
      </c>
      <c r="P72" s="65">
        <v>0</v>
      </c>
      <c r="Q72" s="41">
        <v>445052.62999999995</v>
      </c>
      <c r="R72" s="42">
        <v>13645.59</v>
      </c>
      <c r="S72" s="42">
        <v>64777.79</v>
      </c>
      <c r="T72" s="43">
        <f t="shared" si="1"/>
        <v>523476.00999999995</v>
      </c>
      <c r="U72" s="65">
        <v>0</v>
      </c>
      <c r="W72" s="35" t="s">
        <v>83</v>
      </c>
      <c r="X72" s="35" t="s">
        <v>10</v>
      </c>
      <c r="Y72" s="73" t="s">
        <v>94</v>
      </c>
      <c r="Z72" s="45">
        <f aca="true" t="shared" si="8" ref="Z72:Z86">+D72/O72-1</f>
        <v>0.29357133348438214</v>
      </c>
      <c r="AA72" s="65">
        <v>0</v>
      </c>
      <c r="AB72" s="44">
        <f aca="true" t="shared" si="9" ref="AB72:AB86">+F72/Q72-1</f>
        <v>0.5089958012381595</v>
      </c>
      <c r="AC72" s="46">
        <f aca="true" t="shared" si="10" ref="AC72:AC86">+G72/R72-1</f>
        <v>-0.23756026672353492</v>
      </c>
      <c r="AD72" s="47">
        <f aca="true" t="shared" si="11" ref="AD72:AD86">+H72/S72-1</f>
        <v>0.07737327871173116</v>
      </c>
      <c r="AE72" s="48">
        <f aca="true" t="shared" si="12" ref="AE72:AE86">+I72/T72-1</f>
        <v>0.43612378721997214</v>
      </c>
      <c r="AF72" s="65">
        <v>0</v>
      </c>
    </row>
    <row r="73" spans="1:32" ht="14.25">
      <c r="A73" s="35" t="s">
        <v>84</v>
      </c>
      <c r="B73" s="93" t="s">
        <v>78</v>
      </c>
      <c r="C73" s="73" t="s">
        <v>95</v>
      </c>
      <c r="D73" s="20">
        <v>8537620.25</v>
      </c>
      <c r="E73" s="65">
        <v>0</v>
      </c>
      <c r="F73" s="41">
        <v>943068.5499999999</v>
      </c>
      <c r="G73" s="42">
        <v>37667.59</v>
      </c>
      <c r="H73" s="42">
        <v>149473.27</v>
      </c>
      <c r="I73" s="43">
        <f t="shared" si="0"/>
        <v>1130209.41</v>
      </c>
      <c r="J73" s="65">
        <v>0</v>
      </c>
      <c r="L73" s="35" t="s">
        <v>84</v>
      </c>
      <c r="M73" s="35" t="s">
        <v>78</v>
      </c>
      <c r="N73" s="73" t="s">
        <v>95</v>
      </c>
      <c r="O73" s="20">
        <v>6549786.448334438</v>
      </c>
      <c r="P73" s="65">
        <v>0</v>
      </c>
      <c r="Q73" s="41">
        <v>596312.2700000001</v>
      </c>
      <c r="R73" s="42">
        <v>60505.439999999995</v>
      </c>
      <c r="S73" s="42">
        <v>133529.9</v>
      </c>
      <c r="T73" s="43">
        <f t="shared" si="1"/>
        <v>790347.6100000001</v>
      </c>
      <c r="U73" s="65">
        <v>0</v>
      </c>
      <c r="W73" s="35" t="s">
        <v>84</v>
      </c>
      <c r="X73" s="35" t="s">
        <v>78</v>
      </c>
      <c r="Y73" s="73" t="s">
        <v>95</v>
      </c>
      <c r="Z73" s="45">
        <f t="shared" si="8"/>
        <v>0.3034959715627146</v>
      </c>
      <c r="AA73" s="65">
        <v>0</v>
      </c>
      <c r="AB73" s="44">
        <f t="shared" si="9"/>
        <v>0.5815011654883435</v>
      </c>
      <c r="AC73" s="46">
        <f t="shared" si="10"/>
        <v>-0.377451184554645</v>
      </c>
      <c r="AD73" s="47">
        <f t="shared" si="11"/>
        <v>0.11939925065472234</v>
      </c>
      <c r="AE73" s="48">
        <f t="shared" si="12"/>
        <v>0.43001559782030574</v>
      </c>
      <c r="AF73" s="65">
        <v>0</v>
      </c>
    </row>
    <row r="74" spans="1:32" ht="14.25">
      <c r="A74" s="35" t="s">
        <v>23</v>
      </c>
      <c r="B74" s="93" t="s">
        <v>78</v>
      </c>
      <c r="C74" s="73" t="s">
        <v>95</v>
      </c>
      <c r="D74" s="20">
        <v>6241293.08</v>
      </c>
      <c r="E74" s="65">
        <v>0</v>
      </c>
      <c r="F74" s="41">
        <v>346957.2300000001</v>
      </c>
      <c r="G74" s="42">
        <v>5601.07</v>
      </c>
      <c r="H74" s="42">
        <v>43427.759999999995</v>
      </c>
      <c r="I74" s="43">
        <f t="shared" si="0"/>
        <v>395986.0600000001</v>
      </c>
      <c r="J74" s="65">
        <v>0</v>
      </c>
      <c r="L74" s="35" t="s">
        <v>23</v>
      </c>
      <c r="M74" s="35" t="s">
        <v>78</v>
      </c>
      <c r="N74" s="73" t="s">
        <v>95</v>
      </c>
      <c r="O74" s="20">
        <v>4770411.196696032</v>
      </c>
      <c r="P74" s="65">
        <v>0</v>
      </c>
      <c r="Q74" s="41">
        <v>216714.41999999998</v>
      </c>
      <c r="R74" s="42">
        <v>15789.710000000001</v>
      </c>
      <c r="S74" s="42">
        <v>32101.559999999998</v>
      </c>
      <c r="T74" s="43">
        <f t="shared" si="1"/>
        <v>264605.68999999994</v>
      </c>
      <c r="U74" s="65">
        <v>0</v>
      </c>
      <c r="W74" s="35" t="s">
        <v>23</v>
      </c>
      <c r="X74" s="35" t="s">
        <v>78</v>
      </c>
      <c r="Y74" s="73" t="s">
        <v>95</v>
      </c>
      <c r="Z74" s="45">
        <f t="shared" si="8"/>
        <v>0.3083344019322056</v>
      </c>
      <c r="AA74" s="65">
        <v>0</v>
      </c>
      <c r="AB74" s="44">
        <f t="shared" si="9"/>
        <v>0.6009882037383583</v>
      </c>
      <c r="AC74" s="46">
        <f t="shared" si="10"/>
        <v>-0.6452708757792258</v>
      </c>
      <c r="AD74" s="47">
        <f t="shared" si="11"/>
        <v>0.35282397490963047</v>
      </c>
      <c r="AE74" s="48">
        <f t="shared" si="12"/>
        <v>0.49651377489274773</v>
      </c>
      <c r="AF74" s="65">
        <v>0</v>
      </c>
    </row>
    <row r="75" spans="1:32" ht="14.25">
      <c r="A75" s="35" t="s">
        <v>35</v>
      </c>
      <c r="B75" s="93" t="s">
        <v>62</v>
      </c>
      <c r="C75" s="73" t="s">
        <v>107</v>
      </c>
      <c r="D75" s="20">
        <v>6867870.74</v>
      </c>
      <c r="E75" s="65">
        <v>0</v>
      </c>
      <c r="F75" s="41">
        <v>1352430.53</v>
      </c>
      <c r="G75" s="42">
        <v>24955.85</v>
      </c>
      <c r="H75" s="42">
        <v>80202.17000000001</v>
      </c>
      <c r="I75" s="43">
        <f aca="true" t="shared" si="13" ref="I75:I86">+F75+G75+H75</f>
        <v>1457588.55</v>
      </c>
      <c r="J75" s="65">
        <v>0</v>
      </c>
      <c r="L75" s="35" t="s">
        <v>35</v>
      </c>
      <c r="M75" s="35" t="s">
        <v>62</v>
      </c>
      <c r="N75" s="73" t="s">
        <v>107</v>
      </c>
      <c r="O75" s="20">
        <v>5303553.393998024</v>
      </c>
      <c r="P75" s="65">
        <v>0</v>
      </c>
      <c r="Q75" s="41">
        <v>901533.5500000002</v>
      </c>
      <c r="R75" s="42">
        <v>34269.95</v>
      </c>
      <c r="S75" s="42">
        <v>83592.8</v>
      </c>
      <c r="T75" s="43">
        <f aca="true" t="shared" si="14" ref="T75:T87">+Q75+R75+S75</f>
        <v>1019396.3000000002</v>
      </c>
      <c r="U75" s="65">
        <v>0</v>
      </c>
      <c r="W75" s="35" t="s">
        <v>35</v>
      </c>
      <c r="X75" s="35" t="s">
        <v>62</v>
      </c>
      <c r="Y75" s="73" t="s">
        <v>107</v>
      </c>
      <c r="Z75" s="45">
        <f t="shared" si="8"/>
        <v>0.29495646216596927</v>
      </c>
      <c r="AA75" s="65">
        <v>0</v>
      </c>
      <c r="AB75" s="44">
        <f t="shared" si="9"/>
        <v>0.5001444261281234</v>
      </c>
      <c r="AC75" s="46">
        <f t="shared" si="10"/>
        <v>-0.2717862150367888</v>
      </c>
      <c r="AD75" s="47">
        <f t="shared" si="11"/>
        <v>-0.04056126843460195</v>
      </c>
      <c r="AE75" s="48">
        <f t="shared" si="12"/>
        <v>0.4298546600571336</v>
      </c>
      <c r="AF75" s="65">
        <v>0</v>
      </c>
    </row>
    <row r="76" spans="1:32" ht="14.25">
      <c r="A76" s="35" t="s">
        <v>24</v>
      </c>
      <c r="B76" s="93" t="s">
        <v>71</v>
      </c>
      <c r="C76" s="73" t="s">
        <v>108</v>
      </c>
      <c r="D76" s="20">
        <v>12138817.87</v>
      </c>
      <c r="E76" s="65">
        <v>0</v>
      </c>
      <c r="F76" s="41">
        <v>2566322.4999999995</v>
      </c>
      <c r="G76" s="42">
        <v>124718.79</v>
      </c>
      <c r="H76" s="42">
        <v>422786.11000000004</v>
      </c>
      <c r="I76" s="43">
        <f t="shared" si="13"/>
        <v>3113827.3999999994</v>
      </c>
      <c r="J76" s="65">
        <v>0</v>
      </c>
      <c r="L76" s="35" t="s">
        <v>24</v>
      </c>
      <c r="M76" s="35" t="s">
        <v>71</v>
      </c>
      <c r="N76" s="73" t="s">
        <v>108</v>
      </c>
      <c r="O76" s="20">
        <v>9222009.680114115</v>
      </c>
      <c r="P76" s="65">
        <v>0</v>
      </c>
      <c r="Q76" s="41">
        <v>1578249.29</v>
      </c>
      <c r="R76" s="42">
        <v>121907.18999999997</v>
      </c>
      <c r="S76" s="42">
        <v>266167.27</v>
      </c>
      <c r="T76" s="43">
        <f t="shared" si="14"/>
        <v>1966323.75</v>
      </c>
      <c r="U76" s="65">
        <v>0</v>
      </c>
      <c r="W76" s="35" t="s">
        <v>24</v>
      </c>
      <c r="X76" s="35" t="s">
        <v>71</v>
      </c>
      <c r="Y76" s="73" t="s">
        <v>108</v>
      </c>
      <c r="Z76" s="45">
        <f t="shared" si="8"/>
        <v>0.31628769553078495</v>
      </c>
      <c r="AA76" s="65">
        <v>0</v>
      </c>
      <c r="AB76" s="44">
        <f t="shared" si="9"/>
        <v>0.6260564894662486</v>
      </c>
      <c r="AC76" s="46">
        <f t="shared" si="10"/>
        <v>0.023063446872986004</v>
      </c>
      <c r="AD76" s="47">
        <f t="shared" si="11"/>
        <v>0.5884226110896356</v>
      </c>
      <c r="AE76" s="48">
        <f t="shared" si="12"/>
        <v>0.583578187467857</v>
      </c>
      <c r="AF76" s="65">
        <v>0</v>
      </c>
    </row>
    <row r="77" spans="1:32" ht="14.25">
      <c r="A77" s="35" t="s">
        <v>85</v>
      </c>
      <c r="B77" s="93" t="s">
        <v>9</v>
      </c>
      <c r="C77" s="73" t="s">
        <v>109</v>
      </c>
      <c r="D77" s="20">
        <v>7615866.550000001</v>
      </c>
      <c r="E77" s="65">
        <v>0</v>
      </c>
      <c r="F77" s="41">
        <v>480649.3599999999</v>
      </c>
      <c r="G77" s="42">
        <v>34318.520000000004</v>
      </c>
      <c r="H77" s="42">
        <v>130339.31</v>
      </c>
      <c r="I77" s="43">
        <f t="shared" si="13"/>
        <v>645307.19</v>
      </c>
      <c r="J77" s="65">
        <v>0</v>
      </c>
      <c r="L77" s="35" t="s">
        <v>85</v>
      </c>
      <c r="M77" s="35" t="s">
        <v>9</v>
      </c>
      <c r="N77" s="73" t="s">
        <v>109</v>
      </c>
      <c r="O77" s="20">
        <v>5703577.636521899</v>
      </c>
      <c r="P77" s="65">
        <v>0</v>
      </c>
      <c r="Q77" s="41">
        <v>302649.9</v>
      </c>
      <c r="R77" s="42">
        <v>57072.5</v>
      </c>
      <c r="S77" s="42">
        <v>94386.61</v>
      </c>
      <c r="T77" s="43">
        <f t="shared" si="14"/>
        <v>454109.01</v>
      </c>
      <c r="U77" s="65">
        <v>0</v>
      </c>
      <c r="W77" s="35" t="s">
        <v>85</v>
      </c>
      <c r="X77" s="35" t="s">
        <v>9</v>
      </c>
      <c r="Y77" s="73" t="s">
        <v>109</v>
      </c>
      <c r="Z77" s="45">
        <f t="shared" si="8"/>
        <v>0.3352788434460998</v>
      </c>
      <c r="AA77" s="65">
        <v>0</v>
      </c>
      <c r="AB77" s="44">
        <f t="shared" si="9"/>
        <v>0.5881365234219469</v>
      </c>
      <c r="AC77" s="46">
        <f t="shared" si="10"/>
        <v>-0.39868553156073405</v>
      </c>
      <c r="AD77" s="47">
        <f t="shared" si="11"/>
        <v>0.3809089022267036</v>
      </c>
      <c r="AE77" s="48">
        <f t="shared" si="12"/>
        <v>0.42104026960398766</v>
      </c>
      <c r="AF77" s="65">
        <v>0</v>
      </c>
    </row>
    <row r="78" spans="1:32" ht="14.25">
      <c r="A78" s="35" t="s">
        <v>25</v>
      </c>
      <c r="B78" s="93" t="s">
        <v>78</v>
      </c>
      <c r="C78" s="73" t="s">
        <v>94</v>
      </c>
      <c r="D78" s="20">
        <v>12189034.02</v>
      </c>
      <c r="E78" s="65">
        <v>0</v>
      </c>
      <c r="F78" s="41">
        <v>2663704.98</v>
      </c>
      <c r="G78" s="42">
        <v>56687.69999999999</v>
      </c>
      <c r="H78" s="42">
        <v>1013824.57</v>
      </c>
      <c r="I78" s="43">
        <f t="shared" si="13"/>
        <v>3734217.25</v>
      </c>
      <c r="J78" s="65">
        <v>0</v>
      </c>
      <c r="L78" s="35" t="s">
        <v>25</v>
      </c>
      <c r="M78" s="35" t="s">
        <v>78</v>
      </c>
      <c r="N78" s="73" t="s">
        <v>94</v>
      </c>
      <c r="O78" s="20">
        <v>9610350.188477611</v>
      </c>
      <c r="P78" s="65">
        <v>0</v>
      </c>
      <c r="Q78" s="41">
        <v>1659023.7700000003</v>
      </c>
      <c r="R78" s="42">
        <v>87715.59000000001</v>
      </c>
      <c r="S78" s="42">
        <v>528837.4600000001</v>
      </c>
      <c r="T78" s="43">
        <f t="shared" si="14"/>
        <v>2275576.8200000003</v>
      </c>
      <c r="U78" s="65">
        <v>0</v>
      </c>
      <c r="W78" s="35" t="s">
        <v>25</v>
      </c>
      <c r="X78" s="35" t="s">
        <v>78</v>
      </c>
      <c r="Y78" s="73" t="s">
        <v>94</v>
      </c>
      <c r="Z78" s="45">
        <f t="shared" si="8"/>
        <v>0.26832360745960293</v>
      </c>
      <c r="AA78" s="65">
        <v>0</v>
      </c>
      <c r="AB78" s="44">
        <f t="shared" si="9"/>
        <v>0.6055857837407594</v>
      </c>
      <c r="AC78" s="46">
        <f t="shared" si="10"/>
        <v>-0.3537328997046023</v>
      </c>
      <c r="AD78" s="47">
        <f t="shared" si="11"/>
        <v>0.9170816114274503</v>
      </c>
      <c r="AE78" s="48">
        <f t="shared" si="12"/>
        <v>0.6409981052628229</v>
      </c>
      <c r="AF78" s="65">
        <v>0</v>
      </c>
    </row>
    <row r="79" spans="1:32" ht="14.25">
      <c r="A79" s="35" t="s">
        <v>26</v>
      </c>
      <c r="B79" s="93" t="s">
        <v>26</v>
      </c>
      <c r="C79" s="73" t="s">
        <v>94</v>
      </c>
      <c r="D79" s="20">
        <v>29121495.749999996</v>
      </c>
      <c r="E79" s="65">
        <v>0</v>
      </c>
      <c r="F79" s="41">
        <v>8918294.65</v>
      </c>
      <c r="G79" s="42">
        <v>445679.04000000004</v>
      </c>
      <c r="H79" s="42">
        <v>990318.97</v>
      </c>
      <c r="I79" s="43">
        <f t="shared" si="13"/>
        <v>10354292.660000002</v>
      </c>
      <c r="J79" s="65">
        <v>0</v>
      </c>
      <c r="L79" s="35" t="s">
        <v>26</v>
      </c>
      <c r="M79" s="35" t="s">
        <v>26</v>
      </c>
      <c r="N79" s="73" t="s">
        <v>94</v>
      </c>
      <c r="O79" s="20">
        <v>23047697.924356855</v>
      </c>
      <c r="P79" s="65">
        <v>0</v>
      </c>
      <c r="Q79" s="41">
        <v>5916174.1499999985</v>
      </c>
      <c r="R79" s="42">
        <v>393455.89999999997</v>
      </c>
      <c r="S79" s="42">
        <v>1122424.18</v>
      </c>
      <c r="T79" s="43">
        <f t="shared" si="14"/>
        <v>7432054.229999999</v>
      </c>
      <c r="U79" s="65">
        <v>0</v>
      </c>
      <c r="W79" s="35" t="s">
        <v>26</v>
      </c>
      <c r="X79" s="35" t="s">
        <v>26</v>
      </c>
      <c r="Y79" s="73" t="s">
        <v>94</v>
      </c>
      <c r="Z79" s="45">
        <f t="shared" si="8"/>
        <v>0.2635316483918482</v>
      </c>
      <c r="AA79" s="65">
        <v>0</v>
      </c>
      <c r="AB79" s="44">
        <f t="shared" si="9"/>
        <v>0.5074428885769029</v>
      </c>
      <c r="AC79" s="46">
        <f t="shared" si="10"/>
        <v>0.1327293351046459</v>
      </c>
      <c r="AD79" s="47">
        <f t="shared" si="11"/>
        <v>-0.117696332949634</v>
      </c>
      <c r="AE79" s="48">
        <f t="shared" si="12"/>
        <v>0.39319390569086354</v>
      </c>
      <c r="AF79" s="65">
        <v>0</v>
      </c>
    </row>
    <row r="80" spans="1:32" ht="14.25">
      <c r="A80" s="35" t="s">
        <v>27</v>
      </c>
      <c r="B80" s="93" t="s">
        <v>33</v>
      </c>
      <c r="C80" s="73" t="s">
        <v>95</v>
      </c>
      <c r="D80" s="20">
        <v>7020268.01</v>
      </c>
      <c r="E80" s="65">
        <v>0</v>
      </c>
      <c r="F80" s="41">
        <v>661608.6199999999</v>
      </c>
      <c r="G80" s="42">
        <v>7999.53</v>
      </c>
      <c r="H80" s="42">
        <v>37783.920000000006</v>
      </c>
      <c r="I80" s="43">
        <f t="shared" si="13"/>
        <v>707392.07</v>
      </c>
      <c r="J80" s="65">
        <v>0</v>
      </c>
      <c r="L80" s="35" t="s">
        <v>27</v>
      </c>
      <c r="M80" s="35" t="s">
        <v>33</v>
      </c>
      <c r="N80" s="73" t="s">
        <v>95</v>
      </c>
      <c r="O80" s="20">
        <v>5370399.676325452</v>
      </c>
      <c r="P80" s="65">
        <v>0</v>
      </c>
      <c r="Q80" s="41">
        <v>427066.13</v>
      </c>
      <c r="R80" s="42">
        <v>10101.909999999998</v>
      </c>
      <c r="S80" s="42">
        <v>46037.00000000001</v>
      </c>
      <c r="T80" s="43">
        <f t="shared" si="14"/>
        <v>483205.04</v>
      </c>
      <c r="U80" s="65">
        <v>0</v>
      </c>
      <c r="W80" s="35" t="s">
        <v>27</v>
      </c>
      <c r="X80" s="35" t="s">
        <v>33</v>
      </c>
      <c r="Y80" s="73" t="s">
        <v>95</v>
      </c>
      <c r="Z80" s="45">
        <f t="shared" si="8"/>
        <v>0.30721518566815975</v>
      </c>
      <c r="AA80" s="65">
        <v>0</v>
      </c>
      <c r="AB80" s="44">
        <f t="shared" si="9"/>
        <v>0.5491947816137981</v>
      </c>
      <c r="AC80" s="46">
        <f t="shared" si="10"/>
        <v>-0.2081170788494452</v>
      </c>
      <c r="AD80" s="47">
        <f t="shared" si="11"/>
        <v>-0.17927058670200058</v>
      </c>
      <c r="AE80" s="48">
        <f t="shared" si="12"/>
        <v>0.4639583850367124</v>
      </c>
      <c r="AF80" s="65">
        <v>0</v>
      </c>
    </row>
    <row r="81" spans="1:32" ht="14.25">
      <c r="A81" s="35" t="s">
        <v>32</v>
      </c>
      <c r="B81" s="93" t="s">
        <v>67</v>
      </c>
      <c r="C81" s="73" t="s">
        <v>110</v>
      </c>
      <c r="D81" s="20">
        <v>7900424.750000001</v>
      </c>
      <c r="E81" s="65">
        <v>0</v>
      </c>
      <c r="F81" s="41">
        <v>1107023.1199999999</v>
      </c>
      <c r="G81" s="42">
        <v>38291.100000000006</v>
      </c>
      <c r="H81" s="42">
        <v>297465.13999999996</v>
      </c>
      <c r="I81" s="43">
        <f t="shared" si="13"/>
        <v>1442779.3599999999</v>
      </c>
      <c r="J81" s="65">
        <v>0</v>
      </c>
      <c r="L81" s="35" t="s">
        <v>32</v>
      </c>
      <c r="M81" s="35" t="s">
        <v>67</v>
      </c>
      <c r="N81" s="73" t="s">
        <v>110</v>
      </c>
      <c r="O81" s="20">
        <v>6080617.483976172</v>
      </c>
      <c r="P81" s="65">
        <v>0</v>
      </c>
      <c r="Q81" s="41">
        <v>770551.81</v>
      </c>
      <c r="R81" s="42">
        <v>69834.46</v>
      </c>
      <c r="S81" s="42">
        <v>161575.03</v>
      </c>
      <c r="T81" s="43">
        <f t="shared" si="14"/>
        <v>1001961.3</v>
      </c>
      <c r="U81" s="65">
        <v>0</v>
      </c>
      <c r="W81" s="35" t="s">
        <v>32</v>
      </c>
      <c r="X81" s="35" t="s">
        <v>67</v>
      </c>
      <c r="Y81" s="73" t="s">
        <v>110</v>
      </c>
      <c r="Z81" s="45">
        <f t="shared" si="8"/>
        <v>0.2992800107586837</v>
      </c>
      <c r="AA81" s="65">
        <v>0</v>
      </c>
      <c r="AB81" s="44">
        <f t="shared" si="9"/>
        <v>0.4366627988324365</v>
      </c>
      <c r="AC81" s="46">
        <f t="shared" si="10"/>
        <v>-0.45168760523099916</v>
      </c>
      <c r="AD81" s="47">
        <f t="shared" si="11"/>
        <v>0.8410341003804855</v>
      </c>
      <c r="AE81" s="48">
        <f t="shared" si="12"/>
        <v>0.43995517591348077</v>
      </c>
      <c r="AF81" s="65">
        <v>0</v>
      </c>
    </row>
    <row r="82" spans="1:32" ht="14.25">
      <c r="A82" s="35" t="s">
        <v>29</v>
      </c>
      <c r="B82" s="93" t="s">
        <v>33</v>
      </c>
      <c r="C82" s="73" t="s">
        <v>95</v>
      </c>
      <c r="D82" s="20">
        <v>6366583.629999999</v>
      </c>
      <c r="E82" s="65">
        <v>0</v>
      </c>
      <c r="F82" s="41">
        <v>410755.14</v>
      </c>
      <c r="G82" s="42">
        <v>4282.74</v>
      </c>
      <c r="H82" s="42">
        <v>19565.53</v>
      </c>
      <c r="I82" s="43">
        <f t="shared" si="13"/>
        <v>434603.41000000003</v>
      </c>
      <c r="J82" s="65">
        <v>0</v>
      </c>
      <c r="L82" s="35" t="s">
        <v>29</v>
      </c>
      <c r="M82" s="35" t="s">
        <v>33</v>
      </c>
      <c r="N82" s="73" t="s">
        <v>95</v>
      </c>
      <c r="O82" s="20">
        <v>4868382.180680213</v>
      </c>
      <c r="P82" s="65">
        <v>0</v>
      </c>
      <c r="Q82" s="41">
        <v>268697.25999999995</v>
      </c>
      <c r="R82" s="42">
        <v>20853.15</v>
      </c>
      <c r="S82" s="42">
        <v>26671.16</v>
      </c>
      <c r="T82" s="43">
        <f t="shared" si="14"/>
        <v>316221.56999999995</v>
      </c>
      <c r="U82" s="65">
        <v>0</v>
      </c>
      <c r="W82" s="35" t="s">
        <v>29</v>
      </c>
      <c r="X82" s="35" t="s">
        <v>33</v>
      </c>
      <c r="Y82" s="73" t="s">
        <v>95</v>
      </c>
      <c r="Z82" s="45">
        <f t="shared" si="8"/>
        <v>0.30774113323832286</v>
      </c>
      <c r="AA82" s="65">
        <v>0</v>
      </c>
      <c r="AB82" s="44">
        <f t="shared" si="9"/>
        <v>0.5286912118121341</v>
      </c>
      <c r="AC82" s="46">
        <f t="shared" si="10"/>
        <v>-0.7946238338092806</v>
      </c>
      <c r="AD82" s="47">
        <f t="shared" si="11"/>
        <v>-0.2664162338645939</v>
      </c>
      <c r="AE82" s="48">
        <f t="shared" si="12"/>
        <v>0.3743635831040877</v>
      </c>
      <c r="AF82" s="65">
        <v>0</v>
      </c>
    </row>
    <row r="83" spans="1:32" ht="14.25">
      <c r="A83" s="35" t="s">
        <v>28</v>
      </c>
      <c r="B83" s="93" t="s">
        <v>62</v>
      </c>
      <c r="C83" s="73" t="s">
        <v>94</v>
      </c>
      <c r="D83" s="20">
        <v>14766421.74</v>
      </c>
      <c r="E83" s="65">
        <v>0</v>
      </c>
      <c r="F83" s="41">
        <v>3292782.34</v>
      </c>
      <c r="G83" s="42">
        <v>129656.19</v>
      </c>
      <c r="H83" s="42">
        <v>407005.61000000004</v>
      </c>
      <c r="I83" s="43">
        <f t="shared" si="13"/>
        <v>3829444.1399999997</v>
      </c>
      <c r="J83" s="65">
        <v>0</v>
      </c>
      <c r="L83" s="35" t="s">
        <v>28</v>
      </c>
      <c r="M83" s="35" t="s">
        <v>62</v>
      </c>
      <c r="N83" s="73" t="s">
        <v>94</v>
      </c>
      <c r="O83" s="20">
        <v>11154518.463903751</v>
      </c>
      <c r="P83" s="65">
        <v>0</v>
      </c>
      <c r="Q83" s="41">
        <v>2006601.2100000002</v>
      </c>
      <c r="R83" s="42">
        <v>379518.26999999996</v>
      </c>
      <c r="S83" s="42">
        <v>378028.09</v>
      </c>
      <c r="T83" s="43">
        <f t="shared" si="14"/>
        <v>2764147.57</v>
      </c>
      <c r="U83" s="65">
        <v>0</v>
      </c>
      <c r="W83" s="35" t="s">
        <v>28</v>
      </c>
      <c r="X83" s="35" t="s">
        <v>62</v>
      </c>
      <c r="Y83" s="73" t="s">
        <v>94</v>
      </c>
      <c r="Z83" s="45">
        <f t="shared" si="8"/>
        <v>0.3238062931882215</v>
      </c>
      <c r="AA83" s="65">
        <v>0</v>
      </c>
      <c r="AB83" s="44">
        <f t="shared" si="9"/>
        <v>0.6409749598426682</v>
      </c>
      <c r="AC83" s="46">
        <f t="shared" si="10"/>
        <v>-0.6583664074986428</v>
      </c>
      <c r="AD83" s="47">
        <f t="shared" si="11"/>
        <v>0.0766544094646513</v>
      </c>
      <c r="AE83" s="48">
        <f t="shared" si="12"/>
        <v>0.38539786426815126</v>
      </c>
      <c r="AF83" s="65">
        <v>0</v>
      </c>
    </row>
    <row r="84" spans="1:32" ht="14.25">
      <c r="A84" s="35" t="s">
        <v>86</v>
      </c>
      <c r="B84" s="93" t="s">
        <v>78</v>
      </c>
      <c r="C84" s="73" t="s">
        <v>94</v>
      </c>
      <c r="D84" s="20">
        <v>8877266.31</v>
      </c>
      <c r="E84" s="65">
        <v>0</v>
      </c>
      <c r="F84" s="41">
        <v>1443193.9200000002</v>
      </c>
      <c r="G84" s="42">
        <v>46663.179999999986</v>
      </c>
      <c r="H84" s="42">
        <v>118256.10999999999</v>
      </c>
      <c r="I84" s="43">
        <f t="shared" si="13"/>
        <v>1608113.21</v>
      </c>
      <c r="J84" s="65">
        <v>0</v>
      </c>
      <c r="L84" s="35" t="s">
        <v>86</v>
      </c>
      <c r="M84" s="35" t="s">
        <v>78</v>
      </c>
      <c r="N84" s="73" t="s">
        <v>94</v>
      </c>
      <c r="O84" s="20">
        <v>6790069.145124575</v>
      </c>
      <c r="P84" s="65">
        <v>0</v>
      </c>
      <c r="Q84" s="41">
        <v>932425.49</v>
      </c>
      <c r="R84" s="42">
        <v>89352.78</v>
      </c>
      <c r="S84" s="42">
        <v>148169.14000000004</v>
      </c>
      <c r="T84" s="43">
        <f t="shared" si="14"/>
        <v>1169947.4100000001</v>
      </c>
      <c r="U84" s="65">
        <v>0</v>
      </c>
      <c r="W84" s="35" t="s">
        <v>86</v>
      </c>
      <c r="X84" s="35" t="s">
        <v>78</v>
      </c>
      <c r="Y84" s="73" t="s">
        <v>94</v>
      </c>
      <c r="Z84" s="45">
        <f t="shared" si="8"/>
        <v>0.30738967752251556</v>
      </c>
      <c r="AA84" s="65">
        <v>0</v>
      </c>
      <c r="AB84" s="44">
        <f t="shared" si="9"/>
        <v>0.5477847136075187</v>
      </c>
      <c r="AC84" s="46">
        <f t="shared" si="10"/>
        <v>-0.47776465376902666</v>
      </c>
      <c r="AD84" s="47">
        <f t="shared" si="11"/>
        <v>-0.2018843464975234</v>
      </c>
      <c r="AE84" s="48">
        <f t="shared" si="12"/>
        <v>0.37451751784295984</v>
      </c>
      <c r="AF84" s="65">
        <v>0</v>
      </c>
    </row>
    <row r="85" spans="1:32" ht="14.25">
      <c r="A85" s="35" t="s">
        <v>30</v>
      </c>
      <c r="B85" s="93" t="s">
        <v>174</v>
      </c>
      <c r="C85" s="73" t="s">
        <v>95</v>
      </c>
      <c r="D85" s="20">
        <v>6264402.5</v>
      </c>
      <c r="E85" s="65">
        <v>0</v>
      </c>
      <c r="F85" s="41">
        <v>301818.1400000001</v>
      </c>
      <c r="G85" s="42">
        <v>8038.63</v>
      </c>
      <c r="H85" s="42">
        <v>27442.790000000005</v>
      </c>
      <c r="I85" s="43">
        <f t="shared" si="13"/>
        <v>337299.56000000006</v>
      </c>
      <c r="J85" s="65">
        <v>0</v>
      </c>
      <c r="L85" s="35" t="s">
        <v>30</v>
      </c>
      <c r="M85" s="35" t="s">
        <v>174</v>
      </c>
      <c r="N85" s="73" t="s">
        <v>95</v>
      </c>
      <c r="O85" s="20">
        <v>4804025.874485326</v>
      </c>
      <c r="P85" s="65">
        <v>0</v>
      </c>
      <c r="Q85" s="41">
        <v>195871.41999999995</v>
      </c>
      <c r="R85" s="42">
        <v>18446.579999999998</v>
      </c>
      <c r="S85" s="42">
        <v>24096.61</v>
      </c>
      <c r="T85" s="43">
        <f t="shared" si="14"/>
        <v>238414.60999999993</v>
      </c>
      <c r="U85" s="65">
        <v>0</v>
      </c>
      <c r="W85" s="35" t="s">
        <v>30</v>
      </c>
      <c r="X85" s="35" t="s">
        <v>174</v>
      </c>
      <c r="Y85" s="73" t="s">
        <v>95</v>
      </c>
      <c r="Z85" s="45">
        <f t="shared" si="8"/>
        <v>0.3039901665124003</v>
      </c>
      <c r="AA85" s="65">
        <v>0</v>
      </c>
      <c r="AB85" s="44">
        <f t="shared" si="9"/>
        <v>0.5408993307956829</v>
      </c>
      <c r="AC85" s="46">
        <f t="shared" si="10"/>
        <v>-0.5642211184945936</v>
      </c>
      <c r="AD85" s="47">
        <f t="shared" si="11"/>
        <v>0.13886517647088126</v>
      </c>
      <c r="AE85" s="48">
        <f t="shared" si="12"/>
        <v>0.41476044609850105</v>
      </c>
      <c r="AF85" s="65">
        <v>0</v>
      </c>
    </row>
    <row r="86" spans="1:32" ht="14.25">
      <c r="A86" s="35" t="s">
        <v>31</v>
      </c>
      <c r="B86" s="93" t="s">
        <v>175</v>
      </c>
      <c r="C86" s="73" t="s">
        <v>95</v>
      </c>
      <c r="D86" s="20">
        <v>8181984.96</v>
      </c>
      <c r="E86" s="65">
        <v>0</v>
      </c>
      <c r="F86" s="41">
        <v>1911421.72</v>
      </c>
      <c r="G86" s="42">
        <v>66250.51000000001</v>
      </c>
      <c r="H86" s="42">
        <v>185779.54000000004</v>
      </c>
      <c r="I86" s="43">
        <f t="shared" si="13"/>
        <v>2163451.77</v>
      </c>
      <c r="J86" s="65">
        <v>0</v>
      </c>
      <c r="L86" s="35" t="s">
        <v>31</v>
      </c>
      <c r="M86" s="35" t="s">
        <v>175</v>
      </c>
      <c r="N86" s="73" t="s">
        <v>95</v>
      </c>
      <c r="O86" s="20">
        <v>6291499.308739778</v>
      </c>
      <c r="P86" s="65">
        <v>0</v>
      </c>
      <c r="Q86" s="41">
        <v>1259336.3299999996</v>
      </c>
      <c r="R86" s="42">
        <v>61719.14000000001</v>
      </c>
      <c r="S86" s="42">
        <v>181127.65000000002</v>
      </c>
      <c r="T86" s="43">
        <f t="shared" si="14"/>
        <v>1502183.1199999996</v>
      </c>
      <c r="U86" s="65">
        <v>0</v>
      </c>
      <c r="W86" s="35" t="s">
        <v>31</v>
      </c>
      <c r="X86" s="35" t="s">
        <v>175</v>
      </c>
      <c r="Y86" s="73" t="s">
        <v>95</v>
      </c>
      <c r="Z86" s="45">
        <f t="shared" si="8"/>
        <v>0.30048253341362874</v>
      </c>
      <c r="AA86" s="65">
        <v>0</v>
      </c>
      <c r="AB86" s="44">
        <f t="shared" si="9"/>
        <v>0.5178008245025383</v>
      </c>
      <c r="AC86" s="46">
        <f t="shared" si="10"/>
        <v>0.07341920188777751</v>
      </c>
      <c r="AD86" s="47">
        <f t="shared" si="11"/>
        <v>0.02568293686800449</v>
      </c>
      <c r="AE86" s="48">
        <f t="shared" si="12"/>
        <v>0.4402050863146436</v>
      </c>
      <c r="AF86" s="65">
        <v>0</v>
      </c>
    </row>
    <row r="87" spans="1:32" ht="14.25">
      <c r="A87" s="35" t="s">
        <v>44</v>
      </c>
      <c r="B87" s="93" t="s">
        <v>78</v>
      </c>
      <c r="C87" s="73" t="s">
        <v>94</v>
      </c>
      <c r="D87" s="20">
        <v>6489126.03</v>
      </c>
      <c r="E87" s="65">
        <v>0</v>
      </c>
      <c r="F87" s="41">
        <v>353395.81000000006</v>
      </c>
      <c r="G87" s="42">
        <v>24729.63</v>
      </c>
      <c r="H87" s="42">
        <v>19836.5</v>
      </c>
      <c r="I87" s="43">
        <f>+F87+G87+H87</f>
        <v>397961.94000000006</v>
      </c>
      <c r="J87" s="65">
        <v>0</v>
      </c>
      <c r="L87" s="35" t="s">
        <v>44</v>
      </c>
      <c r="M87" s="35" t="s">
        <v>78</v>
      </c>
      <c r="N87" s="73" t="s">
        <v>94</v>
      </c>
      <c r="O87" s="20">
        <v>4963384.346967904</v>
      </c>
      <c r="P87" s="65">
        <v>0</v>
      </c>
      <c r="Q87" s="41">
        <v>230494.38</v>
      </c>
      <c r="R87" s="42">
        <v>51389.479999999996</v>
      </c>
      <c r="S87" s="42">
        <v>47827.42</v>
      </c>
      <c r="T87" s="43">
        <f t="shared" si="14"/>
        <v>329711.27999999997</v>
      </c>
      <c r="U87" s="65">
        <v>0</v>
      </c>
      <c r="W87" s="35" t="s">
        <v>44</v>
      </c>
      <c r="X87" s="35" t="s">
        <v>78</v>
      </c>
      <c r="Y87" s="73" t="s">
        <v>94</v>
      </c>
      <c r="Z87" s="45">
        <f>+D87/O87-1</f>
        <v>0.3073994630224759</v>
      </c>
      <c r="AA87" s="65">
        <v>0</v>
      </c>
      <c r="AB87" s="44">
        <f aca="true" t="shared" si="15" ref="AB87:AE89">+F87/Q87-1</f>
        <v>0.5332079246357333</v>
      </c>
      <c r="AC87" s="46">
        <f t="shared" si="15"/>
        <v>-0.518780302894678</v>
      </c>
      <c r="AD87" s="47">
        <f t="shared" si="15"/>
        <v>-0.5852483784406518</v>
      </c>
      <c r="AE87" s="48">
        <f t="shared" si="15"/>
        <v>0.20700128912787008</v>
      </c>
      <c r="AF87" s="65">
        <v>0</v>
      </c>
    </row>
    <row r="88" spans="1:32" ht="15" thickBot="1">
      <c r="A88" s="49" t="s">
        <v>33</v>
      </c>
      <c r="B88" s="94" t="s">
        <v>33</v>
      </c>
      <c r="C88" s="75" t="s">
        <v>95</v>
      </c>
      <c r="D88" s="22">
        <v>27122468.19</v>
      </c>
      <c r="E88" s="66">
        <v>0</v>
      </c>
      <c r="F88" s="50">
        <v>8157262.98</v>
      </c>
      <c r="G88" s="51">
        <v>255521.99999999997</v>
      </c>
      <c r="H88" s="51">
        <v>866945.08</v>
      </c>
      <c r="I88" s="52">
        <f>+F88+G88+H88</f>
        <v>9279730.06</v>
      </c>
      <c r="J88" s="71">
        <v>0</v>
      </c>
      <c r="L88" s="49" t="s">
        <v>33</v>
      </c>
      <c r="M88" s="49" t="s">
        <v>33</v>
      </c>
      <c r="N88" s="75" t="s">
        <v>95</v>
      </c>
      <c r="O88" s="22">
        <v>20989828.4191251</v>
      </c>
      <c r="P88" s="66">
        <v>0</v>
      </c>
      <c r="Q88" s="50">
        <v>5249440.630000001</v>
      </c>
      <c r="R88" s="51">
        <v>267925.29</v>
      </c>
      <c r="S88" s="51">
        <v>904520.2999999998</v>
      </c>
      <c r="T88" s="52">
        <f>+Q88+R88+S88</f>
        <v>6421886.220000001</v>
      </c>
      <c r="U88" s="66">
        <v>0</v>
      </c>
      <c r="W88" s="49" t="s">
        <v>33</v>
      </c>
      <c r="X88" s="49" t="s">
        <v>33</v>
      </c>
      <c r="Y88" s="75" t="s">
        <v>95</v>
      </c>
      <c r="Z88" s="54">
        <f>+D88/O88-1</f>
        <v>0.29217198199138616</v>
      </c>
      <c r="AA88" s="66">
        <v>0</v>
      </c>
      <c r="AB88" s="53">
        <f t="shared" si="15"/>
        <v>0.5539299431985383</v>
      </c>
      <c r="AC88" s="55">
        <f t="shared" si="15"/>
        <v>-0.046293838106884255</v>
      </c>
      <c r="AD88" s="56">
        <f t="shared" si="15"/>
        <v>-0.04154159945332336</v>
      </c>
      <c r="AE88" s="57">
        <f t="shared" si="15"/>
        <v>0.4450162681331342</v>
      </c>
      <c r="AF88" s="66">
        <v>0</v>
      </c>
    </row>
    <row r="89" spans="1:32" ht="14.25" thickBot="1">
      <c r="A89" s="2"/>
      <c r="B89" s="2"/>
      <c r="C89" s="2"/>
      <c r="D89" s="23">
        <f aca="true" t="shared" si="16" ref="D89:J89">+SUM(D6:D88)</f>
        <v>1249158009.29</v>
      </c>
      <c r="E89" s="23">
        <f t="shared" si="16"/>
        <v>0</v>
      </c>
      <c r="F89" s="16">
        <f t="shared" si="16"/>
        <v>318572854.63000005</v>
      </c>
      <c r="G89" s="16">
        <f t="shared" si="16"/>
        <v>11652413.649999993</v>
      </c>
      <c r="H89" s="16">
        <f t="shared" si="16"/>
        <v>50704356.929999985</v>
      </c>
      <c r="I89" s="23">
        <f t="shared" si="16"/>
        <v>380929625.21000016</v>
      </c>
      <c r="J89" s="23">
        <f t="shared" si="16"/>
        <v>0</v>
      </c>
      <c r="L89" s="2" t="s">
        <v>49</v>
      </c>
      <c r="M89" s="2"/>
      <c r="N89" s="2"/>
      <c r="O89" s="23">
        <f aca="true" t="shared" si="17" ref="O89:U89">+SUM(O6:O88)</f>
        <v>957683127.9001107</v>
      </c>
      <c r="P89" s="67">
        <f t="shared" si="17"/>
        <v>0</v>
      </c>
      <c r="Q89" s="16">
        <f t="shared" si="17"/>
        <v>210061820.82999992</v>
      </c>
      <c r="R89" s="16">
        <f t="shared" si="17"/>
        <v>17323408.56</v>
      </c>
      <c r="S89" s="16">
        <f t="shared" si="17"/>
        <v>40884650.87999999</v>
      </c>
      <c r="T89" s="23">
        <f t="shared" si="17"/>
        <v>268269880.26999992</v>
      </c>
      <c r="U89" s="67">
        <f t="shared" si="17"/>
        <v>0</v>
      </c>
      <c r="W89" s="2" t="s">
        <v>49</v>
      </c>
      <c r="X89" s="2"/>
      <c r="Y89" s="2"/>
      <c r="Z89" s="59">
        <f>+D89/O89-1</f>
        <v>0.30435419910654504</v>
      </c>
      <c r="AA89" s="23">
        <f>+SUM(AA6:AA88)</f>
        <v>0</v>
      </c>
      <c r="AB89" s="58">
        <f t="shared" si="15"/>
        <v>0.5165671390034108</v>
      </c>
      <c r="AC89" s="60">
        <f t="shared" si="15"/>
        <v>-0.3273602241936622</v>
      </c>
      <c r="AD89" s="61">
        <f t="shared" si="15"/>
        <v>0.24018074848729154</v>
      </c>
      <c r="AE89" s="62">
        <f t="shared" si="15"/>
        <v>0.4199492869889603</v>
      </c>
      <c r="AF89" s="23">
        <f>+SUM(AF6:AF88)</f>
        <v>0</v>
      </c>
    </row>
    <row r="90" spans="4:21" ht="11.25" customHeight="1" thickBot="1">
      <c r="D90" s="9"/>
      <c r="J90" s="9"/>
      <c r="O90" s="9"/>
      <c r="U90" s="9"/>
    </row>
    <row r="91" spans="4:32" ht="14.25" thickBot="1">
      <c r="D91" s="2"/>
      <c r="E91" s="24">
        <f>SUM(D89:E89)</f>
        <v>1249158009.29</v>
      </c>
      <c r="F91" s="2"/>
      <c r="G91" s="3"/>
      <c r="H91" s="3"/>
      <c r="I91" s="3"/>
      <c r="J91" s="24">
        <f>+I89+J89</f>
        <v>380929625.21000016</v>
      </c>
      <c r="O91" s="2"/>
      <c r="P91" s="24">
        <f>SUM(O89:P89)</f>
        <v>957683127.9001107</v>
      </c>
      <c r="Q91" s="2"/>
      <c r="R91" s="3"/>
      <c r="S91" s="3"/>
      <c r="T91" s="3"/>
      <c r="U91" s="24">
        <f>+SUM(T89:U89)</f>
        <v>268269880.26999992</v>
      </c>
      <c r="Z91" s="5"/>
      <c r="AA91" s="6">
        <f>+(E91-P91)/P91</f>
        <v>0.30435419910654515</v>
      </c>
      <c r="AB91" s="5"/>
      <c r="AC91" s="7"/>
      <c r="AD91" s="7"/>
      <c r="AE91" s="7"/>
      <c r="AF91" s="6">
        <f>+(J91-U91)/U91</f>
        <v>0.4199492869889604</v>
      </c>
    </row>
    <row r="92" spans="10:32" ht="12.75" customHeight="1">
      <c r="J92" s="63"/>
      <c r="U92" s="63"/>
      <c r="Z92" s="8"/>
      <c r="AA92" s="8"/>
      <c r="AB92" s="8"/>
      <c r="AC92" s="8"/>
      <c r="AD92" s="8"/>
      <c r="AE92" s="8"/>
      <c r="AF92" s="8"/>
    </row>
    <row r="93" spans="1:24" ht="13.5">
      <c r="A93" s="63"/>
      <c r="B93" s="63"/>
      <c r="C93" s="63"/>
      <c r="D93" s="63"/>
      <c r="E93" s="63"/>
      <c r="F93" s="63"/>
      <c r="G93" s="63"/>
      <c r="H93" s="63"/>
      <c r="I93" s="63"/>
      <c r="M93" s="63"/>
      <c r="X93" s="63"/>
    </row>
    <row r="100" spans="1:24" ht="13.5">
      <c r="A100" s="63"/>
      <c r="B100" s="63"/>
      <c r="C100" s="63"/>
      <c r="D100" s="68"/>
      <c r="E100" s="68"/>
      <c r="M100" s="63"/>
      <c r="X100" s="63"/>
    </row>
    <row r="101" spans="1:24" ht="13.5">
      <c r="A101" s="68"/>
      <c r="B101" s="68"/>
      <c r="M101" s="68"/>
      <c r="X101" s="68"/>
    </row>
  </sheetData>
  <sheetProtection/>
  <autoFilter ref="A5:AF5"/>
  <mergeCells count="17">
    <mergeCell ref="A1:J1"/>
    <mergeCell ref="W1:AF1"/>
    <mergeCell ref="Z3:AF3"/>
    <mergeCell ref="L1:U1"/>
    <mergeCell ref="W3:W5"/>
    <mergeCell ref="B3:B5"/>
    <mergeCell ref="D3:J3"/>
    <mergeCell ref="O4:P4"/>
    <mergeCell ref="X3:X5"/>
    <mergeCell ref="A3:A5"/>
    <mergeCell ref="AB4:AF4"/>
    <mergeCell ref="L3:L5"/>
    <mergeCell ref="Z4:AA4"/>
    <mergeCell ref="F4:J4"/>
    <mergeCell ref="O3:U3"/>
    <mergeCell ref="Q4:U4"/>
    <mergeCell ref="M3:M5"/>
  </mergeCells>
  <printOptions horizontalCentered="1" verticalCentered="1"/>
  <pageMargins left="0.4330708661417323" right="0.15748031496062992" top="0.3937007874015748" bottom="0.15748031496062992" header="0.15748031496062992" footer="0.1574803149606299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T59"/>
  <sheetViews>
    <sheetView showGridLines="0"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29.7109375" style="0" customWidth="1"/>
    <col min="2" max="2" width="17.421875" style="0" customWidth="1"/>
    <col min="3" max="3" width="19.57421875" style="0" customWidth="1"/>
    <col min="4" max="6" width="23.28125" style="0" customWidth="1"/>
    <col min="7" max="7" width="8.57421875" style="0" customWidth="1"/>
    <col min="8" max="8" width="29.7109375" style="0" customWidth="1"/>
    <col min="9" max="9" width="17.421875" style="0" customWidth="1"/>
    <col min="10" max="10" width="19.57421875" style="0" customWidth="1"/>
    <col min="11" max="13" width="23.28125" style="0" customWidth="1"/>
    <col min="14" max="14" width="8.57421875" style="0" customWidth="1"/>
    <col min="15" max="15" width="29.7109375" style="0" customWidth="1"/>
    <col min="16" max="16" width="17.421875" style="0" customWidth="1"/>
    <col min="17" max="17" width="19.57421875" style="0" customWidth="1"/>
    <col min="18" max="20" width="23.28125" style="0" customWidth="1"/>
  </cols>
  <sheetData>
    <row r="1" spans="1:20" ht="16.5">
      <c r="A1" s="76" t="s">
        <v>168</v>
      </c>
      <c r="B1" s="76"/>
      <c r="C1" s="76"/>
      <c r="D1" s="77"/>
      <c r="E1" s="77"/>
      <c r="F1" s="77"/>
      <c r="H1" s="76" t="s">
        <v>168</v>
      </c>
      <c r="I1" s="76"/>
      <c r="J1" s="76"/>
      <c r="K1" s="77"/>
      <c r="L1" s="77"/>
      <c r="M1" s="77"/>
      <c r="O1" s="76" t="s">
        <v>168</v>
      </c>
      <c r="P1" s="76"/>
      <c r="Q1" s="76"/>
      <c r="R1" s="77"/>
      <c r="S1" s="77"/>
      <c r="T1" s="77"/>
    </row>
    <row r="2" spans="1:20" ht="16.5">
      <c r="A2" s="12" t="s">
        <v>90</v>
      </c>
      <c r="B2" s="12" t="s">
        <v>182</v>
      </c>
      <c r="E2" s="78"/>
      <c r="F2" s="78"/>
      <c r="H2" s="12" t="s">
        <v>90</v>
      </c>
      <c r="I2" s="12" t="s">
        <v>183</v>
      </c>
      <c r="L2" s="78"/>
      <c r="M2" s="78"/>
      <c r="O2" s="12" t="s">
        <v>90</v>
      </c>
      <c r="P2" s="12" t="s">
        <v>184</v>
      </c>
      <c r="S2" s="78"/>
      <c r="T2" s="78"/>
    </row>
    <row r="3" spans="1:20" ht="48" customHeight="1">
      <c r="A3" s="79" t="s">
        <v>169</v>
      </c>
      <c r="B3" s="79" t="s">
        <v>173</v>
      </c>
      <c r="C3" s="79" t="s">
        <v>87</v>
      </c>
      <c r="D3" s="79" t="s">
        <v>111</v>
      </c>
      <c r="E3" s="79" t="s">
        <v>112</v>
      </c>
      <c r="F3" s="86" t="s">
        <v>113</v>
      </c>
      <c r="H3" s="79" t="s">
        <v>169</v>
      </c>
      <c r="I3" s="79" t="s">
        <v>173</v>
      </c>
      <c r="J3" s="79" t="s">
        <v>87</v>
      </c>
      <c r="K3" s="79" t="s">
        <v>111</v>
      </c>
      <c r="L3" s="79" t="s">
        <v>112</v>
      </c>
      <c r="M3" s="86" t="s">
        <v>113</v>
      </c>
      <c r="O3" s="79" t="s">
        <v>169</v>
      </c>
      <c r="P3" s="79" t="s">
        <v>173</v>
      </c>
      <c r="Q3" s="79" t="s">
        <v>87</v>
      </c>
      <c r="R3" s="79" t="s">
        <v>111</v>
      </c>
      <c r="S3" s="79" t="s">
        <v>112</v>
      </c>
      <c r="T3" s="86" t="s">
        <v>113</v>
      </c>
    </row>
    <row r="4" spans="1:20" ht="18" customHeight="1">
      <c r="A4" s="80" t="s">
        <v>114</v>
      </c>
      <c r="B4" s="80" t="s">
        <v>13</v>
      </c>
      <c r="C4" s="80" t="s">
        <v>170</v>
      </c>
      <c r="D4" s="84">
        <v>1217131.9400000004</v>
      </c>
      <c r="E4" s="84">
        <v>468509.4400000002</v>
      </c>
      <c r="F4" s="87">
        <f>+D4+E4</f>
        <v>1685641.3800000006</v>
      </c>
      <c r="H4" s="80" t="s">
        <v>114</v>
      </c>
      <c r="I4" s="80" t="s">
        <v>13</v>
      </c>
      <c r="J4" s="80" t="s">
        <v>170</v>
      </c>
      <c r="K4" s="84">
        <v>781374.7</v>
      </c>
      <c r="L4" s="84">
        <v>277214.19</v>
      </c>
      <c r="M4" s="87">
        <f aca="true" t="shared" si="0" ref="M4:M10">+K4+L4</f>
        <v>1058588.89</v>
      </c>
      <c r="O4" s="80" t="s">
        <v>114</v>
      </c>
      <c r="P4" s="80" t="s">
        <v>13</v>
      </c>
      <c r="Q4" s="80" t="s">
        <v>170</v>
      </c>
      <c r="R4" s="99">
        <f>+D4/K4-1</f>
        <v>0.5576802525088163</v>
      </c>
      <c r="S4" s="99">
        <f aca="true" t="shared" si="1" ref="S4:T57">+E4/L4-1</f>
        <v>0.6900629798207667</v>
      </c>
      <c r="T4" s="100">
        <f t="shared" si="1"/>
        <v>0.5923475070666959</v>
      </c>
    </row>
    <row r="5" spans="1:20" ht="18" customHeight="1">
      <c r="A5" s="80" t="s">
        <v>115</v>
      </c>
      <c r="B5" s="80" t="s">
        <v>13</v>
      </c>
      <c r="C5" s="80" t="s">
        <v>170</v>
      </c>
      <c r="D5" s="84">
        <v>715626.7400000002</v>
      </c>
      <c r="E5" s="84">
        <v>275465.52999999997</v>
      </c>
      <c r="F5" s="87">
        <f aca="true" t="shared" si="2" ref="F5:F56">+D5+E5</f>
        <v>991092.2700000003</v>
      </c>
      <c r="H5" s="80" t="s">
        <v>115</v>
      </c>
      <c r="I5" s="80" t="s">
        <v>13</v>
      </c>
      <c r="J5" s="80" t="s">
        <v>170</v>
      </c>
      <c r="K5" s="84">
        <v>456806.15</v>
      </c>
      <c r="L5" s="84">
        <v>162064.53</v>
      </c>
      <c r="M5" s="87">
        <f t="shared" si="0"/>
        <v>618870.68</v>
      </c>
      <c r="O5" s="80" t="s">
        <v>115</v>
      </c>
      <c r="P5" s="80" t="s">
        <v>13</v>
      </c>
      <c r="Q5" s="80" t="s">
        <v>170</v>
      </c>
      <c r="R5" s="99">
        <f aca="true" t="shared" si="3" ref="R5:R57">+D5/K5-1</f>
        <v>0.5665873587735195</v>
      </c>
      <c r="S5" s="99">
        <f t="shared" si="1"/>
        <v>0.6997274480726903</v>
      </c>
      <c r="T5" s="100">
        <f t="shared" si="1"/>
        <v>0.6014529400552635</v>
      </c>
    </row>
    <row r="6" spans="1:20" ht="18" customHeight="1">
      <c r="A6" s="81" t="s">
        <v>116</v>
      </c>
      <c r="B6" s="81" t="s">
        <v>9</v>
      </c>
      <c r="C6" s="81" t="s">
        <v>171</v>
      </c>
      <c r="D6" s="84">
        <v>1079757.5</v>
      </c>
      <c r="E6" s="84">
        <v>415630.0300000001</v>
      </c>
      <c r="F6" s="87">
        <f t="shared" si="2"/>
        <v>1495387.53</v>
      </c>
      <c r="H6" s="81" t="s">
        <v>116</v>
      </c>
      <c r="I6" s="81" t="s">
        <v>9</v>
      </c>
      <c r="J6" s="81" t="s">
        <v>171</v>
      </c>
      <c r="K6" s="84">
        <v>688188.2</v>
      </c>
      <c r="L6" s="84">
        <v>244153.69999999998</v>
      </c>
      <c r="M6" s="87">
        <f t="shared" si="0"/>
        <v>932341.8999999999</v>
      </c>
      <c r="O6" s="81" t="s">
        <v>116</v>
      </c>
      <c r="P6" s="81" t="s">
        <v>9</v>
      </c>
      <c r="Q6" s="81" t="s">
        <v>171</v>
      </c>
      <c r="R6" s="99">
        <f t="shared" si="3"/>
        <v>0.5689857803432259</v>
      </c>
      <c r="S6" s="99">
        <f t="shared" si="1"/>
        <v>0.7023294342866813</v>
      </c>
      <c r="T6" s="100">
        <f t="shared" si="1"/>
        <v>0.6039046727386168</v>
      </c>
    </row>
    <row r="7" spans="1:20" ht="18" customHeight="1">
      <c r="A7" s="81" t="s">
        <v>117</v>
      </c>
      <c r="B7" s="81" t="s">
        <v>178</v>
      </c>
      <c r="C7" s="81" t="s">
        <v>170</v>
      </c>
      <c r="D7" s="84">
        <v>688876.2100000001</v>
      </c>
      <c r="E7" s="84">
        <v>265168.47</v>
      </c>
      <c r="F7" s="87">
        <f t="shared" si="2"/>
        <v>954044.68</v>
      </c>
      <c r="H7" s="81" t="s">
        <v>117</v>
      </c>
      <c r="I7" s="81" t="s">
        <v>178</v>
      </c>
      <c r="J7" s="81" t="s">
        <v>170</v>
      </c>
      <c r="K7" s="84">
        <v>441445.27</v>
      </c>
      <c r="L7" s="84">
        <v>156614.88</v>
      </c>
      <c r="M7" s="87">
        <f t="shared" si="0"/>
        <v>598060.15</v>
      </c>
      <c r="O7" s="81" t="s">
        <v>117</v>
      </c>
      <c r="P7" s="81" t="s">
        <v>178</v>
      </c>
      <c r="Q7" s="81" t="s">
        <v>170</v>
      </c>
      <c r="R7" s="99">
        <f t="shared" si="3"/>
        <v>0.5605019621118605</v>
      </c>
      <c r="S7" s="99">
        <f t="shared" si="1"/>
        <v>0.6931243697916825</v>
      </c>
      <c r="T7" s="100">
        <f t="shared" si="1"/>
        <v>0.595231984608906</v>
      </c>
    </row>
    <row r="8" spans="1:20" ht="18" customHeight="1">
      <c r="A8" s="81" t="s">
        <v>118</v>
      </c>
      <c r="B8" s="81" t="s">
        <v>179</v>
      </c>
      <c r="C8" s="81" t="s">
        <v>170</v>
      </c>
      <c r="D8" s="84">
        <v>990659.13</v>
      </c>
      <c r="E8" s="84">
        <v>381333.4800000001</v>
      </c>
      <c r="F8" s="87">
        <f t="shared" si="2"/>
        <v>1371992.61</v>
      </c>
      <c r="H8" s="81" t="s">
        <v>118</v>
      </c>
      <c r="I8" s="81" t="s">
        <v>179</v>
      </c>
      <c r="J8" s="81" t="s">
        <v>170</v>
      </c>
      <c r="K8" s="84">
        <v>628265.61</v>
      </c>
      <c r="L8" s="84">
        <v>222894.53</v>
      </c>
      <c r="M8" s="87">
        <f t="shared" si="0"/>
        <v>851160.14</v>
      </c>
      <c r="O8" s="81" t="s">
        <v>118</v>
      </c>
      <c r="P8" s="81" t="s">
        <v>179</v>
      </c>
      <c r="Q8" s="81" t="s">
        <v>170</v>
      </c>
      <c r="R8" s="99">
        <f t="shared" si="3"/>
        <v>0.5768157833754421</v>
      </c>
      <c r="S8" s="99">
        <f t="shared" si="1"/>
        <v>0.7108247564442254</v>
      </c>
      <c r="T8" s="100">
        <f t="shared" si="1"/>
        <v>0.6119089058846201</v>
      </c>
    </row>
    <row r="9" spans="1:20" ht="18" customHeight="1">
      <c r="A9" s="81" t="s">
        <v>119</v>
      </c>
      <c r="B9" s="81" t="s">
        <v>9</v>
      </c>
      <c r="C9" s="81" t="s">
        <v>170</v>
      </c>
      <c r="D9" s="84">
        <v>892762.8500000001</v>
      </c>
      <c r="E9" s="84">
        <v>343650.36</v>
      </c>
      <c r="F9" s="87">
        <f t="shared" si="2"/>
        <v>1236413.21</v>
      </c>
      <c r="H9" s="81" t="s">
        <v>119</v>
      </c>
      <c r="I9" s="81" t="s">
        <v>9</v>
      </c>
      <c r="J9" s="81" t="s">
        <v>170</v>
      </c>
      <c r="K9" s="84">
        <v>565782.4</v>
      </c>
      <c r="L9" s="84">
        <v>200726.87</v>
      </c>
      <c r="M9" s="87">
        <f t="shared" si="0"/>
        <v>766509.27</v>
      </c>
      <c r="O9" s="81" t="s">
        <v>119</v>
      </c>
      <c r="P9" s="81" t="s">
        <v>9</v>
      </c>
      <c r="Q9" s="81" t="s">
        <v>170</v>
      </c>
      <c r="R9" s="99">
        <f t="shared" si="3"/>
        <v>0.5779261603047392</v>
      </c>
      <c r="S9" s="99">
        <f t="shared" si="1"/>
        <v>0.7120296849146306</v>
      </c>
      <c r="T9" s="100">
        <f t="shared" si="1"/>
        <v>0.6130440405502204</v>
      </c>
    </row>
    <row r="10" spans="1:20" ht="18" customHeight="1">
      <c r="A10" s="81" t="s">
        <v>120</v>
      </c>
      <c r="B10" s="81" t="s">
        <v>26</v>
      </c>
      <c r="C10" s="81" t="s">
        <v>171</v>
      </c>
      <c r="D10" s="84">
        <v>966895.0000000001</v>
      </c>
      <c r="E10" s="84">
        <v>372185.98000000004</v>
      </c>
      <c r="F10" s="87">
        <f>+D10+E10</f>
        <v>1339080.9800000002</v>
      </c>
      <c r="H10" s="81" t="s">
        <v>120</v>
      </c>
      <c r="I10" s="81" t="s">
        <v>26</v>
      </c>
      <c r="J10" s="81" t="s">
        <v>171</v>
      </c>
      <c r="K10" s="84">
        <v>566896.11</v>
      </c>
      <c r="L10" s="84">
        <v>201122.00999999998</v>
      </c>
      <c r="M10" s="87">
        <f t="shared" si="0"/>
        <v>768018.12</v>
      </c>
      <c r="O10" s="81" t="s">
        <v>120</v>
      </c>
      <c r="P10" s="81" t="s">
        <v>26</v>
      </c>
      <c r="Q10" s="81" t="s">
        <v>171</v>
      </c>
      <c r="R10" s="99">
        <f t="shared" si="3"/>
        <v>0.7055946988240935</v>
      </c>
      <c r="S10" s="99">
        <f t="shared" si="1"/>
        <v>0.8505482318916764</v>
      </c>
      <c r="T10" s="100">
        <f t="shared" si="1"/>
        <v>0.7435538890670967</v>
      </c>
    </row>
    <row r="11" spans="1:20" ht="18" customHeight="1">
      <c r="A11" s="81" t="s">
        <v>121</v>
      </c>
      <c r="B11" s="81" t="s">
        <v>180</v>
      </c>
      <c r="C11" s="81" t="s">
        <v>171</v>
      </c>
      <c r="D11" s="84">
        <v>1008724.1699999999</v>
      </c>
      <c r="E11" s="84">
        <v>388287.23999999993</v>
      </c>
      <c r="F11" s="87">
        <f t="shared" si="2"/>
        <v>1397011.41</v>
      </c>
      <c r="H11" s="81" t="s">
        <v>121</v>
      </c>
      <c r="I11" s="81" t="s">
        <v>180</v>
      </c>
      <c r="J11" s="81" t="s">
        <v>171</v>
      </c>
      <c r="K11" s="84">
        <v>640282.22</v>
      </c>
      <c r="L11" s="84">
        <v>227157.77000000002</v>
      </c>
      <c r="M11" s="87">
        <f aca="true" t="shared" si="4" ref="M11:M56">+K11+L11</f>
        <v>867439.99</v>
      </c>
      <c r="O11" s="81" t="s">
        <v>121</v>
      </c>
      <c r="P11" s="81" t="s">
        <v>180</v>
      </c>
      <c r="Q11" s="81" t="s">
        <v>171</v>
      </c>
      <c r="R11" s="99">
        <f t="shared" si="3"/>
        <v>0.5754367972298216</v>
      </c>
      <c r="S11" s="99">
        <f t="shared" si="1"/>
        <v>0.7093284548444012</v>
      </c>
      <c r="T11" s="100">
        <f t="shared" si="1"/>
        <v>0.6104992000657012</v>
      </c>
    </row>
    <row r="12" spans="1:20" ht="18" customHeight="1">
      <c r="A12" s="81" t="s">
        <v>122</v>
      </c>
      <c r="B12" s="81" t="s">
        <v>17</v>
      </c>
      <c r="C12" s="81" t="s">
        <v>170</v>
      </c>
      <c r="D12" s="84">
        <v>901907.79</v>
      </c>
      <c r="E12" s="84">
        <v>347170.51</v>
      </c>
      <c r="F12" s="87">
        <f t="shared" si="2"/>
        <v>1249078.3</v>
      </c>
      <c r="H12" s="81" t="s">
        <v>122</v>
      </c>
      <c r="I12" s="81" t="s">
        <v>17</v>
      </c>
      <c r="J12" s="81" t="s">
        <v>170</v>
      </c>
      <c r="K12" s="84">
        <v>574673.74</v>
      </c>
      <c r="L12" s="84">
        <v>203881.33</v>
      </c>
      <c r="M12" s="87">
        <f t="shared" si="4"/>
        <v>778555.07</v>
      </c>
      <c r="O12" s="81" t="s">
        <v>122</v>
      </c>
      <c r="P12" s="81" t="s">
        <v>17</v>
      </c>
      <c r="Q12" s="81" t="s">
        <v>170</v>
      </c>
      <c r="R12" s="99">
        <f t="shared" si="3"/>
        <v>0.5694257927985364</v>
      </c>
      <c r="S12" s="99">
        <f t="shared" si="1"/>
        <v>0.7028067749018512</v>
      </c>
      <c r="T12" s="100">
        <f t="shared" si="1"/>
        <v>0.6043544613998855</v>
      </c>
    </row>
    <row r="13" spans="1:20" ht="18" customHeight="1">
      <c r="A13" s="81" t="s">
        <v>123</v>
      </c>
      <c r="B13" s="81" t="s">
        <v>179</v>
      </c>
      <c r="C13" s="81" t="s">
        <v>171</v>
      </c>
      <c r="D13" s="84">
        <v>706794.6200000001</v>
      </c>
      <c r="E13" s="84">
        <v>272065.78</v>
      </c>
      <c r="F13" s="87">
        <f t="shared" si="2"/>
        <v>978860.4000000001</v>
      </c>
      <c r="H13" s="81" t="s">
        <v>123</v>
      </c>
      <c r="I13" s="81" t="s">
        <v>179</v>
      </c>
      <c r="J13" s="81" t="s">
        <v>171</v>
      </c>
      <c r="K13" s="84">
        <v>446838.1</v>
      </c>
      <c r="L13" s="84">
        <v>158528.13999999998</v>
      </c>
      <c r="M13" s="87">
        <f t="shared" si="4"/>
        <v>605366.24</v>
      </c>
      <c r="O13" s="81" t="s">
        <v>123</v>
      </c>
      <c r="P13" s="81" t="s">
        <v>179</v>
      </c>
      <c r="Q13" s="81" t="s">
        <v>171</v>
      </c>
      <c r="R13" s="99">
        <f t="shared" si="3"/>
        <v>0.5817689225694946</v>
      </c>
      <c r="S13" s="99">
        <f t="shared" si="1"/>
        <v>0.716198650914595</v>
      </c>
      <c r="T13" s="100">
        <f t="shared" si="1"/>
        <v>0.6169722315535802</v>
      </c>
    </row>
    <row r="14" spans="1:20" ht="18" customHeight="1">
      <c r="A14" s="81" t="s">
        <v>124</v>
      </c>
      <c r="B14" s="81" t="s">
        <v>9</v>
      </c>
      <c r="C14" s="81" t="s">
        <v>170</v>
      </c>
      <c r="D14" s="84">
        <v>859008.2100000002</v>
      </c>
      <c r="E14" s="84">
        <v>330657.22000000003</v>
      </c>
      <c r="F14" s="87">
        <f t="shared" si="2"/>
        <v>1189665.4300000002</v>
      </c>
      <c r="H14" s="81" t="s">
        <v>124</v>
      </c>
      <c r="I14" s="81" t="s">
        <v>9</v>
      </c>
      <c r="J14" s="81" t="s">
        <v>170</v>
      </c>
      <c r="K14" s="84">
        <v>515309.6</v>
      </c>
      <c r="L14" s="84">
        <v>182820.26</v>
      </c>
      <c r="M14" s="87">
        <f t="shared" si="4"/>
        <v>698129.86</v>
      </c>
      <c r="O14" s="81" t="s">
        <v>124</v>
      </c>
      <c r="P14" s="81" t="s">
        <v>9</v>
      </c>
      <c r="Q14" s="81" t="s">
        <v>170</v>
      </c>
      <c r="R14" s="99">
        <f t="shared" si="3"/>
        <v>0.6669749797015236</v>
      </c>
      <c r="S14" s="99">
        <f t="shared" si="1"/>
        <v>0.8086464815223433</v>
      </c>
      <c r="T14" s="100">
        <f t="shared" si="1"/>
        <v>0.704074697506851</v>
      </c>
    </row>
    <row r="15" spans="1:20" ht="18" customHeight="1">
      <c r="A15" s="81" t="s">
        <v>125</v>
      </c>
      <c r="B15" s="81" t="s">
        <v>174</v>
      </c>
      <c r="C15" s="81" t="s">
        <v>171</v>
      </c>
      <c r="D15" s="84">
        <v>859741.37</v>
      </c>
      <c r="E15" s="84">
        <v>330939.43</v>
      </c>
      <c r="F15" s="87">
        <f t="shared" si="2"/>
        <v>1190680.8</v>
      </c>
      <c r="H15" s="81" t="s">
        <v>125</v>
      </c>
      <c r="I15" s="81" t="s">
        <v>174</v>
      </c>
      <c r="J15" s="81" t="s">
        <v>171</v>
      </c>
      <c r="K15" s="84">
        <v>533295.92</v>
      </c>
      <c r="L15" s="84">
        <v>189201.41999999998</v>
      </c>
      <c r="M15" s="87">
        <f t="shared" si="4"/>
        <v>722497.3400000001</v>
      </c>
      <c r="O15" s="81" t="s">
        <v>125</v>
      </c>
      <c r="P15" s="81" t="s">
        <v>174</v>
      </c>
      <c r="Q15" s="81" t="s">
        <v>171</v>
      </c>
      <c r="R15" s="99">
        <f t="shared" si="3"/>
        <v>0.6121281595403916</v>
      </c>
      <c r="S15" s="99">
        <f t="shared" si="1"/>
        <v>0.7491381935716974</v>
      </c>
      <c r="T15" s="100">
        <f t="shared" si="1"/>
        <v>0.6480071746700131</v>
      </c>
    </row>
    <row r="16" spans="1:20" ht="18" customHeight="1">
      <c r="A16" s="82" t="s">
        <v>126</v>
      </c>
      <c r="B16" s="82" t="s">
        <v>181</v>
      </c>
      <c r="C16" s="82" t="s">
        <v>170</v>
      </c>
      <c r="D16" s="84">
        <v>733574.4699999997</v>
      </c>
      <c r="E16" s="84">
        <v>282374.13</v>
      </c>
      <c r="F16" s="87">
        <f t="shared" si="2"/>
        <v>1015948.5999999997</v>
      </c>
      <c r="H16" s="82" t="s">
        <v>126</v>
      </c>
      <c r="I16" s="82" t="s">
        <v>181</v>
      </c>
      <c r="J16" s="82" t="s">
        <v>170</v>
      </c>
      <c r="K16" s="84">
        <v>463834.1</v>
      </c>
      <c r="L16" s="84">
        <v>164557.93</v>
      </c>
      <c r="M16" s="87">
        <f t="shared" si="4"/>
        <v>628392.03</v>
      </c>
      <c r="O16" s="82" t="s">
        <v>126</v>
      </c>
      <c r="P16" s="82" t="s">
        <v>181</v>
      </c>
      <c r="Q16" s="82" t="s">
        <v>170</v>
      </c>
      <c r="R16" s="99">
        <f t="shared" si="3"/>
        <v>0.5815449316900154</v>
      </c>
      <c r="S16" s="99">
        <f t="shared" si="1"/>
        <v>0.7159557731432331</v>
      </c>
      <c r="T16" s="100">
        <f t="shared" si="1"/>
        <v>0.6167432931954908</v>
      </c>
    </row>
    <row r="17" spans="1:20" ht="18" customHeight="1">
      <c r="A17" s="81" t="s">
        <v>127</v>
      </c>
      <c r="B17" s="81" t="s">
        <v>176</v>
      </c>
      <c r="C17" s="81" t="s">
        <v>170</v>
      </c>
      <c r="D17" s="84">
        <v>863177.44</v>
      </c>
      <c r="E17" s="84">
        <v>332262.07999999996</v>
      </c>
      <c r="F17" s="87">
        <f t="shared" si="2"/>
        <v>1195439.52</v>
      </c>
      <c r="H17" s="81" t="s">
        <v>127</v>
      </c>
      <c r="I17" s="81" t="s">
        <v>176</v>
      </c>
      <c r="J17" s="81" t="s">
        <v>170</v>
      </c>
      <c r="K17" s="84">
        <v>544285.18</v>
      </c>
      <c r="L17" s="84">
        <v>193100.15</v>
      </c>
      <c r="M17" s="87">
        <f t="shared" si="4"/>
        <v>737385.3300000001</v>
      </c>
      <c r="O17" s="81" t="s">
        <v>127</v>
      </c>
      <c r="P17" s="81" t="s">
        <v>176</v>
      </c>
      <c r="Q17" s="81" t="s">
        <v>170</v>
      </c>
      <c r="R17" s="99">
        <f t="shared" si="3"/>
        <v>0.5858918664660313</v>
      </c>
      <c r="S17" s="99">
        <f t="shared" si="1"/>
        <v>0.7206723039831919</v>
      </c>
      <c r="T17" s="100">
        <f t="shared" si="1"/>
        <v>0.6211870122233105</v>
      </c>
    </row>
    <row r="18" spans="1:20" ht="18" customHeight="1">
      <c r="A18" s="81" t="s">
        <v>128</v>
      </c>
      <c r="B18" s="81" t="s">
        <v>10</v>
      </c>
      <c r="C18" s="81" t="s">
        <v>170</v>
      </c>
      <c r="D18" s="84">
        <v>779665.7400000002</v>
      </c>
      <c r="E18" s="84">
        <v>300116</v>
      </c>
      <c r="F18" s="87">
        <f t="shared" si="2"/>
        <v>1079781.7400000002</v>
      </c>
      <c r="H18" s="81" t="s">
        <v>128</v>
      </c>
      <c r="I18" s="81" t="s">
        <v>10</v>
      </c>
      <c r="J18" s="81" t="s">
        <v>170</v>
      </c>
      <c r="K18" s="84">
        <v>488937.87</v>
      </c>
      <c r="L18" s="84">
        <v>173464.18</v>
      </c>
      <c r="M18" s="87">
        <f t="shared" si="4"/>
        <v>662402.05</v>
      </c>
      <c r="O18" s="81" t="s">
        <v>128</v>
      </c>
      <c r="P18" s="81" t="s">
        <v>10</v>
      </c>
      <c r="Q18" s="81" t="s">
        <v>170</v>
      </c>
      <c r="R18" s="99">
        <f t="shared" si="3"/>
        <v>0.5946110699095577</v>
      </c>
      <c r="S18" s="99">
        <f t="shared" si="1"/>
        <v>0.7301324111986693</v>
      </c>
      <c r="T18" s="100">
        <f t="shared" si="1"/>
        <v>0.630100238971181</v>
      </c>
    </row>
    <row r="19" spans="1:20" ht="18" customHeight="1">
      <c r="A19" s="81" t="s">
        <v>129</v>
      </c>
      <c r="B19" s="81" t="s">
        <v>179</v>
      </c>
      <c r="C19" s="81" t="s">
        <v>171</v>
      </c>
      <c r="D19" s="84">
        <v>782011.8500000002</v>
      </c>
      <c r="E19" s="84">
        <v>301019.07999999996</v>
      </c>
      <c r="F19" s="87">
        <f t="shared" si="2"/>
        <v>1083030.9300000002</v>
      </c>
      <c r="H19" s="81" t="s">
        <v>129</v>
      </c>
      <c r="I19" s="81" t="s">
        <v>179</v>
      </c>
      <c r="J19" s="81" t="s">
        <v>171</v>
      </c>
      <c r="K19" s="84">
        <v>496493.34</v>
      </c>
      <c r="L19" s="84">
        <v>176144.68</v>
      </c>
      <c r="M19" s="87">
        <f t="shared" si="4"/>
        <v>672638.02</v>
      </c>
      <c r="O19" s="81" t="s">
        <v>129</v>
      </c>
      <c r="P19" s="81" t="s">
        <v>179</v>
      </c>
      <c r="Q19" s="81" t="s">
        <v>171</v>
      </c>
      <c r="R19" s="99">
        <f t="shared" si="3"/>
        <v>0.575070171132608</v>
      </c>
      <c r="S19" s="99">
        <f t="shared" si="1"/>
        <v>0.7089308629701445</v>
      </c>
      <c r="T19" s="100">
        <f t="shared" si="1"/>
        <v>0.6101244618911077</v>
      </c>
    </row>
    <row r="20" spans="1:20" ht="18" customHeight="1">
      <c r="A20" s="81" t="s">
        <v>130</v>
      </c>
      <c r="B20" s="81" t="s">
        <v>17</v>
      </c>
      <c r="C20" s="81" t="s">
        <v>171</v>
      </c>
      <c r="D20" s="84">
        <v>797359.3099999998</v>
      </c>
      <c r="E20" s="84">
        <v>306926.77</v>
      </c>
      <c r="F20" s="87">
        <f t="shared" si="2"/>
        <v>1104286.0799999998</v>
      </c>
      <c r="H20" s="81" t="s">
        <v>130</v>
      </c>
      <c r="I20" s="81" t="s">
        <v>17</v>
      </c>
      <c r="J20" s="81" t="s">
        <v>171</v>
      </c>
      <c r="K20" s="84">
        <v>509808.76</v>
      </c>
      <c r="L20" s="84">
        <v>180868.71000000002</v>
      </c>
      <c r="M20" s="87">
        <f t="shared" si="4"/>
        <v>690677.47</v>
      </c>
      <c r="O20" s="81" t="s">
        <v>130</v>
      </c>
      <c r="P20" s="81" t="s">
        <v>17</v>
      </c>
      <c r="Q20" s="81" t="s">
        <v>171</v>
      </c>
      <c r="R20" s="99">
        <f t="shared" si="3"/>
        <v>0.5640361103249771</v>
      </c>
      <c r="S20" s="99">
        <f t="shared" si="1"/>
        <v>0.696958915668719</v>
      </c>
      <c r="T20" s="100">
        <f t="shared" si="1"/>
        <v>0.5988447979923246</v>
      </c>
    </row>
    <row r="21" spans="1:20" ht="18" customHeight="1">
      <c r="A21" s="81" t="s">
        <v>131</v>
      </c>
      <c r="B21" s="81" t="s">
        <v>179</v>
      </c>
      <c r="C21" s="81" t="s">
        <v>171</v>
      </c>
      <c r="D21" s="84">
        <v>822443.12</v>
      </c>
      <c r="E21" s="84">
        <v>316582.25</v>
      </c>
      <c r="F21" s="87">
        <f t="shared" si="2"/>
        <v>1139025.37</v>
      </c>
      <c r="H21" s="81" t="s">
        <v>131</v>
      </c>
      <c r="I21" s="81" t="s">
        <v>179</v>
      </c>
      <c r="J21" s="81" t="s">
        <v>171</v>
      </c>
      <c r="K21" s="84">
        <v>526459.24</v>
      </c>
      <c r="L21" s="84">
        <v>186775.92</v>
      </c>
      <c r="M21" s="87">
        <f t="shared" si="4"/>
        <v>713235.16</v>
      </c>
      <c r="O21" s="81" t="s">
        <v>131</v>
      </c>
      <c r="P21" s="81" t="s">
        <v>179</v>
      </c>
      <c r="Q21" s="81" t="s">
        <v>171</v>
      </c>
      <c r="R21" s="99">
        <f t="shared" si="3"/>
        <v>0.5622161366186678</v>
      </c>
      <c r="S21" s="99">
        <f t="shared" si="1"/>
        <v>0.6949842891953095</v>
      </c>
      <c r="T21" s="100">
        <f t="shared" si="1"/>
        <v>0.5969843242164339</v>
      </c>
    </row>
    <row r="22" spans="1:20" ht="18" customHeight="1">
      <c r="A22" s="81" t="s">
        <v>132</v>
      </c>
      <c r="B22" s="81" t="s">
        <v>181</v>
      </c>
      <c r="C22" s="81" t="s">
        <v>170</v>
      </c>
      <c r="D22" s="84">
        <v>624128.5</v>
      </c>
      <c r="E22" s="84">
        <v>240245.19</v>
      </c>
      <c r="F22" s="87">
        <f t="shared" si="2"/>
        <v>864373.69</v>
      </c>
      <c r="H22" s="81" t="s">
        <v>132</v>
      </c>
      <c r="I22" s="81" t="s">
        <v>181</v>
      </c>
      <c r="J22" s="81" t="s">
        <v>170</v>
      </c>
      <c r="K22" s="84">
        <v>396652.21</v>
      </c>
      <c r="L22" s="84">
        <v>140723.32</v>
      </c>
      <c r="M22" s="87">
        <f t="shared" si="4"/>
        <v>537375.53</v>
      </c>
      <c r="O22" s="81" t="s">
        <v>132</v>
      </c>
      <c r="P22" s="81" t="s">
        <v>181</v>
      </c>
      <c r="Q22" s="81" t="s">
        <v>170</v>
      </c>
      <c r="R22" s="99">
        <f t="shared" si="3"/>
        <v>0.5734905397350489</v>
      </c>
      <c r="S22" s="99">
        <f t="shared" si="1"/>
        <v>0.7072166148439363</v>
      </c>
      <c r="T22" s="100">
        <f t="shared" si="1"/>
        <v>0.6085095836053418</v>
      </c>
    </row>
    <row r="23" spans="1:20" ht="18" customHeight="1">
      <c r="A23" s="81" t="s">
        <v>133</v>
      </c>
      <c r="B23" s="81" t="s">
        <v>6</v>
      </c>
      <c r="C23" s="81" t="s">
        <v>170</v>
      </c>
      <c r="D23" s="84">
        <v>845967.7500000001</v>
      </c>
      <c r="E23" s="84">
        <v>325637.56999999995</v>
      </c>
      <c r="F23" s="87">
        <f t="shared" si="2"/>
        <v>1171605.32</v>
      </c>
      <c r="H23" s="81" t="s">
        <v>133</v>
      </c>
      <c r="I23" s="81" t="s">
        <v>6</v>
      </c>
      <c r="J23" s="81" t="s">
        <v>170</v>
      </c>
      <c r="K23" s="84">
        <v>541709.07</v>
      </c>
      <c r="L23" s="84">
        <v>192186.22</v>
      </c>
      <c r="M23" s="87">
        <f t="shared" si="4"/>
        <v>733895.2899999999</v>
      </c>
      <c r="O23" s="81" t="s">
        <v>133</v>
      </c>
      <c r="P23" s="81" t="s">
        <v>6</v>
      </c>
      <c r="Q23" s="81" t="s">
        <v>170</v>
      </c>
      <c r="R23" s="99">
        <f t="shared" si="3"/>
        <v>0.5616643634931204</v>
      </c>
      <c r="S23" s="99">
        <f t="shared" si="1"/>
        <v>0.6943856328513041</v>
      </c>
      <c r="T23" s="100">
        <f t="shared" si="1"/>
        <v>0.5964202740693434</v>
      </c>
    </row>
    <row r="24" spans="1:20" ht="18" customHeight="1">
      <c r="A24" s="81" t="s">
        <v>134</v>
      </c>
      <c r="B24" s="81" t="s">
        <v>176</v>
      </c>
      <c r="C24" s="81" t="s">
        <v>170</v>
      </c>
      <c r="D24" s="84">
        <v>939860.9800000003</v>
      </c>
      <c r="E24" s="84">
        <v>361779.80000000005</v>
      </c>
      <c r="F24" s="87">
        <f t="shared" si="2"/>
        <v>1301640.7800000003</v>
      </c>
      <c r="H24" s="81" t="s">
        <v>134</v>
      </c>
      <c r="I24" s="81" t="s">
        <v>176</v>
      </c>
      <c r="J24" s="81" t="s">
        <v>170</v>
      </c>
      <c r="K24" s="84">
        <v>595924.16</v>
      </c>
      <c r="L24" s="84">
        <v>211420.52000000002</v>
      </c>
      <c r="M24" s="87">
        <f t="shared" si="4"/>
        <v>807344.68</v>
      </c>
      <c r="O24" s="81" t="s">
        <v>134</v>
      </c>
      <c r="P24" s="81" t="s">
        <v>176</v>
      </c>
      <c r="Q24" s="81" t="s">
        <v>170</v>
      </c>
      <c r="R24" s="99">
        <f t="shared" si="3"/>
        <v>0.5771486425386751</v>
      </c>
      <c r="S24" s="99">
        <f t="shared" si="1"/>
        <v>0.7111858394823738</v>
      </c>
      <c r="T24" s="100">
        <f t="shared" si="1"/>
        <v>0.6122491573239823</v>
      </c>
    </row>
    <row r="25" spans="1:20" ht="18" customHeight="1">
      <c r="A25" s="81" t="s">
        <v>135</v>
      </c>
      <c r="B25" s="81" t="s">
        <v>179</v>
      </c>
      <c r="C25" s="81" t="s">
        <v>171</v>
      </c>
      <c r="D25" s="84">
        <v>1801840.9299999997</v>
      </c>
      <c r="E25" s="84">
        <v>693580.9299999999</v>
      </c>
      <c r="F25" s="87">
        <f t="shared" si="2"/>
        <v>2495421.8599999994</v>
      </c>
      <c r="H25" s="81" t="s">
        <v>135</v>
      </c>
      <c r="I25" s="81" t="s">
        <v>179</v>
      </c>
      <c r="J25" s="81" t="s">
        <v>171</v>
      </c>
      <c r="K25" s="84">
        <v>1141277.22</v>
      </c>
      <c r="L25" s="84">
        <v>404899.50999999995</v>
      </c>
      <c r="M25" s="87">
        <f t="shared" si="4"/>
        <v>1546176.73</v>
      </c>
      <c r="O25" s="81" t="s">
        <v>135</v>
      </c>
      <c r="P25" s="81" t="s">
        <v>179</v>
      </c>
      <c r="Q25" s="81" t="s">
        <v>171</v>
      </c>
      <c r="R25" s="99">
        <f t="shared" si="3"/>
        <v>0.5787933890417962</v>
      </c>
      <c r="S25" s="99">
        <f t="shared" si="1"/>
        <v>0.7129705343432005</v>
      </c>
      <c r="T25" s="100">
        <f t="shared" si="1"/>
        <v>0.6139305498408318</v>
      </c>
    </row>
    <row r="26" spans="1:20" ht="18" customHeight="1">
      <c r="A26" s="82" t="s">
        <v>136</v>
      </c>
      <c r="B26" s="82" t="s">
        <v>9</v>
      </c>
      <c r="C26" s="82" t="s">
        <v>170</v>
      </c>
      <c r="D26" s="84">
        <v>848475.16</v>
      </c>
      <c r="E26" s="84">
        <v>326602.74000000005</v>
      </c>
      <c r="F26" s="87">
        <f t="shared" si="2"/>
        <v>1175077.9000000001</v>
      </c>
      <c r="H26" s="82" t="s">
        <v>136</v>
      </c>
      <c r="I26" s="82" t="s">
        <v>9</v>
      </c>
      <c r="J26" s="82" t="s">
        <v>170</v>
      </c>
      <c r="K26" s="84">
        <v>529149.46</v>
      </c>
      <c r="L26" s="84">
        <v>187730.37</v>
      </c>
      <c r="M26" s="87">
        <f t="shared" si="4"/>
        <v>716879.83</v>
      </c>
      <c r="O26" s="82" t="s">
        <v>136</v>
      </c>
      <c r="P26" s="82" t="s">
        <v>9</v>
      </c>
      <c r="Q26" s="82" t="s">
        <v>170</v>
      </c>
      <c r="R26" s="99">
        <f t="shared" si="3"/>
        <v>0.6034697644782632</v>
      </c>
      <c r="S26" s="99">
        <f t="shared" si="1"/>
        <v>0.7397437612252085</v>
      </c>
      <c r="T26" s="100">
        <f t="shared" si="1"/>
        <v>0.639156035398569</v>
      </c>
    </row>
    <row r="27" spans="1:20" ht="18" customHeight="1">
      <c r="A27" s="81" t="s">
        <v>137</v>
      </c>
      <c r="B27" s="81" t="s">
        <v>176</v>
      </c>
      <c r="C27" s="81" t="s">
        <v>170</v>
      </c>
      <c r="D27" s="84">
        <v>899097.34</v>
      </c>
      <c r="E27" s="84">
        <v>346088.6899999999</v>
      </c>
      <c r="F27" s="87">
        <f t="shared" si="2"/>
        <v>1245186.0299999998</v>
      </c>
      <c r="H27" s="81" t="s">
        <v>137</v>
      </c>
      <c r="I27" s="81" t="s">
        <v>176</v>
      </c>
      <c r="J27" s="81" t="s">
        <v>170</v>
      </c>
      <c r="K27" s="84">
        <v>573131.15</v>
      </c>
      <c r="L27" s="84">
        <v>203334.07</v>
      </c>
      <c r="M27" s="87">
        <f t="shared" si="4"/>
        <v>776465.22</v>
      </c>
      <c r="O27" s="81" t="s">
        <v>137</v>
      </c>
      <c r="P27" s="81" t="s">
        <v>176</v>
      </c>
      <c r="Q27" s="81" t="s">
        <v>170</v>
      </c>
      <c r="R27" s="99">
        <f t="shared" si="3"/>
        <v>0.5687462459508612</v>
      </c>
      <c r="S27" s="99">
        <f t="shared" si="1"/>
        <v>0.7020693580765873</v>
      </c>
      <c r="T27" s="100">
        <f t="shared" si="1"/>
        <v>0.603659762120446</v>
      </c>
    </row>
    <row r="28" spans="1:20" ht="18" customHeight="1">
      <c r="A28" s="81" t="s">
        <v>138</v>
      </c>
      <c r="B28" s="81" t="s">
        <v>176</v>
      </c>
      <c r="C28" s="81" t="s">
        <v>170</v>
      </c>
      <c r="D28" s="84">
        <v>895925.21</v>
      </c>
      <c r="E28" s="84">
        <v>344867.6399999999</v>
      </c>
      <c r="F28" s="87">
        <f t="shared" si="2"/>
        <v>1240792.8499999999</v>
      </c>
      <c r="H28" s="81" t="s">
        <v>138</v>
      </c>
      <c r="I28" s="81" t="s">
        <v>176</v>
      </c>
      <c r="J28" s="81" t="s">
        <v>170</v>
      </c>
      <c r="K28" s="84">
        <v>567621.12</v>
      </c>
      <c r="L28" s="84">
        <v>201379.25</v>
      </c>
      <c r="M28" s="87">
        <f t="shared" si="4"/>
        <v>769000.37</v>
      </c>
      <c r="O28" s="81" t="s">
        <v>138</v>
      </c>
      <c r="P28" s="81" t="s">
        <v>176</v>
      </c>
      <c r="Q28" s="81" t="s">
        <v>170</v>
      </c>
      <c r="R28" s="99">
        <f t="shared" si="3"/>
        <v>0.5783859663290893</v>
      </c>
      <c r="S28" s="99">
        <f t="shared" si="1"/>
        <v>0.7125281775555321</v>
      </c>
      <c r="T28" s="100">
        <f t="shared" si="1"/>
        <v>0.6135139830947023</v>
      </c>
    </row>
    <row r="29" spans="1:20" ht="18" customHeight="1">
      <c r="A29" s="81" t="s">
        <v>139</v>
      </c>
      <c r="B29" s="81" t="s">
        <v>33</v>
      </c>
      <c r="C29" s="81" t="s">
        <v>170</v>
      </c>
      <c r="D29" s="84">
        <v>884991.3600000001</v>
      </c>
      <c r="E29" s="84">
        <v>340658.8900000001</v>
      </c>
      <c r="F29" s="87">
        <f t="shared" si="2"/>
        <v>1225650.2500000002</v>
      </c>
      <c r="H29" s="81" t="s">
        <v>139</v>
      </c>
      <c r="I29" s="81" t="s">
        <v>33</v>
      </c>
      <c r="J29" s="81" t="s">
        <v>170</v>
      </c>
      <c r="K29" s="84">
        <v>511524.12</v>
      </c>
      <c r="L29" s="84">
        <v>181477.27</v>
      </c>
      <c r="M29" s="87">
        <f t="shared" si="4"/>
        <v>693001.39</v>
      </c>
      <c r="O29" s="81" t="s">
        <v>139</v>
      </c>
      <c r="P29" s="81" t="s">
        <v>33</v>
      </c>
      <c r="Q29" s="81" t="s">
        <v>170</v>
      </c>
      <c r="R29" s="99">
        <f t="shared" si="3"/>
        <v>0.7301068031747948</v>
      </c>
      <c r="S29" s="99">
        <f t="shared" si="1"/>
        <v>0.8771435673459276</v>
      </c>
      <c r="T29" s="100">
        <f t="shared" si="1"/>
        <v>0.7686115319335798</v>
      </c>
    </row>
    <row r="30" spans="1:20" ht="18" customHeight="1">
      <c r="A30" s="81" t="s">
        <v>140</v>
      </c>
      <c r="B30" s="81" t="s">
        <v>178</v>
      </c>
      <c r="C30" s="81" t="s">
        <v>170</v>
      </c>
      <c r="D30" s="84">
        <v>817291.46</v>
      </c>
      <c r="E30" s="84">
        <v>314599.23</v>
      </c>
      <c r="F30" s="87">
        <f t="shared" si="2"/>
        <v>1131890.69</v>
      </c>
      <c r="H30" s="81" t="s">
        <v>140</v>
      </c>
      <c r="I30" s="81" t="s">
        <v>178</v>
      </c>
      <c r="J30" s="81" t="s">
        <v>170</v>
      </c>
      <c r="K30" s="84">
        <v>519820.02</v>
      </c>
      <c r="L30" s="84">
        <v>184420.5</v>
      </c>
      <c r="M30" s="87">
        <f t="shared" si="4"/>
        <v>704240.52</v>
      </c>
      <c r="O30" s="81" t="s">
        <v>140</v>
      </c>
      <c r="P30" s="81" t="s">
        <v>178</v>
      </c>
      <c r="Q30" s="81" t="s">
        <v>170</v>
      </c>
      <c r="R30" s="99">
        <f t="shared" si="3"/>
        <v>0.5722585290193323</v>
      </c>
      <c r="S30" s="99">
        <f t="shared" si="1"/>
        <v>0.7058799320032207</v>
      </c>
      <c r="T30" s="100">
        <f t="shared" si="1"/>
        <v>0.6072501622031063</v>
      </c>
    </row>
    <row r="31" spans="1:20" ht="18" customHeight="1">
      <c r="A31" s="81" t="s">
        <v>141</v>
      </c>
      <c r="B31" s="81" t="s">
        <v>33</v>
      </c>
      <c r="C31" s="81" t="s">
        <v>171</v>
      </c>
      <c r="D31" s="84">
        <v>1015860.25</v>
      </c>
      <c r="E31" s="84">
        <v>391034.12000000005</v>
      </c>
      <c r="F31" s="87">
        <f t="shared" si="2"/>
        <v>1406894.37</v>
      </c>
      <c r="H31" s="81" t="s">
        <v>141</v>
      </c>
      <c r="I31" s="81" t="s">
        <v>33</v>
      </c>
      <c r="J31" s="81" t="s">
        <v>171</v>
      </c>
      <c r="K31" s="84">
        <v>589294.18</v>
      </c>
      <c r="L31" s="84">
        <v>209068.34</v>
      </c>
      <c r="M31" s="87">
        <f t="shared" si="4"/>
        <v>798362.52</v>
      </c>
      <c r="O31" s="81" t="s">
        <v>141</v>
      </c>
      <c r="P31" s="81" t="s">
        <v>33</v>
      </c>
      <c r="Q31" s="81" t="s">
        <v>171</v>
      </c>
      <c r="R31" s="99">
        <f t="shared" si="3"/>
        <v>0.7238592955389445</v>
      </c>
      <c r="S31" s="99">
        <f t="shared" si="1"/>
        <v>0.8703650681877517</v>
      </c>
      <c r="T31" s="100">
        <f t="shared" si="1"/>
        <v>0.7622249726853412</v>
      </c>
    </row>
    <row r="32" spans="1:20" ht="18" customHeight="1">
      <c r="A32" s="81" t="s">
        <v>142</v>
      </c>
      <c r="B32" s="81" t="s">
        <v>180</v>
      </c>
      <c r="C32" s="81" t="s">
        <v>170</v>
      </c>
      <c r="D32" s="84">
        <v>928272.1799999999</v>
      </c>
      <c r="E32" s="84">
        <v>357318.93000000005</v>
      </c>
      <c r="F32" s="87">
        <f t="shared" si="2"/>
        <v>1285591.1099999999</v>
      </c>
      <c r="H32" s="81" t="s">
        <v>142</v>
      </c>
      <c r="I32" s="81" t="s">
        <v>180</v>
      </c>
      <c r="J32" s="81" t="s">
        <v>170</v>
      </c>
      <c r="K32" s="84">
        <v>587643.66</v>
      </c>
      <c r="L32" s="84">
        <v>208482.77000000002</v>
      </c>
      <c r="M32" s="87">
        <f t="shared" si="4"/>
        <v>796126.43</v>
      </c>
      <c r="O32" s="81" t="s">
        <v>142</v>
      </c>
      <c r="P32" s="81" t="s">
        <v>180</v>
      </c>
      <c r="Q32" s="81" t="s">
        <v>170</v>
      </c>
      <c r="R32" s="99">
        <f t="shared" si="3"/>
        <v>0.5796514847109895</v>
      </c>
      <c r="S32" s="99">
        <f t="shared" si="1"/>
        <v>0.7139014893173188</v>
      </c>
      <c r="T32" s="100">
        <f t="shared" si="1"/>
        <v>0.6148077259537783</v>
      </c>
    </row>
    <row r="33" spans="1:20" ht="18" customHeight="1">
      <c r="A33" s="81" t="s">
        <v>143</v>
      </c>
      <c r="B33" s="81" t="s">
        <v>179</v>
      </c>
      <c r="C33" s="81" t="s">
        <v>171</v>
      </c>
      <c r="D33" s="84">
        <v>934020.15</v>
      </c>
      <c r="E33" s="84">
        <v>359531.48999999993</v>
      </c>
      <c r="F33" s="87">
        <f t="shared" si="2"/>
        <v>1293551.64</v>
      </c>
      <c r="H33" s="81" t="s">
        <v>143</v>
      </c>
      <c r="I33" s="81" t="s">
        <v>179</v>
      </c>
      <c r="J33" s="81" t="s">
        <v>171</v>
      </c>
      <c r="K33" s="84">
        <v>587643.66</v>
      </c>
      <c r="L33" s="84">
        <v>208482.77000000002</v>
      </c>
      <c r="M33" s="87">
        <f t="shared" si="4"/>
        <v>796126.43</v>
      </c>
      <c r="O33" s="81" t="s">
        <v>143</v>
      </c>
      <c r="P33" s="81" t="s">
        <v>179</v>
      </c>
      <c r="Q33" s="81" t="s">
        <v>171</v>
      </c>
      <c r="R33" s="99">
        <f t="shared" si="3"/>
        <v>0.5894328716147468</v>
      </c>
      <c r="S33" s="99">
        <f t="shared" si="1"/>
        <v>0.7245141648875824</v>
      </c>
      <c r="T33" s="100">
        <f t="shared" si="1"/>
        <v>0.624806803612838</v>
      </c>
    </row>
    <row r="34" spans="1:20" ht="18" customHeight="1">
      <c r="A34" s="81" t="s">
        <v>144</v>
      </c>
      <c r="B34" s="81" t="s">
        <v>9</v>
      </c>
      <c r="C34" s="81" t="s">
        <v>170</v>
      </c>
      <c r="D34" s="84">
        <v>1409219.61</v>
      </c>
      <c r="E34" s="84">
        <v>542449.57</v>
      </c>
      <c r="F34" s="87">
        <f t="shared" si="2"/>
        <v>1951669.1800000002</v>
      </c>
      <c r="H34" s="81" t="s">
        <v>144</v>
      </c>
      <c r="I34" s="81" t="s">
        <v>9</v>
      </c>
      <c r="J34" s="81" t="s">
        <v>170</v>
      </c>
      <c r="K34" s="84">
        <v>895672.75</v>
      </c>
      <c r="L34" s="84">
        <v>317764.57</v>
      </c>
      <c r="M34" s="87">
        <f t="shared" si="4"/>
        <v>1213437.32</v>
      </c>
      <c r="O34" s="81" t="s">
        <v>144</v>
      </c>
      <c r="P34" s="81" t="s">
        <v>9</v>
      </c>
      <c r="Q34" s="81" t="s">
        <v>170</v>
      </c>
      <c r="R34" s="99">
        <f t="shared" si="3"/>
        <v>0.5733643900632235</v>
      </c>
      <c r="S34" s="99">
        <f t="shared" si="1"/>
        <v>0.7070800876258796</v>
      </c>
      <c r="T34" s="100">
        <f t="shared" si="1"/>
        <v>0.6083807114157327</v>
      </c>
    </row>
    <row r="35" spans="1:20" ht="18" customHeight="1">
      <c r="A35" s="81" t="s">
        <v>145</v>
      </c>
      <c r="B35" s="81" t="s">
        <v>179</v>
      </c>
      <c r="C35" s="81" t="s">
        <v>171</v>
      </c>
      <c r="D35" s="84">
        <v>576751.76</v>
      </c>
      <c r="E35" s="84">
        <v>222008.51</v>
      </c>
      <c r="F35" s="87">
        <f t="shared" si="2"/>
        <v>798760.27</v>
      </c>
      <c r="H35" s="81" t="s">
        <v>145</v>
      </c>
      <c r="I35" s="81" t="s">
        <v>179</v>
      </c>
      <c r="J35" s="81" t="s">
        <v>171</v>
      </c>
      <c r="K35" s="84">
        <v>365551.01</v>
      </c>
      <c r="L35" s="84">
        <v>129689.28</v>
      </c>
      <c r="M35" s="87">
        <f t="shared" si="4"/>
        <v>495240.29000000004</v>
      </c>
      <c r="O35" s="81" t="s">
        <v>145</v>
      </c>
      <c r="P35" s="81" t="s">
        <v>179</v>
      </c>
      <c r="Q35" s="81" t="s">
        <v>171</v>
      </c>
      <c r="R35" s="99">
        <f t="shared" si="3"/>
        <v>0.5777599957937471</v>
      </c>
      <c r="S35" s="99">
        <f t="shared" si="1"/>
        <v>0.7118493525447902</v>
      </c>
      <c r="T35" s="100">
        <f t="shared" si="1"/>
        <v>0.6128741665990058</v>
      </c>
    </row>
    <row r="36" spans="1:20" ht="18" customHeight="1">
      <c r="A36" s="81" t="s">
        <v>146</v>
      </c>
      <c r="B36" s="81" t="s">
        <v>174</v>
      </c>
      <c r="C36" s="81" t="s">
        <v>170</v>
      </c>
      <c r="D36" s="84">
        <v>826304.43</v>
      </c>
      <c r="E36" s="84">
        <v>318068.5800000001</v>
      </c>
      <c r="F36" s="87">
        <f t="shared" si="2"/>
        <v>1144373.0100000002</v>
      </c>
      <c r="H36" s="81" t="s">
        <v>146</v>
      </c>
      <c r="I36" s="81" t="s">
        <v>174</v>
      </c>
      <c r="J36" s="81" t="s">
        <v>170</v>
      </c>
      <c r="K36" s="84">
        <v>529254.38</v>
      </c>
      <c r="L36" s="84">
        <v>187767.59</v>
      </c>
      <c r="M36" s="87">
        <f t="shared" si="4"/>
        <v>717021.97</v>
      </c>
      <c r="O36" s="81" t="s">
        <v>146</v>
      </c>
      <c r="P36" s="81" t="s">
        <v>174</v>
      </c>
      <c r="Q36" s="81" t="s">
        <v>170</v>
      </c>
      <c r="R36" s="99">
        <f t="shared" si="3"/>
        <v>0.5612613919227274</v>
      </c>
      <c r="S36" s="99">
        <f t="shared" si="1"/>
        <v>0.6939482474052103</v>
      </c>
      <c r="T36" s="100">
        <f t="shared" si="1"/>
        <v>0.5960082924655716</v>
      </c>
    </row>
    <row r="37" spans="1:20" ht="18" customHeight="1">
      <c r="A37" s="81" t="s">
        <v>147</v>
      </c>
      <c r="B37" s="81" t="s">
        <v>174</v>
      </c>
      <c r="C37" s="81" t="s">
        <v>171</v>
      </c>
      <c r="D37" s="84">
        <v>891531.14</v>
      </c>
      <c r="E37" s="84">
        <v>343176.24</v>
      </c>
      <c r="F37" s="87">
        <f t="shared" si="2"/>
        <v>1234707.38</v>
      </c>
      <c r="H37" s="81" t="s">
        <v>147</v>
      </c>
      <c r="I37" s="81" t="s">
        <v>174</v>
      </c>
      <c r="J37" s="81" t="s">
        <v>171</v>
      </c>
      <c r="K37" s="84">
        <v>568031.44</v>
      </c>
      <c r="L37" s="84">
        <v>201524.80000000002</v>
      </c>
      <c r="M37" s="87">
        <f t="shared" si="4"/>
        <v>769556.24</v>
      </c>
      <c r="O37" s="81" t="s">
        <v>147</v>
      </c>
      <c r="P37" s="81" t="s">
        <v>174</v>
      </c>
      <c r="Q37" s="81" t="s">
        <v>171</v>
      </c>
      <c r="R37" s="99">
        <f t="shared" si="3"/>
        <v>0.5695102017592548</v>
      </c>
      <c r="S37" s="99">
        <f t="shared" si="1"/>
        <v>0.7028983033353708</v>
      </c>
      <c r="T37" s="100">
        <f t="shared" si="1"/>
        <v>0.6044407358713639</v>
      </c>
    </row>
    <row r="38" spans="1:20" ht="18" customHeight="1">
      <c r="A38" s="81" t="s">
        <v>148</v>
      </c>
      <c r="B38" s="81" t="s">
        <v>6</v>
      </c>
      <c r="C38" s="81" t="s">
        <v>171</v>
      </c>
      <c r="D38" s="84">
        <v>704546.27</v>
      </c>
      <c r="E38" s="84">
        <v>271200.33</v>
      </c>
      <c r="F38" s="87">
        <f t="shared" si="2"/>
        <v>975746.6000000001</v>
      </c>
      <c r="H38" s="81" t="s">
        <v>148</v>
      </c>
      <c r="I38" s="81" t="s">
        <v>6</v>
      </c>
      <c r="J38" s="81" t="s">
        <v>171</v>
      </c>
      <c r="K38" s="84">
        <v>443833.16</v>
      </c>
      <c r="L38" s="84">
        <v>157462.05</v>
      </c>
      <c r="M38" s="87">
        <f t="shared" si="4"/>
        <v>601295.21</v>
      </c>
      <c r="O38" s="81" t="s">
        <v>148</v>
      </c>
      <c r="P38" s="81" t="s">
        <v>6</v>
      </c>
      <c r="Q38" s="81" t="s">
        <v>171</v>
      </c>
      <c r="R38" s="99">
        <f t="shared" si="3"/>
        <v>0.58741241866651</v>
      </c>
      <c r="S38" s="99">
        <f t="shared" si="1"/>
        <v>0.7223218546945123</v>
      </c>
      <c r="T38" s="100">
        <f t="shared" si="1"/>
        <v>0.6227413486297357</v>
      </c>
    </row>
    <row r="39" spans="1:20" ht="18" customHeight="1">
      <c r="A39" s="81" t="s">
        <v>149</v>
      </c>
      <c r="B39" s="81" t="s">
        <v>10</v>
      </c>
      <c r="C39" s="81" t="s">
        <v>170</v>
      </c>
      <c r="D39" s="84">
        <v>739967.62</v>
      </c>
      <c r="E39" s="84">
        <v>284835.04</v>
      </c>
      <c r="F39" s="87">
        <f t="shared" si="2"/>
        <v>1024802.6599999999</v>
      </c>
      <c r="H39" s="81" t="s">
        <v>149</v>
      </c>
      <c r="I39" s="81" t="s">
        <v>10</v>
      </c>
      <c r="J39" s="81" t="s">
        <v>170</v>
      </c>
      <c r="K39" s="84">
        <v>466632.34</v>
      </c>
      <c r="L39" s="84">
        <v>165550.67</v>
      </c>
      <c r="M39" s="87">
        <f t="shared" si="4"/>
        <v>632183.01</v>
      </c>
      <c r="O39" s="81" t="s">
        <v>149</v>
      </c>
      <c r="P39" s="81" t="s">
        <v>10</v>
      </c>
      <c r="Q39" s="81" t="s">
        <v>170</v>
      </c>
      <c r="R39" s="99">
        <f t="shared" si="3"/>
        <v>0.5857615440884358</v>
      </c>
      <c r="S39" s="99">
        <f t="shared" si="1"/>
        <v>0.7205308803643016</v>
      </c>
      <c r="T39" s="100">
        <f t="shared" si="1"/>
        <v>0.6210537831442193</v>
      </c>
    </row>
    <row r="40" spans="1:20" ht="18" customHeight="1">
      <c r="A40" s="81" t="s">
        <v>150</v>
      </c>
      <c r="B40" s="81" t="s">
        <v>17</v>
      </c>
      <c r="C40" s="81" t="s">
        <v>170</v>
      </c>
      <c r="D40" s="84">
        <v>1183553.27</v>
      </c>
      <c r="E40" s="84">
        <v>455584.04</v>
      </c>
      <c r="F40" s="87">
        <f t="shared" si="2"/>
        <v>1639137.31</v>
      </c>
      <c r="H40" s="81" t="s">
        <v>150</v>
      </c>
      <c r="I40" s="81" t="s">
        <v>17</v>
      </c>
      <c r="J40" s="81" t="s">
        <v>170</v>
      </c>
      <c r="K40" s="84">
        <v>753673.24</v>
      </c>
      <c r="L40" s="84">
        <v>267386.33</v>
      </c>
      <c r="M40" s="87">
        <f t="shared" si="4"/>
        <v>1021059.5700000001</v>
      </c>
      <c r="O40" s="81" t="s">
        <v>150</v>
      </c>
      <c r="P40" s="81" t="s">
        <v>17</v>
      </c>
      <c r="Q40" s="81" t="s">
        <v>170</v>
      </c>
      <c r="R40" s="99">
        <f t="shared" si="3"/>
        <v>0.5703798505569868</v>
      </c>
      <c r="S40" s="99">
        <f t="shared" si="1"/>
        <v>0.7038419278951169</v>
      </c>
      <c r="T40" s="100">
        <f t="shared" si="1"/>
        <v>0.6053297556380575</v>
      </c>
    </row>
    <row r="41" spans="1:20" ht="18" customHeight="1">
      <c r="A41" s="82" t="s">
        <v>151</v>
      </c>
      <c r="B41" s="82" t="s">
        <v>179</v>
      </c>
      <c r="C41" s="82" t="s">
        <v>171</v>
      </c>
      <c r="D41" s="84">
        <v>863118.7899999999</v>
      </c>
      <c r="E41" s="84">
        <v>332239.49999999994</v>
      </c>
      <c r="F41" s="87">
        <f t="shared" si="2"/>
        <v>1195358.2899999998</v>
      </c>
      <c r="H41" s="82" t="s">
        <v>151</v>
      </c>
      <c r="I41" s="82" t="s">
        <v>179</v>
      </c>
      <c r="J41" s="82" t="s">
        <v>171</v>
      </c>
      <c r="K41" s="84">
        <v>546565.08</v>
      </c>
      <c r="L41" s="84">
        <v>193909.01</v>
      </c>
      <c r="M41" s="87">
        <f t="shared" si="4"/>
        <v>740474.09</v>
      </c>
      <c r="O41" s="82" t="s">
        <v>151</v>
      </c>
      <c r="P41" s="82" t="s">
        <v>179</v>
      </c>
      <c r="Q41" s="82" t="s">
        <v>171</v>
      </c>
      <c r="R41" s="99">
        <f t="shared" si="3"/>
        <v>0.579169291239755</v>
      </c>
      <c r="S41" s="99">
        <f t="shared" si="1"/>
        <v>0.7133783520425374</v>
      </c>
      <c r="T41" s="100">
        <f t="shared" si="1"/>
        <v>0.614314810123876</v>
      </c>
    </row>
    <row r="42" spans="1:20" ht="18" customHeight="1">
      <c r="A42" s="81" t="s">
        <v>152</v>
      </c>
      <c r="B42" s="81" t="s">
        <v>33</v>
      </c>
      <c r="C42" s="81" t="s">
        <v>170</v>
      </c>
      <c r="D42" s="84">
        <v>1308317.38</v>
      </c>
      <c r="E42" s="84">
        <v>503609.37</v>
      </c>
      <c r="F42" s="87">
        <f t="shared" si="2"/>
        <v>1811926.75</v>
      </c>
      <c r="H42" s="81" t="s">
        <v>152</v>
      </c>
      <c r="I42" s="81" t="s">
        <v>33</v>
      </c>
      <c r="J42" s="81" t="s">
        <v>170</v>
      </c>
      <c r="K42" s="84">
        <v>837274.21</v>
      </c>
      <c r="L42" s="84">
        <v>297046.11000000004</v>
      </c>
      <c r="M42" s="87">
        <f t="shared" si="4"/>
        <v>1134320.32</v>
      </c>
      <c r="O42" s="81" t="s">
        <v>152</v>
      </c>
      <c r="P42" s="81" t="s">
        <v>33</v>
      </c>
      <c r="Q42" s="81" t="s">
        <v>170</v>
      </c>
      <c r="R42" s="99">
        <f t="shared" si="3"/>
        <v>0.5625912805793933</v>
      </c>
      <c r="S42" s="99">
        <f t="shared" si="1"/>
        <v>0.6953912306745909</v>
      </c>
      <c r="T42" s="100">
        <f t="shared" si="1"/>
        <v>0.5973677964263215</v>
      </c>
    </row>
    <row r="43" spans="1:20" ht="18" customHeight="1">
      <c r="A43" s="81" t="s">
        <v>153</v>
      </c>
      <c r="B43" s="81" t="s">
        <v>6</v>
      </c>
      <c r="C43" s="81" t="s">
        <v>171</v>
      </c>
      <c r="D43" s="84">
        <v>712840.7399999999</v>
      </c>
      <c r="E43" s="84">
        <v>274393.11</v>
      </c>
      <c r="F43" s="87">
        <f t="shared" si="2"/>
        <v>987233.8499999999</v>
      </c>
      <c r="H43" s="81" t="s">
        <v>153</v>
      </c>
      <c r="I43" s="81" t="s">
        <v>6</v>
      </c>
      <c r="J43" s="81" t="s">
        <v>171</v>
      </c>
      <c r="K43" s="84">
        <v>450105.25</v>
      </c>
      <c r="L43" s="84">
        <v>159687.22999999998</v>
      </c>
      <c r="M43" s="87">
        <f t="shared" si="4"/>
        <v>609792.48</v>
      </c>
      <c r="O43" s="81" t="s">
        <v>153</v>
      </c>
      <c r="P43" s="81" t="s">
        <v>6</v>
      </c>
      <c r="Q43" s="81" t="s">
        <v>171</v>
      </c>
      <c r="R43" s="99">
        <f t="shared" si="3"/>
        <v>0.5837201187944372</v>
      </c>
      <c r="S43" s="99">
        <f t="shared" si="1"/>
        <v>0.7183159229451224</v>
      </c>
      <c r="T43" s="100">
        <f t="shared" si="1"/>
        <v>0.6189669147773025</v>
      </c>
    </row>
    <row r="44" spans="1:20" ht="18" customHeight="1">
      <c r="A44" s="81" t="s">
        <v>154</v>
      </c>
      <c r="B44" s="81" t="s">
        <v>180</v>
      </c>
      <c r="C44" s="81" t="s">
        <v>170</v>
      </c>
      <c r="D44" s="84">
        <v>609572.8500000001</v>
      </c>
      <c r="E44" s="84">
        <v>234642.30000000002</v>
      </c>
      <c r="F44" s="87">
        <f t="shared" si="2"/>
        <v>844215.1500000001</v>
      </c>
      <c r="H44" s="81" t="s">
        <v>154</v>
      </c>
      <c r="I44" s="81" t="s">
        <v>180</v>
      </c>
      <c r="J44" s="81" t="s">
        <v>170</v>
      </c>
      <c r="K44" s="84">
        <v>386094.88</v>
      </c>
      <c r="L44" s="84">
        <v>136977.8</v>
      </c>
      <c r="M44" s="87">
        <f t="shared" si="4"/>
        <v>523072.68</v>
      </c>
      <c r="O44" s="81" t="s">
        <v>154</v>
      </c>
      <c r="P44" s="81" t="s">
        <v>180</v>
      </c>
      <c r="Q44" s="81" t="s">
        <v>170</v>
      </c>
      <c r="R44" s="99">
        <f t="shared" si="3"/>
        <v>0.5788161966820178</v>
      </c>
      <c r="S44" s="99">
        <f t="shared" si="1"/>
        <v>0.7129950984758118</v>
      </c>
      <c r="T44" s="100">
        <f t="shared" si="1"/>
        <v>0.6139538199548105</v>
      </c>
    </row>
    <row r="45" spans="1:20" ht="18" customHeight="1">
      <c r="A45" s="81" t="s">
        <v>155</v>
      </c>
      <c r="B45" s="81" t="s">
        <v>179</v>
      </c>
      <c r="C45" s="81" t="s">
        <v>170</v>
      </c>
      <c r="D45" s="84">
        <v>740852.3</v>
      </c>
      <c r="E45" s="84">
        <v>285175.58</v>
      </c>
      <c r="F45" s="87">
        <f t="shared" si="2"/>
        <v>1026027.8800000001</v>
      </c>
      <c r="H45" s="81" t="s">
        <v>155</v>
      </c>
      <c r="I45" s="81" t="s">
        <v>179</v>
      </c>
      <c r="J45" s="81" t="s">
        <v>170</v>
      </c>
      <c r="K45" s="84">
        <v>472096.09</v>
      </c>
      <c r="L45" s="84">
        <v>167489.1</v>
      </c>
      <c r="M45" s="87">
        <f t="shared" si="4"/>
        <v>639585.1900000001</v>
      </c>
      <c r="O45" s="81" t="s">
        <v>155</v>
      </c>
      <c r="P45" s="81" t="s">
        <v>179</v>
      </c>
      <c r="Q45" s="81" t="s">
        <v>170</v>
      </c>
      <c r="R45" s="99">
        <f t="shared" si="3"/>
        <v>0.5692828551068916</v>
      </c>
      <c r="S45" s="99">
        <f t="shared" si="1"/>
        <v>0.7026515755353633</v>
      </c>
      <c r="T45" s="100">
        <f t="shared" si="1"/>
        <v>0.6042083150799662</v>
      </c>
    </row>
    <row r="46" spans="1:20" ht="18" customHeight="1">
      <c r="A46" s="81" t="s">
        <v>156</v>
      </c>
      <c r="B46" s="81" t="s">
        <v>26</v>
      </c>
      <c r="C46" s="81" t="s">
        <v>170</v>
      </c>
      <c r="D46" s="84">
        <v>1327467.49</v>
      </c>
      <c r="E46" s="84">
        <v>510980.81000000006</v>
      </c>
      <c r="F46" s="87">
        <f t="shared" si="2"/>
        <v>1838448.3</v>
      </c>
      <c r="H46" s="81" t="s">
        <v>156</v>
      </c>
      <c r="I46" s="81" t="s">
        <v>26</v>
      </c>
      <c r="J46" s="81" t="s">
        <v>170</v>
      </c>
      <c r="K46" s="84">
        <v>845983.56</v>
      </c>
      <c r="L46" s="84">
        <v>300135.95</v>
      </c>
      <c r="M46" s="87">
        <f t="shared" si="4"/>
        <v>1146119.51</v>
      </c>
      <c r="O46" s="81" t="s">
        <v>156</v>
      </c>
      <c r="P46" s="81" t="s">
        <v>26</v>
      </c>
      <c r="Q46" s="81" t="s">
        <v>170</v>
      </c>
      <c r="R46" s="99">
        <f t="shared" si="3"/>
        <v>0.5691410008014812</v>
      </c>
      <c r="S46" s="99">
        <f t="shared" si="1"/>
        <v>0.702497851390345</v>
      </c>
      <c r="T46" s="100">
        <f t="shared" si="1"/>
        <v>0.6040633493796821</v>
      </c>
    </row>
    <row r="47" spans="1:20" ht="18" customHeight="1">
      <c r="A47" s="81" t="s">
        <v>157</v>
      </c>
      <c r="B47" s="81" t="s">
        <v>26</v>
      </c>
      <c r="C47" s="81" t="s">
        <v>170</v>
      </c>
      <c r="D47" s="84">
        <v>1149270.75</v>
      </c>
      <c r="E47" s="84">
        <v>442387.6999999999</v>
      </c>
      <c r="F47" s="87">
        <f t="shared" si="2"/>
        <v>1591658.45</v>
      </c>
      <c r="H47" s="81" t="s">
        <v>157</v>
      </c>
      <c r="I47" s="81" t="s">
        <v>26</v>
      </c>
      <c r="J47" s="81" t="s">
        <v>170</v>
      </c>
      <c r="K47" s="84">
        <v>730272.51</v>
      </c>
      <c r="L47" s="84">
        <v>259084.28</v>
      </c>
      <c r="M47" s="87">
        <f t="shared" si="4"/>
        <v>989356.79</v>
      </c>
      <c r="O47" s="81" t="s">
        <v>157</v>
      </c>
      <c r="P47" s="81" t="s">
        <v>26</v>
      </c>
      <c r="Q47" s="81" t="s">
        <v>170</v>
      </c>
      <c r="R47" s="99">
        <f t="shared" si="3"/>
        <v>0.5737560078771142</v>
      </c>
      <c r="S47" s="99">
        <f t="shared" si="1"/>
        <v>0.7075049864082834</v>
      </c>
      <c r="T47" s="100">
        <f t="shared" si="1"/>
        <v>0.6087810445006396</v>
      </c>
    </row>
    <row r="48" spans="1:20" ht="18" customHeight="1">
      <c r="A48" s="81" t="s">
        <v>158</v>
      </c>
      <c r="B48" s="81" t="s">
        <v>174</v>
      </c>
      <c r="C48" s="81" t="s">
        <v>170</v>
      </c>
      <c r="D48" s="84">
        <v>761796.2100000001</v>
      </c>
      <c r="E48" s="84">
        <v>293237.49</v>
      </c>
      <c r="F48" s="87">
        <f t="shared" si="2"/>
        <v>1055033.7000000002</v>
      </c>
      <c r="H48" s="81" t="s">
        <v>158</v>
      </c>
      <c r="I48" s="81" t="s">
        <v>174</v>
      </c>
      <c r="J48" s="81" t="s">
        <v>170</v>
      </c>
      <c r="K48" s="84">
        <v>484776</v>
      </c>
      <c r="L48" s="84">
        <v>171987.65</v>
      </c>
      <c r="M48" s="87">
        <f t="shared" si="4"/>
        <v>656763.65</v>
      </c>
      <c r="O48" s="81" t="s">
        <v>158</v>
      </c>
      <c r="P48" s="81" t="s">
        <v>174</v>
      </c>
      <c r="Q48" s="81" t="s">
        <v>170</v>
      </c>
      <c r="R48" s="99">
        <f t="shared" si="3"/>
        <v>0.5714396133471955</v>
      </c>
      <c r="S48" s="99">
        <f t="shared" si="1"/>
        <v>0.7049915502653825</v>
      </c>
      <c r="T48" s="100">
        <f t="shared" si="1"/>
        <v>0.6064130528539455</v>
      </c>
    </row>
    <row r="49" spans="1:20" ht="18" customHeight="1">
      <c r="A49" s="81" t="s">
        <v>159</v>
      </c>
      <c r="B49" s="81" t="s">
        <v>174</v>
      </c>
      <c r="C49" s="81" t="s">
        <v>170</v>
      </c>
      <c r="D49" s="84">
        <v>1017443.87</v>
      </c>
      <c r="E49" s="84">
        <v>391643.7100000001</v>
      </c>
      <c r="F49" s="87">
        <f t="shared" si="2"/>
        <v>1409087.58</v>
      </c>
      <c r="H49" s="81" t="s">
        <v>159</v>
      </c>
      <c r="I49" s="81" t="s">
        <v>174</v>
      </c>
      <c r="J49" s="81" t="s">
        <v>170</v>
      </c>
      <c r="K49" s="84">
        <v>647439.72</v>
      </c>
      <c r="L49" s="84">
        <v>229697.06000000003</v>
      </c>
      <c r="M49" s="87">
        <f t="shared" si="4"/>
        <v>877136.78</v>
      </c>
      <c r="O49" s="81" t="s">
        <v>159</v>
      </c>
      <c r="P49" s="81" t="s">
        <v>174</v>
      </c>
      <c r="Q49" s="81" t="s">
        <v>170</v>
      </c>
      <c r="R49" s="99">
        <f t="shared" si="3"/>
        <v>0.5714881842590689</v>
      </c>
      <c r="S49" s="99">
        <f t="shared" si="1"/>
        <v>0.7050445051408147</v>
      </c>
      <c r="T49" s="100">
        <f t="shared" si="1"/>
        <v>0.6064627685547515</v>
      </c>
    </row>
    <row r="50" spans="1:20" ht="18" customHeight="1">
      <c r="A50" s="81" t="s">
        <v>160</v>
      </c>
      <c r="B50" s="81" t="s">
        <v>174</v>
      </c>
      <c r="C50" s="81" t="s">
        <v>170</v>
      </c>
      <c r="D50" s="84">
        <v>1104650.6900000002</v>
      </c>
      <c r="E50" s="84">
        <v>425212.1500000001</v>
      </c>
      <c r="F50" s="87">
        <f t="shared" si="2"/>
        <v>1529862.8400000003</v>
      </c>
      <c r="H50" s="81" t="s">
        <v>160</v>
      </c>
      <c r="I50" s="81" t="s">
        <v>174</v>
      </c>
      <c r="J50" s="81" t="s">
        <v>170</v>
      </c>
      <c r="K50" s="84">
        <v>706014.07</v>
      </c>
      <c r="L50" s="84">
        <v>250477.93</v>
      </c>
      <c r="M50" s="87">
        <f t="shared" si="4"/>
        <v>956492</v>
      </c>
      <c r="O50" s="81" t="s">
        <v>160</v>
      </c>
      <c r="P50" s="81" t="s">
        <v>174</v>
      </c>
      <c r="Q50" s="81" t="s">
        <v>170</v>
      </c>
      <c r="R50" s="99">
        <f t="shared" si="3"/>
        <v>0.5646298522067701</v>
      </c>
      <c r="S50" s="99">
        <f t="shared" si="1"/>
        <v>0.6976032578998081</v>
      </c>
      <c r="T50" s="100">
        <f t="shared" si="1"/>
        <v>0.5994517884101491</v>
      </c>
    </row>
    <row r="51" spans="1:20" ht="18" customHeight="1">
      <c r="A51" s="81" t="s">
        <v>161</v>
      </c>
      <c r="B51" s="81" t="s">
        <v>177</v>
      </c>
      <c r="C51" s="81" t="s">
        <v>170</v>
      </c>
      <c r="D51" s="84">
        <v>790452.9500000001</v>
      </c>
      <c r="E51" s="84">
        <v>304268.31</v>
      </c>
      <c r="F51" s="87">
        <f t="shared" si="2"/>
        <v>1094721.26</v>
      </c>
      <c r="H51" s="81" t="s">
        <v>161</v>
      </c>
      <c r="I51" s="81" t="s">
        <v>177</v>
      </c>
      <c r="J51" s="81" t="s">
        <v>170</v>
      </c>
      <c r="K51" s="84">
        <v>503330</v>
      </c>
      <c r="L51" s="84">
        <v>178570.16</v>
      </c>
      <c r="M51" s="87">
        <f t="shared" si="4"/>
        <v>681900.16</v>
      </c>
      <c r="O51" s="81" t="s">
        <v>161</v>
      </c>
      <c r="P51" s="81" t="s">
        <v>177</v>
      </c>
      <c r="Q51" s="81" t="s">
        <v>170</v>
      </c>
      <c r="R51" s="99">
        <f t="shared" si="3"/>
        <v>0.5704467248127472</v>
      </c>
      <c r="S51" s="99">
        <f t="shared" si="1"/>
        <v>0.7039146406096068</v>
      </c>
      <c r="T51" s="100">
        <f t="shared" si="1"/>
        <v>0.6053981568210807</v>
      </c>
    </row>
    <row r="52" spans="1:20" ht="18" customHeight="1">
      <c r="A52" s="81" t="s">
        <v>162</v>
      </c>
      <c r="B52" s="81" t="s">
        <v>179</v>
      </c>
      <c r="C52" s="81" t="s">
        <v>170</v>
      </c>
      <c r="D52" s="84">
        <v>1086404.8099999998</v>
      </c>
      <c r="E52" s="84">
        <v>418188.77999999997</v>
      </c>
      <c r="F52" s="87">
        <f t="shared" si="2"/>
        <v>1504593.5899999999</v>
      </c>
      <c r="H52" s="81" t="s">
        <v>162</v>
      </c>
      <c r="I52" s="81" t="s">
        <v>179</v>
      </c>
      <c r="J52" s="81" t="s">
        <v>170</v>
      </c>
      <c r="K52" s="84">
        <v>687777.85</v>
      </c>
      <c r="L52" s="84">
        <v>244008.13</v>
      </c>
      <c r="M52" s="87">
        <f t="shared" si="4"/>
        <v>931785.98</v>
      </c>
      <c r="O52" s="81" t="s">
        <v>162</v>
      </c>
      <c r="P52" s="81" t="s">
        <v>179</v>
      </c>
      <c r="Q52" s="81" t="s">
        <v>170</v>
      </c>
      <c r="R52" s="99">
        <f t="shared" si="3"/>
        <v>0.579586795358414</v>
      </c>
      <c r="S52" s="99">
        <f t="shared" si="1"/>
        <v>0.7138313383246695</v>
      </c>
      <c r="T52" s="100">
        <f t="shared" si="1"/>
        <v>0.6147416062216347</v>
      </c>
    </row>
    <row r="53" spans="1:20" ht="18" customHeight="1">
      <c r="A53" s="81" t="s">
        <v>163</v>
      </c>
      <c r="B53" s="81" t="s">
        <v>179</v>
      </c>
      <c r="C53" s="81" t="s">
        <v>170</v>
      </c>
      <c r="D53" s="84">
        <v>1712850.0899999999</v>
      </c>
      <c r="E53" s="84">
        <v>659325.7599999998</v>
      </c>
      <c r="F53" s="87">
        <f t="shared" si="2"/>
        <v>2372175.8499999996</v>
      </c>
      <c r="H53" s="81" t="s">
        <v>163</v>
      </c>
      <c r="I53" s="81" t="s">
        <v>179</v>
      </c>
      <c r="J53" s="81" t="s">
        <v>170</v>
      </c>
      <c r="K53" s="84">
        <v>1086121.18</v>
      </c>
      <c r="L53" s="84">
        <v>385331.43</v>
      </c>
      <c r="M53" s="87">
        <f t="shared" si="4"/>
        <v>1471452.6099999999</v>
      </c>
      <c r="O53" s="81" t="s">
        <v>163</v>
      </c>
      <c r="P53" s="81" t="s">
        <v>179</v>
      </c>
      <c r="Q53" s="81" t="s">
        <v>170</v>
      </c>
      <c r="R53" s="99">
        <f t="shared" si="3"/>
        <v>0.5770340561814657</v>
      </c>
      <c r="S53" s="99">
        <f t="shared" si="1"/>
        <v>0.7110614620769444</v>
      </c>
      <c r="T53" s="100">
        <f t="shared" si="1"/>
        <v>0.612132007431758</v>
      </c>
    </row>
    <row r="54" spans="1:20" ht="18" customHeight="1">
      <c r="A54" s="81" t="s">
        <v>164</v>
      </c>
      <c r="B54" s="81" t="s">
        <v>179</v>
      </c>
      <c r="C54" s="81" t="s">
        <v>170</v>
      </c>
      <c r="D54" s="84">
        <v>495947.86</v>
      </c>
      <c r="E54" s="84">
        <v>190904.74000000005</v>
      </c>
      <c r="F54" s="87">
        <f t="shared" si="2"/>
        <v>686852.6000000001</v>
      </c>
      <c r="H54" s="81" t="s">
        <v>164</v>
      </c>
      <c r="I54" s="81" t="s">
        <v>179</v>
      </c>
      <c r="J54" s="81" t="s">
        <v>170</v>
      </c>
      <c r="K54" s="84">
        <v>314232.86</v>
      </c>
      <c r="L54" s="84">
        <v>111482.75</v>
      </c>
      <c r="M54" s="87">
        <f t="shared" si="4"/>
        <v>425715.61</v>
      </c>
      <c r="O54" s="81" t="s">
        <v>164</v>
      </c>
      <c r="P54" s="81" t="s">
        <v>179</v>
      </c>
      <c r="Q54" s="81" t="s">
        <v>170</v>
      </c>
      <c r="R54" s="99">
        <f t="shared" si="3"/>
        <v>0.5782813420595161</v>
      </c>
      <c r="S54" s="99">
        <f t="shared" si="1"/>
        <v>0.712415059728972</v>
      </c>
      <c r="T54" s="100">
        <f t="shared" si="1"/>
        <v>0.6134071287637306</v>
      </c>
    </row>
    <row r="55" spans="1:20" ht="18" customHeight="1">
      <c r="A55" s="81" t="s">
        <v>165</v>
      </c>
      <c r="B55" s="81" t="s">
        <v>179</v>
      </c>
      <c r="C55" s="81" t="s">
        <v>171</v>
      </c>
      <c r="D55" s="84">
        <v>1092832.17</v>
      </c>
      <c r="E55" s="84">
        <v>420662.85000000003</v>
      </c>
      <c r="F55" s="87">
        <f t="shared" si="2"/>
        <v>1513495.02</v>
      </c>
      <c r="H55" s="81" t="s">
        <v>165</v>
      </c>
      <c r="I55" s="81" t="s">
        <v>179</v>
      </c>
      <c r="J55" s="81" t="s">
        <v>171</v>
      </c>
      <c r="K55" s="84">
        <v>693800.04</v>
      </c>
      <c r="L55" s="84">
        <v>246144.68</v>
      </c>
      <c r="M55" s="87">
        <f t="shared" si="4"/>
        <v>939944.72</v>
      </c>
      <c r="O55" s="81" t="s">
        <v>165</v>
      </c>
      <c r="P55" s="81" t="s">
        <v>179</v>
      </c>
      <c r="Q55" s="81" t="s">
        <v>171</v>
      </c>
      <c r="R55" s="99">
        <f t="shared" si="3"/>
        <v>0.5751399639584913</v>
      </c>
      <c r="S55" s="99">
        <f t="shared" si="1"/>
        <v>0.7090064672533245</v>
      </c>
      <c r="T55" s="100">
        <f t="shared" si="1"/>
        <v>0.6101957783219423</v>
      </c>
    </row>
    <row r="56" spans="1:20" ht="18" customHeight="1">
      <c r="A56" s="81" t="s">
        <v>166</v>
      </c>
      <c r="B56" s="81" t="s">
        <v>181</v>
      </c>
      <c r="C56" s="81" t="s">
        <v>170</v>
      </c>
      <c r="D56" s="84">
        <v>669726.0999999999</v>
      </c>
      <c r="E56" s="84">
        <v>257797.02999999997</v>
      </c>
      <c r="F56" s="87">
        <f t="shared" si="2"/>
        <v>927523.1299999999</v>
      </c>
      <c r="H56" s="81" t="s">
        <v>166</v>
      </c>
      <c r="I56" s="81" t="s">
        <v>181</v>
      </c>
      <c r="J56" s="81" t="s">
        <v>170</v>
      </c>
      <c r="K56" s="84">
        <v>426448.44</v>
      </c>
      <c r="L56" s="84">
        <v>151294.33</v>
      </c>
      <c r="M56" s="87">
        <f t="shared" si="4"/>
        <v>577742.77</v>
      </c>
      <c r="O56" s="81" t="s">
        <v>166</v>
      </c>
      <c r="P56" s="81" t="s">
        <v>181</v>
      </c>
      <c r="Q56" s="81" t="s">
        <v>170</v>
      </c>
      <c r="R56" s="99">
        <f t="shared" si="3"/>
        <v>0.5704737951439096</v>
      </c>
      <c r="S56" s="99">
        <f t="shared" si="1"/>
        <v>0.7039437631271441</v>
      </c>
      <c r="T56" s="100">
        <f t="shared" si="1"/>
        <v>0.605425767595499</v>
      </c>
    </row>
    <row r="57" spans="1:20" ht="18" customHeight="1">
      <c r="A57" s="83" t="s">
        <v>167</v>
      </c>
      <c r="B57" s="83"/>
      <c r="C57" s="83"/>
      <c r="D57" s="85">
        <f>SUM(D4:D56)</f>
        <v>48877267.88000002</v>
      </c>
      <c r="E57" s="85">
        <f>SUM(E4:E56)</f>
        <v>18814280.500000004</v>
      </c>
      <c r="F57" s="88">
        <f>SUM(F4:F56)</f>
        <v>67691548.38000003</v>
      </c>
      <c r="H57" s="83" t="s">
        <v>167</v>
      </c>
      <c r="I57" s="83"/>
      <c r="J57" s="83"/>
      <c r="K57" s="85">
        <f>SUM(K4:K56)</f>
        <v>30851346.599999998</v>
      </c>
      <c r="L57" s="85">
        <f>SUM(L4:L56)</f>
        <v>10945365</v>
      </c>
      <c r="M57" s="88">
        <f>SUM(M4:M56)</f>
        <v>41796711.599999994</v>
      </c>
      <c r="O57" s="83" t="s">
        <v>167</v>
      </c>
      <c r="P57" s="83"/>
      <c r="Q57" s="83"/>
      <c r="R57" s="101">
        <f t="shared" si="3"/>
        <v>0.5842831275312963</v>
      </c>
      <c r="S57" s="101">
        <f t="shared" si="1"/>
        <v>0.7189267329138866</v>
      </c>
      <c r="T57" s="102">
        <f t="shared" si="1"/>
        <v>0.6195424421858113</v>
      </c>
    </row>
    <row r="59" spans="1:20" ht="30" customHeight="1">
      <c r="A59" s="115" t="s">
        <v>172</v>
      </c>
      <c r="B59" s="115"/>
      <c r="C59" s="115"/>
      <c r="D59" s="115"/>
      <c r="E59" s="115"/>
      <c r="F59" s="115"/>
      <c r="H59" s="115" t="s">
        <v>172</v>
      </c>
      <c r="I59" s="115"/>
      <c r="J59" s="115"/>
      <c r="K59" s="115"/>
      <c r="L59" s="115"/>
      <c r="M59" s="115"/>
      <c r="O59" s="115" t="s">
        <v>172</v>
      </c>
      <c r="P59" s="115"/>
      <c r="Q59" s="115"/>
      <c r="R59" s="115"/>
      <c r="S59" s="115"/>
      <c r="T59" s="115"/>
    </row>
  </sheetData>
  <sheetProtection/>
  <autoFilter ref="A3:F3"/>
  <mergeCells count="3">
    <mergeCell ref="A59:F59"/>
    <mergeCell ref="H59:M59"/>
    <mergeCell ref="O59:T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K3:M34"/>
  <sheetViews>
    <sheetView showGridLines="0" zoomScalePageLayoutView="0" workbookViewId="0" topLeftCell="A1">
      <selection activeCell="M36" sqref="L36:M36"/>
    </sheetView>
  </sheetViews>
  <sheetFormatPr defaultColWidth="11.421875" defaultRowHeight="12.75"/>
  <cols>
    <col min="10" max="10" width="5.00390625" style="69" customWidth="1"/>
    <col min="11" max="11" width="11.57421875" style="89" bestFit="1" customWidth="1"/>
    <col min="12" max="12" width="16.7109375" style="89" bestFit="1" customWidth="1"/>
    <col min="13" max="13" width="15.7109375" style="89" bestFit="1" customWidth="1"/>
    <col min="14" max="15" width="11.421875" style="69" customWidth="1"/>
    <col min="16" max="16" width="11.421875" style="96" customWidth="1"/>
  </cols>
  <sheetData>
    <row r="3" spans="12:13" ht="25.5">
      <c r="L3" s="90" t="s">
        <v>91</v>
      </c>
      <c r="M3" s="90" t="s">
        <v>92</v>
      </c>
    </row>
    <row r="4" spans="11:13" ht="12.75">
      <c r="K4" s="95">
        <v>43831</v>
      </c>
      <c r="L4" s="91">
        <f>+'Municipios Ene. 2021 vs 2020'!P91</f>
        <v>957683127.9001107</v>
      </c>
      <c r="M4" s="91">
        <f>+'Municipios Ene. 2021 vs 2020'!U91</f>
        <v>268269880.26999992</v>
      </c>
    </row>
    <row r="5" spans="11:13" ht="12.75">
      <c r="K5" s="95">
        <v>44197</v>
      </c>
      <c r="L5" s="91">
        <f>+'Municipios Ene. 2021 vs 2020'!E91</f>
        <v>1249158009.29</v>
      </c>
      <c r="M5" s="91">
        <f>+'Municipios Ene. 2021 vs 2020'!J91</f>
        <v>380929625.21000016</v>
      </c>
    </row>
    <row r="29" spans="12:13" ht="25.5">
      <c r="L29" s="90" t="s">
        <v>91</v>
      </c>
      <c r="M29" s="90" t="s">
        <v>92</v>
      </c>
    </row>
    <row r="30" spans="11:13" ht="12.75">
      <c r="K30" s="95">
        <v>43831</v>
      </c>
      <c r="L30" s="91">
        <f>+'Comunas Enero 2021 vs 2020'!K57</f>
        <v>30851346.599999998</v>
      </c>
      <c r="M30" s="91">
        <f>+'Comunas Enero 2021 vs 2020'!L57</f>
        <v>10945365</v>
      </c>
    </row>
    <row r="31" spans="11:13" ht="12.75">
      <c r="K31" s="95">
        <v>44197</v>
      </c>
      <c r="L31" s="91">
        <f>+'Comunas Enero 2021 vs 2020'!D57</f>
        <v>48877267.88000002</v>
      </c>
      <c r="M31" s="91">
        <f>+'Comunas Enero 2021 vs 2020'!E57</f>
        <v>18814280.500000004</v>
      </c>
    </row>
    <row r="32" spans="11:13" ht="12.75">
      <c r="K32" s="90"/>
      <c r="L32" s="91"/>
      <c r="M32" s="91"/>
    </row>
    <row r="33" spans="11:13" ht="12.75">
      <c r="K33" s="90"/>
      <c r="L33" s="91"/>
      <c r="M33" s="91"/>
    </row>
    <row r="34" spans="11:13" ht="12.75">
      <c r="K34" s="90"/>
      <c r="L34" s="91"/>
      <c r="M34" s="91"/>
    </row>
  </sheetData>
  <sheetProtection/>
  <printOptions/>
  <pageMargins left="0.66" right="0.35" top="0.7480314960629921" bottom="0.33" header="0.31496062992125984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DGRM</dc:creator>
  <cp:keywords/>
  <dc:description/>
  <cp:lastModifiedBy>Gob E R 2</cp:lastModifiedBy>
  <cp:lastPrinted>2020-03-30T14:29:13Z</cp:lastPrinted>
  <dcterms:created xsi:type="dcterms:W3CDTF">2016-11-11T12:47:15Z</dcterms:created>
  <dcterms:modified xsi:type="dcterms:W3CDTF">2021-02-23T14:57:01Z</dcterms:modified>
  <cp:category/>
  <cp:version/>
  <cp:contentType/>
  <cp:contentStatus/>
</cp:coreProperties>
</file>