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suario\Desktop\Documents\Pasante\Encargos Anabella\"/>
    </mc:Choice>
  </mc:AlternateContent>
  <bookViews>
    <workbookView xWindow="0" yWindow="0" windowWidth="23040" windowHeight="9195" tabRatio="965" firstSheet="46" activeTab="47"/>
  </bookViews>
  <sheets>
    <sheet name="Caratula " sheetId="1" r:id="rId1"/>
    <sheet name="1 de Mayo" sheetId="2" r:id="rId2"/>
    <sheet name="Alcaraz" sheetId="3" r:id="rId3"/>
    <sheet name="Aldea San Antonio" sheetId="4" r:id="rId4"/>
    <sheet name="Basavilbaso" sheetId="5" r:id="rId5"/>
    <sheet name="Bovril" sheetId="6" r:id="rId6"/>
    <sheet name="Caseros" sheetId="9" r:id="rId7"/>
    <sheet name="Cerrito" sheetId="7" r:id="rId8"/>
    <sheet name="Chajarí" sheetId="8" r:id="rId9"/>
    <sheet name="Colonia Avellaneda" sheetId="10" r:id="rId10"/>
    <sheet name="Colonia Ayuí" sheetId="11" r:id="rId11"/>
    <sheet name="Colonia Elía" sheetId="12" r:id="rId12"/>
    <sheet name="CDU" sheetId="13" r:id="rId13"/>
    <sheet name="Concordia" sheetId="14" r:id="rId14"/>
    <sheet name="Conscripto Bernardi" sheetId="15" r:id="rId15"/>
    <sheet name="Crespo" sheetId="16" r:id="rId16"/>
    <sheet name="Enrique Carbó" sheetId="17" r:id="rId17"/>
    <sheet name="Federal" sheetId="18" r:id="rId18"/>
    <sheet name="General Campos" sheetId="19" r:id="rId19"/>
    <sheet name="Gral Galarza" sheetId="20" r:id="rId20"/>
    <sheet name="General Ramírez" sheetId="21" r:id="rId21"/>
    <sheet name="Gilbert" sheetId="22" r:id="rId22"/>
    <sheet name="Gualeguaychú" sheetId="23" r:id="rId23"/>
    <sheet name="Hasenkamp" sheetId="24" r:id="rId24"/>
    <sheet name="Hernández" sheetId="25" r:id="rId25"/>
    <sheet name="Herrera" sheetId="27" r:id="rId26"/>
    <sheet name="Ibicuy" sheetId="26" r:id="rId27"/>
    <sheet name="La Paz" sheetId="28" r:id="rId28"/>
    <sheet name="Los Charrúas" sheetId="29" r:id="rId29"/>
    <sheet name="Maria Grande" sheetId="58" r:id="rId30"/>
    <sheet name="Oro Verde" sheetId="30" r:id="rId31"/>
    <sheet name="Paraná" sheetId="31" r:id="rId32"/>
    <sheet name="Pronunciamiento" sheetId="32" r:id="rId33"/>
    <sheet name="Lucas González" sheetId="33" r:id="rId34"/>
    <sheet name="Piedras Blancas" sheetId="35" r:id="rId35"/>
    <sheet name="Pueblo General Belgrano" sheetId="36" r:id="rId36"/>
    <sheet name="Puerto Yeruá" sheetId="37" r:id="rId37"/>
    <sheet name="San Benito" sheetId="38" r:id="rId38"/>
    <sheet name="San Gustavo" sheetId="39" r:id="rId39"/>
    <sheet name="San José" sheetId="40" r:id="rId40"/>
    <sheet name="San José de Feliciano" sheetId="41" r:id="rId41"/>
    <sheet name="San Salvador" sheetId="42" r:id="rId42"/>
    <sheet name="Santa Anita" sheetId="43" r:id="rId43"/>
    <sheet name="Seguí" sheetId="44" r:id="rId44"/>
    <sheet name="Ubajay" sheetId="45" r:id="rId45"/>
    <sheet name="Urdinarrain" sheetId="46" r:id="rId46"/>
    <sheet name="Valle María" sheetId="47" r:id="rId47"/>
    <sheet name="Viale" sheetId="48" r:id="rId48"/>
    <sheet name="Victoria" sheetId="49" r:id="rId49"/>
    <sheet name="Villa Clara" sheetId="50" r:id="rId50"/>
    <sheet name="Villa del Rosario" sheetId="51" r:id="rId51"/>
    <sheet name="Villa Domínguez" sheetId="52" r:id="rId52"/>
    <sheet name="Villa Elisa" sheetId="53" r:id="rId53"/>
    <sheet name="Villa Hernandarias" sheetId="54" r:id="rId54"/>
    <sheet name="Villa Mantero" sheetId="55" r:id="rId55"/>
    <sheet name="Villa Urquiza" sheetId="56" r:id="rId56"/>
    <sheet name="Villaguay" sheetId="57" r:id="rId57"/>
  </sheets>
  <externalReferences>
    <externalReference r:id="rId58"/>
  </externalReferences>
  <definedNames>
    <definedName name="_xlnm.Print_Area" localSheetId="29">'Maria Grande'!$A$1:$L$57</definedName>
  </definedNames>
  <calcPr calcId="152511"/>
</workbook>
</file>

<file path=xl/calcChain.xml><?xml version="1.0" encoding="utf-8"?>
<calcChain xmlns="http://schemas.openxmlformats.org/spreadsheetml/2006/main">
  <c r="K13" i="58" l="1"/>
  <c r="K14" i="58"/>
  <c r="K15" i="58"/>
  <c r="K16" i="58"/>
  <c r="K18" i="58"/>
  <c r="K22" i="58"/>
  <c r="K28" i="58"/>
  <c r="K30" i="58"/>
  <c r="K31" i="58"/>
  <c r="K51" i="58"/>
  <c r="K15" i="40" l="1"/>
  <c r="K36" i="56" l="1"/>
  <c r="K32" i="56"/>
  <c r="K30" i="56"/>
  <c r="K28" i="56"/>
  <c r="K26" i="56"/>
  <c r="K21" i="56"/>
  <c r="K19" i="56"/>
  <c r="K12" i="56"/>
  <c r="K10" i="56"/>
  <c r="K43" i="55"/>
  <c r="K41" i="55"/>
  <c r="K49" i="55" s="1"/>
  <c r="K38" i="55"/>
  <c r="K36" i="55"/>
  <c r="K24" i="55"/>
  <c r="K16" i="55"/>
  <c r="K11" i="55"/>
  <c r="K44" i="54"/>
  <c r="K42" i="54"/>
  <c r="K48" i="54" s="1"/>
  <c r="K39" i="54"/>
  <c r="K34" i="54"/>
  <c r="K31" i="54"/>
  <c r="K26" i="54"/>
  <c r="K20" i="54"/>
  <c r="K17" i="54"/>
  <c r="K11" i="54"/>
  <c r="K37" i="53"/>
  <c r="K33" i="53"/>
  <c r="K29" i="53"/>
  <c r="K27" i="53"/>
  <c r="K18" i="53"/>
  <c r="K52" i="53" s="1"/>
  <c r="K16" i="53"/>
  <c r="K9" i="53"/>
  <c r="K32" i="52"/>
  <c r="K30" i="52"/>
  <c r="K19" i="52"/>
  <c r="K11" i="52"/>
  <c r="K49" i="51"/>
  <c r="J43" i="51"/>
  <c r="K41" i="51"/>
  <c r="K38" i="51"/>
  <c r="K35" i="51"/>
  <c r="K30" i="51"/>
  <c r="K27" i="51"/>
  <c r="I19" i="51"/>
  <c r="H19" i="51"/>
  <c r="K12" i="51"/>
  <c r="K56" i="51" s="1"/>
  <c r="K64" i="49"/>
  <c r="K68" i="49" s="1"/>
  <c r="K58" i="49"/>
  <c r="K55" i="49"/>
  <c r="K50" i="49"/>
  <c r="K41" i="49"/>
  <c r="K12" i="49"/>
  <c r="K10" i="49"/>
  <c r="K64" i="48"/>
  <c r="K59" i="48" s="1"/>
  <c r="K54" i="48"/>
  <c r="K51" i="48"/>
  <c r="K50" i="48"/>
  <c r="K49" i="48"/>
  <c r="K40" i="48"/>
  <c r="K33" i="48" s="1"/>
  <c r="K38" i="48"/>
  <c r="K31" i="48"/>
  <c r="K30" i="48" s="1"/>
  <c r="K20" i="48"/>
  <c r="K19" i="48"/>
  <c r="K13" i="48"/>
  <c r="K12" i="48" s="1"/>
  <c r="K29" i="47"/>
  <c r="K34" i="47" s="1"/>
  <c r="K24" i="47"/>
  <c r="K19" i="47"/>
  <c r="K16" i="47"/>
  <c r="K12" i="47"/>
  <c r="K37" i="45"/>
  <c r="K35" i="45"/>
  <c r="K32" i="45"/>
  <c r="K30" i="45"/>
  <c r="K22" i="45"/>
  <c r="K20" i="45"/>
  <c r="K11" i="45"/>
  <c r="K9" i="45"/>
  <c r="K41" i="45" s="1"/>
  <c r="K44" i="44"/>
  <c r="K43" i="44"/>
  <c r="K41" i="44"/>
  <c r="K36" i="44"/>
  <c r="K33" i="44"/>
  <c r="K29" i="44"/>
  <c r="K24" i="44"/>
  <c r="K47" i="44" s="1"/>
  <c r="K20" i="44"/>
  <c r="K11" i="44"/>
  <c r="K9" i="44"/>
  <c r="K58" i="43"/>
  <c r="K63" i="43" s="1"/>
  <c r="K51" i="43"/>
  <c r="K44" i="43"/>
  <c r="K42" i="43"/>
  <c r="K40" i="43"/>
  <c r="K36" i="43"/>
  <c r="K28" i="43"/>
  <c r="K26" i="43"/>
  <c r="K11" i="43"/>
  <c r="K9" i="43"/>
  <c r="K34" i="41"/>
  <c r="K32" i="41"/>
  <c r="K29" i="41"/>
  <c r="K27" i="41"/>
  <c r="K22" i="41"/>
  <c r="K19" i="41"/>
  <c r="K12" i="41"/>
  <c r="K10" i="41"/>
  <c r="K36" i="41" s="1"/>
  <c r="K39" i="40"/>
  <c r="K33" i="40"/>
  <c r="K9" i="40"/>
  <c r="K51" i="40" s="1"/>
  <c r="K32" i="39"/>
  <c r="K34" i="39" s="1"/>
  <c r="K30" i="39"/>
  <c r="K28" i="39"/>
  <c r="K24" i="39"/>
  <c r="K18" i="39"/>
  <c r="K16" i="39"/>
  <c r="K11" i="39"/>
  <c r="K9" i="39"/>
  <c r="K45" i="38"/>
  <c r="K42" i="38"/>
  <c r="K40" i="38"/>
  <c r="K37" i="38"/>
  <c r="J35" i="38"/>
  <c r="K34" i="38"/>
  <c r="J29" i="38"/>
  <c r="J30" i="38" s="1"/>
  <c r="J31" i="38" s="1"/>
  <c r="J32" i="38" s="1"/>
  <c r="K27" i="38"/>
  <c r="K24" i="38"/>
  <c r="J23" i="38"/>
  <c r="K22" i="38"/>
  <c r="J21" i="38"/>
  <c r="J22" i="38" s="1"/>
  <c r="K15" i="38"/>
  <c r="K14" i="38"/>
  <c r="K13" i="38"/>
  <c r="K12" i="38" s="1"/>
  <c r="K10" i="38"/>
  <c r="K32" i="37"/>
  <c r="K30" i="37"/>
  <c r="K28" i="37"/>
  <c r="K26" i="37"/>
  <c r="K20" i="37"/>
  <c r="K18" i="37"/>
  <c r="K12" i="37"/>
  <c r="K10" i="37"/>
  <c r="K34" i="37" s="1"/>
  <c r="K37" i="36"/>
  <c r="K35" i="36"/>
  <c r="K32" i="36"/>
  <c r="K30" i="36"/>
  <c r="K26" i="36"/>
  <c r="K18" i="36"/>
  <c r="K13" i="36"/>
  <c r="K11" i="36"/>
  <c r="K9" i="36"/>
  <c r="K39" i="36" s="1"/>
  <c r="K41" i="35"/>
  <c r="K39" i="35"/>
  <c r="K36" i="35"/>
  <c r="K30" i="35"/>
  <c r="J25" i="35"/>
  <c r="J23" i="35"/>
  <c r="J22" i="35"/>
  <c r="K21" i="35"/>
  <c r="J19" i="35"/>
  <c r="K16" i="35"/>
  <c r="J15" i="35"/>
  <c r="J27" i="35" s="1"/>
  <c r="J14" i="35"/>
  <c r="J26" i="35" s="1"/>
  <c r="K12" i="35"/>
  <c r="K10" i="35"/>
  <c r="K46" i="35" s="1"/>
  <c r="K36" i="33"/>
  <c r="K34" i="33"/>
  <c r="K31" i="33"/>
  <c r="K29" i="33"/>
  <c r="K22" i="33"/>
  <c r="K19" i="33"/>
  <c r="K12" i="33"/>
  <c r="K10" i="33"/>
  <c r="K39" i="33" s="1"/>
  <c r="K41" i="32"/>
  <c r="K39" i="32"/>
  <c r="K36" i="32"/>
  <c r="K34" i="32"/>
  <c r="K19" i="32"/>
  <c r="K17" i="32"/>
  <c r="K13" i="32"/>
  <c r="K12" i="32" s="1"/>
  <c r="K10" i="32"/>
  <c r="K43" i="32" s="1"/>
  <c r="K46" i="31"/>
  <c r="K52" i="31" s="1"/>
  <c r="K41" i="31"/>
  <c r="K35" i="31"/>
  <c r="K25" i="31"/>
  <c r="K22" i="31"/>
  <c r="K12" i="31"/>
  <c r="K37" i="30"/>
  <c r="K35" i="30"/>
  <c r="K31" i="30"/>
  <c r="K28" i="30"/>
  <c r="K19" i="30"/>
  <c r="K17" i="30"/>
  <c r="K11" i="30"/>
  <c r="K9" i="30"/>
  <c r="K43" i="30" s="1"/>
  <c r="K30" i="29"/>
  <c r="K28" i="29"/>
  <c r="K25" i="29"/>
  <c r="K23" i="29"/>
  <c r="K21" i="29"/>
  <c r="K19" i="29" s="1"/>
  <c r="K17" i="29"/>
  <c r="K13" i="29"/>
  <c r="K12" i="29"/>
  <c r="K10" i="29"/>
  <c r="K61" i="28"/>
  <c r="K59" i="28"/>
  <c r="K56" i="28"/>
  <c r="K48" i="28"/>
  <c r="K46" i="28"/>
  <c r="K43" i="28"/>
  <c r="K12" i="28"/>
  <c r="K10" i="28"/>
  <c r="K63" i="28" s="1"/>
  <c r="K43" i="27"/>
  <c r="K41" i="27"/>
  <c r="K39" i="27"/>
  <c r="K36" i="27"/>
  <c r="K21" i="27"/>
  <c r="K18" i="27"/>
  <c r="K12" i="27"/>
  <c r="K10" i="27"/>
  <c r="K200" i="26"/>
  <c r="K198" i="26"/>
  <c r="K186" i="26"/>
  <c r="K182" i="26"/>
  <c r="K35" i="26"/>
  <c r="K32" i="26"/>
  <c r="K12" i="26"/>
  <c r="K10" i="26"/>
  <c r="K206" i="26" s="1"/>
  <c r="K41" i="23"/>
  <c r="K39" i="23"/>
  <c r="K36" i="23"/>
  <c r="K34" i="23"/>
  <c r="K32" i="23"/>
  <c r="K30" i="23"/>
  <c r="K27" i="23"/>
  <c r="K12" i="23"/>
  <c r="K10" i="23"/>
  <c r="K28" i="22"/>
  <c r="K26" i="22"/>
  <c r="K24" i="22"/>
  <c r="K22" i="22"/>
  <c r="K20" i="22"/>
  <c r="K17" i="22"/>
  <c r="K11" i="22"/>
  <c r="K9" i="22"/>
  <c r="K40" i="22" s="1"/>
  <c r="K46" i="21"/>
  <c r="K40" i="21" s="1"/>
  <c r="K38" i="21"/>
  <c r="K35" i="21"/>
  <c r="K33" i="21"/>
  <c r="K27" i="21"/>
  <c r="K22" i="21"/>
  <c r="K12" i="21"/>
  <c r="K10" i="21"/>
  <c r="K47" i="21" s="1"/>
  <c r="K39" i="20"/>
  <c r="K37" i="20"/>
  <c r="K34" i="20"/>
  <c r="K30" i="20"/>
  <c r="K19" i="20"/>
  <c r="K16" i="20"/>
  <c r="K12" i="20"/>
  <c r="K10" i="20"/>
  <c r="K41" i="20" s="1"/>
  <c r="K40" i="19"/>
  <c r="K38" i="19"/>
  <c r="K36" i="19"/>
  <c r="K33" i="19"/>
  <c r="K31" i="19"/>
  <c r="K23" i="19"/>
  <c r="K20" i="19"/>
  <c r="K12" i="19"/>
  <c r="K10" i="19"/>
  <c r="L40" i="18"/>
  <c r="K40" i="18"/>
  <c r="L37" i="18"/>
  <c r="K37" i="18"/>
  <c r="L34" i="18"/>
  <c r="K34" i="18"/>
  <c r="L31" i="18"/>
  <c r="K31" i="18"/>
  <c r="L22" i="18"/>
  <c r="K22" i="18"/>
  <c r="K19" i="18"/>
  <c r="L11" i="18"/>
  <c r="K11" i="18"/>
  <c r="K28" i="17"/>
  <c r="K26" i="17"/>
  <c r="K23" i="17"/>
  <c r="K21" i="17"/>
  <c r="K19" i="17"/>
  <c r="K17" i="17"/>
  <c r="K11" i="17"/>
  <c r="K9" i="17"/>
  <c r="K34" i="17" s="1"/>
  <c r="K49" i="15"/>
  <c r="K42" i="15" s="1"/>
  <c r="K48" i="15"/>
  <c r="K47" i="15"/>
  <c r="K46" i="15"/>
  <c r="K44" i="15"/>
  <c r="K43" i="15"/>
  <c r="K40" i="15"/>
  <c r="K37" i="15"/>
  <c r="K36" i="15" s="1"/>
  <c r="K34" i="15"/>
  <c r="K33" i="15"/>
  <c r="K32" i="15" s="1"/>
  <c r="K21" i="15"/>
  <c r="K26" i="15" s="1"/>
  <c r="K15" i="15"/>
  <c r="K13" i="15"/>
  <c r="K11" i="15"/>
  <c r="K34" i="14"/>
  <c r="K40" i="14" s="1"/>
  <c r="K31" i="14"/>
  <c r="K17" i="14"/>
  <c r="K14" i="14"/>
  <c r="K8" i="14"/>
  <c r="K42" i="13"/>
  <c r="K40" i="13"/>
  <c r="K38" i="13"/>
  <c r="K33" i="13"/>
  <c r="K29" i="13"/>
  <c r="G26" i="13"/>
  <c r="K21" i="13"/>
  <c r="K19" i="13"/>
  <c r="G16" i="13"/>
  <c r="K12" i="13"/>
  <c r="K62" i="12"/>
  <c r="K60" i="12"/>
  <c r="K58" i="12"/>
  <c r="K56" i="12"/>
  <c r="K20" i="12"/>
  <c r="K18" i="12"/>
  <c r="K11" i="12"/>
  <c r="K9" i="12"/>
  <c r="K68" i="12" s="1"/>
  <c r="K34" i="11"/>
  <c r="K33" i="11"/>
  <c r="K30" i="11"/>
  <c r="K25" i="11"/>
  <c r="K22" i="11"/>
  <c r="K20" i="11"/>
  <c r="K17" i="11"/>
  <c r="K11" i="11"/>
  <c r="K9" i="11"/>
  <c r="K36" i="11" s="1"/>
  <c r="K27" i="10"/>
  <c r="K23" i="10"/>
  <c r="K17" i="10"/>
  <c r="K15" i="10"/>
  <c r="K11" i="10"/>
  <c r="K33" i="10" s="1"/>
  <c r="K38" i="9"/>
  <c r="K32" i="9"/>
  <c r="K29" i="9"/>
  <c r="K19" i="9"/>
  <c r="K16" i="9"/>
  <c r="K11" i="9"/>
  <c r="K42" i="9" s="1"/>
  <c r="K48" i="8"/>
  <c r="K44" i="8"/>
  <c r="K40" i="8"/>
  <c r="K34" i="8"/>
  <c r="K27" i="8"/>
  <c r="K24" i="8"/>
  <c r="K11" i="8"/>
  <c r="K9" i="8"/>
  <c r="K56" i="8" s="1"/>
  <c r="K40" i="6"/>
  <c r="K32" i="6"/>
  <c r="K22" i="6"/>
  <c r="K11" i="6"/>
  <c r="K56" i="4"/>
  <c r="K51" i="4"/>
  <c r="K44" i="4"/>
  <c r="K42" i="4"/>
  <c r="K37" i="4"/>
  <c r="K35" i="4"/>
  <c r="K27" i="4"/>
  <c r="K24" i="4"/>
  <c r="K12" i="4"/>
  <c r="K9" i="4" s="1"/>
  <c r="K10" i="4"/>
  <c r="K62" i="4" s="1"/>
  <c r="K42" i="3"/>
  <c r="K40" i="3" s="1"/>
  <c r="K38" i="3"/>
  <c r="K35" i="3"/>
  <c r="K33" i="3"/>
  <c r="K25" i="3"/>
  <c r="K11" i="3"/>
  <c r="K9" i="3"/>
  <c r="K42" i="2"/>
  <c r="K40" i="2"/>
  <c r="K36" i="2"/>
  <c r="K32" i="2"/>
  <c r="K20" i="2"/>
  <c r="K17" i="2"/>
  <c r="K12" i="2"/>
  <c r="K10" i="2"/>
  <c r="K45" i="2" s="1"/>
  <c r="K5" i="1"/>
  <c r="K4" i="1"/>
  <c r="K45" i="27" l="1"/>
  <c r="K43" i="3"/>
  <c r="K43" i="23"/>
  <c r="K67" i="48"/>
  <c r="K51" i="15"/>
  <c r="K48" i="38"/>
  <c r="K33" i="29"/>
</calcChain>
</file>

<file path=xl/comments1.xml><?xml version="1.0" encoding="utf-8"?>
<comments xmlns="http://schemas.openxmlformats.org/spreadsheetml/2006/main">
  <authors>
    <author/>
  </authors>
  <commentList>
    <comment ref="K4" authorId="0" shapeId="0">
      <text>
        <r>
          <rPr>
            <sz val="11"/>
            <color theme="1"/>
            <rFont val="Arial"/>
            <family val="2"/>
          </rPr>
          <t>Falta ordenar de mayor a menor recaudación, google sheets no lo permite.
	-Julian Martinez Zaffuan</t>
        </r>
      </text>
    </comment>
  </commentList>
</comments>
</file>

<file path=xl/comments2.xml><?xml version="1.0" encoding="utf-8"?>
<comments xmlns="http://schemas.openxmlformats.org/spreadsheetml/2006/main">
  <authors>
    <author/>
  </authors>
  <commentList>
    <comment ref="G3" authorId="0" shapeId="0">
      <text>
        <r>
          <rPr>
            <sz val="11"/>
            <color theme="1"/>
            <rFont val="Arial"/>
            <family val="2"/>
          </rPr>
          <t>======
ID#AAAAGT7627s
Julian Martinez Zaffuan    (2020-03-18 14:02:38)
FALTA LA NORMATIVA CON TASACIONES</t>
        </r>
      </text>
    </comment>
  </commentList>
</comments>
</file>

<file path=xl/sharedStrings.xml><?xml version="1.0" encoding="utf-8"?>
<sst xmlns="http://schemas.openxmlformats.org/spreadsheetml/2006/main" count="7823" uniqueCount="3291">
  <si>
    <t xml:space="preserve"> Total de Municipio que informaron:</t>
  </si>
  <si>
    <t xml:space="preserve">  Actualizada al:</t>
  </si>
  <si>
    <r>
      <rPr>
        <sz val="12"/>
        <color theme="1"/>
        <rFont val="Century Gothic"/>
        <family val="2"/>
      </rPr>
      <t xml:space="preserve"> </t>
    </r>
    <r>
      <rPr>
        <u/>
        <sz val="12"/>
        <color theme="1"/>
        <rFont val="Century Gothic"/>
        <family val="2"/>
      </rPr>
      <t>Contacto por consultas :</t>
    </r>
  </si>
  <si>
    <t xml:space="preserve">  C.P.N Carolina Roldán</t>
  </si>
  <si>
    <t xml:space="preserve">  Directora Coordinadora de Relaciones Fiscales con Municipios</t>
  </si>
  <si>
    <t xml:space="preserve">  Ministerio de Economía, Hacienda y Finanzas- Gobierno de Entre Ríos</t>
  </si>
  <si>
    <t xml:space="preserve">  0343- 4208266 / croldan.er@gmail.com</t>
  </si>
  <si>
    <t>Situación del registro de la Planilla 4: Recursos Propios.</t>
  </si>
  <si>
    <t>MUNICIPIOS</t>
  </si>
  <si>
    <t>PLANILLA N° 4 RECURSOS PROPIOS</t>
  </si>
  <si>
    <t>Orden Análisis</t>
  </si>
  <si>
    <t>Fecha de Envío</t>
  </si>
  <si>
    <t>1º de Mayo</t>
  </si>
  <si>
    <t>Sí</t>
  </si>
  <si>
    <t>4º</t>
  </si>
  <si>
    <t>Alcaraz</t>
  </si>
  <si>
    <t xml:space="preserve">Aldea San Antonio </t>
  </si>
  <si>
    <t xml:space="preserve">Aranguren </t>
  </si>
  <si>
    <t>Basavilbaso</t>
  </si>
  <si>
    <t>3º</t>
  </si>
  <si>
    <t>Bovril</t>
  </si>
  <si>
    <t>Caseros</t>
  </si>
  <si>
    <t>Ceibas</t>
  </si>
  <si>
    <t>Cerrito</t>
  </si>
  <si>
    <t>Chajarí</t>
  </si>
  <si>
    <t>2º</t>
  </si>
  <si>
    <t xml:space="preserve">Colón </t>
  </si>
  <si>
    <t>Colonia Avellaneda</t>
  </si>
  <si>
    <t>Colonia Ayui</t>
  </si>
  <si>
    <t>Colonia Elía</t>
  </si>
  <si>
    <t>Concepción del Uruguay</t>
  </si>
  <si>
    <t>1º</t>
  </si>
  <si>
    <t xml:space="preserve">Concordia </t>
  </si>
  <si>
    <t>Conscripto Bernardi</t>
  </si>
  <si>
    <t>Crespo</t>
  </si>
  <si>
    <t xml:space="preserve">Diamante </t>
  </si>
  <si>
    <t>Enrique Carbó</t>
  </si>
  <si>
    <t>Estancia Grande</t>
  </si>
  <si>
    <t xml:space="preserve">Federación </t>
  </si>
  <si>
    <t xml:space="preserve">Federal </t>
  </si>
  <si>
    <t>General Campos</t>
  </si>
  <si>
    <t>General Galarza</t>
  </si>
  <si>
    <t>General Ramirez</t>
  </si>
  <si>
    <t>Gilbert</t>
  </si>
  <si>
    <t>Gobernador Maciá</t>
  </si>
  <si>
    <t>Gobernador Mansilla</t>
  </si>
  <si>
    <t xml:space="preserve">Gualeguay </t>
  </si>
  <si>
    <t xml:space="preserve">Gualeguaychú </t>
  </si>
  <si>
    <t>Hasenkamp</t>
  </si>
  <si>
    <t>Hernandez</t>
  </si>
  <si>
    <t>Herrera</t>
  </si>
  <si>
    <t>Ibicuy</t>
  </si>
  <si>
    <t>La Criolla</t>
  </si>
  <si>
    <t>La Paz</t>
  </si>
  <si>
    <t>Larroque</t>
  </si>
  <si>
    <t>Libertador San Martin</t>
  </si>
  <si>
    <t>Los Charrúas</t>
  </si>
  <si>
    <t>Los Conquistadores</t>
  </si>
  <si>
    <t>Lucas Gonzalez</t>
  </si>
  <si>
    <t>María Grande</t>
  </si>
  <si>
    <t xml:space="preserve">Nogoya </t>
  </si>
  <si>
    <t xml:space="preserve">Oro Verde </t>
  </si>
  <si>
    <t>Paraná</t>
  </si>
  <si>
    <t>Piedras Blancas</t>
  </si>
  <si>
    <t xml:space="preserve">Pronunciamiento </t>
  </si>
  <si>
    <t>Pueblo Gral. Belgrano</t>
  </si>
  <si>
    <t>Puerto Yerúa</t>
  </si>
  <si>
    <t>Rosario del Tala</t>
  </si>
  <si>
    <t>San Benito</t>
  </si>
  <si>
    <t xml:space="preserve">San Gustavo </t>
  </si>
  <si>
    <t>San Jaime</t>
  </si>
  <si>
    <t xml:space="preserve">San José </t>
  </si>
  <si>
    <t>San José de Feliciano</t>
  </si>
  <si>
    <t xml:space="preserve">San Justo </t>
  </si>
  <si>
    <t>San Salvador</t>
  </si>
  <si>
    <t>Santa Ana</t>
  </si>
  <si>
    <t>Santa Anita</t>
  </si>
  <si>
    <t>Santa Elena</t>
  </si>
  <si>
    <t>Sauce de Luna</t>
  </si>
  <si>
    <t>Seguí</t>
  </si>
  <si>
    <t>Tabossi</t>
  </si>
  <si>
    <t>Ubajay</t>
  </si>
  <si>
    <t xml:space="preserve">Urdinarrain </t>
  </si>
  <si>
    <t xml:space="preserve">Valle María </t>
  </si>
  <si>
    <t>Viale</t>
  </si>
  <si>
    <t xml:space="preserve">Victoria </t>
  </si>
  <si>
    <t>Villa Clara</t>
  </si>
  <si>
    <t>Villa del Rosario</t>
  </si>
  <si>
    <t>Villa Dominguez</t>
  </si>
  <si>
    <t xml:space="preserve">Villa Elisa </t>
  </si>
  <si>
    <t>Villa Hernandarias</t>
  </si>
  <si>
    <t>Villa Mantero</t>
  </si>
  <si>
    <t>Villa Paranacito</t>
  </si>
  <si>
    <t>Villa Urquiza</t>
  </si>
  <si>
    <t>Villaguay</t>
  </si>
  <si>
    <t>Aclaraciones:</t>
  </si>
  <si>
    <r>
      <t xml:space="preserve">Esta base se confeccionó consolidando en un único archivo, la </t>
    </r>
    <r>
      <rPr>
        <b/>
        <sz val="12"/>
        <color theme="1"/>
        <rFont val="Century Gothic"/>
        <family val="2"/>
      </rPr>
      <t xml:space="preserve"> Planilla 4 "Recursos Propios "</t>
    </r>
    <r>
      <rPr>
        <sz val="12"/>
        <color theme="1"/>
        <rFont val="Century Gothic"/>
        <family val="2"/>
      </rPr>
      <t xml:space="preserve"> completada por cada municipio.</t>
    </r>
  </si>
  <si>
    <t>La Planilla 4 "Recursos Propios de los Municipios", tiene origen en el Ministerio del Interior, Obras Públicas y Vivienda y fue puesta a consideración de las Provincias a través de la Mesa de Referentes Provinciales con Municipios, con el fin de circularizarla entre los mismos, para recabar información.</t>
  </si>
  <si>
    <r>
      <t xml:space="preserve">A medida que se iban recepcionando las planillas completas, se realizó un análisis de consistencia de la información en dos apectos: 1) la </t>
    </r>
    <r>
      <rPr>
        <u/>
        <sz val="12"/>
        <color theme="1"/>
        <rFont val="Century Gothic"/>
        <family val="2"/>
      </rPr>
      <t>exposición de los recursos dentro de las categorías</t>
    </r>
    <r>
      <rPr>
        <sz val="12"/>
        <color theme="1"/>
        <rFont val="Century Gothic"/>
        <family val="2"/>
      </rPr>
      <t xml:space="preserve"> que plantea la planilla 4 (impuestos, tasas, contribuciones, derechos, alquileres, multas, concesiones, otros); y 2) el</t>
    </r>
    <r>
      <rPr>
        <u/>
        <sz val="12"/>
        <color theme="1"/>
        <rFont val="Century Gothic"/>
        <family val="2"/>
      </rPr>
      <t xml:space="preserve"> contenido de los  datos requeridos en cada columna</t>
    </r>
    <r>
      <rPr>
        <sz val="12"/>
        <color theme="1"/>
        <rFont val="Century Gothic"/>
        <family val="2"/>
      </rPr>
      <t xml:space="preserve"> (base imponible, perioricidad, alicuotas, tasas, normativa, recaudación). En caso de observarse el faltante de algún dato o inconsistencias notorias, desde esta Dirección se solicitó al Municipio que completara y/o modificara la información, generando en aquellos casos que aceptaron las sugerencias, el intercambio con el Municipio en más de una oportunidad, tratando de mejorar la exposición de los datos. Posteriormente a las modificaciones, se solicitó se remitiera nuevamente la planilla (encontrándose casos donde los datos han quedado sin modificar).</t>
    </r>
  </si>
  <si>
    <t xml:space="preserve">En cuanto a las distintas consultas realizadas por los Municipios al momento de exponer los datos, se sugirieron algunos criterios a los fines de que lograr un registro uniforme: </t>
  </si>
  <si>
    <t xml:space="preserve">     I. Se aclaró que la planilla debía completarse con los recursos correspondientes a la Adminsitración Pública No Financiera (tal como lo define el título de la planilla). En el caso de la Provincia de Entre Ríos, existen Municipios con Caja de Jubilaciones Propias y Organismos Descentralizados, algunos de los cuales manifestaron la dificultad de incorporar los recursos de esas instituciones, por lo cual expusieron aquellos al pie de la planilla.</t>
  </si>
  <si>
    <t xml:space="preserve">     II. Se solicitó que los recursos expuestos en cada categoría, se ordenen de mayor a menor recaudación.</t>
  </si>
  <si>
    <t xml:space="preserve">    III. Para la exposición dentro de cada categoría (Tasas, Contribuciones, Derechos, Alquileres, Multas, Concesiones), se sugirió analizar la Naturaleza de cada recurso, independientemente de como se encuentre mencionado en la Normativa.</t>
  </si>
  <si>
    <t xml:space="preserve">    V.  Se observaron diferencias de criterio en los registros de las columnas de "Tasa Fija" y "Tasa variable", por lo cual se sugirió la utilización del Manual metodológico de ésta planilla para ayudar a despejar las dudas.</t>
  </si>
  <si>
    <t xml:space="preserve">    VI. Los recursos  que se cobran sobre una tasa ( como los  recargos por mora o fondos municipales), se sugirió se consideren como un "accesorio", y que se expongan en la misma categoría que el recurso principal.</t>
  </si>
  <si>
    <t>ADMINISTRACION PUBLICA MUNICIPAL NO FINANCIERA</t>
  </si>
  <si>
    <t>Planilla Nº 4</t>
  </si>
  <si>
    <t xml:space="preserve"> PERÍODO: SEGUNDO SEMESTRE 2019</t>
  </si>
  <si>
    <t>(1)</t>
  </si>
  <si>
    <t>(2.1)</t>
  </si>
  <si>
    <t>(2.2)</t>
  </si>
  <si>
    <t>(2.3)</t>
  </si>
  <si>
    <t>(2.4)</t>
  </si>
  <si>
    <t>(2.5)</t>
  </si>
  <si>
    <t>(2.6)</t>
  </si>
  <si>
    <t>(2.7)</t>
  </si>
  <si>
    <t>RECURSOS PROPIOS DE LOS MUNICIPIOS</t>
  </si>
  <si>
    <t>BASE IMPONIBLE</t>
  </si>
  <si>
    <t>PERIODICIDAD</t>
  </si>
  <si>
    <t>ALÍCUOTA GENERAL</t>
  </si>
  <si>
    <t>ALÍCUOTAS ESPECIALES</t>
  </si>
  <si>
    <t>TASA FIJA</t>
  </si>
  <si>
    <t>TASA VARIABLE</t>
  </si>
  <si>
    <t>NORMATIVA</t>
  </si>
  <si>
    <t>RECAUDACIÓN</t>
  </si>
  <si>
    <t>MÍNIMA</t>
  </si>
  <si>
    <t>MÁXIMA</t>
  </si>
  <si>
    <t xml:space="preserve">    - IMPUESTOS</t>
  </si>
  <si>
    <t xml:space="preserve">    - TASAS</t>
  </si>
  <si>
    <t>Riego</t>
  </si>
  <si>
    <t>Frentista</t>
  </si>
  <si>
    <t>Bimestral</t>
  </si>
  <si>
    <t>335/19</t>
  </si>
  <si>
    <t>Rec de Residuos</t>
  </si>
  <si>
    <t xml:space="preserve">Red Cloacal </t>
  </si>
  <si>
    <t xml:space="preserve">    - CONTRIBUCIONES</t>
  </si>
  <si>
    <t>Comodatos nichos  Cementerio</t>
  </si>
  <si>
    <t>bolsas de cemento</t>
  </si>
  <si>
    <t>10 años</t>
  </si>
  <si>
    <t>55 b</t>
  </si>
  <si>
    <t>70 b</t>
  </si>
  <si>
    <t xml:space="preserve">    - DERECHOS</t>
  </si>
  <si>
    <t xml:space="preserve"> Otor. De Licencia de Conducir</t>
  </si>
  <si>
    <t xml:space="preserve">Traslado de tierra </t>
  </si>
  <si>
    <t>Viaje</t>
  </si>
  <si>
    <t xml:space="preserve"> Vendedores Ambulantes</t>
  </si>
  <si>
    <t>Por viaje</t>
  </si>
  <si>
    <t>Derecho de Conexión red cloaclal</t>
  </si>
  <si>
    <t>por conexión</t>
  </si>
  <si>
    <t>Desagotes</t>
  </si>
  <si>
    <t>Visaciones de Carasto</t>
  </si>
  <si>
    <t>Servicios Complejo Recreativo</t>
  </si>
  <si>
    <t>Derecho de Exumacion y imnumacion</t>
  </si>
  <si>
    <t xml:space="preserve"> Traslado tierra obras publicas con material</t>
  </si>
  <si>
    <t xml:space="preserve"> Uso Tanque Municipal</t>
  </si>
  <si>
    <t>Servicios Maquinas Municipal</t>
  </si>
  <si>
    <t>Horas</t>
  </si>
  <si>
    <t>335/17</t>
  </si>
  <si>
    <t xml:space="preserve">    - ALQUILERES</t>
  </si>
  <si>
    <t>Salon de Usos Multiples</t>
  </si>
  <si>
    <t>Evento</t>
  </si>
  <si>
    <t>Tasa de limpieza consultorios clinica</t>
  </si>
  <si>
    <t>Por consultorio</t>
  </si>
  <si>
    <t xml:space="preserve">    - MULTAS</t>
  </si>
  <si>
    <t xml:space="preserve">    - CONCESIONES</t>
  </si>
  <si>
    <t xml:space="preserve">    - OTROS</t>
  </si>
  <si>
    <t xml:space="preserve">VENTA DE MATERIALES </t>
  </si>
  <si>
    <t>KG</t>
  </si>
  <si>
    <t xml:space="preserve">Total Recaudación </t>
  </si>
  <si>
    <t>TASA GENERAL INMOBILIARIA</t>
  </si>
  <si>
    <t>% S/AVALUO</t>
  </si>
  <si>
    <t>MENSUAL</t>
  </si>
  <si>
    <t>7%0</t>
  </si>
  <si>
    <t>Ordenanza impositiva</t>
  </si>
  <si>
    <t>Tasa Higiene Prof. Y Seg.</t>
  </si>
  <si>
    <t>ventas netas</t>
  </si>
  <si>
    <t>Tasa Contrib ENERSA</t>
  </si>
  <si>
    <t>Cargo fijo+consumo</t>
  </si>
  <si>
    <t>ordenanza impositiva</t>
  </si>
  <si>
    <t>Fondo Prom Municipal</t>
  </si>
  <si>
    <t>% sobre tasa</t>
  </si>
  <si>
    <t>Servicio de red cloacal</t>
  </si>
  <si>
    <t>monto fijo</t>
  </si>
  <si>
    <t>Tasa Vend.ambul y comerciantes de otras localidades</t>
  </si>
  <si>
    <t>ocasional</t>
  </si>
  <si>
    <t>Deudas y tasas atrasadas</t>
  </si>
  <si>
    <t>Tasa habilitaciones e insp</t>
  </si>
  <si>
    <t>Tasa inspeccion de estructuras portantes e infraestr</t>
  </si>
  <si>
    <t>Fijo</t>
  </si>
  <si>
    <t>ANUAL</t>
  </si>
  <si>
    <t>Tasa habilitacion y estudio factibilidad de ubicación</t>
  </si>
  <si>
    <t>Contribucion mejoras</t>
  </si>
  <si>
    <t>Derecho Cementerio</t>
  </si>
  <si>
    <t>monto fjo</t>
  </si>
  <si>
    <t>Derechos de oficina y sellado</t>
  </si>
  <si>
    <t>Carnet de conductor</t>
  </si>
  <si>
    <t>anual</t>
  </si>
  <si>
    <t>Servicio Tanque atmosferico</t>
  </si>
  <si>
    <t>Servicios de maquinas y equipos</t>
  </si>
  <si>
    <t>litros comb</t>
  </si>
  <si>
    <t>Multas</t>
  </si>
  <si>
    <t>Ingreso Hogar de Ancianos</t>
  </si>
  <si>
    <t>Otros ingresos</t>
  </si>
  <si>
    <t>Código Fiscal-Ord. Tributaria Anual 2019-Ord.359/2018</t>
  </si>
  <si>
    <t>MUNICIPIO DE ALDEA SAN ANTONIO:</t>
  </si>
  <si>
    <t xml:space="preserve">TASA I.S.H.P Y SEGURIDAD </t>
  </si>
  <si>
    <t>Ingesos brutos</t>
  </si>
  <si>
    <t>10%o</t>
  </si>
  <si>
    <t>5%o</t>
  </si>
  <si>
    <t>30%o</t>
  </si>
  <si>
    <t>Título II</t>
  </si>
  <si>
    <t>TASA POR ALUMBRADO PÚBLICO</t>
  </si>
  <si>
    <t>Mensual</t>
  </si>
  <si>
    <t>Título V</t>
  </si>
  <si>
    <t>TASA CONTR.ÚNICA DISTR.DE ELECTRICIDAD</t>
  </si>
  <si>
    <t>Título III</t>
  </si>
  <si>
    <t>TASA GENERAL INMOBILIARIA : Planta 1 a 5:</t>
  </si>
  <si>
    <t xml:space="preserve">Por tramo de Avalúo, Tasa fija más alícuota </t>
  </si>
  <si>
    <t>Bimestral/Semestral</t>
  </si>
  <si>
    <t>Título I</t>
  </si>
  <si>
    <t>Planta 6 : categoría única</t>
  </si>
  <si>
    <t>Sin límites de avalúo</t>
  </si>
  <si>
    <t>FONDO MUNICIPAL DE PROMOCIÓN DE LA COMUNIDAD Y TURISMO</t>
  </si>
  <si>
    <t>TGI Y TISHPS</t>
  </si>
  <si>
    <t>Titulo XII</t>
  </si>
  <si>
    <t>Cordón cuneta y veredas</t>
  </si>
  <si>
    <t>Por mts. Lineal frente</t>
  </si>
  <si>
    <t>Hasta 36 cuotas</t>
  </si>
  <si>
    <t>Ord.043/2012</t>
  </si>
  <si>
    <t>Red Cloacal</t>
  </si>
  <si>
    <t>Por conección</t>
  </si>
  <si>
    <t>Hasta 10 cuotas</t>
  </si>
  <si>
    <t>Ord.287/2017</t>
  </si>
  <si>
    <t>USO DE EQUIPOS E INSTALACIONES:</t>
  </si>
  <si>
    <t>S/equipo contratado</t>
  </si>
  <si>
    <t>Por hora</t>
  </si>
  <si>
    <t>Título VI-Cap.I</t>
  </si>
  <si>
    <t>ACTUACIONES ADMINISTRATIVAS</t>
  </si>
  <si>
    <t>Según trámite</t>
  </si>
  <si>
    <t>Por trámite</t>
  </si>
  <si>
    <t>Título XII</t>
  </si>
  <si>
    <t>CEMENTERIO</t>
  </si>
  <si>
    <t>Según ubicación de nicho</t>
  </si>
  <si>
    <t>Por años de concesión</t>
  </si>
  <si>
    <t>Título VI</t>
  </si>
  <si>
    <t>DISPOSICIONES COMPL.Y TRANSITORIAS</t>
  </si>
  <si>
    <t>s/deuda</t>
  </si>
  <si>
    <t>Título XVI</t>
  </si>
  <si>
    <t>DERECHO DE EDIFICACIÓN</t>
  </si>
  <si>
    <t>S/valor construcc.</t>
  </si>
  <si>
    <t>3%o</t>
  </si>
  <si>
    <t>Título XI</t>
  </si>
  <si>
    <t>SALUD PUBLICA MUNICIPAL</t>
  </si>
  <si>
    <t>Por cinco años c/visación anual</t>
  </si>
  <si>
    <t>Título IV</t>
  </si>
  <si>
    <t>VENDEDORES AMBULANTES</t>
  </si>
  <si>
    <t>Por día de venta</t>
  </si>
  <si>
    <t>Título IX</t>
  </si>
  <si>
    <t>RECARGOS POR MORA</t>
  </si>
  <si>
    <t>Deuda</t>
  </si>
  <si>
    <t>0,067% diario más multa de 2,5%</t>
  </si>
  <si>
    <t>C.Fiscal Parte Gral.Cap.VII</t>
  </si>
  <si>
    <t>MULTAS POR INFRACCIONES DE TRANSITO</t>
  </si>
  <si>
    <t>Lts.gasoil Seg/infracción</t>
  </si>
  <si>
    <t>Pago único</t>
  </si>
  <si>
    <t>Título XVII-Cap VI</t>
  </si>
  <si>
    <t>CÓDIGO BÁSICO MUNICIPAL DE FALTAS</t>
  </si>
  <si>
    <t>Según infracción</t>
  </si>
  <si>
    <t>Título XVII</t>
  </si>
  <si>
    <t>RECARGO PRÉSTAMOS del  FONDO DE PROMOCIÓN ECONOMICA MUNICIPAL</t>
  </si>
  <si>
    <t>0,15 % diario</t>
  </si>
  <si>
    <t>INTERESES Y RENTAS (Aplicaciones financieras)</t>
  </si>
  <si>
    <t>Sobre monto de inversión</t>
  </si>
  <si>
    <t>OTROS INGRESOS</t>
  </si>
  <si>
    <t>Auspicios/otros</t>
  </si>
  <si>
    <t>TRABAJO POR CUENTA DE PARTICULARES</t>
  </si>
  <si>
    <t>Según trabajo realiz.</t>
  </si>
  <si>
    <t>Título XIII</t>
  </si>
  <si>
    <t>TUBOS DE ALCANT. BLOQUES, LOZ. Y OTROS</t>
  </si>
  <si>
    <t>Según tamaño(Ø )</t>
  </si>
  <si>
    <t>Por unidad</t>
  </si>
  <si>
    <t>Título VI-Cap.II</t>
  </si>
  <si>
    <t>INTERESES PRÉSTAMOS del  FONDO DE PROMOCIÓN ECONOMICA MUNICIPAL</t>
  </si>
  <si>
    <t>Sobre saldo préstamo</t>
  </si>
  <si>
    <t>Ord.014/2012</t>
  </si>
  <si>
    <t>INSTITUCIONES DE SEGURIDAD SOCIAL:</t>
  </si>
  <si>
    <t>CAJA MUNICIPAL DE JUBILACIONES Y PENSIONES DE ALDEA SAN ANTONIO:</t>
  </si>
  <si>
    <t>ALQUILERES (Apart´S Termas)</t>
  </si>
  <si>
    <t>Según ocupación y cantidad de personas</t>
  </si>
  <si>
    <t>ORGANISMOS DESCENTRALIZADOS:</t>
  </si>
  <si>
    <t>INSTITUTO DE ESTUDIOS SUPERIORES SAN ANTONIO:</t>
  </si>
  <si>
    <t>INSCRIPCIÓN, REINSCRIPCIÓN, ARANCEL MENSUAL:</t>
  </si>
  <si>
    <t>Por alumno</t>
  </si>
  <si>
    <t>RECARGOS POR ATRASO EN EL PAGO:</t>
  </si>
  <si>
    <t>Sobre la deuda</t>
  </si>
  <si>
    <t>INTERÉS INVERSIONES FINANCIERAS:</t>
  </si>
  <si>
    <t>- IMPUESTOS</t>
  </si>
  <si>
    <t>$ -</t>
  </si>
  <si>
    <t>- TASAS</t>
  </si>
  <si>
    <t>$ 51.266.348,71</t>
  </si>
  <si>
    <t>Tasa por Insp.Sanit.Higiene Profilaxis y Seguridad</t>
  </si>
  <si>
    <t>S/DECLARACIÓN JURADA</t>
  </si>
  <si>
    <t>ORD N° 575/18</t>
  </si>
  <si>
    <t>$ 15.849.427,83</t>
  </si>
  <si>
    <t>Alumbrado Público</t>
  </si>
  <si>
    <t>MONTO CONSUMIDO ENERGÍA ELÉCTRICA prorrateado</t>
  </si>
  <si>
    <t>ORD N° 575/19</t>
  </si>
  <si>
    <t>$ 6.924.815,21</t>
  </si>
  <si>
    <t>Contribución Municipal ENERSA</t>
  </si>
  <si>
    <t>MONTO FACTURADO ENERGÍA ELÉCTRICA</t>
  </si>
  <si>
    <t>$ 6.163.986,19</t>
  </si>
  <si>
    <t>Insp.periódica de Inst.y Med.Eléct.y Reparac.de lámparas</t>
  </si>
  <si>
    <t>PRECIO BÁSICO DEL KW</t>
  </si>
  <si>
    <t>$ 6.131.748,04</t>
  </si>
  <si>
    <t>Tasa Obras Sanitarias</t>
  </si>
  <si>
    <t>M2</t>
  </si>
  <si>
    <t>bimestral</t>
  </si>
  <si>
    <t>$151,20</t>
  </si>
  <si>
    <t>$540,00</t>
  </si>
  <si>
    <t>ORD N° 574/19</t>
  </si>
  <si>
    <t>$ 3.879.306,15</t>
  </si>
  <si>
    <t>Tasa General Inmobiliaria</t>
  </si>
  <si>
    <t>Avaluo</t>
  </si>
  <si>
    <t>$25,60</t>
  </si>
  <si>
    <t>$324,67</t>
  </si>
  <si>
    <t>$ 2.616.523,02</t>
  </si>
  <si>
    <t>Fondo Municipal</t>
  </si>
  <si>
    <t>MONTO TASAS Y DERECHOS</t>
  </si>
  <si>
    <t>varios</t>
  </si>
  <si>
    <t>ORD Nº 575/19</t>
  </si>
  <si>
    <t>$ 2.284.555,95</t>
  </si>
  <si>
    <t>Tasa por Insp.Sanit.Higiene Profilaxis y Seguridad Atrasada</t>
  </si>
  <si>
    <t>$ 1.447.637,93</t>
  </si>
  <si>
    <t>Cementerio</t>
  </si>
  <si>
    <t>Varios</t>
  </si>
  <si>
    <t>$48,00</t>
  </si>
  <si>
    <t>$ 53.978,40</t>
  </si>
  <si>
    <t>$ 1.191.953,26</t>
  </si>
  <si>
    <t>Fondo para Redes</t>
  </si>
  <si>
    <t>TASA SERVICIO SANITARIO MUNICIPAL</t>
  </si>
  <si>
    <t>ORD N° 16/84</t>
  </si>
  <si>
    <t>$ 886.658,26</t>
  </si>
  <si>
    <t>Actualizacion de deudas</t>
  </si>
  <si>
    <t>SUMA DE DEUDAS CALCULADAS</t>
  </si>
  <si>
    <t>X</t>
  </si>
  <si>
    <t>$ 809.060,25</t>
  </si>
  <si>
    <t>Tasa Obras Sanitarias atrasada</t>
  </si>
  <si>
    <t>varia de acuerdo el periodo</t>
  </si>
  <si>
    <t>$ 683.323,93</t>
  </si>
  <si>
    <t>Ingresos Varios</t>
  </si>
  <si>
    <t>Unico</t>
  </si>
  <si>
    <t>$ 656.479,00</t>
  </si>
  <si>
    <t>Tasa General Inmobiliaria atrasada</t>
  </si>
  <si>
    <t>$ 458.772,75</t>
  </si>
  <si>
    <t>Fondo para Bomberos Voluntarios</t>
  </si>
  <si>
    <t>MONTO SSM-TGI Y COMERCIO</t>
  </si>
  <si>
    <t>$ 445.762,63</t>
  </si>
  <si>
    <t>Fondo Parque Industrial</t>
  </si>
  <si>
    <t>MONTO TASA INSP.SANIT.HIG. PROF. Y SEG.</t>
  </si>
  <si>
    <t>$ 329.436,52</t>
  </si>
  <si>
    <t>Fondo deportistas</t>
  </si>
  <si>
    <t>Monto Tasa</t>
  </si>
  <si>
    <t>$ 159.448,88</t>
  </si>
  <si>
    <t>Retenc. TISHPS</t>
  </si>
  <si>
    <t>Monto Orden de pago</t>
  </si>
  <si>
    <t>cada pago</t>
  </si>
  <si>
    <t>Dto.1978/2003</t>
  </si>
  <si>
    <t>$ 154.918,37</t>
  </si>
  <si>
    <t>Construcciones</t>
  </si>
  <si>
    <t>s/Tasación</t>
  </si>
  <si>
    <t>$ 124.515,92</t>
  </si>
  <si>
    <t>Salud Pública Municipal</t>
  </si>
  <si>
    <t>SEMESTRAL</t>
  </si>
  <si>
    <t>ORD N° 575/20</t>
  </si>
  <si>
    <t>$ 33.955,45</t>
  </si>
  <si>
    <t>Convenio con Cooperativa Eléctrica</t>
  </si>
  <si>
    <t>$ 32.651,97</t>
  </si>
  <si>
    <t>Publicidad y Propaganda</t>
  </si>
  <si>
    <t>POR CARTEL O LETRERO Y SUPERFICIE</t>
  </si>
  <si>
    <t>POR AÑO</t>
  </si>
  <si>
    <t>$ 1.411,20</t>
  </si>
  <si>
    <t>Contraste de pesas y medidas</t>
  </si>
  <si>
    <t>POR CADA BALANZA O BÁSCULA</t>
  </si>
  <si>
    <t>Anual</t>
  </si>
  <si>
    <t>x</t>
  </si>
  <si>
    <t>- CONTRIBUCIONES</t>
  </si>
  <si>
    <t>$ 222.348,35</t>
  </si>
  <si>
    <t>Contribución por Mejoras-Consorcios Pav.</t>
  </si>
  <si>
    <t>Monto Obra</t>
  </si>
  <si>
    <t>$ 221.787,18</t>
  </si>
  <si>
    <t>Cont.por mejoras-Cloacas</t>
  </si>
  <si>
    <t>$ 561,17</t>
  </si>
  <si>
    <t>Contribución por Mejoras</t>
  </si>
  <si>
    <t>Cont.por mejoras-Medidor</t>
  </si>
  <si>
    <t>PRECIO PLAZA MICROMEDIDOR</t>
  </si>
  <si>
    <t>ORD N° 151/2008</t>
  </si>
  <si>
    <t>Contribución por Mejoras-Alumbrado Público</t>
  </si>
  <si>
    <t>- DERECHOS</t>
  </si>
  <si>
    <t>$ 1.769.359,91</t>
  </si>
  <si>
    <t>Cada 5 AÑOS</t>
  </si>
  <si>
    <t>$ 651.382,91</t>
  </si>
  <si>
    <t>Polideportivo Municipal</t>
  </si>
  <si>
    <t>$ 597.561,24</t>
  </si>
  <si>
    <t>Colectivo Municipal</t>
  </si>
  <si>
    <t>$ 185.193,91</t>
  </si>
  <si>
    <t>Vendedores Ambulantes</t>
  </si>
  <si>
    <t>por día</t>
  </si>
  <si>
    <t>$ 173.665,17</t>
  </si>
  <si>
    <t>Actuaciones Administrativas</t>
  </si>
  <si>
    <t>unico</t>
  </si>
  <si>
    <t>$ 101.797,77</t>
  </si>
  <si>
    <t>Espectáculos Públicos</t>
  </si>
  <si>
    <t>S/ENTRADAS</t>
  </si>
  <si>
    <t>$ 23.150,00</t>
  </si>
  <si>
    <t>Registro de títulos de propiedad</t>
  </si>
  <si>
    <t>VALOR DE LA PROPIEDAD</t>
  </si>
  <si>
    <t>$ 22.847,94</t>
  </si>
  <si>
    <t>Ocupación de la vía pública</t>
  </si>
  <si>
    <t>VARIOS(poste-distribuidor-metro lineal)</t>
  </si>
  <si>
    <t>DIARIA O ANUAL</t>
  </si>
  <si>
    <t>$ 12.101,40</t>
  </si>
  <si>
    <t>Albergue Polideportivo</t>
  </si>
  <si>
    <t>POR DIA Y POR PERSONA</t>
  </si>
  <si>
    <t>$ 1.659,57</t>
  </si>
  <si>
    <t>Introducción de carne</t>
  </si>
  <si>
    <t>Unidad medida-kg.</t>
  </si>
  <si>
    <t>en c/inspección</t>
  </si>
  <si>
    <t>Eventos populares</t>
  </si>
  <si>
    <t>S/decreto</t>
  </si>
  <si>
    <t>en c/evento</t>
  </si>
  <si>
    <t>ORD N° 387/14</t>
  </si>
  <si>
    <t>- ALQUILERES</t>
  </si>
  <si>
    <t>$ 149.431,66</t>
  </si>
  <si>
    <t>Uso de Equipos e Instalaciones</t>
  </si>
  <si>
    <t>UNICO</t>
  </si>
  <si>
    <t>- MULTAS</t>
  </si>
  <si>
    <t>$ 1.087.114,51</t>
  </si>
  <si>
    <t>Recargo por mora</t>
  </si>
  <si>
    <t>$ 772.873,49</t>
  </si>
  <si>
    <t>Multas por faltas</t>
  </si>
  <si>
    <t>s/la infracción cometida</t>
  </si>
  <si>
    <t>ORD N° 158/08</t>
  </si>
  <si>
    <t>$ 281.618,60</t>
  </si>
  <si>
    <t>Multas tributarias (Deber formal)</t>
  </si>
  <si>
    <t>CAT. 1- BASICO MUNICIPAL</t>
  </si>
  <si>
    <t>Dto.4496/79-Dto.1137/02</t>
  </si>
  <si>
    <t>$ 32.622,42</t>
  </si>
  <si>
    <t>- CONCESIONES</t>
  </si>
  <si>
    <t>$ 74.220,00</t>
  </si>
  <si>
    <t>Locación de inmuebles</t>
  </si>
  <si>
    <t>por horas</t>
  </si>
  <si>
    <t>- OTROS</t>
  </si>
  <si>
    <t>$ 178.318,31</t>
  </si>
  <si>
    <t>Recupero de cuotas viviendas</t>
  </si>
  <si>
    <t>ORD N° 532/18</t>
  </si>
  <si>
    <t>$ 158.568,99</t>
  </si>
  <si>
    <t>Venta de Activos</t>
  </si>
  <si>
    <t>ORD N°35/03</t>
  </si>
  <si>
    <t>$ 19.749,32</t>
  </si>
  <si>
    <t>RECAUDACIÓN AL 31/12/2019</t>
  </si>
  <si>
    <t xml:space="preserve">    - IMPUESTOS (discriminar)</t>
  </si>
  <si>
    <t xml:space="preserve">    - TASAS (discriminar)</t>
  </si>
  <si>
    <t>Tasa por Inspección Sanitaria, Higiene, Profilaxis y Seguridad</t>
  </si>
  <si>
    <t>Ingresos Brutos</t>
  </si>
  <si>
    <t>Ordenanza Nº 975</t>
  </si>
  <si>
    <t>Tasa por Alumbrado Público</t>
  </si>
  <si>
    <t>Sobre precio del KW</t>
  </si>
  <si>
    <t>Tasa Contribución ENERSA</t>
  </si>
  <si>
    <t>Facturacion</t>
  </si>
  <si>
    <t>Valuación Fiscal</t>
  </si>
  <si>
    <t>Servicio de Agua Corriente y Red Cloacal</t>
  </si>
  <si>
    <t>Fondo Promoción Municipal, Asistencia a la comunidad, deportes y Turismo</t>
  </si>
  <si>
    <t>10% sobre Tasas</t>
  </si>
  <si>
    <t>Tasa de Abasto y Matadero</t>
  </si>
  <si>
    <t>Kg</t>
  </si>
  <si>
    <t xml:space="preserve">    - CONTRIBUCIONES (discriminar)</t>
  </si>
  <si>
    <t xml:space="preserve">    - DERECHOS  (discriminar)</t>
  </si>
  <si>
    <t>Espectáculos Públicos y Rifas</t>
  </si>
  <si>
    <t>Valor de Entrada</t>
  </si>
  <si>
    <t>Derechos de Oficina y Sellados</t>
  </si>
  <si>
    <t>Derechos de Cementerio</t>
  </si>
  <si>
    <t>Según zonas</t>
  </si>
  <si>
    <t>Derechos de Sisa</t>
  </si>
  <si>
    <t>Derechos de Construcción</t>
  </si>
  <si>
    <t>70% costo const.</t>
  </si>
  <si>
    <t>3 por mil</t>
  </si>
  <si>
    <t>Libreta Sanitaria</t>
  </si>
  <si>
    <t>Servicio de Tanque Atmosférico</t>
  </si>
  <si>
    <t>8 lts gasoil por hora</t>
  </si>
  <si>
    <t xml:space="preserve">    - ALQUILERES (discriminar)</t>
  </si>
  <si>
    <t xml:space="preserve">    - MULTAS (discriminar)</t>
  </si>
  <si>
    <t>Multas y recargos por tasas municipales</t>
  </si>
  <si>
    <t>Mora en el pago</t>
  </si>
  <si>
    <t>Multas Juzgado de Faltas</t>
  </si>
  <si>
    <t xml:space="preserve">Contravenciones </t>
  </si>
  <si>
    <t xml:space="preserve">    - CONCESIONES (discriminar)</t>
  </si>
  <si>
    <t xml:space="preserve">    - OTROS (discriminar)</t>
  </si>
  <si>
    <t>$ 18.324.835,41</t>
  </si>
  <si>
    <t>HIGIENE, PROFILAXIS Y SEGURIDAD</t>
  </si>
  <si>
    <t>INGRESOS BRUTOS DECLARADOS</t>
  </si>
  <si>
    <t>NO</t>
  </si>
  <si>
    <t>5 %º</t>
  </si>
  <si>
    <t>50%º</t>
  </si>
  <si>
    <t>CTM ART. 218 AL 235</t>
  </si>
  <si>
    <t>$ 13.499.397,29</t>
  </si>
  <si>
    <t>GENERAL INMOBILIARIA</t>
  </si>
  <si>
    <t>AVALUO</t>
  </si>
  <si>
    <t>BIMESTRAL</t>
  </si>
  <si>
    <t>POR ZONA</t>
  </si>
  <si>
    <t>6,5 %º</t>
  </si>
  <si>
    <t>8,5%º</t>
  </si>
  <si>
    <t>CTM ART. 83 AL 102</t>
  </si>
  <si>
    <t>$ 4.778.968,12</t>
  </si>
  <si>
    <t>ESPECTACULOS PUBLICOS</t>
  </si>
  <si>
    <t>OCUPACION</t>
  </si>
  <si>
    <t>CTM ART. 154 AL 160</t>
  </si>
  <si>
    <t>$ 46.470,00</t>
  </si>
  <si>
    <t>PUBLICIDAD Y PROPAGANDA</t>
  </si>
  <si>
    <t>$ 300</t>
  </si>
  <si>
    <t>$ 2.775</t>
  </si>
  <si>
    <t>CTM ART. 166 AL 171</t>
  </si>
  <si>
    <t>$ 7.527.215,56</t>
  </si>
  <si>
    <t>RECUPERO OBRA PAVIMENTO</t>
  </si>
  <si>
    <t>METRO LINEAL</t>
  </si>
  <si>
    <t>CTM ART. 112</t>
  </si>
  <si>
    <t>$ 6.420.273,34</t>
  </si>
  <si>
    <t>RECUPERO OBRA CLOACAS</t>
  </si>
  <si>
    <t>M2 DEL INMUEBLE</t>
  </si>
  <si>
    <t>$ 1.106.942,22</t>
  </si>
  <si>
    <t>$ 4.697.522,80</t>
  </si>
  <si>
    <t>SERVICIO RED CLOACAL</t>
  </si>
  <si>
    <t>$ 165</t>
  </si>
  <si>
    <t>CTM ART. 113 AL 124</t>
  </si>
  <si>
    <t>$ 1.780.498,34</t>
  </si>
  <si>
    <t>DIARIO</t>
  </si>
  <si>
    <t>$ 30</t>
  </si>
  <si>
    <t>$ 930</t>
  </si>
  <si>
    <t>CTM ART. 239 AL 242</t>
  </si>
  <si>
    <t>$ 1.602.019,09</t>
  </si>
  <si>
    <t>DERECHO DE CEMENTERIO</t>
  </si>
  <si>
    <t>DESTINO</t>
  </si>
  <si>
    <t>$ 145</t>
  </si>
  <si>
    <t>$ 3.825</t>
  </si>
  <si>
    <t>CTM ART.190 AL 196</t>
  </si>
  <si>
    <t>$ 658.548,02</t>
  </si>
  <si>
    <t>DERECHO DE CONSTRUCCION</t>
  </si>
  <si>
    <t>PRESENTACION</t>
  </si>
  <si>
    <t>3 %º</t>
  </si>
  <si>
    <t>CTM ART. 103 AL 108</t>
  </si>
  <si>
    <t>$ 53.813,83</t>
  </si>
  <si>
    <t>$ 559</t>
  </si>
  <si>
    <t>$ 4.160</t>
  </si>
  <si>
    <t>CTM ART. 186 AL 189</t>
  </si>
  <si>
    <t>$ 29.583,00</t>
  </si>
  <si>
    <t>INSPECCION</t>
  </si>
  <si>
    <t>CTM ART. 125 AL 153</t>
  </si>
  <si>
    <t>$ 39.420,00</t>
  </si>
  <si>
    <t>CUOTA BIBLIOTECA PUBLICA</t>
  </si>
  <si>
    <t>$ 40</t>
  </si>
  <si>
    <t>CTM ART. 203</t>
  </si>
  <si>
    <t>$ 8.560,00</t>
  </si>
  <si>
    <t>OCUPACION DE LA VIA PUBLICA</t>
  </si>
  <si>
    <t>$ 2.550</t>
  </si>
  <si>
    <t>CTM ART. 172 AL 181</t>
  </si>
  <si>
    <t>JARDIN MATERNAL</t>
  </si>
  <si>
    <t>ALUMNO</t>
  </si>
  <si>
    <t>$ 400</t>
  </si>
  <si>
    <t>CTM ART. 201 AL 202</t>
  </si>
  <si>
    <t>RESIDENCIA GERONTOLOGICA</t>
  </si>
  <si>
    <t>ADULTO MAYOR</t>
  </si>
  <si>
    <t>$ 20.000</t>
  </si>
  <si>
    <t>CTM ART. 245 AL 247</t>
  </si>
  <si>
    <t>$ 525.080,52</t>
  </si>
  <si>
    <t>$ 560.213,21</t>
  </si>
  <si>
    <t>MULTAS Y RECARGOS</t>
  </si>
  <si>
    <t>1%º</t>
  </si>
  <si>
    <t>CTM ART. 25 AL 41</t>
  </si>
  <si>
    <t>$ 536.371,15</t>
  </si>
  <si>
    <t>MULTAS POR INFRACCION</t>
  </si>
  <si>
    <t>INFRACCION</t>
  </si>
  <si>
    <t>*30 UF</t>
  </si>
  <si>
    <t>*5000 UF</t>
  </si>
  <si>
    <t>ORDENANZA 913 DEL 27/07/2015</t>
  </si>
  <si>
    <t>$ 23.842,06</t>
  </si>
  <si>
    <t>$ 16.364.110,73</t>
  </si>
  <si>
    <t>VIVIENDAS CIRCULO CERRADO</t>
  </si>
  <si>
    <t>ORDENANZA 957 DEL 26/07/2017</t>
  </si>
  <si>
    <t>$ 12.727.628,65</t>
  </si>
  <si>
    <t>FONDO COMUNITARIO</t>
  </si>
  <si>
    <t>CTM ART. 243 AL 244</t>
  </si>
  <si>
    <t>$ 1.670.959,59</t>
  </si>
  <si>
    <t>REFACCION DE VIVIENDAS CIRCULO CERRADO</t>
  </si>
  <si>
    <t>ORDENANZA 712 DEL 28/12/2006</t>
  </si>
  <si>
    <t>$ 831.859,09</t>
  </si>
  <si>
    <t>INGRESOS VARIOS</t>
  </si>
  <si>
    <t>ESPORADICO</t>
  </si>
  <si>
    <t>INGRESOS QUE NO SE AJUSTAN A NINGUNA CUENTA DEL CODIGO TRIBUTARIO</t>
  </si>
  <si>
    <t>$ 713.693,23</t>
  </si>
  <si>
    <t>RECUPERO PRESTAMOS PYMEP</t>
  </si>
  <si>
    <t>CUOTAS POR CONVENIO</t>
  </si>
  <si>
    <t>CONVENIOS ESPECIFICOS PARA CADA PRESTAMO</t>
  </si>
  <si>
    <t>$ 419.970,17</t>
  </si>
  <si>
    <t>Total Recaudación</t>
  </si>
  <si>
    <t>$ 47.473.897,71</t>
  </si>
  <si>
    <t>RECAUDACION</t>
  </si>
  <si>
    <t>Ord. 1704 Dec. 001/2019</t>
  </si>
  <si>
    <t>TASA POR SERVICIOS SANITARIOS</t>
  </si>
  <si>
    <t>TASA INSPECCION SANITARIA, HIGIENE, PROFILAXIS Y SEGURIDAD</t>
  </si>
  <si>
    <t>FACTURACION</t>
  </si>
  <si>
    <t>DESINFECCION, DESINSECTACION Y DESRATIZACION</t>
  </si>
  <si>
    <t>CONTROL BROMATOLOGICO</t>
  </si>
  <si>
    <t>RECOLECCION RESIDUOS PATOLOGICOS</t>
  </si>
  <si>
    <t>UNICA</t>
  </si>
  <si>
    <t>FONDO INFRAESTRUCTURA</t>
  </si>
  <si>
    <t>TASAS</t>
  </si>
  <si>
    <t>INSPECCION INSTALACIONES ELECTRICAS</t>
  </si>
  <si>
    <t>FONDO DEFENSA CIVIL</t>
  </si>
  <si>
    <t>2 LTS. NAFTA</t>
  </si>
  <si>
    <t>CONTRIBUCION POR MEJORAS PAVIMENTO</t>
  </si>
  <si>
    <t>MTS. DE FRENTE</t>
  </si>
  <si>
    <t>CONSTRUCCIONES</t>
  </si>
  <si>
    <t>DERECHO OFICINA Y SELLADOS</t>
  </si>
  <si>
    <t>SERVICIOS SANITARIOS</t>
  </si>
  <si>
    <t>OCUPACION VIA PUBLICA</t>
  </si>
  <si>
    <t>QUINQUENIO</t>
  </si>
  <si>
    <t>RESIDENCIA ESTUDIANTIL</t>
  </si>
  <si>
    <t>TASA</t>
  </si>
  <si>
    <t>MULTAS CODIGO DE FALTAS</t>
  </si>
  <si>
    <t>CANON VARIOS</t>
  </si>
  <si>
    <t>CANON MERCADO POPULAR</t>
  </si>
  <si>
    <t>INGRESOS BALNEARIO CAMPING</t>
  </si>
  <si>
    <t>TASA POR SERVICIOS DE SALUD</t>
  </si>
  <si>
    <t>INGRESOS DIRECCION DE DEPORTES</t>
  </si>
  <si>
    <t>INGRESOS DIRECCION DE SERVICIOS PUBLICOS</t>
  </si>
  <si>
    <t>RECAUDACIÓN 30/12/2019</t>
  </si>
  <si>
    <t>Rec. Baldío +20%</t>
  </si>
  <si>
    <t>Ord. 7/96 y Ord. 311</t>
  </si>
  <si>
    <t>Desc. B. Pagador -10%</t>
  </si>
  <si>
    <t>Planes de Pago</t>
  </si>
  <si>
    <t>Deuda TGI</t>
  </si>
  <si>
    <t>Ord. 269</t>
  </si>
  <si>
    <t>Valor m lineal de pavimento</t>
  </si>
  <si>
    <t>Ord. 272</t>
  </si>
  <si>
    <t>x metros de frente</t>
  </si>
  <si>
    <t>Licencias de Conductor</t>
  </si>
  <si>
    <t>S/clase y duración LNC</t>
  </si>
  <si>
    <t>Ord. 311</t>
  </si>
  <si>
    <t>Derecho de Oficina y Sellados</t>
  </si>
  <si>
    <t>Recargo por Mora</t>
  </si>
  <si>
    <t>3% Mensual</t>
  </si>
  <si>
    <t>Ord. 7/96</t>
  </si>
  <si>
    <t>L.Sanitaria $ 340</t>
  </si>
  <si>
    <t>Insp. H.S.Vehíc. $ 500</t>
  </si>
  <si>
    <t>Derecho Uso Sala Velatoria</t>
  </si>
  <si>
    <t>Residentes $ 850</t>
  </si>
  <si>
    <t>No Residentes $ 1700</t>
  </si>
  <si>
    <t>Alquiler de Inmuebles</t>
  </si>
  <si>
    <t>S/TGI pagas fuera de término</t>
  </si>
  <si>
    <t>10% s/TGI</t>
  </si>
  <si>
    <t xml:space="preserve">Ord. 18/92, 7/96 </t>
  </si>
  <si>
    <t>y otras s/Cód. de Faltas</t>
  </si>
  <si>
    <t>y Ord. 311</t>
  </si>
  <si>
    <t>Plan Municipal de Viviendas</t>
  </si>
  <si>
    <t>Ord. 063</t>
  </si>
  <si>
    <t>Círculo Ahorro Pavimento</t>
  </si>
  <si>
    <t xml:space="preserve">TASA POR INSPECCION SANITARIA, HIGIENE, PROFILAXIS Y SEGURIDAD </t>
  </si>
  <si>
    <t>INGRESOS BRUTOS</t>
  </si>
  <si>
    <t xml:space="preserve">MENSUAL </t>
  </si>
  <si>
    <t>REGIMEN SIMPLIFICADO CATEGORIAS 0:$250;1:$300;2:$360;3:$480;4:$600</t>
  </si>
  <si>
    <t>Ord. 15/2018</t>
  </si>
  <si>
    <t>ANUAL Y TRIMESTRAL</t>
  </si>
  <si>
    <t>-</t>
  </si>
  <si>
    <t xml:space="preserve">$250 Persona Fisica y $500 Juridica </t>
  </si>
  <si>
    <t>No podra ser inferior a la liquidada en el periodo inmediato anterior</t>
  </si>
  <si>
    <t>No podra ser superior en mas del 50% de la que fuera liquidada en el periodo inmediato anterior</t>
  </si>
  <si>
    <t xml:space="preserve">TASA POR OBRAS SANITARIAS </t>
  </si>
  <si>
    <t>M3 CONSUMIDO</t>
  </si>
  <si>
    <t xml:space="preserve">BIMESTRAL  CON 2 CUOTAS MENSUALES </t>
  </si>
  <si>
    <t xml:space="preserve">CONTRIBUCION ENERGIA ELECTRICA </t>
  </si>
  <si>
    <t>kWh</t>
  </si>
  <si>
    <t>Dto. Prov. Nº 734/2012</t>
  </si>
  <si>
    <t xml:space="preserve">CARNET DE CONDUCTOR </t>
  </si>
  <si>
    <t>DIARIA</t>
  </si>
  <si>
    <t xml:space="preserve">SERVICIO ATMOSFERICO </t>
  </si>
  <si>
    <t xml:space="preserve">MULTAS INSPECCIONES </t>
  </si>
  <si>
    <r>
      <t xml:space="preserve">12 litros de nafta para el Pago Voluntario - 23 Unidades de Multa para Retiro y 1 </t>
    </r>
    <r>
      <rPr>
        <sz val="8"/>
        <color rgb="FF000000"/>
        <rFont val="Calibri"/>
        <family val="2"/>
      </rPr>
      <t>(1/2)</t>
    </r>
    <r>
      <rPr>
        <sz val="11"/>
        <color rgb="FF000000"/>
        <rFont val="Calibri"/>
        <family val="2"/>
      </rPr>
      <t xml:space="preserve"> UM x c/dia de estadia</t>
    </r>
  </si>
  <si>
    <t>Resolución de la Junta de Fomento 26/09 y Ord. 101/2014</t>
  </si>
  <si>
    <t>Ord. 1/2016</t>
  </si>
  <si>
    <t>INTERESES POR MORA</t>
  </si>
  <si>
    <t>OTROS SERVICIOS</t>
  </si>
  <si>
    <t>OTROS RECURSOS TRIBUTARIOS PROPIOS</t>
  </si>
  <si>
    <t>NO EXISTEN</t>
  </si>
  <si>
    <t>ALUMBRADO PÚBLICO</t>
  </si>
  <si>
    <t>Consumo</t>
  </si>
  <si>
    <t>Ord. 168 -01/2006</t>
  </si>
  <si>
    <t>INSPECCIÓN DE HIGIENE, SANITARIA, PROFILAXIS Y SEGURIDAD</t>
  </si>
  <si>
    <t>Ventas netas</t>
  </si>
  <si>
    <t>11  o/oo</t>
  </si>
  <si>
    <t>5  o/oo</t>
  </si>
  <si>
    <t>60  o/oo</t>
  </si>
  <si>
    <t>Ord. 491 -6/12/2018</t>
  </si>
  <si>
    <t>mts2</t>
  </si>
  <si>
    <t>3 o/oo</t>
  </si>
  <si>
    <t>Unidad</t>
  </si>
  <si>
    <t>Solicitud contrib.</t>
  </si>
  <si>
    <t>USO DE EQUIPOS E INSTALACIONES- Alquiler de equipos</t>
  </si>
  <si>
    <t>Hora</t>
  </si>
  <si>
    <t>Monto fijo</t>
  </si>
  <si>
    <t>Momento pago</t>
  </si>
  <si>
    <t>TASA SANITARIA E HIGIENE</t>
  </si>
  <si>
    <t>JUZGADO DE FALTAS</t>
  </si>
  <si>
    <t>Unidad de Multa</t>
  </si>
  <si>
    <t xml:space="preserve">Infracción </t>
  </si>
  <si>
    <t xml:space="preserve"> 25 unidades </t>
  </si>
  <si>
    <t xml:space="preserve"> 10000 unidades </t>
  </si>
  <si>
    <t>Ord. 442</t>
  </si>
  <si>
    <t>INTERESES</t>
  </si>
  <si>
    <t xml:space="preserve">Monto tasa </t>
  </si>
  <si>
    <t>ALICUOTA GENERAL</t>
  </si>
  <si>
    <t>TASA MUNICIPAL CEMENTERIO</t>
  </si>
  <si>
    <t>TASA MUNICIPAL CEMENTERIO NICHOS 4 FILAS UBICACIÓN SUPERIOR E INFERIOR</t>
  </si>
  <si>
    <t>ORDENANZA 003/19</t>
  </si>
  <si>
    <t>TASA MUNICIPAL CEMENTERIO NICHOS 4 FILAS UBICACIÓN MEDIO</t>
  </si>
  <si>
    <t>TASA MUNICIPAL CEMENTERIO TUMBAS UBICACIÓN GENERAL</t>
  </si>
  <si>
    <t>TASA MUNICIPAL CEMENTERIO PANTEON UBICACIÓN GENERAL</t>
  </si>
  <si>
    <t>DERECHO DE EXTRACCION Y EXPLOTACION DE LAS ACTIVIDADES MINERAS DESARROLLADAS EN CNIA ELIA</t>
  </si>
  <si>
    <t>A- POR CADA METRO CUBICO DE ARENA PARA CONSTRUCCION</t>
  </si>
  <si>
    <t>S/ DDJJ</t>
  </si>
  <si>
    <t>ORDENANZA 029/18</t>
  </si>
  <si>
    <t>B- POR CADA METRO CUBICA DE ARENA SILICEA</t>
  </si>
  <si>
    <t>C.- POR CADA METRO CUBICO DE ARENA PARA FRACTURACION DE POZOS PETROLEROS</t>
  </si>
  <si>
    <t>D. POR CADA METRO CUBICO DE PEDREGULLO SILICEO NO ZARANDEADO O LAVADO</t>
  </si>
  <si>
    <t>E.- POR CADA METRO CUBICO DE PEDREGULLO CALCAREO.</t>
  </si>
  <si>
    <t>F. POR CADA METRO CUBICO DE BROZA</t>
  </si>
  <si>
    <t>G.- POR CADA METRO CUBICO DE SUELO SELECCIONADO MATERIAL PARA BASE Y SUB BASE</t>
  </si>
  <si>
    <t>H. POR CADA METRO CUBICO DE ARCILLAS</t>
  </si>
  <si>
    <t>I.- POR CADA METRO CUBICO DE CONCHILLA</t>
  </si>
  <si>
    <t>J.- POR CADA METRO CUBICO DE PIEDRA DE CANTERA</t>
  </si>
  <si>
    <t>K.- POR CADA METRO CUBICO DE YESO</t>
  </si>
  <si>
    <t>L.- POR CADA METRO CUBICO DE ARENA PLANTAS POTABILIZADORAS Y PERFORACIONES</t>
  </si>
  <si>
    <t>M.- POR CADA METRO CUBICO DE GRAVAS PARA FILTROS PLANTAS POTABILIZADORAS Y PERFORACIONES</t>
  </si>
  <si>
    <t>N. POR CADA METRO CUBICO DE ARENA PARA FUNDACION</t>
  </si>
  <si>
    <t>O.POR CADA METRO CUBICO DE CANTO RODADOS</t>
  </si>
  <si>
    <t>VENTA DE NICHOS</t>
  </si>
  <si>
    <t>DECRETO Nº  005/11</t>
  </si>
  <si>
    <t>VENTA DE NICHOS FILA SUPERIOR E INFERIOR  10 AÑOS</t>
  </si>
  <si>
    <t>VENTA DE NICHOS FILA SUPERIOR E INFERIOR 5 AÑOS</t>
  </si>
  <si>
    <t>VENTA DE NICHOS FILA INTERMEDIAS POR 10 AÑOS</t>
  </si>
  <si>
    <t>VENTA DE NICHOS FILA INTERMEDIAS POR 5 AÑOS</t>
  </si>
  <si>
    <t>TASA VALOR DE PARCELA PANTEON COSTO DE 7 NICHOS UBICADOS EN FILA 2 Y 3 MONTO EQUIVALENTE A 50 BOLSAS DE CEMENTO</t>
  </si>
  <si>
    <t>ORDENANZA 011/16</t>
  </si>
  <si>
    <t>OTORGAMIENTO LICENCIAS DE CONDUCIR</t>
  </si>
  <si>
    <t xml:space="preserve"> SERV. DE OTORGAMIENTO DE LICENCIAS DE CONDUCIR CAT A MOTOS</t>
  </si>
  <si>
    <t>A PEDIDO DEL USUARIO</t>
  </si>
  <si>
    <t xml:space="preserve"> SERV. DE OTORG. DE LICENCIAS DE CONDUCIR CAT B AUTOMOVILES Y CAMIONETAS</t>
  </si>
  <si>
    <t xml:space="preserve"> SERV. DE OTORG. DE LICENCIAS DE CONDUCIR CAT C CAMIONES SIN ACOPLADOS Y CAT B</t>
  </si>
  <si>
    <t>SERV. DE OTORG. DE LICENCIAS DE CONDUCIR CAT D SERVICIOS DE PASAJEROS EMERG. Y SEGURIDAD</t>
  </si>
  <si>
    <t xml:space="preserve"> SERV. DE OTORG. DE LICENCIAS DE CONDUCIR CAT E CAMIONES CON ACOPLADOS Y CAT B Y C</t>
  </si>
  <si>
    <t>SERV. DE OTORG. DE LICENCIAS DE CONDUCIR CAT G TRACTORES Y MAQUINARIAS AGRICOLAS</t>
  </si>
  <si>
    <t xml:space="preserve"> SERV. DE OTORG. DE LICENCIAS DE CONDUCIR VISACION LICENCIA DE CONDUCIR</t>
  </si>
  <si>
    <t>SERVICIO DESAGOTE</t>
  </si>
  <si>
    <t>DERECHO DE CONEXIÓN RED CLOACAL</t>
  </si>
  <si>
    <t>ORDENANZA 026/13</t>
  </si>
  <si>
    <t>SERVICIO COBRO DE MENSURA</t>
  </si>
  <si>
    <t>SERVICIO VISACION DE ANTE PROYECTO</t>
  </si>
  <si>
    <t>DESCUENTOS OBTENIDOS</t>
  </si>
  <si>
    <t>COMISION COBRO ER SERVICIOS</t>
  </si>
  <si>
    <t>VENTA DE PLIEGOS</t>
  </si>
  <si>
    <t>RECUPERO SUBSIDIO REINTEGRABLES</t>
  </si>
  <si>
    <t>COBRO GARANTIA MOTONIVELADORA</t>
  </si>
  <si>
    <t>ALGO EXCEPCIONAL MEDIACION</t>
  </si>
  <si>
    <t>SEGURIDAD E HIGIENE</t>
  </si>
  <si>
    <t>Monto neto declarado ( total de ingresos brutos devengados )</t>
  </si>
  <si>
    <t>ORDENANZAS Nº 2979, 2980, 8940,  10002</t>
  </si>
  <si>
    <t>ALUMBRADO,BARRIDO Y LIMPIEZA</t>
  </si>
  <si>
    <t xml:space="preserve"> (Superficie edificada * recolección de residuo + superficie del terreno en m2 * (barrido y limpieza +alumbrado público + matenimiento de calles + espacios verdes)) * coeficiente corrector de ajustes * coeficiente corrector de zonas </t>
  </si>
  <si>
    <t>ZONA 1: 1,15 % ZONA 2: 1,00% ZONA 3: 0,80%  ZONA 4: 0,70%</t>
  </si>
  <si>
    <t>ORDENANZAS Nº 2980, 9152</t>
  </si>
  <si>
    <t xml:space="preserve">OBRA SANITARIA MUNICIPAL </t>
  </si>
  <si>
    <t xml:space="preserve">Metros cuadrados de superficies de terrenos y edificación </t>
  </si>
  <si>
    <t>ORDENANZAS Nº 2979 , 9153</t>
  </si>
  <si>
    <t xml:space="preserve">Colocación en la vía pública </t>
  </si>
  <si>
    <t xml:space="preserve">ORDENANZAS Nº 2979, 7711 </t>
  </si>
  <si>
    <t xml:space="preserve">ESPECTACULO </t>
  </si>
  <si>
    <t xml:space="preserve">Por espectaculo </t>
  </si>
  <si>
    <t xml:space="preserve">Por espectador </t>
  </si>
  <si>
    <t xml:space="preserve">ORDENANZAS Nº 2980 Y 2979 </t>
  </si>
  <si>
    <t>BROMATOLOGIA</t>
  </si>
  <si>
    <r>
      <t xml:space="preserve">Determinación con unidad de cobro: se determina el cobro a traves de una </t>
    </r>
    <r>
      <rPr>
        <u/>
        <sz val="11"/>
        <color rgb="FF000000"/>
        <rFont val="Calibri"/>
        <family val="2"/>
      </rPr>
      <t>unidad de cobro</t>
    </r>
    <r>
      <rPr>
        <sz val="11"/>
        <color rgb="FF000000"/>
        <rFont val="Calibri"/>
        <family val="2"/>
      </rPr>
      <t>: medio kilo de novillo en pie del precio que fija el indice de novillo mercado de Liniers mensualmente I.N.M.L. Dicha unidad de cobro se aplica para la determinación en todos los casos de productos gravados por la tasa bromatología.</t>
    </r>
  </si>
  <si>
    <t xml:space="preserve">Mensual </t>
  </si>
  <si>
    <t>ORDENANZAS Nº 2979- 4085 Y 10002</t>
  </si>
  <si>
    <t>OTRAS CONTRIBUCIONES- CORTE DE PAVIMENTO</t>
  </si>
  <si>
    <t>Costo real resultante (materiales a precio de reposición +10% gastos generales  y de administración por metro lineal de frente)</t>
  </si>
  <si>
    <t xml:space="preserve">Por obra </t>
  </si>
  <si>
    <t>ORDENANZAS Nº 2979, 8741, 9294</t>
  </si>
  <si>
    <t xml:space="preserve">DERECHOS DE CEMENTERIOS </t>
  </si>
  <si>
    <t xml:space="preserve">Sueldo básico de la categoria 10 del escalafón municipal * los coeficientes  a la fecha que se perciben </t>
  </si>
  <si>
    <t xml:space="preserve">Anual </t>
  </si>
  <si>
    <t>ORDENANZAS Nº 2979 , 2980 Y 9014</t>
  </si>
  <si>
    <t>PAPEL, SELLADOS Y DERECHOS DE OFICINA</t>
  </si>
  <si>
    <t>Por tipo de presentación, actualización de montos s/ sueldo básico de cat. 10 del escalafón municipal.</t>
  </si>
  <si>
    <t xml:space="preserve">Por presentación </t>
  </si>
  <si>
    <t>ORDENANZA Nº 2979</t>
  </si>
  <si>
    <t>DERECHOS DE CONSTRUCCIÓN</t>
  </si>
  <si>
    <t>Valor de la construcción s/ surperficie cubierta y semicubierta de cada edifición (por metro cuadrado)</t>
  </si>
  <si>
    <t>ORDENANZAS Nº 2979 Y 8741</t>
  </si>
  <si>
    <t xml:space="preserve">ANDEN </t>
  </si>
  <si>
    <t>Por coche (EGRESE O CRUCE)</t>
  </si>
  <si>
    <t>ORDENANZAS Nº 2426 DECRETO Nº 22364</t>
  </si>
  <si>
    <t>DERECHOS DE OCUPACIÓN DE ESPACIOS PÚBLICOS</t>
  </si>
  <si>
    <t>Por metro cuadrado</t>
  </si>
  <si>
    <t>ORDENANZAS Nº 2979 Y 7711</t>
  </si>
  <si>
    <t>DERECHOS VENTA AMBULANTE</t>
  </si>
  <si>
    <t xml:space="preserve">Por actividad - de acuerdo al monto facturado </t>
  </si>
  <si>
    <t>Diario</t>
  </si>
  <si>
    <t>LIBRETA SANITARIA</t>
  </si>
  <si>
    <t xml:space="preserve">Obtención, renovación y examen </t>
  </si>
  <si>
    <t>Semestral/ Anual</t>
  </si>
  <si>
    <t>TERMINAL DE OMNIBUS- ARRENDAMIENTOS LOCALES</t>
  </si>
  <si>
    <t>DECRETO Nº 17597</t>
  </si>
  <si>
    <t>COMISION ADMINISTRADORA AUDITORIO</t>
  </si>
  <si>
    <t xml:space="preserve">Ocupación del inmueble </t>
  </si>
  <si>
    <t>Por evento</t>
  </si>
  <si>
    <t>MERCADO- ARRENDAMIENTO DE PUESTOS Y LOCALES</t>
  </si>
  <si>
    <t>DECRETO Nº 25507 - ORDENANZA Nº 10127</t>
  </si>
  <si>
    <t xml:space="preserve">Contravención - Infracción </t>
  </si>
  <si>
    <t xml:space="preserve">Por acontecimiento </t>
  </si>
  <si>
    <t>T.G.I. MULTAS</t>
  </si>
  <si>
    <t xml:space="preserve">Valor básico Tasa General Inmobiliaria </t>
  </si>
  <si>
    <t>ORDENANZAS Nº 4357</t>
  </si>
  <si>
    <t>T.H.I. MULTAS</t>
  </si>
  <si>
    <t xml:space="preserve">Valor básico Tasa Seguridad e Higiene </t>
  </si>
  <si>
    <t>DOSMU MULTAS</t>
  </si>
  <si>
    <t>ORDENANZAS Nº 4358</t>
  </si>
  <si>
    <t>BALNEARIO BANCO PELAY</t>
  </si>
  <si>
    <t xml:space="preserve">Explotación </t>
  </si>
  <si>
    <t xml:space="preserve">Por temporada </t>
  </si>
  <si>
    <t>LICITACION PUBLICA 04/12 (POR 10 AÑOS)</t>
  </si>
  <si>
    <t>Planilla N° 4</t>
  </si>
  <si>
    <t>ALICUOTAS ESPECIALES</t>
  </si>
  <si>
    <t>Recaudación al 31/12/2019</t>
  </si>
  <si>
    <t>Observaciones</t>
  </si>
  <si>
    <t>ADMINISTRACIÓN PÚBLICA CENTRAL</t>
  </si>
  <si>
    <t>MINIMA</t>
  </si>
  <si>
    <t>MAXIMA</t>
  </si>
  <si>
    <t>TASA COMERCIAL</t>
  </si>
  <si>
    <t>$ 210,00</t>
  </si>
  <si>
    <t>$ 3.040,00</t>
  </si>
  <si>
    <t>ART.19° a 22°OT N° 36.698</t>
  </si>
  <si>
    <t>Tasa Variable: incluye RPC, actividades Art 22° OT</t>
  </si>
  <si>
    <t>TASA POR ALUMBRADO PUBLICO</t>
  </si>
  <si>
    <t>MONTO TOTAL FACTURADO</t>
  </si>
  <si>
    <t>ART.66°OT N° 36.698</t>
  </si>
  <si>
    <t>AVALUO FISCAL MUNIC.</t>
  </si>
  <si>
    <t>0,000510%</t>
  </si>
  <si>
    <t>0,000390%</t>
  </si>
  <si>
    <t>ART.2°OT N° 36.698 y Dec. 1288/19</t>
  </si>
  <si>
    <t>Inmuebles con superficies edificadas</t>
  </si>
  <si>
    <t>0,001020%</t>
  </si>
  <si>
    <t>0,000780%</t>
  </si>
  <si>
    <t>Inmuebles baldios</t>
  </si>
  <si>
    <t>CONTRIBUCIONES</t>
  </si>
  <si>
    <t>PAVIMENTO Y CORDON CUNETA</t>
  </si>
  <si>
    <t>POR MTS DE FRENTE</t>
  </si>
  <si>
    <t>DERECHOS</t>
  </si>
  <si>
    <t>RIFAS Y APUESTAS (incluye casino, bingos y similares)</t>
  </si>
  <si>
    <t>VALOR RIFA, MTO IMP.</t>
  </si>
  <si>
    <t>ART.46° y 47°OT N° 36.698</t>
  </si>
  <si>
    <t>5 % organizadores ciudad, 10 % fuera ciudad, 80 ‰ casinos,Tasa fija: mínimo casinos.</t>
  </si>
  <si>
    <t>ESTACIONAMIENTO MEDIDO</t>
  </si>
  <si>
    <t>POR HORA</t>
  </si>
  <si>
    <t>SEMANAL</t>
  </si>
  <si>
    <t>$15 x HORA</t>
  </si>
  <si>
    <t>ORDENANZA N° 35.701/16 y modif.</t>
  </si>
  <si>
    <t>TERMINAL DE OMNIBUS</t>
  </si>
  <si>
    <t>$ 65,00</t>
  </si>
  <si>
    <t>$ 3.170,00</t>
  </si>
  <si>
    <t>ART.30°OT N° 36.698</t>
  </si>
  <si>
    <t>Ventanillas, encomiendas, canon andenes, etc.</t>
  </si>
  <si>
    <t>DERECHOS DE OFICINAS Y SELLADOS</t>
  </si>
  <si>
    <t>POR SERVICIO</t>
  </si>
  <si>
    <t>$ 5,00</t>
  </si>
  <si>
    <t>$ 2.845,00</t>
  </si>
  <si>
    <t>ART.58°OT N° 36.698</t>
  </si>
  <si>
    <t>CEMENTERIO (Derechos)</t>
  </si>
  <si>
    <t>$ 60,00</t>
  </si>
  <si>
    <t>$ 6.590,00</t>
  </si>
  <si>
    <t>ART.32° a 35°OT N° 36.698</t>
  </si>
  <si>
    <t>Inhum., exhumacion, arrendamientos por mts2, etc.</t>
  </si>
  <si>
    <t>DERECHOS A LAS ENTRADAS</t>
  </si>
  <si>
    <t>VALOR DE LAS ENTRADAS</t>
  </si>
  <si>
    <t>POR ESPECTACULOS</t>
  </si>
  <si>
    <t>$ 25,00</t>
  </si>
  <si>
    <t>$ 1.950,00</t>
  </si>
  <si>
    <t>ART.43° y 44°OT N° 36.698</t>
  </si>
  <si>
    <t>Bailes, expectac. Culturales, parques, etc.</t>
  </si>
  <si>
    <t>VALOR OBRA</t>
  </si>
  <si>
    <t>POR VISADO, AMPLIACION, REFACCION, ECT</t>
  </si>
  <si>
    <t>1.5 ‰</t>
  </si>
  <si>
    <t>ART.54° y 55°OT N° 36.698</t>
  </si>
  <si>
    <t>ASISTENCIA PUBLICA (Derechos y aranceles)</t>
  </si>
  <si>
    <t>$ 325,00</t>
  </si>
  <si>
    <t>ART.24°OT N° 36.698</t>
  </si>
  <si>
    <t>Libreta sanitaria, grupo sanguíneo, renovación etc.</t>
  </si>
  <si>
    <t>VENDEDORES AMBULANTES (derechos)</t>
  </si>
  <si>
    <t>SEMANAL/MENSUAL</t>
  </si>
  <si>
    <t>$ 1.335,00</t>
  </si>
  <si>
    <t>$ 15,00</t>
  </si>
  <si>
    <t>$ 930,00</t>
  </si>
  <si>
    <t>ART.48°,49° y 50°OT N° 36.698</t>
  </si>
  <si>
    <t>2 % locales, 5 % otras jurisdicciones;Tasa fija: Mercado Popular Las Pulgas</t>
  </si>
  <si>
    <t>M²</t>
  </si>
  <si>
    <t>$ 295,00</t>
  </si>
  <si>
    <t>$ 1.430,00</t>
  </si>
  <si>
    <t>ART.42°OT N° 36.698</t>
  </si>
  <si>
    <t>Carteles, afiches, fijos, moviles etc.</t>
  </si>
  <si>
    <t>ABASTO, INSPECCION VETERINARIA</t>
  </si>
  <si>
    <t>POR INTRODUCCION/ INSCRIPCION</t>
  </si>
  <si>
    <t>$ 0,80</t>
  </si>
  <si>
    <t>$ 1.560,00</t>
  </si>
  <si>
    <t>ART.62 y 63°O.T.36.698</t>
  </si>
  <si>
    <t>AERÓDROMO MUNICIPAL</t>
  </si>
  <si>
    <t>ORDENANZA N° 36.150/17</t>
  </si>
  <si>
    <t>Aterrizaje, estadía, alquiler hangares</t>
  </si>
  <si>
    <t>MULTAS</t>
  </si>
  <si>
    <t>OTROS</t>
  </si>
  <si>
    <t>Convenio C.T.M.,intereses invers.Transitorias etc</t>
  </si>
  <si>
    <t>DIVERSAS TASAS</t>
  </si>
  <si>
    <t>Ocupación via pública, verificación remises etc.</t>
  </si>
  <si>
    <t>INTERESES Y RECARGOS TASAS VARIAS</t>
  </si>
  <si>
    <t>INTERESES INVERSIONES TRANSITORIAS</t>
  </si>
  <si>
    <t>Servicios varios de salubridad</t>
  </si>
  <si>
    <t>$ 160 - $ 200</t>
  </si>
  <si>
    <t>Presupuesto</t>
  </si>
  <si>
    <t>Tasa EDEERSA</t>
  </si>
  <si>
    <t>Licencias de conducir</t>
  </si>
  <si>
    <t>Servicio atmosférico</t>
  </si>
  <si>
    <t>$ 125</t>
  </si>
  <si>
    <t>$ 250</t>
  </si>
  <si>
    <t>Conexiones de cloacas</t>
  </si>
  <si>
    <t>$ 2500</t>
  </si>
  <si>
    <t>Regulación de deuda de cloaca</t>
  </si>
  <si>
    <t>Global</t>
  </si>
  <si>
    <t>Alquiler de oficinas</t>
  </si>
  <si>
    <t>$ 3000</t>
  </si>
  <si>
    <t>Alquileres varios (SUM, polideportivo)</t>
  </si>
  <si>
    <t>Alquiler de maquinarias y equipos</t>
  </si>
  <si>
    <t>Establecidas en el Codigo de Faltas</t>
  </si>
  <si>
    <t>Aportes de internos del Hogar de Ancianos</t>
  </si>
  <si>
    <t>70% del sueldo</t>
  </si>
  <si>
    <t>Ingresos varios</t>
  </si>
  <si>
    <t>Sellados (visados, reemplazos de cheques, etc)</t>
  </si>
  <si>
    <t>$ 100</t>
  </si>
  <si>
    <t>Uso de instalaciones de Corrales y Balanza</t>
  </si>
  <si>
    <t>Donaciones Voluntarias</t>
  </si>
  <si>
    <t>Comisión del cobro de impuestos</t>
  </si>
  <si>
    <t>$ 0,40 por ticket</t>
  </si>
  <si>
    <t>Aporte IOSPER (para mantenimiento de la oficina en la Municipalidad)</t>
  </si>
  <si>
    <t>Ventas de Materiales de Construccion</t>
  </si>
  <si>
    <t>EJECUTADO 2019</t>
  </si>
  <si>
    <t>$ 179.231.440,27</t>
  </si>
  <si>
    <t>Tasa Higiene y Seguridad</t>
  </si>
  <si>
    <t>DDJJ</t>
  </si>
  <si>
    <t>$ 99.040.770,63</t>
  </si>
  <si>
    <t>M2 LINEAL</t>
  </si>
  <si>
    <t>BIMESTRAL, TERCIO. Y ANUAL</t>
  </si>
  <si>
    <t>$ 21.066.523,26</t>
  </si>
  <si>
    <t>Serv. Agua y Cloacas</t>
  </si>
  <si>
    <t>BIMESTRAL, TRIM. Y ANUAL</t>
  </si>
  <si>
    <t>$ 19.799.647,25</t>
  </si>
  <si>
    <t>Instal. Electromecanicas</t>
  </si>
  <si>
    <t>por cada tramite</t>
  </si>
  <si>
    <t>montos fijos según recibo de ingreso</t>
  </si>
  <si>
    <t>$ 18.427.675,28</t>
  </si>
  <si>
    <t>Tasas Atrasadas</t>
  </si>
  <si>
    <t>mensual</t>
  </si>
  <si>
    <t>$ 9.957.484,09</t>
  </si>
  <si>
    <t>Sist.A.Prev.Ord.55/98 ORD 26/17</t>
  </si>
  <si>
    <t>mensual según convenio</t>
  </si>
  <si>
    <t>$ 9.565.875,32</t>
  </si>
  <si>
    <t>Recuperos Varios</t>
  </si>
  <si>
    <t>$ 1.309.992,98</t>
  </si>
  <si>
    <t>Reg. Fac. Pago</t>
  </si>
  <si>
    <t>mensual según convenio de pago</t>
  </si>
  <si>
    <t>$ 63.471,46</t>
  </si>
  <si>
    <t>$ 4.119.432,33</t>
  </si>
  <si>
    <t>Actuaciones Administr.</t>
  </si>
  <si>
    <t>$ 3.311.781,38</t>
  </si>
  <si>
    <t>$ 394.427,72</t>
  </si>
  <si>
    <t>Salud Publica</t>
  </si>
  <si>
    <t>$ 385.750,00</t>
  </si>
  <si>
    <t>por dia</t>
  </si>
  <si>
    <t>$ 27.473,23</t>
  </si>
  <si>
    <t>$ 650.491,65</t>
  </si>
  <si>
    <t>Contravenc. Y Multas</t>
  </si>
  <si>
    <t>$ 41.566.903,72</t>
  </si>
  <si>
    <t>Fondo Municipal Prom.</t>
  </si>
  <si>
    <t>$ 18.115.225,02</t>
  </si>
  <si>
    <t>$ 9.242.234,93</t>
  </si>
  <si>
    <t>Vta.Bienes Munic.</t>
  </si>
  <si>
    <t>$ 3.651.621,30</t>
  </si>
  <si>
    <t>Diferencia Cambio</t>
  </si>
  <si>
    <t>$ 3.309.676,00</t>
  </si>
  <si>
    <t>Ingresos por la Realizacion de Eventos</t>
  </si>
  <si>
    <t>$ 3.200.046,52</t>
  </si>
  <si>
    <t>Fondo Prom.Def.Civil</t>
  </si>
  <si>
    <t>$ 1.811.522,52</t>
  </si>
  <si>
    <t>Intereses Bancarios</t>
  </si>
  <si>
    <t>$ 1.463.287,64</t>
  </si>
  <si>
    <t>Recupero Cuotas Terreno</t>
  </si>
  <si>
    <t>monto fijo según precio sobre cantidad de cuotas</t>
  </si>
  <si>
    <t>$ 543.939,79</t>
  </si>
  <si>
    <t>Ingresos FONDO PROM CULTURAL</t>
  </si>
  <si>
    <t>Montos fijos voluntarios</t>
  </si>
  <si>
    <t>$ 226.350,00</t>
  </si>
  <si>
    <t>Rec.Plan Viviendas</t>
  </si>
  <si>
    <t>$ 3.000,00</t>
  </si>
  <si>
    <t>Recargo e Interes</t>
  </si>
  <si>
    <t>$ 225.568.267,97</t>
  </si>
  <si>
    <t>TGI</t>
  </si>
  <si>
    <t>$90</t>
  </si>
  <si>
    <t>ORD. 140/2014</t>
  </si>
  <si>
    <t>INSPECCIÓN DE ANTENAS</t>
  </si>
  <si>
    <t>$135.200</t>
  </si>
  <si>
    <t>ORD. 273/2019</t>
  </si>
  <si>
    <t>TASA AMBIENTAL</t>
  </si>
  <si>
    <t>$40.000</t>
  </si>
  <si>
    <t>ORD. 219/2017</t>
  </si>
  <si>
    <t>TASA DE HIGIENE</t>
  </si>
  <si>
    <t>0.40%</t>
  </si>
  <si>
    <t>ORD. 214/2017</t>
  </si>
  <si>
    <t>MULTAS DE TRÁNSITO</t>
  </si>
  <si>
    <t>ORD. 13/2012</t>
  </si>
  <si>
    <t>SERVICIO ATMOSFÉRICO</t>
  </si>
  <si>
    <t>ORD. 266/2019</t>
  </si>
  <si>
    <t>COLECTIVO</t>
  </si>
  <si>
    <t>CARNET DE CONDUCIR</t>
  </si>
  <si>
    <t>ORD.210/2017</t>
  </si>
  <si>
    <t>CUOTAS VIVIENDAS</t>
  </si>
  <si>
    <t>ORD. 12/12, ORD. 175/15</t>
  </si>
  <si>
    <t>PRESUPUESTO 2019</t>
  </si>
  <si>
    <t>RECAUDACIÓN EJERCICIO 2019</t>
  </si>
  <si>
    <t>Tasa de Higiene</t>
  </si>
  <si>
    <t>Ventas por Rubros</t>
  </si>
  <si>
    <t>Ord.N°1081/19</t>
  </si>
  <si>
    <t>Alumbrado Publico</t>
  </si>
  <si>
    <t>Consumo de Energia Electrico</t>
  </si>
  <si>
    <r>
      <t>Por m</t>
    </r>
    <r>
      <rPr>
        <sz val="11"/>
        <rFont val="Arial"/>
        <family val="2"/>
      </rPr>
      <t>²</t>
    </r>
    <r>
      <rPr>
        <sz val="11"/>
        <rFont val="Calibri"/>
        <family val="2"/>
      </rPr>
      <t xml:space="preserve"> y Ubicacion</t>
    </r>
  </si>
  <si>
    <t>Servicios Sanitarios</t>
  </si>
  <si>
    <t>Por Evaluo y Consumo</t>
  </si>
  <si>
    <t>Dcho por Tasas y D.Atrasadas</t>
  </si>
  <si>
    <t>Por Deuda con el Municipio</t>
  </si>
  <si>
    <t>Por Tipo de Pub. Y Prop.</t>
  </si>
  <si>
    <t>Constribucion por Mejoras</t>
  </si>
  <si>
    <t>Según Costo de la Obra</t>
  </si>
  <si>
    <r>
      <t>Por Zona y m</t>
    </r>
    <r>
      <rPr>
        <sz val="11"/>
        <rFont val="Arial"/>
        <family val="2"/>
      </rPr>
      <t>²</t>
    </r>
  </si>
  <si>
    <t>Espectaculos Publicos</t>
  </si>
  <si>
    <t>Sobre el Valor de la Entrada</t>
  </si>
  <si>
    <t>C/U</t>
  </si>
  <si>
    <t>Complejo Deportivo</t>
  </si>
  <si>
    <t xml:space="preserve">Por Persona o Grupo </t>
  </si>
  <si>
    <t>Abasto</t>
  </si>
  <si>
    <t xml:space="preserve">Por Pieza y  Kg. Faenado </t>
  </si>
  <si>
    <t>Pieza</t>
  </si>
  <si>
    <t>Salud Pca Municipal</t>
  </si>
  <si>
    <t>Por Rubro</t>
  </si>
  <si>
    <t>Derecho uso plataforma</t>
  </si>
  <si>
    <t>Por m² y Ubicacion</t>
  </si>
  <si>
    <t xml:space="preserve">Locacion Salones </t>
  </si>
  <si>
    <t>Alquiler para Eventos</t>
  </si>
  <si>
    <t>Faltas Varias (Multas)</t>
  </si>
  <si>
    <t>S/ Codigo de Faltas</t>
  </si>
  <si>
    <t>Expl. Local Terminal y Otros (conseciones)</t>
  </si>
  <si>
    <t>Según Concesion</t>
  </si>
  <si>
    <t>L.P..N°03 y 06/18</t>
  </si>
  <si>
    <t>Inter.Obt.por dtos bancarios</t>
  </si>
  <si>
    <t>Por Plazos Fijos (Bcos)</t>
  </si>
  <si>
    <t>Por Codigo Tributario Mun.</t>
  </si>
  <si>
    <t>Recupero Sec. Planta de Residuos</t>
  </si>
  <si>
    <t>Por Venta de Residuos</t>
  </si>
  <si>
    <t>Ingresos sin especificar</t>
  </si>
  <si>
    <t>Sin Discriminar</t>
  </si>
  <si>
    <t>Recupero Aport. Reintegrable</t>
  </si>
  <si>
    <t>Prestamos a Corto Plazos</t>
  </si>
  <si>
    <t>Fdo Prom.y Turismo</t>
  </si>
  <si>
    <t>Tasas y Derechos</t>
  </si>
  <si>
    <t>Eventos Municipales</t>
  </si>
  <si>
    <t xml:space="preserve"> Valor de la Entrada</t>
  </si>
  <si>
    <t>Recupero Venta de Chatarra</t>
  </si>
  <si>
    <t>Por Venta de Chatarra</t>
  </si>
  <si>
    <t>Recupero Sec.Produccion</t>
  </si>
  <si>
    <t>Por Ventas Sec. Produccion</t>
  </si>
  <si>
    <t>Disposiciones Varias</t>
  </si>
  <si>
    <t>Trabajo x cta 3º</t>
  </si>
  <si>
    <t>Por Gastos Administrativos</t>
  </si>
  <si>
    <t>Ingresos por Promotoras</t>
  </si>
  <si>
    <t>Por Valor de la Obras</t>
  </si>
  <si>
    <t>Por Cuotas</t>
  </si>
  <si>
    <t>Recupero Terrenos (ORD.908/09)</t>
  </si>
  <si>
    <t>Por Ventas de Terrenos</t>
  </si>
  <si>
    <t>Ord.N°908/09</t>
  </si>
  <si>
    <t>Enajenacion de Vehiculos en Dessuso</t>
  </si>
  <si>
    <t>Venta Vehic. En Desuso</t>
  </si>
  <si>
    <t>Por Kg.</t>
  </si>
  <si>
    <t>Facturación</t>
  </si>
  <si>
    <t>Ordenanza 210/2018</t>
  </si>
  <si>
    <t>Consumo energético</t>
  </si>
  <si>
    <t>Avaluo Fiscal Pcial.</t>
  </si>
  <si>
    <t>Tasa por Servicio de Red Cloacal</t>
  </si>
  <si>
    <t>Fondo Municipal de Promoción</t>
  </si>
  <si>
    <t>Tasa Abonada</t>
  </si>
  <si>
    <t>m2</t>
  </si>
  <si>
    <t>Servicios Fúnebres</t>
  </si>
  <si>
    <t>Servicio prestado</t>
  </si>
  <si>
    <t>Tipo de trámite</t>
  </si>
  <si>
    <t>Derecho de Edificación</t>
  </si>
  <si>
    <t>Tasación de Obra</t>
  </si>
  <si>
    <t>Usos de Equipos e Instalaciones del Municipio</t>
  </si>
  <si>
    <t>Bien municipal utilizado</t>
  </si>
  <si>
    <t>Días de venta</t>
  </si>
  <si>
    <t>Ocupación Vía Pública</t>
  </si>
  <si>
    <t>Derecho otorgado</t>
  </si>
  <si>
    <t>Unidades Fijas</t>
  </si>
  <si>
    <t>AVALÚO FISCAL</t>
  </si>
  <si>
    <t>0,2%</t>
  </si>
  <si>
    <t>0,6%</t>
  </si>
  <si>
    <t>HIGIENE Y SEGURIDAD</t>
  </si>
  <si>
    <t>INGRESOS</t>
  </si>
  <si>
    <t>5%</t>
  </si>
  <si>
    <t>Cod. Tributario</t>
  </si>
  <si>
    <t>POR MEJORAS</t>
  </si>
  <si>
    <t>SALUD PUBLICA</t>
  </si>
  <si>
    <t>USO DE EQUIPOS</t>
  </si>
  <si>
    <t>POR LITROS DE COMBUSTIBLE</t>
  </si>
  <si>
    <t>CONTRIBUCION Y EDIFICACION</t>
  </si>
  <si>
    <t>0,8%x1000</t>
  </si>
  <si>
    <t>2000m2</t>
  </si>
  <si>
    <t>ACTUACIONES ADMINISTRATIVA</t>
  </si>
  <si>
    <t>FONDO PROMOCION COMUNIDAD</t>
  </si>
  <si>
    <t>DEUDORES ATRASADO</t>
  </si>
  <si>
    <t>INGRESOS EXTRAORDINARIOS</t>
  </si>
  <si>
    <t>EXPLOTACION POLIDEPORTIVO</t>
  </si>
  <si>
    <t>QUINCHO POLIDEPORTIVO</t>
  </si>
  <si>
    <t>HORA</t>
  </si>
  <si>
    <t>NICHOS</t>
  </si>
  <si>
    <t>CORREO ARGENTINO</t>
  </si>
  <si>
    <t>MULTAS E INDEXACIONES</t>
  </si>
  <si>
    <t>INGRESOS DE OPERACIONES FINANCIERAS</t>
  </si>
  <si>
    <t>TASA POR INSPECCION SANITARIA HIGIENE PROFILAXIS Y SEGURIDAD</t>
  </si>
  <si>
    <t>Facturacion mensual</t>
  </si>
  <si>
    <t>$ 436,36</t>
  </si>
  <si>
    <t>Ord.Tributaria 2450</t>
  </si>
  <si>
    <t>Medido-No medido</t>
  </si>
  <si>
    <t>Bimestre</t>
  </si>
  <si>
    <t>$477,27</t>
  </si>
  <si>
    <t xml:space="preserve">seg/medicion </t>
  </si>
  <si>
    <t>Avaluo de propiedad</t>
  </si>
  <si>
    <t>Bimestre o anual</t>
  </si>
  <si>
    <t>$ 935 anual</t>
  </si>
  <si>
    <t>TASA POR HABILITACION COMERCIAL</t>
  </si>
  <si>
    <t>activo fijo</t>
  </si>
  <si>
    <t>por habilitación</t>
  </si>
  <si>
    <t xml:space="preserve">                                                                                                                                                                                                                                                                                                                                                                                                                                                                                                                                                                                                                                                                                                                                                                                                                                                                                                                                                                                                                                                                                                                                             </t>
  </si>
  <si>
    <t>PUBLICIDAD</t>
  </si>
  <si>
    <t>INSTALACION Y REPARACION DE LAMPARAS</t>
  </si>
  <si>
    <t>monto fijo/rubro</t>
  </si>
  <si>
    <t>diaria</t>
  </si>
  <si>
    <t>SISTEMA AHORRO PREVIO</t>
  </si>
  <si>
    <t>valor de Obra</t>
  </si>
  <si>
    <t>DERECHO POR OCUPACION DE ESPACIO PUBLICO</t>
  </si>
  <si>
    <t>m2/lineal</t>
  </si>
  <si>
    <t>DERECHO POR USO INSTALACIONES MUNICIPALES/SERV VARIOS</t>
  </si>
  <si>
    <t xml:space="preserve">monto fijo </t>
  </si>
  <si>
    <t xml:space="preserve">diaria </t>
  </si>
  <si>
    <t>nichos $280-Panteones 400</t>
  </si>
  <si>
    <t>DISPOSICIONES COMPLEMENTARIAS</t>
  </si>
  <si>
    <t>FONDO ACCION COMUNAL</t>
  </si>
  <si>
    <t>INGRESO POLIDEPORTIVO</t>
  </si>
  <si>
    <t>IMPUESTOS ATRASADOS</t>
  </si>
  <si>
    <t>MEDIDORES DE AGUA</t>
  </si>
  <si>
    <t>CONVENIOS DE PAGO</t>
  </si>
  <si>
    <t>Nichos</t>
  </si>
  <si>
    <t>Ordenanza 747/16</t>
  </si>
  <si>
    <t>Panteon</t>
  </si>
  <si>
    <t>OTRAS TASAS DE SERVICIO. ATMOSFERICO</t>
  </si>
  <si>
    <t>Pipada</t>
  </si>
  <si>
    <t xml:space="preserve">Diarios </t>
  </si>
  <si>
    <t>Ordenanza 746/16</t>
  </si>
  <si>
    <t>TASA CONTRIBUCION ELECTRICA</t>
  </si>
  <si>
    <t>Tasa contribución unica distribuidora</t>
  </si>
  <si>
    <t>ASFALTO</t>
  </si>
  <si>
    <t>Costo x mts lineal</t>
  </si>
  <si>
    <t>Ordenanza 079/05</t>
  </si>
  <si>
    <t>CORDÓN CUNETA</t>
  </si>
  <si>
    <t>Ordenanza 031/02</t>
  </si>
  <si>
    <t>RECUPERO DE VIVIENDAS</t>
  </si>
  <si>
    <t xml:space="preserve">Devolución 25 bolsas de cemento </t>
  </si>
  <si>
    <t>RECUPERO SUBSIDIOS</t>
  </si>
  <si>
    <t>Devolución hasta 18 cuotas</t>
  </si>
  <si>
    <t>Ordenanza 338/08</t>
  </si>
  <si>
    <t>TRANSPORTE ESCOLAR</t>
  </si>
  <si>
    <t>Viaje a Esc. Tecnica Urdinarrain</t>
  </si>
  <si>
    <t>Ordenanza 732/16</t>
  </si>
  <si>
    <t>Viaje a Colegio Secundario Nº16 Urdinarrain</t>
  </si>
  <si>
    <t>Renovación</t>
  </si>
  <si>
    <t>A requerimiento por 1 año</t>
  </si>
  <si>
    <t>Ordenanza 862/18</t>
  </si>
  <si>
    <t>A requerimiento por 2 años</t>
  </si>
  <si>
    <t>A requerimiento por 3 años</t>
  </si>
  <si>
    <t>A requerimiento por 5 años</t>
  </si>
  <si>
    <t xml:space="preserve">Duplicado licencia </t>
  </si>
  <si>
    <t>A requerimiento</t>
  </si>
  <si>
    <t>Impresión nuevo plastico por cambio de datos</t>
  </si>
  <si>
    <t>ampliación de categoria</t>
  </si>
  <si>
    <t>1114100 Insp. San., Hig., Prof. y Seguridad (y tasas relacionadas con la act. comercial)</t>
  </si>
  <si>
    <t>Ventas devengadas</t>
  </si>
  <si>
    <t>n/a</t>
  </si>
  <si>
    <t>Mínimos por tipo de actividad</t>
  </si>
  <si>
    <t>Código tributario 10.287</t>
  </si>
  <si>
    <t>1114400 General Inmobiliaria</t>
  </si>
  <si>
    <t>Avaluo por coeficiente de ZONA</t>
  </si>
  <si>
    <t>1114600 Servicios Sanitarios</t>
  </si>
  <si>
    <t>((Sup. Terreno* coeficiente)+( Sup. Mejoras* Coeficiente))*coef. Zonal art. 41+ Monto Fijo deTratamiento de efluentes</t>
  </si>
  <si>
    <t>1132400 Cementerio y Servicios Fúnebres</t>
  </si>
  <si>
    <t>Unidad Tributaria Municipal s/Ordenanza Impositiva</t>
  </si>
  <si>
    <t>6 cuotas mensuales</t>
  </si>
  <si>
    <t>1114500 Alumbrado Público</t>
  </si>
  <si>
    <t>Consumo del básico facturado</t>
  </si>
  <si>
    <t>16% Residencionales- 15% Comercial, Oficial e Instituciones</t>
  </si>
  <si>
    <t>Contribución Uncia del Prestador de Servicios Electricos</t>
  </si>
  <si>
    <t>1132600 Publicidad y Propaganda</t>
  </si>
  <si>
    <t>1114800 Abasto</t>
  </si>
  <si>
    <t>Kilos o piezas de ingreso de carnes frescas</t>
  </si>
  <si>
    <t>Por ingreso a la ciudad</t>
  </si>
  <si>
    <t>Valor por Unidad o pieza</t>
  </si>
  <si>
    <t>1114900 Fondo de Desarrollo Habitacional ( sobre Tasa General Inmobiliaria)</t>
  </si>
  <si>
    <t xml:space="preserve">Cantidad Total de m2 propiedad de un mismo contribuyente                                                        </t>
  </si>
  <si>
    <t>1114900 Fondo Municipal de Promoción de la Comunidad y Turismo</t>
  </si>
  <si>
    <t>20 % sobre la tasa por insp. san., hig., prof. y                                                   10% s/ Tasa General Inmobiliaria</t>
  </si>
  <si>
    <t>1114900 Fondo para desagues pluviales</t>
  </si>
  <si>
    <t>5% sobre la tasa General Inmobiliaria</t>
  </si>
  <si>
    <t>1114900 Fondo de Promoción y Desarrollo</t>
  </si>
  <si>
    <t>10 % sobre la tasa por insp. san., hig., prof.</t>
  </si>
  <si>
    <t>1132200 Edificación</t>
  </si>
  <si>
    <t>A solicitud del contribuyente</t>
  </si>
  <si>
    <t>UTM por mts2</t>
  </si>
  <si>
    <t>1132400 Cementerio ( concesión de nichos/servicios funebres/</t>
  </si>
  <si>
    <t>UTM</t>
  </si>
  <si>
    <t>Infracciones</t>
  </si>
  <si>
    <t>Ord. Impositiva</t>
  </si>
  <si>
    <t>Tasa por Inspeccion Sanitaria, Higiene, Profilaxis y Seguridad</t>
  </si>
  <si>
    <t>Tasa por Obras Sanitarias</t>
  </si>
  <si>
    <t>m3</t>
  </si>
  <si>
    <t>Salud Publica Municipal</t>
  </si>
  <si>
    <t>diario</t>
  </si>
  <si>
    <t>Construccion de red cloacal</t>
  </si>
  <si>
    <t>m lineales</t>
  </si>
  <si>
    <t>según convenio</t>
  </si>
  <si>
    <t>Contribucion por mejoras: hormigon</t>
  </si>
  <si>
    <t>Derechos de Oficinas y Sellados</t>
  </si>
  <si>
    <t>Derechos Varios</t>
  </si>
  <si>
    <t>lt de combustible</t>
  </si>
  <si>
    <t>Cod. Mun de faltas</t>
  </si>
  <si>
    <t>Alquiler Terminal de Omnibus</t>
  </si>
  <si>
    <t>Ord. Especiales</t>
  </si>
  <si>
    <t>Alquiler y expensas Centro Civico</t>
  </si>
  <si>
    <t>Espacio Radial</t>
  </si>
  <si>
    <t>frecuencia horaria</t>
  </si>
  <si>
    <t>Venta de Bienes Municipales</t>
  </si>
  <si>
    <t>Recupero Cuotas Viv Municipales</t>
  </si>
  <si>
    <t>Viviendas por Cooperativa</t>
  </si>
  <si>
    <t>Viviendas Municipales</t>
  </si>
  <si>
    <t>Viviendas RPO</t>
  </si>
  <si>
    <t>$ 7.889.391,44</t>
  </si>
  <si>
    <t>Zona A</t>
  </si>
  <si>
    <t>Tasa básica única para cada zona, de acuerdo a los servicios que poseen</t>
  </si>
  <si>
    <t>$ 370,00</t>
  </si>
  <si>
    <t>ORDENANZA N° 818 - IMPOSITIVA ANUAL 2019</t>
  </si>
  <si>
    <t>$ 2.043.965,44</t>
  </si>
  <si>
    <t>Zona AB</t>
  </si>
  <si>
    <t>$ 345,00</t>
  </si>
  <si>
    <t>Zona AC</t>
  </si>
  <si>
    <t>$ 320,00</t>
  </si>
  <si>
    <t>Zona B</t>
  </si>
  <si>
    <t>Zona BC</t>
  </si>
  <si>
    <t>$ 290,00</t>
  </si>
  <si>
    <t>Zona C</t>
  </si>
  <si>
    <t>$ 260,00</t>
  </si>
  <si>
    <t>Zona D</t>
  </si>
  <si>
    <t>$ 235,00</t>
  </si>
  <si>
    <t>Zona E</t>
  </si>
  <si>
    <t>Exenta s/Ord 468/03</t>
  </si>
  <si>
    <t>Tasa de Higiene, Profilaxis y Seguridad:</t>
  </si>
  <si>
    <t>s/DDJJ Mensual</t>
  </si>
  <si>
    <t>$ 625,00</t>
  </si>
  <si>
    <t>$ 1.754.807,72</t>
  </si>
  <si>
    <t>Fabric. Prod. En gral. Con distrib. Mayorista y min.</t>
  </si>
  <si>
    <t>$ 530,00</t>
  </si>
  <si>
    <t>Fabric. Prod. En gral. No alimenticios - dist. Minorista</t>
  </si>
  <si>
    <t>Elaboración y venta de productos de Panificación</t>
  </si>
  <si>
    <t>8%°</t>
  </si>
  <si>
    <t>Agencias de lotería, quiniela, prode, tómbolas, etc.</t>
  </si>
  <si>
    <t>$ 560,00</t>
  </si>
  <si>
    <t>Supermercados y autoservicios</t>
  </si>
  <si>
    <t>$ 960,00</t>
  </si>
  <si>
    <t>Maxi - Kiosco</t>
  </si>
  <si>
    <t>$ 730,00</t>
  </si>
  <si>
    <t>Almacén despacho de bebidas - Cat. A -</t>
  </si>
  <si>
    <t>Almacén despacho de bebidas - Cat. B -</t>
  </si>
  <si>
    <t>Empresas de telefonía fija y móvil</t>
  </si>
  <si>
    <t>$ 2.500,00</t>
  </si>
  <si>
    <t>Bancos y compañías financieras</t>
  </si>
  <si>
    <t>Empresas de correo</t>
  </si>
  <si>
    <t>$ 1.200,00</t>
  </si>
  <si>
    <t>Servicios fúnebres:</t>
  </si>
  <si>
    <t>1- Ataúdes, fabricación y ventas</t>
  </si>
  <si>
    <t>$ 600,00</t>
  </si>
  <si>
    <t>2 - Pago de servicio unificado</t>
  </si>
  <si>
    <t>Inmobiliarias, concesionarias, casas de remate y otras</t>
  </si>
  <si>
    <t>$ 750,00</t>
  </si>
  <si>
    <t>Confiterías bailables, discotecas y similares</t>
  </si>
  <si>
    <t>$ 1.000,00</t>
  </si>
  <si>
    <t>Estaciones de servicio</t>
  </si>
  <si>
    <t>$ 1.500,00</t>
  </si>
  <si>
    <t>Difusoras FM, TV por cable y satelital</t>
  </si>
  <si>
    <t>$ 850,00</t>
  </si>
  <si>
    <t>Coperativa de Agua Potable y otros Ss. Pcos.</t>
  </si>
  <si>
    <t>Exenta s/Ord 472/03</t>
  </si>
  <si>
    <t>Farmacia y perfumería</t>
  </si>
  <si>
    <t>$ 900,00</t>
  </si>
  <si>
    <t>Proveedor de Gas Natural por Redes</t>
  </si>
  <si>
    <t>Fondo Comunal</t>
  </si>
  <si>
    <t>Importe de TGI/TSS</t>
  </si>
  <si>
    <t>$ 377.498,64</t>
  </si>
  <si>
    <t>Salubridad Pública:</t>
  </si>
  <si>
    <t>$ 19.150,00</t>
  </si>
  <si>
    <t>Carnet Sanitario</t>
  </si>
  <si>
    <t>unidad</t>
  </si>
  <si>
    <t>única vez</t>
  </si>
  <si>
    <t>$ 500,00</t>
  </si>
  <si>
    <t>semestral</t>
  </si>
  <si>
    <t>$ 300,00</t>
  </si>
  <si>
    <t>Inspección Higiénico Sanitario de vehículos</t>
  </si>
  <si>
    <t>Cementerio:</t>
  </si>
  <si>
    <t>$ 753.022,61</t>
  </si>
  <si>
    <t>inhumación de fosas</t>
  </si>
  <si>
    <t>$ 580,00</t>
  </si>
  <si>
    <t>inhumación de nichos</t>
  </si>
  <si>
    <t>traslados</t>
  </si>
  <si>
    <t>introducción o salida de restos</t>
  </si>
  <si>
    <t>colocación de lápidas o placas, u otras refacciones</t>
  </si>
  <si>
    <t>$ 350,00</t>
  </si>
  <si>
    <t>reducción de restos</t>
  </si>
  <si>
    <t>$ 2.000,00</t>
  </si>
  <si>
    <t>Nichos, cesión en arrendamiento 10 años:</t>
  </si>
  <si>
    <t>Cuarta fila</t>
  </si>
  <si>
    <t>$ 4.100,00</t>
  </si>
  <si>
    <t>Tercera fila</t>
  </si>
  <si>
    <t>$ 11.000,00</t>
  </si>
  <si>
    <t>Segunda fila</t>
  </si>
  <si>
    <t>$ 10.300,00</t>
  </si>
  <si>
    <t>Primera fila</t>
  </si>
  <si>
    <t>$ 8.300,00</t>
  </si>
  <si>
    <t>Columbarios mun. Arrendamiento 10 años</t>
  </si>
  <si>
    <t>terrenos, concesión por 40 años</t>
  </si>
  <si>
    <t>$ 2.700,00</t>
  </si>
  <si>
    <t>Tasa por atención y limpieza</t>
  </si>
  <si>
    <t>$ 700,00</t>
  </si>
  <si>
    <t>Inspección y Reposición de Instalac. Eléctricas:</t>
  </si>
  <si>
    <t>$ 2.865.447,03</t>
  </si>
  <si>
    <t>usuarios residenciales</t>
  </si>
  <si>
    <t>sobre el precio del kw</t>
  </si>
  <si>
    <t>usuarios comerciales</t>
  </si>
  <si>
    <t>usuarios industriales</t>
  </si>
  <si>
    <t>reparticiones nacionales y provinciales</t>
  </si>
  <si>
    <t>Inspección de antenas telecomunicaciones</t>
  </si>
  <si>
    <t>por antena plantada</t>
  </si>
  <si>
    <t>$ 75.500,00</t>
  </si>
  <si>
    <t>$ 430.200,00</t>
  </si>
  <si>
    <t>Alquiler instalaciones</t>
  </si>
  <si>
    <t>$ 221.985,00</t>
  </si>
  <si>
    <t>Trabajo maquinarias viales</t>
  </si>
  <si>
    <t>por kilómetro</t>
  </si>
  <si>
    <t>$ 120.190,00</t>
  </si>
  <si>
    <t>Aranceles de pileta</t>
  </si>
  <si>
    <t>$ 88.025,00</t>
  </si>
  <si>
    <t>$ 64.606,34</t>
  </si>
  <si>
    <t>Multas y contravenciones</t>
  </si>
  <si>
    <t>intereses punitorios</t>
  </si>
  <si>
    <t>Actualizaciones</t>
  </si>
  <si>
    <t>$ 429.089,40</t>
  </si>
  <si>
    <t>Derechos de oficina y sellados</t>
  </si>
  <si>
    <t>por cada trámite</t>
  </si>
  <si>
    <t>$ 423.909,40</t>
  </si>
  <si>
    <t>Registros de títulos</t>
  </si>
  <si>
    <t>$ 5.180,00</t>
  </si>
  <si>
    <t>Publicidad y propaganda</t>
  </si>
  <si>
    <t>$ 2.545.060,45</t>
  </si>
  <si>
    <t>Intereses por operaciones financieras</t>
  </si>
  <si>
    <t>$ 2.382.922,13</t>
  </si>
  <si>
    <t>Ingresos extraordinarios</t>
  </si>
  <si>
    <t>$ 162.138,32</t>
  </si>
  <si>
    <t>$ 11.358.347,63</t>
  </si>
  <si>
    <t>TASAS POR INSPECCION SANITARIA, HIGIENE, PROFILAXIS Y SEGURIDAD</t>
  </si>
  <si>
    <t>POR LAS ACTIVIDADES QUE A CONTINUACION SE DETALLA:</t>
  </si>
  <si>
    <t>ALICUOTA</t>
  </si>
  <si>
    <t>*COMPRA VENTA DE DIVISA</t>
  </si>
  <si>
    <t>*JUEGOS ELECTRONICOS</t>
  </si>
  <si>
    <t>*AGENCIAS DE PUBLICIDAD, ETC</t>
  </si>
  <si>
    <t xml:space="preserve">*PANADERIA-ELABORACION DE PANIFICACION-CON UN MIN. </t>
  </si>
  <si>
    <t>*PANIFICACION-PEQUEÑOS EMPRENDIMIENTOS-CON UN MIN.</t>
  </si>
  <si>
    <t>*FRIGORIFICOS Y CHACINADOS,ETC.</t>
  </si>
  <si>
    <t>*COMPAÑIAS TELEFONICAS</t>
  </si>
  <si>
    <t>SOBRE FACTURACION</t>
  </si>
  <si>
    <t>*COMPAÑIAS PROVEEDORES DE ENERGIA ELECTRICA</t>
  </si>
  <si>
    <t>*DEMAS COMPAÑIAS DE SERVICIOS</t>
  </si>
  <si>
    <t>*FARMACIA</t>
  </si>
  <si>
    <t>SOBRE FACTURACION CON UN MIN. DE FARMACIA EXCLUSIVA</t>
  </si>
  <si>
    <t>(ANEXO PERFUMERIA)</t>
  </si>
  <si>
    <t>SOBRE FACTURACION CON UN MIN. DE PERFUMERIA EXCLUSIVA</t>
  </si>
  <si>
    <t>ZONA URBANA</t>
  </si>
  <si>
    <t>TASAS ATRASADAS</t>
  </si>
  <si>
    <t>A SOBRE VALUO FISCAL Y DECLARACION JURADA</t>
  </si>
  <si>
    <t>DERECHO DE EXTRACCION DE ARENA,PEDREGULLO Y TIERRA</t>
  </si>
  <si>
    <t>ARCILLA</t>
  </si>
  <si>
    <t>POR C/ METRO CUB.</t>
  </si>
  <si>
    <t>ARENA PARA CONTRUCCION EN ZONA TERRITORIAL</t>
  </si>
  <si>
    <t>ARENA PARA CONTRUCCION EXTRAIDA DEL RIO PARANA</t>
  </si>
  <si>
    <t>ARENA SILICEA EXTRAIDA ZONA TERRITORIAL</t>
  </si>
  <si>
    <t>ARENA PARA FRACTURACION DE POZOS DE PEOTROLEO EXTRAIDA EN ZONA TERRITORIAL</t>
  </si>
  <si>
    <t>ARENA PARA FRACTURACION DE POZOS DE PEOTROLEO EXTRAIDA DEL RIO PARANA</t>
  </si>
  <si>
    <t>BROZA</t>
  </si>
  <si>
    <t>CANTERA</t>
  </si>
  <si>
    <t>TIERRA FERTIL,ETC.</t>
  </si>
  <si>
    <t>DERECHO A ENERSA</t>
  </si>
  <si>
    <t>E.N.E.R.S.A (PROPIEDADES SIN MEDIDOR EXPECTO LAS PROP. RURALES Y SUBRURALES)</t>
  </si>
  <si>
    <t>CONCEPTO DE ALUMBRADO PUBLICO</t>
  </si>
  <si>
    <t>PRECIO DEL KW FACTURADO POR ENERSA</t>
  </si>
  <si>
    <t>FONDO MUNICIPAL</t>
  </si>
  <si>
    <t>INTRUCCION DE CARNES FAENADAS P/VENTA DE CONSUMO EN CARNICERIAS,HOTELES,ETC.</t>
  </si>
  <si>
    <t>POR C/50KG DE LO QUE SALE UN KILO DE PULPA EL 70%</t>
  </si>
  <si>
    <t>PROPIETARIO DE MATADERO</t>
  </si>
  <si>
    <t>POR C/ ANIMAL VACUNO QUE SE FAENE</t>
  </si>
  <si>
    <t>CARNICEROS NO INCRIPTOS COMO MATARIFES P/SU PROPIA CARNICERIA</t>
  </si>
  <si>
    <t>DERCHO FIJO</t>
  </si>
  <si>
    <t>TODO ESCRITO QUE NO ESTE CON SELLADO ESPECIAL</t>
  </si>
  <si>
    <t>MONTO FIJO</t>
  </si>
  <si>
    <t>POR C/FOJA QUE SE AGREGUE</t>
  </si>
  <si>
    <t>PLANOS CORREGIDOS EN VIRTUD DE OBSERVACIONES POR ORGANISMOS MUNICIPALES</t>
  </si>
  <si>
    <t>POR CADA REUNION BAILABLE</t>
  </si>
  <si>
    <t>CERTIFICADOS EXPENDIDOS POR ORGANISMOS O FUNCIONARIOS DE LA JUSTICIA DE FALTA</t>
  </si>
  <si>
    <t>SELLADOS:</t>
  </si>
  <si>
    <t>SOLICITUD DE LIBRE DE DEUDA POR ESCRIBANO O INTERESADOS EN INSCRIBIR O TRANFERIR  PROPIEDADES</t>
  </si>
  <si>
    <t>COPIA DE PLANOS QUE INTEGRAN EL LEGAJO DE CONTRUCCION O LOTEO MAYOR A 100 MTR. CUADRADOS</t>
  </si>
  <si>
    <t>INSCRIPCION DE INDUSTRIA Y COMERCIO</t>
  </si>
  <si>
    <t>SOLICITUD DE APERTURA DE COMERCIO</t>
  </si>
  <si>
    <t>INSCRIPCION DE PROPIEDADES EN EL REGISTRO MUNICIPAL</t>
  </si>
  <si>
    <t>SOBRE EL VALOR DE PROPIEDAD</t>
  </si>
  <si>
    <t>PLANOS MUNICIPALES</t>
  </si>
  <si>
    <t>EXTENSION DE CARNET DE CONDUCTOR</t>
  </si>
  <si>
    <t>RENOVACION DE CARNET DE CONDUCTOR</t>
  </si>
  <si>
    <t>VISACION DEL CARNET DE CONDUCTOR</t>
  </si>
  <si>
    <t>USO DE EQUIPO E INSTALACION</t>
  </si>
  <si>
    <t>POR EL USO DE EQUIPOS MUNICIPALES DEBERAN ABONARSE LOS  SIG. DERECHOS:</t>
  </si>
  <si>
    <t>ALQUILER DE TRACTOR (C/PERSONAL)</t>
  </si>
  <si>
    <t>SERVICIOS PRESTADOS HASTA UN 1 KM.(DE LA ZONA URBANA)</t>
  </si>
  <si>
    <t>LO EQUIVALENTE A 120 LT. DE GAS-OIL</t>
  </si>
  <si>
    <t>POR DIA</t>
  </si>
  <si>
    <t>FUERA DE LA PLANTA URBANA SE INCREMENTARA POR KM</t>
  </si>
  <si>
    <t>LO EQUIVALENTE A 2,5 LT. DE GAS-OIL</t>
  </si>
  <si>
    <t>POR SOLICITUD</t>
  </si>
  <si>
    <t>ALQUILER DE CAMION(C/PERSONAL)</t>
  </si>
  <si>
    <t>LO EQUIVALENTE A 35 LT. DE GAS-OIL</t>
  </si>
  <si>
    <t xml:space="preserve">LO EQUIVALENTE </t>
  </si>
  <si>
    <t>PROVISION DE AGUA POTABLE</t>
  </si>
  <si>
    <t>AGUA EN TANQUES DOMICILIARIOS, DENTRO DE LA ZONA URBANA</t>
  </si>
  <si>
    <t>POR C/TANQUE</t>
  </si>
  <si>
    <t>POR VIAJE</t>
  </si>
  <si>
    <t xml:space="preserve">FUERA DE LA ZONA URBANA </t>
  </si>
  <si>
    <t>SE INCREMENTA POR KM</t>
  </si>
  <si>
    <t>SERVICIO TANQUE ATMOSFERICO</t>
  </si>
  <si>
    <t>POR VIAJE DENTRO DE LA ZONA URBANA</t>
  </si>
  <si>
    <t>POR VIAJE FUERA DE LA ZONA URBANA</t>
  </si>
  <si>
    <t>ALQUILER  CAMPO DE DEPORTE</t>
  </si>
  <si>
    <t>MINIMO Y EL 5%  RECAUDADO SOBRE LOS INGRESOS</t>
  </si>
  <si>
    <t>ALQUILER KIOSCO PLAZA SAN MARTIN</t>
  </si>
  <si>
    <t>DERECHO A CEMENTERIO</t>
  </si>
  <si>
    <t>INHUMACION Y COLOCACION DE PLACAS EN NICHOS Y PANTEONES</t>
  </si>
  <si>
    <t>COLOCACION DE PLACAS Y SIMILARES</t>
  </si>
  <si>
    <t>TRASLADO DE RESTO DENTRO DEL CEMENTERIO</t>
  </si>
  <si>
    <t>REDUCCION</t>
  </si>
  <si>
    <t>INHUMACIONES</t>
  </si>
  <si>
    <t>NICHOS MUNICIPALES POR SU CONSERVACION Y LIMPIEZA</t>
  </si>
  <si>
    <t xml:space="preserve">SEPULTURA </t>
  </si>
  <si>
    <t>PANTEONES Y/O BOVEDAS</t>
  </si>
  <si>
    <t>NICHOS P/NIÑOS</t>
  </si>
  <si>
    <t>SERVICIOS FUNEBRES</t>
  </si>
  <si>
    <t>PLAN A</t>
  </si>
  <si>
    <t>INDIVIDUAL</t>
  </si>
  <si>
    <t xml:space="preserve">GRUPO FAMILIAR </t>
  </si>
  <si>
    <t>PLAN B</t>
  </si>
  <si>
    <t>INDIVIDUAL CON NICHO</t>
  </si>
  <si>
    <t>GRUPO FAMILIAR  CON NICHO</t>
  </si>
  <si>
    <t>DERECHO DE RED CLOACAL</t>
  </si>
  <si>
    <t xml:space="preserve">POR LA CONEXIÓN A LA RED MADREC/PERS. MUN. </t>
  </si>
  <si>
    <t>PAGO UNICA VEZ</t>
  </si>
  <si>
    <t>EL PAGO DEL DERECHO DE RED CLOACAL</t>
  </si>
  <si>
    <t>COMPLEJO TURISTICO</t>
  </si>
  <si>
    <t>SERVICIOS VARIOS</t>
  </si>
  <si>
    <t>POR LA OCUPACION DE LOCALES UBICADOS EN LUGARES PUBLICO ABONARAN MENSUALMENTE LOS SIG. DERECHOS:</t>
  </si>
  <si>
    <t>MERCADO MAYORITA-LOCACION DE PUESTOS</t>
  </si>
  <si>
    <t>PRIMERA CATEGORIA-ALQUILER MINIMO</t>
  </si>
  <si>
    <t>SEGUNDA CATEGORIA-ALQUILER MINIMO</t>
  </si>
  <si>
    <t>MERCADO DE ABASTO MINORISTA-LOCACION DE PUESTOS</t>
  </si>
  <si>
    <t xml:space="preserve">POR DERECHO DE PLAYA Y  BOCA DE EXPENDIO </t>
  </si>
  <si>
    <t>FERIAS MUNICIPALES</t>
  </si>
  <si>
    <t>RECARGO POR MORA E INTERESES</t>
  </si>
  <si>
    <t>A SOBRE EVALUO FISCAL</t>
  </si>
  <si>
    <t>FINANCIACION PARA EL PAGO DE DEUDAS TRIBUTARIAS</t>
  </si>
  <si>
    <t>INTERES DE FINANCIACION (MENSUAL DIRECTO)</t>
  </si>
  <si>
    <t>ALICUOTA VIGENTE PARA LA TASA ACTIVA DEL BANCO NACION</t>
  </si>
  <si>
    <t xml:space="preserve">VENCIMIENTO </t>
  </si>
  <si>
    <t>UNA CUOTA C/30 DIAS</t>
  </si>
  <si>
    <t>PLAZO:</t>
  </si>
  <si>
    <t>SER INFERIOR A $560/ ENTREGA SE DEBE ABONAR EL 20% DE LA DEUDA CON RECARGO</t>
  </si>
  <si>
    <t>PARA LAS DEUDAS DEL AÑO CORRIENTE 6 CUOTAS MENSUALES Y CONSECUTIVAS</t>
  </si>
  <si>
    <t>PARA LAS DEUDAS DEL AÑO ANTERIOR HASTA 20CUOTAS MENSUALES Y CONSECUTIVAS</t>
  </si>
  <si>
    <t>DERECHOS DE ESPECTACULOS PUBLICOS,JUEGOS,ETC.</t>
  </si>
  <si>
    <t>CINEMATOGRAFIA Y ESPECTACULOS AL AIRE LIBRE</t>
  </si>
  <si>
    <t>POR ESPECTACULO</t>
  </si>
  <si>
    <t>CIRCOS</t>
  </si>
  <si>
    <t>SOBRE EL TOTAL DE ENTRADAS</t>
  </si>
  <si>
    <t>CASINOS</t>
  </si>
  <si>
    <t>ESPECTACULOS DEPORTIVOS</t>
  </si>
  <si>
    <t>PARQUES DE DIVERSIONES Y CALESITAS</t>
  </si>
  <si>
    <t>POR C/JUEGO MECANICO</t>
  </si>
  <si>
    <t>CARNET SANITARIO</t>
  </si>
  <si>
    <t>VALIDEZ POR 1 AÑO</t>
  </si>
  <si>
    <t>RENOVACION C/6MESES</t>
  </si>
  <si>
    <t>INPECCION SANITARIA POR VEHICULO</t>
  </si>
  <si>
    <t>*POR VEHICULO Y POR AÑO(SIEMPRE QUE PERTENESCAN A LA LOCALIDAD)</t>
  </si>
  <si>
    <t>*POR VISACION DE TRANSPORTE Y EN FORMA BIMESTRAL</t>
  </si>
  <si>
    <t>FUMIGACION DE TERRENOS BALDIOS</t>
  </si>
  <si>
    <t>FUMIGACION EN CAMPING, PLANTAS INDUSTRIALES,ETC.</t>
  </si>
  <si>
    <t>DESINFECCION DE VEHICULO EN GENERAL</t>
  </si>
  <si>
    <t>DESRATIZACION DE VIVIENDA FAMILIAR, ETC.</t>
  </si>
  <si>
    <t>INPECCION BROMATOLOGICA</t>
  </si>
  <si>
    <t>PESCADOS</t>
  </si>
  <si>
    <t>LOCALES C/VENTA MAYOR A 5000KG</t>
  </si>
  <si>
    <t>LOCALES C/VENTA HASTA 5000KG</t>
  </si>
  <si>
    <t>CARNES</t>
  </si>
  <si>
    <t>EMBUTIDOS(FABRICA)</t>
  </si>
  <si>
    <t>PLANTA CONSERVADORA DE LECHE</t>
  </si>
  <si>
    <t>POR LITRO</t>
  </si>
  <si>
    <t>AVES Y HUEVOS</t>
  </si>
  <si>
    <t>MAS DE 5000KG</t>
  </si>
  <si>
    <t>HASTA 5000KG</t>
  </si>
  <si>
    <t>POR INPECCION DE HUEVOS</t>
  </si>
  <si>
    <t>VACUNACION Y DESPARASITACION DE PERROS</t>
  </si>
  <si>
    <t>POR CADA EJEMPLAR MONTO FIJO</t>
  </si>
  <si>
    <t>RIFAS</t>
  </si>
  <si>
    <t xml:space="preserve">BONOS CONTRIBUCION </t>
  </si>
  <si>
    <t>SOBRE EL VALOR DEL LOS NUM. DESTINADOS A LA VENTA</t>
  </si>
  <si>
    <t>RIFAS PARTICULARES</t>
  </si>
  <si>
    <t>VENTA DE FLORES</t>
  </si>
  <si>
    <t xml:space="preserve">BAZAR </t>
  </si>
  <si>
    <t>CALZADOS</t>
  </si>
  <si>
    <t>ART. DE LIBRERÍA</t>
  </si>
  <si>
    <t>COMESTIBLES,ETC.</t>
  </si>
  <si>
    <t>OCUPACION EN LA VIA PUBLICA</t>
  </si>
  <si>
    <t>COMPAÑIAS TELEFONICAS,DE ELECTRICIDAD,ETC.</t>
  </si>
  <si>
    <t>TOTAL FACTURADO</t>
  </si>
  <si>
    <t>CAFES-BARES-PIZZERIAS,ETC.</t>
  </si>
  <si>
    <t>POR COLOCACION DE MESA+4SILLAS POR C/U DE ELLAS</t>
  </si>
  <si>
    <t>POR TEMPORADA</t>
  </si>
  <si>
    <t>KIOSCO DE FLORES</t>
  </si>
  <si>
    <t>DERECHO DIARIO</t>
  </si>
  <si>
    <t>PARQUES DE DIVERSIONES, CIRCOS,ETC.</t>
  </si>
  <si>
    <t>POR % DE LAS ENTRADAS</t>
  </si>
  <si>
    <t>PROPAGANDA MURAL O IMPRESA</t>
  </si>
  <si>
    <t xml:space="preserve">POR FIJACION DE HASTA 50 AFICHES </t>
  </si>
  <si>
    <t>QUE NO SUPEREN LOS 0,5 MTR.</t>
  </si>
  <si>
    <t>POR C/U QUE EXCEDA 0,5MTR.</t>
  </si>
  <si>
    <t>DE MAS DE 0,5MTR</t>
  </si>
  <si>
    <t>PROPAGANDA: IMPRESAS EN TOLDOS,VIDRIERAS,ETC.</t>
  </si>
  <si>
    <t>DISTRIBUCION DE VOLANTES</t>
  </si>
  <si>
    <t>POR CAMPAÑA</t>
  </si>
  <si>
    <t>PUBLICIDAD POR MEDIO DE TRANSPORTE</t>
  </si>
  <si>
    <t>POR AVISOS EN VEHICULOS</t>
  </si>
  <si>
    <t>LETREROS LUMINOSOS</t>
  </si>
  <si>
    <t>LOS QUE PASEN HASTA 1MTR. LA LINEA DE EDIFICACION</t>
  </si>
  <si>
    <t>POR METRO CUADRADO</t>
  </si>
  <si>
    <t>MULTAS:</t>
  </si>
  <si>
    <t>ACTUALIZACION DE LAS DEUDAS PREVISTAS EN EL CODIGO DE FALTAS</t>
  </si>
  <si>
    <t>FALTA CONTRA LA AUTORIDAD MUNICIPAL:</t>
  </si>
  <si>
    <t xml:space="preserve">FIJASE UNA MULTA </t>
  </si>
  <si>
    <t>CAT. 10 DEL ESCALAFON MUNICIPAL</t>
  </si>
  <si>
    <t>FALTAS DE TRANSITO</t>
  </si>
  <si>
    <t>HASTA UNA VEZ Y MEDIA SUELDO CAT. 10</t>
  </si>
  <si>
    <t>2 SUELDOS DE L CAT. 10</t>
  </si>
  <si>
    <t>1 SUELDO DE LA CAT.10</t>
  </si>
  <si>
    <t>FALTAS CONTRA LA SANIDAD Y EL BIENESTAR</t>
  </si>
  <si>
    <t>HASTA 4 SUELDOS DE LA CAT.10</t>
  </si>
  <si>
    <t>HASTA MEDIO SUELDO DE LA CAT.10</t>
  </si>
  <si>
    <t>HASTA 20% DE LA CAT.10</t>
  </si>
  <si>
    <t>MEJORA HABITACIONAL</t>
  </si>
  <si>
    <t>CAPITAL+1,71 % P/FINANCIAR+1% GASTOS DE ADMINISTRACION</t>
  </si>
  <si>
    <t>1,71%+1%</t>
  </si>
  <si>
    <t>INGRESO VENTA DE TERRENOS</t>
  </si>
  <si>
    <t>TAZA ACTIVA DEL BANCO NACION</t>
  </si>
  <si>
    <t>VTA. TERRENOS AFECTADOS</t>
  </si>
  <si>
    <t>PERIODICO</t>
  </si>
  <si>
    <t>Tasa - Cementerio</t>
  </si>
  <si>
    <t>Nicho, Fosa, Bóveda, Panteón</t>
  </si>
  <si>
    <t>Ord. 221/18</t>
  </si>
  <si>
    <t>Tasas Generales</t>
  </si>
  <si>
    <t>Mts Lineal de Frente</t>
  </si>
  <si>
    <t>Castraciones</t>
  </si>
  <si>
    <t>Por Solicitud</t>
  </si>
  <si>
    <t>Bromatologia</t>
  </si>
  <si>
    <t>Derechos de Uso de Espacios Publicos</t>
  </si>
  <si>
    <t>Canon Kiosco de la Plaza</t>
  </si>
  <si>
    <t>Contrato de Concesion</t>
  </si>
  <si>
    <t>Alquiler Banco edificio NBERSA</t>
  </si>
  <si>
    <t>Contrato de Locacion 01/12/2015</t>
  </si>
  <si>
    <t>Derechos de Usos de Equipos</t>
  </si>
  <si>
    <t>S/Si es dentro de planta o fuera</t>
  </si>
  <si>
    <t>Por solicitud</t>
  </si>
  <si>
    <t xml:space="preserve">Conexiones </t>
  </si>
  <si>
    <t>Por Conexión</t>
  </si>
  <si>
    <t>Uso de Colectivo Municipal</t>
  </si>
  <si>
    <t>Km recorridos de ida</t>
  </si>
  <si>
    <t>0,75 lts gasoil x Km de ida</t>
  </si>
  <si>
    <t>Menos de 100 Km 40 Lts de Gasoil</t>
  </si>
  <si>
    <t>Mas de 100 Km 80 Lts de Gasoil</t>
  </si>
  <si>
    <t>Otros ingresos Varios</t>
  </si>
  <si>
    <t>Tasa por Visacion de Inscripciones de Planos, de Conexiones de Cloacas dom., de co-</t>
  </si>
  <si>
    <t>Carnet de Conducir</t>
  </si>
  <si>
    <t>Alquileres por uso SUM</t>
  </si>
  <si>
    <t>ALÍCUOTA
GENERAL</t>
  </si>
  <si>
    <t>INSPECCION SANITARIA E HIGIENE</t>
  </si>
  <si>
    <t>Actividad</t>
  </si>
  <si>
    <t>Codigo Tributario</t>
  </si>
  <si>
    <t>ALUMBRADO PUBLICO</t>
  </si>
  <si>
    <t>16%-15%</t>
  </si>
  <si>
    <t>ART. 31 CONTRATO CONCESION</t>
  </si>
  <si>
    <t>Canon</t>
  </si>
  <si>
    <t>TASA DE AGUA Y CLOACAS</t>
  </si>
  <si>
    <t>mtr 2</t>
  </si>
  <si>
    <t>TASA AMBIENTAL Y DE SEGURIDAD</t>
  </si>
  <si>
    <t>TASA ATRASADA INSP.SANIT.E HIG</t>
  </si>
  <si>
    <t>FONDO PROMOCION COMUNIDAD-TURS</t>
  </si>
  <si>
    <t>ACTUALIZACION RECARG.E INTERES</t>
  </si>
  <si>
    <t>TASA GENERAL</t>
  </si>
  <si>
    <t>Zona</t>
  </si>
  <si>
    <t>mt2</t>
  </si>
  <si>
    <t>Anual - Bi Anual</t>
  </si>
  <si>
    <t>DERECHOS VARIOS TERMAS</t>
  </si>
  <si>
    <t>RECUPERO GASTOS CORRIENTES</t>
  </si>
  <si>
    <t>p/operaciòn</t>
  </si>
  <si>
    <t>ESTACIONAM. MEDIDO ORD.1083/13</t>
  </si>
  <si>
    <t>1/2hora</t>
  </si>
  <si>
    <t>TASA ATRASADA INMOBILIARIO</t>
  </si>
  <si>
    <t>TASA ATRASADA GESTION JUDICIAL</t>
  </si>
  <si>
    <t>p/operación</t>
  </si>
  <si>
    <t>CONVENIO POLICIA MUNICIPALIDAD ORD. 1160/15</t>
  </si>
  <si>
    <t>ORD. 1160/15</t>
  </si>
  <si>
    <t>VENTA PRODUCCIÓN PLANTA R.S.U.</t>
  </si>
  <si>
    <t>kg</t>
  </si>
  <si>
    <t>DERECHOS VARIOS</t>
  </si>
  <si>
    <t>COMIS.COB.ENTRE RIOS SERVICIOS</t>
  </si>
  <si>
    <t>RECUPERO GASTOS CASA ESTUDIANT</t>
  </si>
  <si>
    <t>p/persona</t>
  </si>
  <si>
    <t>INSTALACIONES ELECTROMECANICAS</t>
  </si>
  <si>
    <t>p/inst</t>
  </si>
  <si>
    <t>Valor entradas</t>
  </si>
  <si>
    <t>FO-DE-TUR - FONDO DESARR.TURISTICO</t>
  </si>
  <si>
    <t>MEJORAS PAVIMENTO</t>
  </si>
  <si>
    <t>TASA ATRASADA ORDENANZA 902/09</t>
  </si>
  <si>
    <t>RECUP.FONDO DESARROLLO PRODUCTIVO</t>
  </si>
  <si>
    <t>CONTRIBUCION MEJORAS</t>
  </si>
  <si>
    <t>mtr lineal</t>
  </si>
  <si>
    <t>LOCALES TERMINAL</t>
  </si>
  <si>
    <t>por local</t>
  </si>
  <si>
    <t>LOCALES EXTERNOS POLIFUNCIONAL</t>
  </si>
  <si>
    <t>USO NATATORIO POLIDEPORTIVO</t>
  </si>
  <si>
    <t>Dia - Mensual
- Temporada</t>
  </si>
  <si>
    <t>por Día 
por Persona</t>
  </si>
  <si>
    <t>ANDENES TERMINAL</t>
  </si>
  <si>
    <t>USO INSTALACIONES POLIDEPORTIV</t>
  </si>
  <si>
    <t>por hora - por mes</t>
  </si>
  <si>
    <t>LOCALES BALNEARIO</t>
  </si>
  <si>
    <t>INTERESES PLAZO FIJO Y DIF COTIZACION</t>
  </si>
  <si>
    <t>COMERCIAL</t>
  </si>
  <si>
    <t>DDJJ CONTRIBUY</t>
  </si>
  <si>
    <t>ORD 121/18</t>
  </si>
  <si>
    <t>FACT.DE ENERGÍA</t>
  </si>
  <si>
    <t>GENERAL INMOB</t>
  </si>
  <si>
    <t>TASACIÓN INMUEB</t>
  </si>
  <si>
    <t>FIJO</t>
  </si>
  <si>
    <t>TRANSITO</t>
  </si>
  <si>
    <t>P/TRAMITE</t>
  </si>
  <si>
    <t>MULTAS E INFRACCIONES DE TRANSITO</t>
  </si>
  <si>
    <t>P/INFRACCION</t>
  </si>
  <si>
    <t>General Inmobiliaria</t>
  </si>
  <si>
    <t>Trimestral</t>
  </si>
  <si>
    <t>Ord.Imposit. 43/18</t>
  </si>
  <si>
    <t>Higiene  y Seguridad</t>
  </si>
  <si>
    <t>Servicio Agua Potable</t>
  </si>
  <si>
    <t>Litros</t>
  </si>
  <si>
    <t>Metros Cuadrados</t>
  </si>
  <si>
    <t>Ingreso Mercadería</t>
  </si>
  <si>
    <t>Por Vehículo</t>
  </si>
  <si>
    <t>Por Mejoras</t>
  </si>
  <si>
    <t>Metros Lineales</t>
  </si>
  <si>
    <t>Pileta e Ingreso Complejo</t>
  </si>
  <si>
    <t>Por Persona</t>
  </si>
  <si>
    <t>Por Trámite</t>
  </si>
  <si>
    <t xml:space="preserve">Cementerio </t>
  </si>
  <si>
    <t>Por Nicho/Parcela</t>
  </si>
  <si>
    <t>Estructuras y Antenas</t>
  </si>
  <si>
    <t xml:space="preserve"> Antena Instalada</t>
  </si>
  <si>
    <t>Conexión Cloacas</t>
  </si>
  <si>
    <t>C/Conexión</t>
  </si>
  <si>
    <t>Conexión de Agua</t>
  </si>
  <si>
    <t>Por día</t>
  </si>
  <si>
    <t>Sala Velatorios y Salón</t>
  </si>
  <si>
    <t>c/Servicio</t>
  </si>
  <si>
    <t>Alquiler Equipos Municipales</t>
  </si>
  <si>
    <t>p/Hora</t>
  </si>
  <si>
    <t>Multas y Recargos s/Tasas,contribuciones</t>
  </si>
  <si>
    <t>Valor Deuda</t>
  </si>
  <si>
    <t>Multas de Tránsito</t>
  </si>
  <si>
    <t>Litros Nafta</t>
  </si>
  <si>
    <t>15 Litros</t>
  </si>
  <si>
    <t>30 Litros</t>
  </si>
  <si>
    <t>Multas s/Inmuebles</t>
  </si>
  <si>
    <t>Valor Construcción</t>
  </si>
  <si>
    <t>Ingresos por Concesiones y Eventos</t>
  </si>
  <si>
    <t>Ventas de Activos y Reciclados</t>
  </si>
  <si>
    <t>s/Valor Unitario</t>
  </si>
  <si>
    <t>Intereses por Colocaciones Financieras</t>
  </si>
  <si>
    <t>Monto Depositado</t>
  </si>
  <si>
    <t>Recupero Viviendas, Subsidios</t>
  </si>
  <si>
    <t>Valor Cuotas</t>
  </si>
  <si>
    <t>Servicios a Terceros</t>
  </si>
  <si>
    <t>Comisión por Cobranzas</t>
  </si>
  <si>
    <t>% s/Cobranza</t>
  </si>
  <si>
    <t>12 por mil</t>
  </si>
  <si>
    <t>7 por mil</t>
  </si>
  <si>
    <t>55 por mil</t>
  </si>
  <si>
    <t>art. 55 y 56 Ordenanza 9893</t>
  </si>
  <si>
    <t xml:space="preserve">Tasa General Inmobiliaria </t>
  </si>
  <si>
    <t>0,0720 % - 0,1960%</t>
  </si>
  <si>
    <t>art.12 Ordenanza 9893</t>
  </si>
  <si>
    <t xml:space="preserve">Tasa por Servicios Sanitarios  </t>
  </si>
  <si>
    <t>a) Agua sin medidor: Valuación Fiscal     b) Desagües Cloacales: Valuación Fiscal     c) Agua c/medidor:  Tasa Liquidada Según Capítulo 2 y 3 y consumo de agua</t>
  </si>
  <si>
    <t>0,0472% - 0,0554%</t>
  </si>
  <si>
    <t>Título III - Capítulo 2 - art. 31 Ordenanza 9893</t>
  </si>
  <si>
    <t>0,0472%-0,0554%</t>
  </si>
  <si>
    <t>Título III - Capítulo 3 art. 39 Ordenanza 9893</t>
  </si>
  <si>
    <t>50% de la Tasa  Capítulo 2            100% de la Tasa Capítulo 3</t>
  </si>
  <si>
    <t>$1 c/m3</t>
  </si>
  <si>
    <t>$4,50 c/m3</t>
  </si>
  <si>
    <t>Título III - Capítulo IV Ordenzanza 9893</t>
  </si>
  <si>
    <t xml:space="preserve">Fondo Municipal de Promoción y Turismo </t>
  </si>
  <si>
    <t xml:space="preserve">Importe de Tasa General Inmobiliaria, Tasa por Inspección Sanitaria, Higiene, Profilaxis y Seguridad  y otros tributos </t>
  </si>
  <si>
    <t>Conforme el tributo sobre el cual se aplica</t>
  </si>
  <si>
    <t>Tasa Inspección Sanitaria: 20%
Tasa General Inmobiliaria y otros tributos: 10%</t>
  </si>
  <si>
    <t>art. 107 Ordenanza 9893</t>
  </si>
  <si>
    <t>Facturación de energía eléctrica</t>
  </si>
  <si>
    <t>14% -16%</t>
  </si>
  <si>
    <t>art. 86 Ordenanza 9893</t>
  </si>
  <si>
    <t>Tasa Solidaria de Contribución para Obras Públicas</t>
  </si>
  <si>
    <t xml:space="preserve">Importe de Tasa General Inmobiliaria y Tasa por Servicios Sanitarios </t>
  </si>
  <si>
    <t>art. 21 y 29 Ordenanza 9893</t>
  </si>
  <si>
    <t>Tasa por Actuaciones Administrativas</t>
  </si>
  <si>
    <t>Importes fijos y variables según distintas categorizaciones</t>
  </si>
  <si>
    <t>Eventual</t>
  </si>
  <si>
    <t xml:space="preserve">UTR 1,5 </t>
  </si>
  <si>
    <t xml:space="preserve">UTR 3900 </t>
  </si>
  <si>
    <t>Título XV Ordenanza 9893</t>
  </si>
  <si>
    <t>Contribución Municipal del 8% sobre la Energía Eléctrica (ENERSA)</t>
  </si>
  <si>
    <t>Artículo 24º del Decreto Provincial 734/2012 - Concesión a ENERSA</t>
  </si>
  <si>
    <t>Contribuciones por Mejoras</t>
  </si>
  <si>
    <t>Metros de frente, superficie valuación o combinación de éstas.</t>
  </si>
  <si>
    <t>Título VIII Ordenanza 6410</t>
  </si>
  <si>
    <t>Valores fijos por unidad de medida</t>
  </si>
  <si>
    <t>art. 90  Ordenanza 9893</t>
  </si>
  <si>
    <t>Derechos del Cementerio Municipal</t>
  </si>
  <si>
    <t>Valores fijos según servicio prestado y ubicación</t>
  </si>
  <si>
    <t>Eventual y 
Anual</t>
  </si>
  <si>
    <t xml:space="preserve">UTR 36 </t>
  </si>
  <si>
    <t xml:space="preserve">UTR 924 </t>
  </si>
  <si>
    <t>Título V Capítulo III Ordenanza 9893</t>
  </si>
  <si>
    <t>Derecho de Ocupación de la Vía Pública</t>
  </si>
  <si>
    <t>Anual
Mensual
Diario</t>
  </si>
  <si>
    <t>UTR 0,25                     UTR 18                   UTR  48</t>
  </si>
  <si>
    <t>UTR 78                  UTR 144                    UTR 144</t>
  </si>
  <si>
    <t>art. 75 inc a. Ord. 9893                art. 75 inc b. Ord. 9893  art. 75 inc c. Ord. 9893</t>
  </si>
  <si>
    <t>Derechos por Mercados y Ferias</t>
  </si>
  <si>
    <t>Valores fijos por puestos</t>
  </si>
  <si>
    <t xml:space="preserve">UTR 192 </t>
  </si>
  <si>
    <t xml:space="preserve">UTR 1728 </t>
  </si>
  <si>
    <t>art. 60  Ordenanza 9893</t>
  </si>
  <si>
    <t>Derecho de Publicidad</t>
  </si>
  <si>
    <t xml:space="preserve">UTR 4,8 </t>
  </si>
  <si>
    <t xml:space="preserve">UTR 28,8 </t>
  </si>
  <si>
    <t>art. 81  Ordenanza 9893</t>
  </si>
  <si>
    <t>Derechos por Trabajos por Cuenta de Particulares</t>
  </si>
  <si>
    <t xml:space="preserve">UTR 2343 </t>
  </si>
  <si>
    <t>UTR 3,6</t>
  </si>
  <si>
    <t>Título XIV Cap. 1</t>
  </si>
  <si>
    <t>Derecho Uso de Equipos Municipal</t>
  </si>
  <si>
    <t>Valores fijos según el equipo o instalación</t>
  </si>
  <si>
    <t>art. 61  Ordenanza 9893</t>
  </si>
  <si>
    <t>Multa por Omisión de Pago</t>
  </si>
  <si>
    <t>Importe de la obligación tributaria omitida</t>
  </si>
  <si>
    <t>10% -100%</t>
  </si>
  <si>
    <t>art 40  Código Tributario Municipal - Ordenanza Nº 6410 -</t>
  </si>
  <si>
    <t>Multa por Incumplimiento de Deberes Formales</t>
  </si>
  <si>
    <t>Importes fijos en función del tipo de falta y tipo de persona (humana o jurídica)</t>
  </si>
  <si>
    <t>art 39  Código Tributario Municipal - Ordenanza Nº 6410 - Resolución Ejecutiva 6/16</t>
  </si>
  <si>
    <t>Multa sobre Derecho de Edificación (infracciones)</t>
  </si>
  <si>
    <t>Valor de la edificación</t>
  </si>
  <si>
    <t xml:space="preserve">5% - 10%            Escala en función de si la presentación es espontánea o no, y según se cumplan las normas del Código Urbano </t>
  </si>
  <si>
    <t>art 90 inc 2  Ordenanza 9893</t>
  </si>
  <si>
    <t>Multa por Defraudación</t>
  </si>
  <si>
    <t>De una a diez veces el tributo que se defraudare</t>
  </si>
  <si>
    <t xml:space="preserve">art 43  Código Tributario Municipal - Ordenanza Nº 6410 </t>
  </si>
  <si>
    <t>Concesiones Varias</t>
  </si>
  <si>
    <t>Parámetros variables</t>
  </si>
  <si>
    <t>Variable</t>
  </si>
  <si>
    <t>Decreto de otorgamiento de la concesión</t>
  </si>
  <si>
    <t>Derecho por el Uso de las Instalaciones de la Estación Terminal de Omnibus</t>
  </si>
  <si>
    <t>Ordenanza 9893
Ordenanza 7979</t>
  </si>
  <si>
    <t>Convenio Munic. De Paraná - Policía de Entre Ríos (Multas de Tránsito)</t>
  </si>
  <si>
    <t>Importes fijos</t>
  </si>
  <si>
    <t>Multas por Infracciones</t>
  </si>
  <si>
    <t>Código de Faltas</t>
  </si>
  <si>
    <t>F.E.I.C.A.C.</t>
  </si>
  <si>
    <t>Convenios</t>
  </si>
  <si>
    <t>Recuperos del Fondo de Promoción del Empleo (FO.PROM.EM)</t>
  </si>
  <si>
    <t>OTROS RECURSOS NO TRIBUTARIOS</t>
  </si>
  <si>
    <t>Varias</t>
  </si>
  <si>
    <t>TASA POR INSPECCIÓN  SANITRIA, HIGIENE, PROFILAXIS  Y SEG.</t>
  </si>
  <si>
    <t>ORD 040/2010</t>
  </si>
  <si>
    <t>HABILITACIÓN DE COMERCIO</t>
  </si>
  <si>
    <t>CARNET DE CONDUCTOR - CLASE B</t>
  </si>
  <si>
    <t>s/solicitudes</t>
  </si>
  <si>
    <t>SERVICIO ATMOSFERICO</t>
  </si>
  <si>
    <t>CARNET DE CONDUCTOR - CLASE A</t>
  </si>
  <si>
    <t>RENOVAR VISA</t>
  </si>
  <si>
    <t>CARNET DE CONDUCTOR - CLASE E</t>
  </si>
  <si>
    <t>CARNET DE CONDUCTOR - CLASE G</t>
  </si>
  <si>
    <t>CARNET DE CONDUCTOR - CLASE D</t>
  </si>
  <si>
    <t>VISADO Y REGISTRO PLANOS Y MENSURA</t>
  </si>
  <si>
    <t>VISADO Y REGISTRO FICHAS TRANSF INMUEBLES</t>
  </si>
  <si>
    <t>CARNET SANITARIO - VISA</t>
  </si>
  <si>
    <t>Por dia</t>
  </si>
  <si>
    <t>CARNET DE CONDUCTOR - CLASE C</t>
  </si>
  <si>
    <t xml:space="preserve">Recargo por mora </t>
  </si>
  <si>
    <t>Porcentaje</t>
  </si>
  <si>
    <t>CONVENIO COBRO BERSA</t>
  </si>
  <si>
    <t>s/convenio</t>
  </si>
  <si>
    <t>Tasa Energía Eléctrica</t>
  </si>
  <si>
    <t xml:space="preserve">KW </t>
  </si>
  <si>
    <t>CTM TIT I Art 1</t>
  </si>
  <si>
    <t>Avalúo Imp Inmob</t>
  </si>
  <si>
    <t>Tasa por Inspección, Higiene, Prof. Y Seg. Púb.</t>
  </si>
  <si>
    <t>CTM TIT II Art 3</t>
  </si>
  <si>
    <t xml:space="preserve">Tasa de Obras Sanitarias </t>
  </si>
  <si>
    <t>CTM TIT III Art 4</t>
  </si>
  <si>
    <t>Espectáculos Públicos, Rifas y Diversiones</t>
  </si>
  <si>
    <t>Cant espectadores</t>
  </si>
  <si>
    <t>CTM TIT VIII</t>
  </si>
  <si>
    <t>Recupero Pavimento Hº Aº</t>
  </si>
  <si>
    <t>POR OBRA</t>
  </si>
  <si>
    <t>CTM TIT XI Art 12</t>
  </si>
  <si>
    <t>Recupero Polideportivo Municipal</t>
  </si>
  <si>
    <t>POR USO</t>
  </si>
  <si>
    <t>DECRETO 139</t>
  </si>
  <si>
    <t>Papel Sellado, Legalizaciones y Protestos</t>
  </si>
  <si>
    <t>S/TRAMITE</t>
  </si>
  <si>
    <t>CTM TIT XIV Art 15</t>
  </si>
  <si>
    <t>CTM TIT V Cap 4</t>
  </si>
  <si>
    <t>Registro de Títulos</t>
  </si>
  <si>
    <t>Ventas Ambulantes</t>
  </si>
  <si>
    <t>CTM TIT IX Art 10</t>
  </si>
  <si>
    <t>Multas.</t>
  </si>
  <si>
    <t xml:space="preserve">NO </t>
  </si>
  <si>
    <t>S/INFRACCION</t>
  </si>
  <si>
    <t>CODIGO DE  FALTAS</t>
  </si>
  <si>
    <t>Otros ingresos Municipales</t>
  </si>
  <si>
    <t>Orden. Imp. Anual</t>
  </si>
  <si>
    <t>Recargos por Mora.</t>
  </si>
  <si>
    <t>S/DEUDA</t>
  </si>
  <si>
    <t>CTM TIT XVIII Art 20</t>
  </si>
  <si>
    <t>Tasa General</t>
  </si>
  <si>
    <t>ORDENANZA Nº 135/2018</t>
  </si>
  <si>
    <t>Tasa Impeccion Sanitaria e Higiene</t>
  </si>
  <si>
    <t>% POR VENTAS</t>
  </si>
  <si>
    <t xml:space="preserve">Tasa por Derecho Instalacion de Antenas </t>
  </si>
  <si>
    <t>Contribucion ENEERSA</t>
  </si>
  <si>
    <t>%</t>
  </si>
  <si>
    <t xml:space="preserve">Donaciones y Contribuciones </t>
  </si>
  <si>
    <t>MONTO VARIABLE</t>
  </si>
  <si>
    <t>Contribucion de Mejoras -  Cloacas</t>
  </si>
  <si>
    <t>Cobranza Sistema Bersa</t>
  </si>
  <si>
    <t>Ingreso Camping Municipal</t>
  </si>
  <si>
    <t>POR UNIDAD</t>
  </si>
  <si>
    <t>Comision - Aula Satelital</t>
  </si>
  <si>
    <t>% POR UNIDAD</t>
  </si>
  <si>
    <t>Derecho Extraccion Piedra</t>
  </si>
  <si>
    <t>% S/ MTS. 3 EXTRAIDO</t>
  </si>
  <si>
    <t>Ingreso Camping el Saucedal</t>
  </si>
  <si>
    <t>Extraccion de Brosa, Arena, y Suelo Seleccionado</t>
  </si>
  <si>
    <t>MONTO FIJO POR MTS.</t>
  </si>
  <si>
    <t>Carnet Conductor</t>
  </si>
  <si>
    <t>Servicio de agua - Alcaraz II</t>
  </si>
  <si>
    <t>Alquiler Cantina Camping</t>
  </si>
  <si>
    <t>Alquiler de Maquinas</t>
  </si>
  <si>
    <t xml:space="preserve">LTS. DE COMBUSTIBLE </t>
  </si>
  <si>
    <t>Alquiler Polideportivo</t>
  </si>
  <si>
    <t>Alojamiento Camping El Saucedal</t>
  </si>
  <si>
    <t>Alquiler Camping</t>
  </si>
  <si>
    <t>Multa y Contravenciones</t>
  </si>
  <si>
    <t>Recargo por Mora y Financiacion</t>
  </si>
  <si>
    <t>PORCENTAJE</t>
  </si>
  <si>
    <t>Cannon Camping</t>
  </si>
  <si>
    <t xml:space="preserve">Venta de Pliegos </t>
  </si>
  <si>
    <t>Otras</t>
  </si>
  <si>
    <t>Recaudacion Venta en la Via Publica</t>
  </si>
  <si>
    <t>ORD.050/2018(ORD.IMP)</t>
  </si>
  <si>
    <t>TASA DE HIGIENE, PROFILAXIS  Y SEGURIDAD</t>
  </si>
  <si>
    <t>TASA ALUMBRADO PUBLICO</t>
  </si>
  <si>
    <t>FACT.COOP.ELECTR</t>
  </si>
  <si>
    <t>7 (INDUSTRIA)</t>
  </si>
  <si>
    <t>TASA UNICA DE SERVICIOS ELECTRICOS</t>
  </si>
  <si>
    <t>TASA SOBRE PRESTADORES TURISTICOS</t>
  </si>
  <si>
    <t>CAMAS EXPLOTADAS</t>
  </si>
  <si>
    <t>4 CUOTAS ANUALES</t>
  </si>
  <si>
    <t>CONTRIBUCION DE MEJORAS ORD 058/2017</t>
  </si>
  <si>
    <t>POR METROS DE FRENTE</t>
  </si>
  <si>
    <t>ORDENANZA 058/2017</t>
  </si>
  <si>
    <t>CONTRIBUCION DE MEJORAS ORD 019/2018</t>
  </si>
  <si>
    <t>ORDENANZA 019/2018</t>
  </si>
  <si>
    <t>CONTRIBUCION DE MEJORAS ORD 044/2014</t>
  </si>
  <si>
    <t xml:space="preserve"> ORDENANZA 044/2014</t>
  </si>
  <si>
    <t>CONTRIBUCION DE MEJORAS ORD 026/2016</t>
  </si>
  <si>
    <t>ORDENANZA 026/2016</t>
  </si>
  <si>
    <t>CONTRIBUCION DE MEJORAS ORD 059/2017</t>
  </si>
  <si>
    <t>ORDENANZA 059/2017</t>
  </si>
  <si>
    <t>CONTRIBUCION DE MEJORAS ORD 010/2017</t>
  </si>
  <si>
    <t>ORDENANZA 010/2017</t>
  </si>
  <si>
    <t>CADA TRAMITE</t>
  </si>
  <si>
    <t>C/TRAMITE</t>
  </si>
  <si>
    <t>ORD.002/2018(ORD.IMP)</t>
  </si>
  <si>
    <t>DERECHOS EDIFICACION</t>
  </si>
  <si>
    <t>S/VALOR CONSTRUIDO</t>
  </si>
  <si>
    <t>MULTAS DE TRANSITO</t>
  </si>
  <si>
    <t>S/ CODIGO BASICO FALTAS</t>
  </si>
  <si>
    <t>CODIGO DE FALTAS</t>
  </si>
  <si>
    <t>INSPECCION DE HIGIENE, SANITARIA, PORFILAXIS Y SEGURIDAD</t>
  </si>
  <si>
    <t>---</t>
  </si>
  <si>
    <t>ORD 011/2018</t>
  </si>
  <si>
    <t>CONSUMO ENERGIA</t>
  </si>
  <si>
    <t>M3 CONSUMO</t>
  </si>
  <si>
    <t>$ / M3</t>
  </si>
  <si>
    <t>USO DE EQUIPOS E INSTALACIONES</t>
  </si>
  <si>
    <t>POR EVENTO</t>
  </si>
  <si>
    <t>EXTRACCION DE MINERALES</t>
  </si>
  <si>
    <t>Tasa Inmobiliaria</t>
  </si>
  <si>
    <t>Avaluo de inmueb</t>
  </si>
  <si>
    <t>bimestral-anual</t>
  </si>
  <si>
    <t>s/baldío por Zona</t>
  </si>
  <si>
    <t>de ubicación</t>
  </si>
  <si>
    <t>s/avaluo por zona</t>
  </si>
  <si>
    <t>Ord.586 y 587HCD</t>
  </si>
  <si>
    <t>Tasa Higiene y profilaxis</t>
  </si>
  <si>
    <t>s/ingresos netos</t>
  </si>
  <si>
    <t>varias</t>
  </si>
  <si>
    <t>Planes de regularizacion</t>
  </si>
  <si>
    <t>Deuda Actualizada</t>
  </si>
  <si>
    <t>Contado o Financ.</t>
  </si>
  <si>
    <t>Financiación: 2 %</t>
  </si>
  <si>
    <t>Actuaciones Administrativos</t>
  </si>
  <si>
    <t>S/ el caso</t>
  </si>
  <si>
    <t>Tasa de Servicios Sanitarios</t>
  </si>
  <si>
    <t>Por inmueble</t>
  </si>
  <si>
    <t>Carnet de Conductor</t>
  </si>
  <si>
    <t>no hay base imp</t>
  </si>
  <si>
    <t>5 años o 1 año</t>
  </si>
  <si>
    <t>Adminsitracion de Cementerios</t>
  </si>
  <si>
    <t>Cantidad de fallecid</t>
  </si>
  <si>
    <t>$280 a $ 390</t>
  </si>
  <si>
    <t>Servicios Atmosfericos</t>
  </si>
  <si>
    <t>Por cada tacho</t>
  </si>
  <si>
    <t>cada vez</t>
  </si>
  <si>
    <t>Dec. Nº 03/19PMSB</t>
  </si>
  <si>
    <t>6 años-Verif.Anual</t>
  </si>
  <si>
    <t>Otros Ingresos</t>
  </si>
  <si>
    <t>Ing.sin identificar</t>
  </si>
  <si>
    <t>Otras Prestaciones de Servicios</t>
  </si>
  <si>
    <t>Contribucion Alumbrado Publico</t>
  </si>
  <si>
    <t>Facturado de ciudad</t>
  </si>
  <si>
    <t>Conv.ENERSA</t>
  </si>
  <si>
    <t>Derecho volcado de desagote</t>
  </si>
  <si>
    <t>Por cada tanque</t>
  </si>
  <si>
    <t>Por cada uno</t>
  </si>
  <si>
    <t>3 unidades fijas</t>
  </si>
  <si>
    <t>Ord.502HCD</t>
  </si>
  <si>
    <t>Derecho de Instalacion domiciliarias</t>
  </si>
  <si>
    <t>Por cada inmueble</t>
  </si>
  <si>
    <t>Por unica vez</t>
  </si>
  <si>
    <t>$1.742,00</t>
  </si>
  <si>
    <t>Derecho de Espectaculos</t>
  </si>
  <si>
    <t>Cantidad Entradas</t>
  </si>
  <si>
    <t>Por cada pedido</t>
  </si>
  <si>
    <t>10% s/valor entrada</t>
  </si>
  <si>
    <t>Habilitacion Vehiculos</t>
  </si>
  <si>
    <t>Por cada vehículo</t>
  </si>
  <si>
    <t>Según Vehículo</t>
  </si>
  <si>
    <t>Derecho  de Estadia</t>
  </si>
  <si>
    <t>Alquiler de maquinas y equipos</t>
  </si>
  <si>
    <t>Alquiler p/hora</t>
  </si>
  <si>
    <t>s/el equipo</t>
  </si>
  <si>
    <t>Código de faltas</t>
  </si>
  <si>
    <t>Recupero de obra</t>
  </si>
  <si>
    <t>metros lineal</t>
  </si>
  <si>
    <t>convenio pago</t>
  </si>
  <si>
    <t>Recupero por Seguro siniestro</t>
  </si>
  <si>
    <t>poliza</t>
  </si>
  <si>
    <t>Diferencia de cambio Plazo Fijo en dolares</t>
  </si>
  <si>
    <t>certificado bco</t>
  </si>
  <si>
    <t>cheques no cobrados ejercicio anterior</t>
  </si>
  <si>
    <t>Tasa general inmobiliaria</t>
  </si>
  <si>
    <t>Avaluo fiscal</t>
  </si>
  <si>
    <t>Código tributario</t>
  </si>
  <si>
    <t>Tasa higiene prof. y seg.</t>
  </si>
  <si>
    <t>no</t>
  </si>
  <si>
    <t>Tasa de obras sanitarias</t>
  </si>
  <si>
    <t xml:space="preserve"> Registro de conductor</t>
  </si>
  <si>
    <t>Según categoría</t>
  </si>
  <si>
    <t>Código tributaro</t>
  </si>
  <si>
    <t>Actuaciones administrativas</t>
  </si>
  <si>
    <t xml:space="preserve"> - Inscripcion de títulos de propiedad</t>
  </si>
  <si>
    <t xml:space="preserve"> - Visacion de planos de mensura</t>
  </si>
  <si>
    <t>Alquiler de máquinas y equipos</t>
  </si>
  <si>
    <t>Lts. Gas oil</t>
  </si>
  <si>
    <t>Servicio Atmosférico</t>
  </si>
  <si>
    <t>411102 - Inspeccion sanitaria, higiene, profilaxis y seguridad</t>
  </si>
  <si>
    <t>total facturado s/act</t>
  </si>
  <si>
    <t>15‰</t>
  </si>
  <si>
    <t xml:space="preserve">3‰ </t>
  </si>
  <si>
    <t xml:space="preserve">60‰ </t>
  </si>
  <si>
    <t>Ord.Nº 33/2018</t>
  </si>
  <si>
    <t>411101 - Tasa General Inmobiliaria</t>
  </si>
  <si>
    <t>m2 s/zona y avalúo</t>
  </si>
  <si>
    <t>411110 - Tasa p/Inspeccion Per.Medidores</t>
  </si>
  <si>
    <t>consumo energia electr</t>
  </si>
  <si>
    <t>411131 - Servicios Sanitarios</t>
  </si>
  <si>
    <t>m2,m3,servicio</t>
  </si>
  <si>
    <t>mensual, bimestral</t>
  </si>
  <si>
    <t>411135 - Contribucion Usinas Electricas</t>
  </si>
  <si>
    <t>411136 - Balneario Municipal</t>
  </si>
  <si>
    <t>entradas,uso instalac,serv</t>
  </si>
  <si>
    <t>diario, mensual</t>
  </si>
  <si>
    <t>$ 1050,00</t>
  </si>
  <si>
    <t>411106 - Cementerio</t>
  </si>
  <si>
    <t>servicio, mtr2</t>
  </si>
  <si>
    <t>p/servicio, semestral, anual</t>
  </si>
  <si>
    <t>411141 - Complejo Termal Municipal</t>
  </si>
  <si>
    <t>entradas residentes/visitantes</t>
  </si>
  <si>
    <t>$ 140,00</t>
  </si>
  <si>
    <t>$ 400,00</t>
  </si>
  <si>
    <t>411104 - Terminal de Omnibus</t>
  </si>
  <si>
    <t>mtr2,km recorrido,bulto</t>
  </si>
  <si>
    <t>mensual, por bulto</t>
  </si>
  <si>
    <t>411117 - Construcciones</t>
  </si>
  <si>
    <t>mtr lineal,mtr2 s/valuacion</t>
  </si>
  <si>
    <t>por concepto</t>
  </si>
  <si>
    <t>3 ‰</t>
  </si>
  <si>
    <t>$ 35,00</t>
  </si>
  <si>
    <t>$ 88,00</t>
  </si>
  <si>
    <t>411103 - Salud Publica Municipal</t>
  </si>
  <si>
    <t>tramite,tipo analisis,otr</t>
  </si>
  <si>
    <t>p/servicio,analisis,mensual,anual</t>
  </si>
  <si>
    <t>411207 - Fiesta Colonizacion</t>
  </si>
  <si>
    <t>entradas, plateas</t>
  </si>
  <si>
    <t>$ 200,00</t>
  </si>
  <si>
    <t>411209 - Entradas Museo Historico Regional</t>
  </si>
  <si>
    <t>entradas</t>
  </si>
  <si>
    <t>$ 20,00</t>
  </si>
  <si>
    <t>411137 - Casa de la Cultura</t>
  </si>
  <si>
    <t>cuotas s/curso</t>
  </si>
  <si>
    <t>411109 - Vendedores Ambulantes</t>
  </si>
  <si>
    <t>monto estimado operac.</t>
  </si>
  <si>
    <t>diario, semanal, mensual</t>
  </si>
  <si>
    <t>$ 31,70</t>
  </si>
  <si>
    <t>$ 670,00</t>
  </si>
  <si>
    <t>411138 - Museo de Ciencias Naturales</t>
  </si>
  <si>
    <t>$ 7,00</t>
  </si>
  <si>
    <t>$ 10,00</t>
  </si>
  <si>
    <t>411114 - Recupero desagües cloacales</t>
  </si>
  <si>
    <t>mtr frente</t>
  </si>
  <si>
    <t>contado/cuotas</t>
  </si>
  <si>
    <t>Ord.Nº 18/2009</t>
  </si>
  <si>
    <t>411119 - Espectáculos Pcos, Juegos, Rifas y Apuestas</t>
  </si>
  <si>
    <t>entradas,tipo espect,rifa,bono</t>
  </si>
  <si>
    <t>diario,semanal,mensual,fraccion</t>
  </si>
  <si>
    <t>411108 - Publicidad y propaganda</t>
  </si>
  <si>
    <t>m2,fraccion,faz,unidad</t>
  </si>
  <si>
    <t>anual/fraccion</t>
  </si>
  <si>
    <t>$ 8,75</t>
  </si>
  <si>
    <t>$ 6729,00</t>
  </si>
  <si>
    <t>411107 - Rodados y Ocupacion de la Via Publica</t>
  </si>
  <si>
    <t>unidad, mtr lineal, mtr2</t>
  </si>
  <si>
    <t>mensual, bimestral,trimestral, anual</t>
  </si>
  <si>
    <t>$ 1276,00</t>
  </si>
  <si>
    <t>411122 - Deudores p/tasas y derechos atrasados</t>
  </si>
  <si>
    <t>tasa/derecho correspondiente</t>
  </si>
  <si>
    <t>s/plan de pago</t>
  </si>
  <si>
    <t>411120 - Recargos e intereses</t>
  </si>
  <si>
    <t>411208 - Inspeccion Municipal Multas</t>
  </si>
  <si>
    <t>insfraccion corresp.</t>
  </si>
  <si>
    <t>p/insfraccion</t>
  </si>
  <si>
    <t>411121 - Multas</t>
  </si>
  <si>
    <t>multa correspondiente</t>
  </si>
  <si>
    <t>p/multa</t>
  </si>
  <si>
    <t>411201 - Fondo Mcpal p/Desarrollo Comunidad</t>
  </si>
  <si>
    <t>importe a tributar p/todo concepto</t>
  </si>
  <si>
    <t>conjuntamente c/tributo corresp.</t>
  </si>
  <si>
    <t>411118 - Actuaciones administrativas</t>
  </si>
  <si>
    <t>concepto/trámite</t>
  </si>
  <si>
    <t>adelantado</t>
  </si>
  <si>
    <t>$ 4084,00</t>
  </si>
  <si>
    <t>414202 - Reintegro subsidios</t>
  </si>
  <si>
    <t>cuota</t>
  </si>
  <si>
    <t>Resoluciones DEM</t>
  </si>
  <si>
    <t>411206 - Fondo p/obras municipales</t>
  </si>
  <si>
    <t>mtr lineal de frente</t>
  </si>
  <si>
    <t>contado/mensual</t>
  </si>
  <si>
    <t>412101 - Ingresos Varios</t>
  </si>
  <si>
    <t>411210 - Banco de Tierras</t>
  </si>
  <si>
    <t>lote/tierra/fraccion</t>
  </si>
  <si>
    <t>Ord.Nº 27/2012</t>
  </si>
  <si>
    <t>411211 - Fondo p/actividad turistica</t>
  </si>
  <si>
    <t>unidad, alojamiento</t>
  </si>
  <si>
    <t>$ 105,00</t>
  </si>
  <si>
    <t>Dec.191/14 DEM - Ord.Nº 33/2018</t>
  </si>
  <si>
    <t>411212 - Construccion Nichos</t>
  </si>
  <si>
    <t>contado/adelantado</t>
  </si>
  <si>
    <t>450 UT</t>
  </si>
  <si>
    <t>600 UT</t>
  </si>
  <si>
    <t>Ord.Nº 12/2018</t>
  </si>
  <si>
    <t>414201 - Recupero Fondo Viviendas</t>
  </si>
  <si>
    <t>valor unitario bolsa cemento s/1º licitac.del año</t>
  </si>
  <si>
    <t>8 bolsas cemento</t>
  </si>
  <si>
    <t>414303 - Venta lotes termas</t>
  </si>
  <si>
    <t>Higiene Seguridad y Profilaxis</t>
  </si>
  <si>
    <t xml:space="preserve">Facturacion </t>
  </si>
  <si>
    <t>2.25%</t>
  </si>
  <si>
    <t>Art.65a79 cod.trib.</t>
  </si>
  <si>
    <t>Inspecciòn periodica de instalacion y medidores electricos</t>
  </si>
  <si>
    <t>art.129 cod.trib.M</t>
  </si>
  <si>
    <t>Tasa Gral.Inmobiliaria</t>
  </si>
  <si>
    <t>Mtrs.frente S/zona</t>
  </si>
  <si>
    <t>Anual/Cuatrimest.</t>
  </si>
  <si>
    <t>$.mtrs lineal</t>
  </si>
  <si>
    <t>ART.57A64 C.T.M</t>
  </si>
  <si>
    <t>Servicios Cloacales</t>
  </si>
  <si>
    <t>Monto Fijo</t>
  </si>
  <si>
    <t>srt.80a81 C.T.M</t>
  </si>
  <si>
    <t>Otros ingresos de tasa municipales</t>
  </si>
  <si>
    <t>Contribuciòn por mejoras</t>
  </si>
  <si>
    <t>EVENTUAL</t>
  </si>
  <si>
    <t>art.132 C.T.M</t>
  </si>
  <si>
    <t>art.46 C.T.M</t>
  </si>
  <si>
    <t>art.82 C.T.M</t>
  </si>
  <si>
    <t>Monto FiJo /eventual</t>
  </si>
  <si>
    <t>Anual/eventual</t>
  </si>
  <si>
    <t>art.105C.T.M</t>
  </si>
  <si>
    <t>Multas y Penalidades</t>
  </si>
  <si>
    <t xml:space="preserve">Monto Fijo </t>
  </si>
  <si>
    <t>art.144 C.T.M</t>
  </si>
  <si>
    <t>Canon Por Concesiòn</t>
  </si>
  <si>
    <t>Mensual/Eventual</t>
  </si>
  <si>
    <t>Ord.Especial</t>
  </si>
  <si>
    <t>Trabajos por Cta. Tceros./Int. Pl. Fijo</t>
  </si>
  <si>
    <t>$ 101.635.973,83</t>
  </si>
  <si>
    <t>TISHPyS</t>
  </si>
  <si>
    <t>Ventas/Facturación</t>
  </si>
  <si>
    <t>Ley Impositiva</t>
  </si>
  <si>
    <t>$ 60.976.167,80</t>
  </si>
  <si>
    <t>$ 11.587.867,55</t>
  </si>
  <si>
    <t>$ 6.587.056,47</t>
  </si>
  <si>
    <t>Servicio Existente</t>
  </si>
  <si>
    <t>$ 6.239.639,41</t>
  </si>
  <si>
    <t>$ 2.012.836,14</t>
  </si>
  <si>
    <t>A Solicitud</t>
  </si>
  <si>
    <t>$ 1.926.588,10</t>
  </si>
  <si>
    <t>CONTRIBUCION POR MEJORAS (DEUDORES)</t>
  </si>
  <si>
    <t>Valor de mejora</t>
  </si>
  <si>
    <t>$ 5.548.753,06</t>
  </si>
  <si>
    <t>ABASTO</t>
  </si>
  <si>
    <t>$ 99.019,00</t>
  </si>
  <si>
    <t>ESPECTACULOS PUBLICOS Y DIVERSIONES</t>
  </si>
  <si>
    <t>Ingreso Entradas</t>
  </si>
  <si>
    <t>$ 23.745,00</t>
  </si>
  <si>
    <t>$ 11.236,00</t>
  </si>
  <si>
    <t>UTILIZAC. DE LOCALES DESTINADOS AL USO PUBLICO Y DE LA VIA PUBLICA</t>
  </si>
  <si>
    <t>Lts.Nafta</t>
  </si>
  <si>
    <t>FONDO DE PROMOCIÓN SOCIAL</t>
  </si>
  <si>
    <t>TGI-SS y TISHPyS</t>
  </si>
  <si>
    <t>$ 2.892.365,34</t>
  </si>
  <si>
    <t>FONDO DE INVERSION EN OBRA PÚBLICA</t>
  </si>
  <si>
    <t>$ 3.730.699,96</t>
  </si>
  <si>
    <t>RENTAS DE LA PROPIEDAD</t>
  </si>
  <si>
    <t>$ 13.406.209,58</t>
  </si>
  <si>
    <t>Intereses por Depositos</t>
  </si>
  <si>
    <t>$ 1.108.741,96</t>
  </si>
  <si>
    <t>Resultado por Tenencia de Moneda Extranjera</t>
  </si>
  <si>
    <t>$ 12.297.467,62</t>
  </si>
  <si>
    <t>$ 584.434,19</t>
  </si>
  <si>
    <t>DE EDIFICACIÓN</t>
  </si>
  <si>
    <t>$ 148.192,18</t>
  </si>
  <si>
    <t>USODE ANDENES</t>
  </si>
  <si>
    <t>$ 436.242,01</t>
  </si>
  <si>
    <t>$ 153.728,69</t>
  </si>
  <si>
    <t>COMEDOR TERMINAL</t>
  </si>
  <si>
    <t>CABINAS TERMINAL</t>
  </si>
  <si>
    <t>$ 93.828,59</t>
  </si>
  <si>
    <t>KIOSCO TERMINAL</t>
  </si>
  <si>
    <t>PATIO DE COMIDAS</t>
  </si>
  <si>
    <t>$ 59.900,10</t>
  </si>
  <si>
    <t>$ 361.772,28</t>
  </si>
  <si>
    <t>DE TRANSITO CON CONVENIO</t>
  </si>
  <si>
    <t>$ 43.886,12</t>
  </si>
  <si>
    <t>DE TRANSITO SIN CONVENIO</t>
  </si>
  <si>
    <t>$ 317.886,16</t>
  </si>
  <si>
    <t>VENTA DE BIENES Y SERVICIOS</t>
  </si>
  <si>
    <t>$ 1.583.102,09</t>
  </si>
  <si>
    <t>VENTA DE BIENES</t>
  </si>
  <si>
    <t>$ 798.887,90</t>
  </si>
  <si>
    <t>VENTA DE SERVICIOS</t>
  </si>
  <si>
    <t>$ 784.214,19</t>
  </si>
  <si>
    <t>$ 835.620,01</t>
  </si>
  <si>
    <t>$ 118.560.840,67</t>
  </si>
  <si>
    <t>Tasa y Derechos por Servicios Sanitarios</t>
  </si>
  <si>
    <t>ORD Nº162/2018</t>
  </si>
  <si>
    <t>POR INICIO ACTUACION ADM</t>
  </si>
  <si>
    <t>Contribución Ente proveedor energía eléctrica</t>
  </si>
  <si>
    <t>CONSUMO ENERGIA DOMICILIARIA /COMERCIAL/INDUSTRIAL</t>
  </si>
  <si>
    <t xml:space="preserve">Tasa Retributiva de Servicios Públicos </t>
  </si>
  <si>
    <t>SERVICIO RECOLECCION/BARRIDO/RIEGO/CONSERVACION USO Y MANTENIMIENTO RED CLOACAL,ALUMBRADO PUBLICO/MANTENIMIENTO ARBOLADO PUBLICO</t>
  </si>
  <si>
    <t xml:space="preserve">Tasa por Servicios Especiales </t>
  </si>
  <si>
    <t>Tasa por Servicios Especiales /SONIDO</t>
  </si>
  <si>
    <t>uso equipo sonido con operador por hs.</t>
  </si>
  <si>
    <t>uso equipo sonido con operador</t>
  </si>
  <si>
    <t>Tasa por Servicios Especiales /DESMALEZADO TERRENOS</t>
  </si>
  <si>
    <t>desmalezado terrenos baldíos</t>
  </si>
  <si>
    <t>0,025 lts por m2</t>
  </si>
  <si>
    <t>Tasa por Servicios Especiales /MOVIMIENTO TIERRA</t>
  </si>
  <si>
    <t>palada tierra con destino relleno</t>
  </si>
  <si>
    <t>5 lts gasoil</t>
  </si>
  <si>
    <t>Mensuras.</t>
  </si>
  <si>
    <t>certificación planos</t>
  </si>
  <si>
    <t>Arancel p/Numeración Inmueble</t>
  </si>
  <si>
    <t>señalización oficial inmuebles</t>
  </si>
  <si>
    <t>por señalización</t>
  </si>
  <si>
    <t>Habilitación Bromatológica</t>
  </si>
  <si>
    <t>ORD Nº107/2016-</t>
  </si>
  <si>
    <t>Tasa de Habilitación Antenas de Telefonía y Estruc. portantes</t>
  </si>
  <si>
    <t>por estructura portante destinada a antenas de telefonía</t>
  </si>
  <si>
    <t>Tasa de Inspección Antenas de Telefonía y Estruc. portantes</t>
  </si>
  <si>
    <t>por servicios destinados a preservar y verificar la seguridad y las condiciones de registración y estructurales de cada estructura portante</t>
  </si>
  <si>
    <t>Carnet-Permiso de Conducir</t>
  </si>
  <si>
    <t>otorgamiento licencias conducir</t>
  </si>
  <si>
    <t>por canet /visacion</t>
  </si>
  <si>
    <t>$250/$120</t>
  </si>
  <si>
    <t>Sisa Vendedores Ambulantes</t>
  </si>
  <si>
    <t>comercio o servicio ambulante</t>
  </si>
  <si>
    <t>por día /por mes</t>
  </si>
  <si>
    <t>$700/$2850</t>
  </si>
  <si>
    <t>Servicios Varios- Uso Equipos e Inst.</t>
  </si>
  <si>
    <t>servicios con equipos municipales</t>
  </si>
  <si>
    <t>lts gasoil</t>
  </si>
  <si>
    <t>por lts/por km</t>
  </si>
  <si>
    <t>Inscripción de Escrituras</t>
  </si>
  <si>
    <t>modificación titularidad dominio</t>
  </si>
  <si>
    <t>Servicio Balneario Camping Municipal</t>
  </si>
  <si>
    <t>uso instalaciones</t>
  </si>
  <si>
    <t>tarifa</t>
  </si>
  <si>
    <t>$20/$40/$70</t>
  </si>
  <si>
    <t>Servicio Piletas /Quincho Municipal</t>
  </si>
  <si>
    <t>$20/$40</t>
  </si>
  <si>
    <t>Alquiler Salón y Eventos y/o act deportivas</t>
  </si>
  <si>
    <t>$10000/$1320,00/$140</t>
  </si>
  <si>
    <t>Alquiler EDIFICIO Comedor Balneario Camping</t>
  </si>
  <si>
    <t>ORD Nº162/2019</t>
  </si>
  <si>
    <t>Multa e Infracciones</t>
  </si>
  <si>
    <t>S/ACTAS-DEMdem</t>
  </si>
  <si>
    <t xml:space="preserve">    - OTROS NO TRIBUTARIOS</t>
  </si>
  <si>
    <t>JURISDICCION MUNICIPAL</t>
  </si>
  <si>
    <t>Recargos e Intereses</t>
  </si>
  <si>
    <t>ART nº 6- ORDENANZA Nº 0013-2012</t>
  </si>
  <si>
    <t>Pliegos Licitaciones</t>
  </si>
  <si>
    <t>S/LICITACIONES</t>
  </si>
  <si>
    <t>Venta Lajas p/veredas y Tubos alcantarilla</t>
  </si>
  <si>
    <t>POR VTA TUBOS ALCANTARILLA 40CM/60CM</t>
  </si>
  <si>
    <t>POR LTS GASOIL</t>
  </si>
  <si>
    <t>27 LTS/47 LTS</t>
  </si>
  <si>
    <t>ORD Nº144/2017</t>
  </si>
  <si>
    <t>Intereses por Plazo Fijo</t>
  </si>
  <si>
    <t>CERTIFICADO</t>
  </si>
  <si>
    <t>Gestion de Residuos G.I.R.S.U.</t>
  </si>
  <si>
    <t>ORD Nº170/2019</t>
  </si>
  <si>
    <t>OTRAS JURISDICCIONES</t>
  </si>
  <si>
    <t>Ingresos Por Servicios de Unidad Postal</t>
  </si>
  <si>
    <t>CONVENIO</t>
  </si>
  <si>
    <t>Comisiones.Conv.Cob CAP y OSPSA</t>
  </si>
  <si>
    <t>seguros- reintegros</t>
  </si>
  <si>
    <t>ATER-Conv. Distrib avisos venc</t>
  </si>
  <si>
    <t>Comisión Recaudaciones Entre Ríos Serv.</t>
  </si>
  <si>
    <t xml:space="preserve">Conv.ATER-Conv.Comision por cobranzas      </t>
  </si>
  <si>
    <t>RECURSOS DE CAPITAL/OTROS INGRESOS DE CAPITAL</t>
  </si>
  <si>
    <t>Reembolso Prestamos Emprendim.prod.y Mejoramiento techo Propio</t>
  </si>
  <si>
    <t>Recupero de Aportes Reintegrables.</t>
  </si>
  <si>
    <t>Reembolso Vta. activo Fijo-Prog. Bco. de Tierra</t>
  </si>
  <si>
    <t>Recupero Emprendimientos Prod.</t>
  </si>
  <si>
    <t>Tasa por Inspección, Sanitaria, higiene, profilaxis y seguridad</t>
  </si>
  <si>
    <t>Ingresos brutos deb.</t>
  </si>
  <si>
    <t xml:space="preserve"> -</t>
  </si>
  <si>
    <t>Ord.  16/2018</t>
  </si>
  <si>
    <t>Valuacion fiscal</t>
  </si>
  <si>
    <r>
      <t xml:space="preserve">4,5 </t>
    </r>
    <r>
      <rPr>
        <sz val="11"/>
        <color rgb="FF000000"/>
        <rFont val="Calibri"/>
        <family val="2"/>
      </rPr>
      <t>‰</t>
    </r>
  </si>
  <si>
    <t>8 ‰</t>
  </si>
  <si>
    <t>Tasa de alumbrado público</t>
  </si>
  <si>
    <t>Kv/h</t>
  </si>
  <si>
    <t>Carnet sanitario e inspección sanitaria de vehiculos</t>
  </si>
  <si>
    <t>Costo</t>
  </si>
  <si>
    <t>Servicio Social Municipal</t>
  </si>
  <si>
    <t>Servicios Sanitarios (Tasa de red cloacal)</t>
  </si>
  <si>
    <t>$.30,00</t>
  </si>
  <si>
    <t>Tasas atrasadas y convenios de pago</t>
  </si>
  <si>
    <t>Obligaciones</t>
  </si>
  <si>
    <t>Contribución Energía Eléctrica</t>
  </si>
  <si>
    <t>Mejoras (Obra Pública)</t>
  </si>
  <si>
    <t>M. de frente</t>
  </si>
  <si>
    <t>Por obra realizada</t>
  </si>
  <si>
    <t>Utilizacion de la via pública</t>
  </si>
  <si>
    <t>Metro lineal o M2</t>
  </si>
  <si>
    <t>Derechos de edificación</t>
  </si>
  <si>
    <t>Monto obra</t>
  </si>
  <si>
    <t>A solicitud</t>
  </si>
  <si>
    <t>Uso de equipos e instalaciones</t>
  </si>
  <si>
    <t>Espectáculos Publicos, diversos y valores sorteables</t>
  </si>
  <si>
    <t>Entradas</t>
  </si>
  <si>
    <t>Por espectáculo</t>
  </si>
  <si>
    <t>Concesión de nichos y terrenos y otros derechos de Cementerio</t>
  </si>
  <si>
    <t>Permiso de uso y habilitacion de locales</t>
  </si>
  <si>
    <t>Alquiler</t>
  </si>
  <si>
    <t>s/contrato</t>
  </si>
  <si>
    <t>Transito</t>
  </si>
  <si>
    <t>S/infraccion</t>
  </si>
  <si>
    <t>15 lts</t>
  </si>
  <si>
    <t>50 lts</t>
  </si>
  <si>
    <t>Desmalezado</t>
  </si>
  <si>
    <t>100 lts</t>
  </si>
  <si>
    <t>Incumplimientos formales</t>
  </si>
  <si>
    <t>$.100,00</t>
  </si>
  <si>
    <t>Recargos e intereses</t>
  </si>
  <si>
    <t xml:space="preserve">Obligaciones </t>
  </si>
  <si>
    <t>Fondo Municipal de promoción de la publicidad y el turismo</t>
  </si>
  <si>
    <t>Tasa ISHPS, Inmobiliaria</t>
  </si>
  <si>
    <t xml:space="preserve"> </t>
  </si>
  <si>
    <t>INSPECCION DE HIGIENE</t>
  </si>
  <si>
    <t>MONTO IMP.</t>
  </si>
  <si>
    <t>POR TRAMITE</t>
  </si>
  <si>
    <t>9%o</t>
  </si>
  <si>
    <t>Ord.Imp.Nº302/18</t>
  </si>
  <si>
    <t>BARRIDO Y LIMPIEZA</t>
  </si>
  <si>
    <t>M2 de frente</t>
  </si>
  <si>
    <t>CONSUMO</t>
  </si>
  <si>
    <t>S/UBICAC.</t>
  </si>
  <si>
    <t>TASA POR ANTENAS</t>
  </si>
  <si>
    <t>Ord.Imp.Nº303/18</t>
  </si>
  <si>
    <t>SERV.SANITARIOS</t>
  </si>
  <si>
    <t>S/OBRA</t>
  </si>
  <si>
    <t>TASAS DIRECTAS</t>
  </si>
  <si>
    <t>POR MONTO</t>
  </si>
  <si>
    <t>EXPED.O RENOVACION DE CARNET</t>
  </si>
  <si>
    <t>S/MAQ.O BIEN</t>
  </si>
  <si>
    <t>DERECHOS DE ESPECT.PUBLICOS</t>
  </si>
  <si>
    <t>CATEGORIA</t>
  </si>
  <si>
    <t>S/UBICACIÓN</t>
  </si>
  <si>
    <t xml:space="preserve">  </t>
  </si>
  <si>
    <t>ENTRADAS EXTRAORDINARIAS</t>
  </si>
  <si>
    <t>MULTAS E INTERESES</t>
  </si>
  <si>
    <t>S/INFRAC.</t>
  </si>
  <si>
    <t>INTERESES DE PLAZO FIJO</t>
  </si>
  <si>
    <t>PRESTACIONES A  I.O.S.P.E.R.</t>
  </si>
  <si>
    <t>TRIMESTRAL</t>
  </si>
  <si>
    <t>ADMINISTRACION CENTRAL</t>
  </si>
  <si>
    <t>OBSERVACIONES</t>
  </si>
  <si>
    <t>- IMPUESTOS (discriminar)</t>
  </si>
  <si>
    <t>NO POSEE</t>
  </si>
  <si>
    <t>- TASAS (discriminar)</t>
  </si>
  <si>
    <t>TASA POR INSP. SANITARIA, HIGIENE, PROFILAXIS Y SEGURIDAD</t>
  </si>
  <si>
    <t>INGR. BRUTOS FACTURADOS</t>
  </si>
  <si>
    <t>ORD.IMP. 1236/18 ART. 2</t>
  </si>
  <si>
    <t>INCLUYE TASA CORRIENTE Y ATRASADA</t>
  </si>
  <si>
    <t>METROS FRENTE POR ZONA</t>
  </si>
  <si>
    <t>BIMETRAL / ANUAL</t>
  </si>
  <si>
    <t>ORD.IMP. 1236/18 ART. 1</t>
  </si>
  <si>
    <t>RECAUD. INCLUYE TASA CORRIENTE Y ATRASADA</t>
  </si>
  <si>
    <t>TASA DE SERVICIOS SANITARIOS (AGUA Y CLOACAS)</t>
  </si>
  <si>
    <t>POR M3 C/MINIMO</t>
  </si>
  <si>
    <t>ORD.190/89-1236/18 ART.28</t>
  </si>
  <si>
    <t>FONDO MUNICIPAL DE PROMOCIÓN DE LA COMUNIDAD Y TURISMO-20%</t>
  </si>
  <si>
    <t>TASAS MUNICIPALES</t>
  </si>
  <si>
    <t>MEN/BIM/ANUAL</t>
  </si>
  <si>
    <t>ORD.IMP. 1236/18 ART.20</t>
  </si>
  <si>
    <t>RECARGO 20% SOBRE TASA GENERAL INMOBILIARIA - T.I.SH.P.Y S. - ALQUILER DE EQUIPOS</t>
  </si>
  <si>
    <t>CONTRIBUCION UNICA E.N.E.R.S.A.</t>
  </si>
  <si>
    <t>FACTURACION ENERSA</t>
  </si>
  <si>
    <t>D.734/12 ER-CONV.ART. 34 CONT.UNICA</t>
  </si>
  <si>
    <t>CONTRIBUCION UNICA ENERSA POR TODA TASA Y DCHOS. MLES. - DISCRIMINADA EN LA FACTURACION COMO 8,6956% - SUJETA A COMPENSACION POR SERVICIOS DE ENERGIA DEL MUNICIPIO</t>
  </si>
  <si>
    <t>INSPECCIÓN PER. DE INSTAL.Y MED.ELÉCTRICOS Y REPOS.DE LAMPARAS</t>
  </si>
  <si>
    <t>ORD.IMP. 1236/18 ART. 15</t>
  </si>
  <si>
    <t>PERCEPCION EN FACTURACION DE ENERSA - SUJETA A COMPENSACION POR SERVICIOS DE ENERGIA DEL MUNICIPIO - ALICUOTA SEGÚN TIPO CONSUMO</t>
  </si>
  <si>
    <t>FONDO S/TASA DE SERVICIOS DE AGUA Y CLOACA ( 20%)</t>
  </si>
  <si>
    <t>% SOBRE TASA AGUA Y CLOAC.</t>
  </si>
  <si>
    <t>ORDENANZA 450/02</t>
  </si>
  <si>
    <t>SE ADICIONA A LA TASA GENERAL INMOBILIARIA UN MONTO FIJO DE $ 29 X BIMESTRE Y A LA TASA DE SERVICIOS DE AGUA Y CLOACAS $ 19 POR BIMESTRE</t>
  </si>
  <si>
    <t>FONDO MUNICIPAL DE PROMOCIÓN DE LA COMUNIDAD Y TURISMO -6%</t>
  </si>
  <si>
    <t>% SOBRA TASA GENERAL INM.</t>
  </si>
  <si>
    <t>BIM/ANUAL</t>
  </si>
  <si>
    <t>ORD.246/93 - 741/09 art.5</t>
  </si>
  <si>
    <t>RECARGO 20% SOBRE TASA DE SERVICIO DE AGUA Y CLOACAS</t>
  </si>
  <si>
    <t>FONDO PARA LA DEFENSA CIVIL</t>
  </si>
  <si>
    <t>MONTO FIJO SEGÚN TASA</t>
  </si>
  <si>
    <t>ORD.943/14 Y 1236/18 ART.26</t>
  </si>
  <si>
    <t>RECARGO 6% SOBRE TASA GENERAL INMOBILIARIA</t>
  </si>
  <si>
    <t>TASA DE CASINOS</t>
  </si>
  <si>
    <t>UTILIDAD BRUTA</t>
  </si>
  <si>
    <t>ORD.IMP. 1236/18 ART. 11</t>
  </si>
  <si>
    <t>LAS EMPRESAS DE TELEFONIA PAGAN DICHA TASA EN FUNCION DE LA ALTURA DE LAS ANTENAS DE 0 A 20 METROS $ 50.000 DE 20 A 40 METROS $ 75.000 Y MAS DE 40 METROS $ 100.000</t>
  </si>
  <si>
    <t>TASA POR CONTROL TÉCNICO, INSPECCIÓN SANITARIA, HIGIENE, PROFILAXIS Y
SEGURIDAD, DERECHOS Y SERVICIOS VARIOS</t>
  </si>
  <si>
    <t>MONTO FIJO X ACT.</t>
  </si>
  <si>
    <t>ORD.IMP.1236/18 ART. 27</t>
  </si>
  <si>
    <t>SE LIQUIDA EN BASE A DECLARACIONES JURADAS DEL IAFAS</t>
  </si>
  <si>
    <t>TASA POR INSPECCIÓN DE ANTENAS DE COMUNICACION Y SUS ESTRUCTURAS
PORTANTES</t>
  </si>
  <si>
    <t>POR ANTENA</t>
  </si>
  <si>
    <t>ORD.IMP.1236/18 ART. 24-25</t>
  </si>
  <si>
    <t>FONDO ESP. CONST.VIVIENDAS SOC.MPALES Y COMPRA TERRENOS</t>
  </si>
  <si>
    <t>RECUPERO VTA.TERRENOS</t>
  </si>
  <si>
    <t>ORDENANZA 484/11 ART.5º</t>
  </si>
  <si>
    <t>- CONTRIBUCIONES (discriminar)</t>
  </si>
  <si>
    <t>CONTRIBUCION POR MEJORAS PAVIMENTO URBANO</t>
  </si>
  <si>
    <t>METRO DE FRENTE</t>
  </si>
  <si>
    <t>ORD.IMP.1236/18 ART. 16</t>
  </si>
  <si>
    <t>SISTEMA DE CONSORCIOS DE VECINOS APROBADOS POR ORDENANZA - SE FACTURA A LOS FRENTISTAS EL COSTO TOTAL DE LA OBRA C/OPCION PAGO EN CUOTAS</t>
  </si>
  <si>
    <t>CONTRIBUCION POR MEJORAS AMPLIACIÓN RED CLOACAL</t>
  </si>
  <si>
    <t>CONTRIBUCION POR MEJORAS ENRIPIADO URBANO</t>
  </si>
  <si>
    <t>CONTRIBUCION POR MEJORAS ILUMINACIÓN</t>
  </si>
  <si>
    <t>CONTRIBUCION POR MEJORAS AMPLIACIÓN RED AGUA</t>
  </si>
  <si>
    <t>- DERECHOS (discriminar)</t>
  </si>
  <si>
    <t>CARNET DE CONDUCTOR</t>
  </si>
  <si>
    <t>X UNIDADES</t>
  </si>
  <si>
    <t>ORD.IMP. 1236/18 ART. 23</t>
  </si>
  <si>
    <t>CARNET CONDUCTOR 2 AÑOS $ 270; 3 AÑOS $380; 5 AÑOS $ 600 - DUPLICADOS POR EXTRAVIO 50% DEL VALOR DEL CARNET.</t>
  </si>
  <si>
    <t>DERECHOS CEMENTERIO (ATENCION Y LIMPIEZA)</t>
  </si>
  <si>
    <t>ORD.IMP. 1236/18 ART. 8</t>
  </si>
  <si>
    <t>VALOR DE SELLADO SEGÚN TRÁMITE</t>
  </si>
  <si>
    <t>DERECHOS DE CONCESIÓN CEMENTERIO MPAL. (GALERÍA DE NICHOS)</t>
  </si>
  <si>
    <t>MONTO FIJO X AÑOS</t>
  </si>
  <si>
    <t>5 AÑOS/ 35 AÑOS</t>
  </si>
  <si>
    <t>ORD.IMP. 1236/18 ART. 8 INC.7-8</t>
  </si>
  <si>
    <t>SE COBRA EL ARRENDAMIENTO DE NICHOS, TERRENOS, LOTES, PANTEONES DEL CEMENTERIO A 5 AÑOS O 35 AÑOS A OPCION DEL TITULAR</t>
  </si>
  <si>
    <t>ACTUACIONES ADMINISTRATIVAS (DERECHOS DE OFICINA Y SELLADOS)</t>
  </si>
  <si>
    <t>ORD.IMP. 1236/18 ART. 19</t>
  </si>
  <si>
    <t>USO DE EQUIPOS E INSTAL.-MAQUINARIAS</t>
  </si>
  <si>
    <t>X HORA /ADIC.KM</t>
  </si>
  <si>
    <t>OR.IMP. 1236/18 ART.7 INC.1</t>
  </si>
  <si>
    <t>SE COBRA POR ATENCION Y LIMPIEZA DEL CEMENTERIO NICHOS, TERRENOS, LOTES, PANTEONES, - RECAUD. INCLUYE TASA CORRIENTE Y ATRASADA</t>
  </si>
  <si>
    <t>DERECHOS DE CONEXIÓN DE AGUA Y CLOACAS</t>
  </si>
  <si>
    <t>LIQUID.ADMIN.</t>
  </si>
  <si>
    <t>ORD.IMP. 1236/18 ART. 22</t>
  </si>
  <si>
    <t>LIQUIDACION EN BASE A ALICUOTA SEGÚN PRESUPUESTO / TASACION - PROYECTO CONSTR. 0,3% RELEVAMIENO OBRA 1%</t>
  </si>
  <si>
    <t>REGISTRO TÍTULOS</t>
  </si>
  <si>
    <t>OR.IMP. 1236/18 ART.19 INC.7</t>
  </si>
  <si>
    <t>SE COBRA UN DERECHO % SOBRE EL VALOR DE LA OPERACIÓN (TITULO) CON UN MINIMO DE $42 Y UN MAXIMO DE $ 685</t>
  </si>
  <si>
    <t>DERECHOS DE EDIFICACIÓN -(DERECHO DE CONSTRUCCIONES)</t>
  </si>
  <si>
    <t>ORD.IMP. 1236/18 ART. 17</t>
  </si>
  <si>
    <t>SEGÚN ORDENANZA 362/00</t>
  </si>
  <si>
    <t>INGRESOS VARIOS - TRAVESIA CORREDOR RIO GUALEGUAY</t>
  </si>
  <si>
    <t>SE COBRA A LA PUBLICIDAD RODANTE O REALIZADA EN LA VIA PUBLICA. RESULTAN EXCEPTUADOS DEL PAGO DEL PRESENTE, LOS PARTIDOS POLÍTICOS, LAS INSTITUCIONES SIN FINES DE LUCRO, LOS CONTRIBUYENTES INSCRIPTOS EN LA TASA POR INSPECCIÓN SANITARIA, HIGIENE, PROFILAXIS Y SEGURIDAD DE LA MUNICIPALIDAD DE URDINARRAIN, Y LAS REALIZADAS DENTRO O EN EL MARCO DE FIESTAS, FESTIVALES O EVENTOS DETERMINADOS, ORGANIZADOS POR INSTITUCIONES SIN FINES DE LUCRO. NO SE COBRA LA PUBLICIDAD EN EL INTERIOR Y/O EXTERIOR DE LOCALES.</t>
  </si>
  <si>
    <t>DERECHOS BALNEARIO CAMPING MUNICIPAL</t>
  </si>
  <si>
    <t>POR PERSONA/VEHICULO</t>
  </si>
  <si>
    <t>TEMPORADA</t>
  </si>
  <si>
    <t>ORD. 1256/19</t>
  </si>
  <si>
    <t>DERECHO DE CONTROL DE CARGAS</t>
  </si>
  <si>
    <t>VALOR FLETE</t>
  </si>
  <si>
    <t>ORDENANZA 362/00</t>
  </si>
  <si>
    <t>DERECHOS DEL BALNEARIO CAMPING MUNICIPAL -SEGÚN VALORES ESTABLECIDOS POR ORDENANZA Nº 1098/16</t>
  </si>
  <si>
    <t>SALUD PÚBLICA MUNCIPAL</t>
  </si>
  <si>
    <t>ORD.IMP.1236/18 ART. 3-5</t>
  </si>
  <si>
    <t>SE COBRA POR CARNET SANITARIO - E INSPECCION DE VEHICULOS</t>
  </si>
  <si>
    <t>USO DE EQUIPOS E INSTAL.-TANQUE DE AGUA Y ATMOSF.</t>
  </si>
  <si>
    <t>X UNIDADES / HS</t>
  </si>
  <si>
    <t>ORD.IMP. 1236/18 ART. 7</t>
  </si>
  <si>
    <t>TERMINAL DE OMNIBUS (ALQUILER BOLETERIAS Y BUFFET)</t>
  </si>
  <si>
    <t>BOLETERIA UNICA</t>
  </si>
  <si>
    <t>ORD.IMP. 1236/18 ART. 6</t>
  </si>
  <si>
    <t>MONTO FIJO POR CAMPAÑA</t>
  </si>
  <si>
    <t>ORD.IMP. 1236/18 ART. 10</t>
  </si>
  <si>
    <t>DERECHOS VARIOS DEL CEMENTERIO MUNICIPAL (RESTO DE DCHOS.)</t>
  </si>
  <si>
    <t>MONTOS FIJOS</t>
  </si>
  <si>
    <t>SE COBRA SELLADO SEGÚN EL TRAMITE DEL CEMENTERIO</t>
  </si>
  <si>
    <t>USO DE ANDÉN TERMINAL DE OMNIBUS</t>
  </si>
  <si>
    <t>POR OMNIBUS</t>
  </si>
  <si>
    <t>FIJO X VENDEDOR</t>
  </si>
  <si>
    <t>ORD.IMP. 1236/18 ART. 14</t>
  </si>
  <si>
    <t>OCUPACIÓN DE LA VÍA PÚBLICA</t>
  </si>
  <si>
    <t>ORD.IMP. 1236/18 ART. 9</t>
  </si>
  <si>
    <t>OTRAS TASAS ATRASADA</t>
  </si>
  <si>
    <t>SE COBRA PUESTOS EN EL PARQUE SAN MARTIN</t>
  </si>
  <si>
    <t>DERECHO DE ESPECTÁCULOS PUBLICOS, DIVERSIONES Y RIFAS</t>
  </si>
  <si>
    <t>SEGÚN RIFA</t>
  </si>
  <si>
    <t>ORD.IMP.1236/18 ART.12-13</t>
  </si>
  <si>
    <t>ESPECTACULOS PUBLICOS Y RIFAS ORG. POR INSTITUCIONES EXENTOS</t>
  </si>
  <si>
    <t>- ALQUILERES (discriminar)</t>
  </si>
  <si>
    <t>- MULTAS (discriminar)</t>
  </si>
  <si>
    <t>RECARGOS POR MORA (INTERESES)</t>
  </si>
  <si>
    <t>PORCENTAJE S/TASAS</t>
  </si>
  <si>
    <t>SIN PERIODICIDAD</t>
  </si>
  <si>
    <t>COD.TRIB.MPAL.ORD.15/84</t>
  </si>
  <si>
    <t>MULTAS POR INFRACCIONES DE TRÁNSITO</t>
  </si>
  <si>
    <t>ORD. 794/11 -LEY NAC.TRANS.</t>
  </si>
  <si>
    <t>MULTAS TASA DE COMERCIO</t>
  </si>
  <si>
    <t>MULTAS O.M.I.C.</t>
  </si>
  <si>
    <t>ORD.1080/16 ART.10</t>
  </si>
  <si>
    <t>OTRAS MULTAS</t>
  </si>
  <si>
    <t>- CONCESIONES (discriminar)</t>
  </si>
  <si>
    <t>- OTROS (discriminar)</t>
  </si>
  <si>
    <t>INTERESES COLOCACIONES TRANSITORIA</t>
  </si>
  <si>
    <t>SEGÚN TASA PF</t>
  </si>
  <si>
    <t>VENTA DE ACTIVO FIJO</t>
  </si>
  <si>
    <t>MUNICIPALIDAD DE URDINARRAIN</t>
  </si>
  <si>
    <t>(2.8) PERÍODO: Ejecución al 31-12-2019</t>
  </si>
  <si>
    <t>RECURSOS PROPIOS DEL MUNICIPIO</t>
  </si>
  <si>
    <t>INSTITUCIONES DE LA SEGURIDAD SOCIAL</t>
  </si>
  <si>
    <t>PRIMAS DE SEGURO PRESTAMOS</t>
  </si>
  <si>
    <t>MONTO CAPITAL PRESTAMOS</t>
  </si>
  <si>
    <t>RESOLUCION Nº 011/18</t>
  </si>
  <si>
    <t>Primas</t>
  </si>
  <si>
    <t>DERECHO POR GASTOS ADMINISTRATIVOS PRESTAMOS</t>
  </si>
  <si>
    <t>SALDO CAPITAL PRESTAMOS</t>
  </si>
  <si>
    <t>Actuaciones Administrativas (incluye carnet conductor)</t>
  </si>
  <si>
    <t>ARRENDAMIENTO INMUEBLES</t>
  </si>
  <si>
    <t>S/HA DE CAMPO</t>
  </si>
  <si>
    <t>MENSUAL/ANUAL</t>
  </si>
  <si>
    <t>S/CONTRATOS</t>
  </si>
  <si>
    <t>Arrendamientos de tierras y terrenos</t>
  </si>
  <si>
    <t>ALQUILERES INMUEBLES</t>
  </si>
  <si>
    <t>Alquileres (uso de equipos, instalaciones e inmuebles)</t>
  </si>
  <si>
    <t>S/PREST.- PLAZOS FIJOS - OB.N.</t>
  </si>
  <si>
    <t>16% APORTE PERSONAL Y 16% APORTE PATRONAL</t>
  </si>
  <si>
    <t>APORTES Y CONTRIBUCIONES A LA SEGURIDAD SOCIAL</t>
  </si>
  <si>
    <t>HABERES REMUNERATIVOS</t>
  </si>
  <si>
    <t>ORD. 339/99 ART. 13</t>
  </si>
  <si>
    <t>Intereses + Utilidades</t>
  </si>
  <si>
    <t>TOTAL RECURSOS PROPIOS INSTITUCIONES DE LA SEGURIDAD SOCIAL</t>
  </si>
  <si>
    <t>NO INCLUYE RECUPERO DE CREDITOSM NI VENTA DE TITULOS Y VALORES</t>
  </si>
  <si>
    <t>ORGANISMOS DESCENTRALIZADOS</t>
  </si>
  <si>
    <t>TASA RETRIBUTIVA DE SERVICIOS GENERALES</t>
  </si>
  <si>
    <t>GASTOS/ M2 DE SUPERFICIE</t>
  </si>
  <si>
    <t>ORDENANZA Nº 777/10 CAP.1º</t>
  </si>
  <si>
    <t>EL TOTAL DE GASTOS DE MANTENIMIENTO DEL PARQUE SE DISTRIBUYE EN BASE A LA SUPERFICIE</t>
  </si>
  <si>
    <t>TASA POR SERVICIO DE AGUA Y CLOACA</t>
  </si>
  <si>
    <t>ORDENANZA Nº 777/10 CAP.2º</t>
  </si>
  <si>
    <t>INGRESOS VARIOS/OTROS</t>
  </si>
  <si>
    <t>TOTAL RECURSOS PROPIOS ORGANISMOS DESCENTRALIZADOS</t>
  </si>
  <si>
    <t>CONSOLIDADO MUNICIPAL</t>
  </si>
  <si>
    <t>TOTAL RECURSOS PROPIOS ADMINISTRACION PUBLICA NO FINANCIERA</t>
  </si>
  <si>
    <t>TASA GRAL INMOBILIARIA</t>
  </si>
  <si>
    <t>ORD, 218/18</t>
  </si>
  <si>
    <t>TASA DE HIGIENE Y SEGURIDAD</t>
  </si>
  <si>
    <t>CONTRIBUCION POR MEJORAS</t>
  </si>
  <si>
    <t>METROS</t>
  </si>
  <si>
    <t>% DEL VECINO</t>
  </si>
  <si>
    <t>ORD,218/18</t>
  </si>
  <si>
    <t>TIPO TRAMITE</t>
  </si>
  <si>
    <t>MULTAS AL CODIGO DE FALTAS</t>
  </si>
  <si>
    <t>TIPO DE FALTA</t>
  </si>
  <si>
    <t>BALNEARIO Y TURISMO</t>
  </si>
  <si>
    <t>PERS/CARPAS</t>
  </si>
  <si>
    <t>RECUPERO VIVIENDAS</t>
  </si>
  <si>
    <t>VALOR VIVIE,</t>
  </si>
  <si>
    <t>RESTOS DE TASAS, DEREC,Y CONTRIBUC.</t>
  </si>
  <si>
    <t>Tasa general Inmobiliaria - Zona "A""</t>
  </si>
  <si>
    <t>mts 2</t>
  </si>
  <si>
    <t>ORDENANZA 1862/18</t>
  </si>
  <si>
    <t xml:space="preserve">Tasa general Inmobiliaria - Zona "A"  Baldios </t>
  </si>
  <si>
    <t>Tasa general Inmobiliaria - Zona "B"</t>
  </si>
  <si>
    <t>2,69074 %o</t>
  </si>
  <si>
    <t>Tasa general Inmobiliaria - Zona "B" Baldios</t>
  </si>
  <si>
    <t>2,69074 %o +1400%</t>
  </si>
  <si>
    <t>Tasa general Inmobiliaria - Zona "C"</t>
  </si>
  <si>
    <t xml:space="preserve">Tasa general Inmobiliaria - Zona "C" - Baldios </t>
  </si>
  <si>
    <t>Tasa Por Inspeccion Sanitaria, Higienep, Profolaxis y Seguridad</t>
  </si>
  <si>
    <t>Ventas</t>
  </si>
  <si>
    <t>40,00 %o</t>
  </si>
  <si>
    <t>suma fija</t>
  </si>
  <si>
    <t>Tasa por servicio de agua para obras en construccion</t>
  </si>
  <si>
    <t>Tasa por servicios especiales</t>
  </si>
  <si>
    <t>pago unico</t>
  </si>
  <si>
    <t>Suma Fija</t>
  </si>
  <si>
    <t xml:space="preserve">Obras sanitarias municipal </t>
  </si>
  <si>
    <t>Obras sanitarias municipal</t>
  </si>
  <si>
    <t>10 $/m3</t>
  </si>
  <si>
    <t>24,3 $/m3</t>
  </si>
  <si>
    <t>Obras sanitarias municipal conexion</t>
  </si>
  <si>
    <t>Obras sanitarias municipal reconexion</t>
  </si>
  <si>
    <t>Tasa por servicio de agua para obras en construccion - conexión</t>
  </si>
  <si>
    <t>Contribucion por mejoras</t>
  </si>
  <si>
    <t>a convenir</t>
  </si>
  <si>
    <t>s/liquidacion Adm.</t>
  </si>
  <si>
    <t>Derecho de Cementerio</t>
  </si>
  <si>
    <t>Derecho de Cementerio -Alquiler</t>
  </si>
  <si>
    <t>Derecho de Cementerio - Transferencia de Uso</t>
  </si>
  <si>
    <t>Pago Unico</t>
  </si>
  <si>
    <t>Derecho de edificacion</t>
  </si>
  <si>
    <t>tasacion</t>
  </si>
  <si>
    <t>Niveles y mensuras</t>
  </si>
  <si>
    <t>Actuaciones Administrativa</t>
  </si>
  <si>
    <t>por m2</t>
  </si>
  <si>
    <t>Fondo Mi terreno Propio</t>
  </si>
  <si>
    <t>ORDENANZA 1090/09</t>
  </si>
  <si>
    <t>Programa Viviendas Nuevas</t>
  </si>
  <si>
    <t>Según Convenio</t>
  </si>
  <si>
    <t>ORDENANZA 1334/12</t>
  </si>
  <si>
    <t>Circulo Cerrado Viviendas</t>
  </si>
  <si>
    <t xml:space="preserve">mensual </t>
  </si>
  <si>
    <t>ORDENANZA 1653/16</t>
  </si>
  <si>
    <t xml:space="preserve">Aporte Guarderias y Jardines </t>
  </si>
  <si>
    <t xml:space="preserve">salarios </t>
  </si>
  <si>
    <t>ORDENANZA 1848/18</t>
  </si>
  <si>
    <t xml:space="preserve">Autoconstruccion de viviendas </t>
  </si>
  <si>
    <t>ORDENANZA 1655/16</t>
  </si>
  <si>
    <t>Mejora Habitacional</t>
  </si>
  <si>
    <t>ORDENANZA 1779/17</t>
  </si>
  <si>
    <t xml:space="preserve">Mejora Loteo </t>
  </si>
  <si>
    <t>ORDENANZA 1890/19</t>
  </si>
  <si>
    <t>Utilizacion de locales destinados a uso Público</t>
  </si>
  <si>
    <t>por hora</t>
  </si>
  <si>
    <t>Ocupacion de la via publica</t>
  </si>
  <si>
    <t>por unidad</t>
  </si>
  <si>
    <t>Regimen de sanciones</t>
  </si>
  <si>
    <t>infraccion</t>
  </si>
  <si>
    <t>Carnet sanitario</t>
  </si>
  <si>
    <t>Cada 4 años</t>
  </si>
  <si>
    <t>ORDENANZA 1784/17</t>
  </si>
  <si>
    <t>Visacion carnet sanitario</t>
  </si>
  <si>
    <t>Canon de productos fabricados por el municipio</t>
  </si>
  <si>
    <t>Inseccion periodica de instalaciones, medidores electricos y reposicion de lamparas</t>
  </si>
  <si>
    <t>sobre lo facturado</t>
  </si>
  <si>
    <t>Carnet de conducir</t>
  </si>
  <si>
    <t>Tasa Seguridad e Higiene Corriente</t>
  </si>
  <si>
    <t xml:space="preserve">1,3%-1,5%-1,8% </t>
  </si>
  <si>
    <t>0,30%-</t>
  </si>
  <si>
    <t>80 UCM/120 UCM</t>
  </si>
  <si>
    <t>100 UCM</t>
  </si>
  <si>
    <t>5600 ucm</t>
  </si>
  <si>
    <t>Art 24 ord 2.925/ Art 2 Ord 3573</t>
  </si>
  <si>
    <t>Servicios Sanitarios Corriente</t>
  </si>
  <si>
    <t>Liq Admist</t>
  </si>
  <si>
    <t>Mensual /anual</t>
  </si>
  <si>
    <t>Art 10 Ord 3556/Art 2.Ord 3831</t>
  </si>
  <si>
    <t>Tasa General Inmobiliaria Corriente</t>
  </si>
  <si>
    <t>37,37 UCM-112,10 UCM%</t>
  </si>
  <si>
    <t>Art 1 ord 3573/Art 10 Ord 3556/Art 2 3746</t>
  </si>
  <si>
    <t>Tasa por Alumbrado Publico</t>
  </si>
  <si>
    <t>Art 9 3190 Mod Ord 3652</t>
  </si>
  <si>
    <t>Tasa Seguridad e Higiene Atrasada</t>
  </si>
  <si>
    <t>Servicios Sanitarios Atrasados</t>
  </si>
  <si>
    <t>Tasa general Inmobiliaria Atrasada</t>
  </si>
  <si>
    <t>Tasa Utilización Uso Publico y Via Publica</t>
  </si>
  <si>
    <t>Autodeclarativa</t>
  </si>
  <si>
    <t>Cuando se produce</t>
  </si>
  <si>
    <t xml:space="preserve">0.20 UCM </t>
  </si>
  <si>
    <t xml:space="preserve">350 UCM </t>
  </si>
  <si>
    <t>Art 40 2476 Mod</t>
  </si>
  <si>
    <t>6  UCM -229 UCM</t>
  </si>
  <si>
    <t>Arts 19/20/21 Ord 3556</t>
  </si>
  <si>
    <t>6 UCM-200 UCM</t>
  </si>
  <si>
    <t>Art 6 Ord 3573</t>
  </si>
  <si>
    <t>Recargos por Actualización</t>
  </si>
  <si>
    <t>Art 41 Ord 2465</t>
  </si>
  <si>
    <t>Tasa Espectaculos Publicos</t>
  </si>
  <si>
    <t>3,5%</t>
  </si>
  <si>
    <t xml:space="preserve">0.40 UCM-5UCM </t>
  </si>
  <si>
    <t>Art 27-Ord 2476 Mod</t>
  </si>
  <si>
    <t>Arrendamiento de Tierras Corriente</t>
  </si>
  <si>
    <t>010 UCM-0,50 UCM</t>
  </si>
  <si>
    <t>Art 17/18 Ord 3556</t>
  </si>
  <si>
    <t>Tasa Permiso Uso de Local y Habilitacion Comercial</t>
  </si>
  <si>
    <t xml:space="preserve">6 UCM-500 UCM </t>
  </si>
  <si>
    <t>Art 39-Ord 2925</t>
  </si>
  <si>
    <t>Arrendamiento de Tierras Atrasada</t>
  </si>
  <si>
    <t>Tasa por Libreta Sanitaria E I.S.V.</t>
  </si>
  <si>
    <t xml:space="preserve">12 UCM-25 UCM </t>
  </si>
  <si>
    <t>Art 25 Ord 2476 Mod</t>
  </si>
  <si>
    <t>Servicios Sanitarios Recursos Varios</t>
  </si>
  <si>
    <t>35 UCM  -110 UCM %</t>
  </si>
  <si>
    <t>Art 50/51 Ord 2476 Mod</t>
  </si>
  <si>
    <t>Tasa por Publicidad</t>
  </si>
  <si>
    <t>0,50 UCM-100 UCM</t>
  </si>
  <si>
    <t>Art 28 Ord 2476</t>
  </si>
  <si>
    <t>Convenio COVER Ordenanza 1853/00</t>
  </si>
  <si>
    <t>Ord 1853</t>
  </si>
  <si>
    <t>Tasa por control Veterinario</t>
  </si>
  <si>
    <t>0.30UCM-50 UCM</t>
  </si>
  <si>
    <t>Art 23 Ord 2476 Mod</t>
  </si>
  <si>
    <t>Recargos por Financiación</t>
  </si>
  <si>
    <t>Res Nº 025/2014 SGyH</t>
  </si>
  <si>
    <t>Terminal de Omnibus</t>
  </si>
  <si>
    <t>0.80 UCM-2 UCM</t>
  </si>
  <si>
    <t>Art 41/42 Ord 2476 Mod</t>
  </si>
  <si>
    <t>Tasas Atrasadas Varias</t>
  </si>
  <si>
    <t>Liq Adm</t>
  </si>
  <si>
    <t>Ord 2475</t>
  </si>
  <si>
    <t>Trabajo por cuenta de particulares</t>
  </si>
  <si>
    <t>9 UCM-3294 UCM</t>
  </si>
  <si>
    <t>Art 5 Ord 3746</t>
  </si>
  <si>
    <t xml:space="preserve">Tasa por Inspeccion de Pesas y Medidas </t>
  </si>
  <si>
    <t xml:space="preserve">40 UCM </t>
  </si>
  <si>
    <t>Art 4 Ord 3746</t>
  </si>
  <si>
    <t>100 UCM-200 UCM</t>
  </si>
  <si>
    <t>Art 43-Ord 2476 Mod/Ord 3746</t>
  </si>
  <si>
    <t xml:space="preserve">    - FONDOS</t>
  </si>
  <si>
    <t>Fondo Municipal de Promoción Ordenanza 3337</t>
  </si>
  <si>
    <t>Ord 3337</t>
  </si>
  <si>
    <t>Espacio Incaa DECRETO 763-16 (AF)</t>
  </si>
  <si>
    <t>Ord 3119</t>
  </si>
  <si>
    <t>Fondo Especial Bomberos Voluntarios Ordenanza 3025 (AF)</t>
  </si>
  <si>
    <t>0.50 $</t>
  </si>
  <si>
    <t>Ord 3025 (AF)</t>
  </si>
  <si>
    <t>Fondo Especial para la integración</t>
  </si>
  <si>
    <t>Ord 3418</t>
  </si>
  <si>
    <t>Fondo Becas Est.Prim.Ord 2753</t>
  </si>
  <si>
    <t>Semestral</t>
  </si>
  <si>
    <t>Ord 2753/Decreto 971</t>
  </si>
  <si>
    <t>Adquisicón Tierra Viviendas Sociales ord 2645</t>
  </si>
  <si>
    <t>Art 6-Ord 2645</t>
  </si>
  <si>
    <t>Fondo Artesanos Victorienses</t>
  </si>
  <si>
    <t>Ord 2115</t>
  </si>
  <si>
    <t>Alquiler Sala Muncipal Cine Teatro Victoria</t>
  </si>
  <si>
    <t>Ord 3113</t>
  </si>
  <si>
    <t>Derechos de Edificacion</t>
  </si>
  <si>
    <t>Art 13  Ord 3556</t>
  </si>
  <si>
    <t>Extraccion Arena, Piedregullo, Tierra</t>
  </si>
  <si>
    <t>0.50 UCM-3 UCM</t>
  </si>
  <si>
    <t>Art 5 ord 3573</t>
  </si>
  <si>
    <t>Visación planos y mensuras</t>
  </si>
  <si>
    <t>Canon por concesiones</t>
  </si>
  <si>
    <t>Mensual/Semestral/Anual</t>
  </si>
  <si>
    <t>Por Valor UCM ó Importes Fijos</t>
  </si>
  <si>
    <t>Multa C.F. -Falta de Transito</t>
  </si>
  <si>
    <t>Ord 1773</t>
  </si>
  <si>
    <t>Multas Tasas y Deudas Atrasadas</t>
  </si>
  <si>
    <t>50 UCM-1000 UCM</t>
  </si>
  <si>
    <t>Ord 3355/3399</t>
  </si>
  <si>
    <t>Multas por Deberes Formales</t>
  </si>
  <si>
    <t>Multa C.F. -Sanidad e Higiene</t>
  </si>
  <si>
    <t>Ord. Anual Imp. Nº 020/18</t>
  </si>
  <si>
    <t>Avaluo Propiedad</t>
  </si>
  <si>
    <t>$ 110,00</t>
  </si>
  <si>
    <t>$ 165,00</t>
  </si>
  <si>
    <t>$ 728.172,79</t>
  </si>
  <si>
    <t>TASA POR INSPECCION SANITARIA, HIGIENE, PROFILAXIS Y SEGURIDAD</t>
  </si>
  <si>
    <t>Importe de vtas</t>
  </si>
  <si>
    <t>$ 2.891.587,25</t>
  </si>
  <si>
    <t>INSPECCION DE PESAS Y MEDIDAS</t>
  </si>
  <si>
    <t>Por Balanza</t>
  </si>
  <si>
    <t>$ 75,00</t>
  </si>
  <si>
    <t>$ 100,00</t>
  </si>
  <si>
    <t>INSTALACIONES ELECTROMECANICAS, APROBACION DE PLANOS E INSPECCION CORRESPONDIENTE</t>
  </si>
  <si>
    <t>Por precio basico Kw</t>
  </si>
  <si>
    <t>$ 1.828.594,48</t>
  </si>
  <si>
    <t>Contribución de Mejoras</t>
  </si>
  <si>
    <t>Costo de Obra</t>
  </si>
  <si>
    <t>Por Obra</t>
  </si>
  <si>
    <t>Por Vendedor</t>
  </si>
  <si>
    <t>$ 250,00</t>
  </si>
  <si>
    <t>$ 17.335,00</t>
  </si>
  <si>
    <t>Por tramite</t>
  </si>
  <si>
    <t>$ 3.610,00</t>
  </si>
  <si>
    <t>$ 15.928,71</t>
  </si>
  <si>
    <t>por solicitud</t>
  </si>
  <si>
    <t>$ 8.900,00</t>
  </si>
  <si>
    <t>$ 250.998,00</t>
  </si>
  <si>
    <t>$ 70,00</t>
  </si>
  <si>
    <t>$ 442.077,24</t>
  </si>
  <si>
    <t>Hora Trabajo</t>
  </si>
  <si>
    <t>Por servicio</t>
  </si>
  <si>
    <t>$ 150,00</t>
  </si>
  <si>
    <t>$ 43.315,00</t>
  </si>
  <si>
    <t>Por tanque</t>
  </si>
  <si>
    <t>$ 130,00</t>
  </si>
  <si>
    <t>$ 220,00</t>
  </si>
  <si>
    <t>$ 293.259,34</t>
  </si>
  <si>
    <t>Alquileres percibidos</t>
  </si>
  <si>
    <t>Contrato</t>
  </si>
  <si>
    <t>$ 273.730,00</t>
  </si>
  <si>
    <t>Multas varias</t>
  </si>
  <si>
    <t>$ 46.625,93</t>
  </si>
  <si>
    <t>FONDO MUNICIPAL DE PROMOCION DE LA COMUNIDAD Y TURISMO</t>
  </si>
  <si>
    <t>Por Tramite</t>
  </si>
  <si>
    <t>$ 280.149,99</t>
  </si>
  <si>
    <t>TRABAJOS POR CUENTA A PARTICULARES</t>
  </si>
  <si>
    <t>Gastos de la Obra</t>
  </si>
  <si>
    <t>Por Trabajo</t>
  </si>
  <si>
    <t>RECARGO E INTERESES</t>
  </si>
  <si>
    <t>Importe Pagado</t>
  </si>
  <si>
    <t>$ 222.020,69</t>
  </si>
  <si>
    <t>INTERESES PERCIBIDOS</t>
  </si>
  <si>
    <t>Importe Dep. P/F</t>
  </si>
  <si>
    <t>$ 945.521,09</t>
  </si>
  <si>
    <t>ENTRADA EXTRAORDINARIA</t>
  </si>
  <si>
    <t>$ 87.173,39</t>
  </si>
  <si>
    <t>Por Mts 2</t>
  </si>
  <si>
    <t>$ 240,00</t>
  </si>
  <si>
    <t>$ 3.300,00</t>
  </si>
  <si>
    <t>TOTAL RECAUDACIÓN</t>
  </si>
  <si>
    <t>$ 8.373.398,90</t>
  </si>
  <si>
    <t>ALÍCUOTA GRAL</t>
  </si>
  <si>
    <t xml:space="preserve"> Contribución p/Venta Energía Eléctrica</t>
  </si>
  <si>
    <t>DEC. PCIAL. 1413/96</t>
  </si>
  <si>
    <t xml:space="preserve"> Tasa de Higiene y Seguridad</t>
  </si>
  <si>
    <t>FACTURACION, MIN. Y C.  FIJAS</t>
  </si>
  <si>
    <t>$ 528</t>
  </si>
  <si>
    <t xml:space="preserve">CTM 2019 - TIT II - </t>
  </si>
  <si>
    <t xml:space="preserve"> Tasa Mantenimiento Alumbrado Público</t>
  </si>
  <si>
    <t>CONS. FIJO + VARIABLE</t>
  </si>
  <si>
    <t>ORD. 168/18 - CTM 2019</t>
  </si>
  <si>
    <t xml:space="preserve"> Tasa General Inmobiliaria</t>
  </si>
  <si>
    <t>MTS. LINEAL P/ZONAS</t>
  </si>
  <si>
    <t>CTM 2019</t>
  </si>
  <si>
    <t xml:space="preserve">  Fondo Comunal</t>
  </si>
  <si>
    <t>S/TASAS Y DCHOS MUNIC.</t>
  </si>
  <si>
    <t>CTM 2019-TIT XV-</t>
  </si>
  <si>
    <t xml:space="preserve"> Registro de Conducir</t>
  </si>
  <si>
    <t>IMP. FIJO P/TRAMITE</t>
  </si>
  <si>
    <t>$ 528,00</t>
  </si>
  <si>
    <t>$ 1078,00</t>
  </si>
  <si>
    <t>CTM 2019 - TIT XIII</t>
  </si>
  <si>
    <t xml:space="preserve"> Cementerio</t>
  </si>
  <si>
    <t>IMP. FIJO S/UBICACIÓN</t>
  </si>
  <si>
    <t>CTM 2019 - TIT IV - CAP IV</t>
  </si>
  <si>
    <t xml:space="preserve"> Salud Pública Municipal</t>
  </si>
  <si>
    <t>IMPORTE FIJO</t>
  </si>
  <si>
    <t>$ 105</t>
  </si>
  <si>
    <t>$ 909</t>
  </si>
  <si>
    <t>CTM 2019 - TIT III</t>
  </si>
  <si>
    <t xml:space="preserve"> Recargos</t>
  </si>
  <si>
    <t>CAPITAL ADEUDADO</t>
  </si>
  <si>
    <t xml:space="preserve"> CTM -TIT XV-ART 27 </t>
  </si>
  <si>
    <t xml:space="preserve"> Registros en Catastro</t>
  </si>
  <si>
    <t>$ 179</t>
  </si>
  <si>
    <t>CTM 2019 - TIT XII</t>
  </si>
  <si>
    <t xml:space="preserve"> Otras Tasas Municipales</t>
  </si>
  <si>
    <t>$ 179,00</t>
  </si>
  <si>
    <t>IMP. FIJO P/DIA-MES</t>
  </si>
  <si>
    <t>$ 317,00</t>
  </si>
  <si>
    <t>$ 1859,00</t>
  </si>
  <si>
    <t>CTM 2019- TIT IX-</t>
  </si>
  <si>
    <t xml:space="preserve"> Espectáculos Públicos</t>
  </si>
  <si>
    <t>ENTRADAS</t>
  </si>
  <si>
    <t>CTM 2019- TIT VIII</t>
  </si>
  <si>
    <t xml:space="preserve">  Contribución por Mejoras</t>
  </si>
  <si>
    <t>MONTO DE OBRA</t>
  </si>
  <si>
    <t>CTM 2019 - TIT XI</t>
  </si>
  <si>
    <t xml:space="preserve"> Derecho de Conexión a Red Cloacal</t>
  </si>
  <si>
    <t>CONEXIÓN DCILIARIA</t>
  </si>
  <si>
    <t>$ 2071</t>
  </si>
  <si>
    <t>CTM 2019 - TIT X - CAP II</t>
  </si>
  <si>
    <t xml:space="preserve"> Derecho de Inspección Pilar Eléctrico</t>
  </si>
  <si>
    <t>INSPECCION/INSTALACION</t>
  </si>
  <si>
    <t>CTM 2019 - TIT X - CAP I</t>
  </si>
  <si>
    <t xml:space="preserve"> Reembolso de Préstamos</t>
  </si>
  <si>
    <t>CUOTAS P/CONVENIO</t>
  </si>
  <si>
    <t>CONVENIOS INDIVIDUALES</t>
  </si>
  <si>
    <t xml:space="preserve"> Casa Estudiantes Paraná</t>
  </si>
  <si>
    <t>VALOR ALQUILER</t>
  </si>
  <si>
    <t>ORD. MUNIC. 02/2012</t>
  </si>
  <si>
    <t xml:space="preserve"> Multas - Cód. de Faltas</t>
  </si>
  <si>
    <t>ORD. 74/15 COD. DE FALTAS Y CTM 2019</t>
  </si>
  <si>
    <t xml:space="preserve"> Convenio Coop. Elect. Chajarí Ltda</t>
  </si>
  <si>
    <t>CTM 2019 - TIT VII</t>
  </si>
  <si>
    <t xml:space="preserve"> Convenio Radiodifusora Chajarí S.R.L.</t>
  </si>
  <si>
    <t xml:space="preserve"> Convenio BERSA</t>
  </si>
  <si>
    <t>Nº TIKETS cobrados</t>
  </si>
  <si>
    <t>CONV. PARTICULAR</t>
  </si>
  <si>
    <t xml:space="preserve"> Convenio DGR</t>
  </si>
  <si>
    <t xml:space="preserve"> Convenio UCASAL</t>
  </si>
  <si>
    <t xml:space="preserve"> Convenio Correo Argentino</t>
  </si>
  <si>
    <t xml:space="preserve"> Rdo. De Ejercicio Anterior</t>
  </si>
  <si>
    <t xml:space="preserve"> Rdo. De Operaciones Bancarias</t>
  </si>
  <si>
    <t>PLAZO FIJO</t>
  </si>
  <si>
    <t xml:space="preserve"> Otros Ingresos (Planta de Tratamiento) </t>
  </si>
  <si>
    <t xml:space="preserve"> Entradas Extraordinarias</t>
  </si>
  <si>
    <t>Vta de Activo Fijo Loteo - Terrenos)</t>
  </si>
  <si>
    <t>Tasa por alumbrado publico</t>
  </si>
  <si>
    <t>Codigo Tributario Municipal</t>
  </si>
  <si>
    <t>Tasa Inspeccion sanitaria profilaxis y seguridad</t>
  </si>
  <si>
    <t>Ingresos brutos devengados</t>
  </si>
  <si>
    <t>15%0</t>
  </si>
  <si>
    <t>25%0</t>
  </si>
  <si>
    <t>55%0</t>
  </si>
  <si>
    <t>Codigo Tributario Municipal - Tit II Ord. Impositiva</t>
  </si>
  <si>
    <t xml:space="preserve">Verificacion estructuras antenas de comunicación </t>
  </si>
  <si>
    <t>Ord. 2/2018</t>
  </si>
  <si>
    <t>Tasa por servicios Sanitarios (Sellado por servicio de red cloacal)</t>
  </si>
  <si>
    <t>Valuacion fiscal municipal</t>
  </si>
  <si>
    <t>Codigo Tributario Municipal-Tit. IV Cap. II ord. Impositiva</t>
  </si>
  <si>
    <t>2%0</t>
  </si>
  <si>
    <t>8,4%0</t>
  </si>
  <si>
    <t>Codigo Tributario Municipal - Tit I Ord. Impositiva</t>
  </si>
  <si>
    <t>Actuacion Administrativa</t>
  </si>
  <si>
    <t>Codigo Tributario Municipal - Tit XVIII Ord. Impositiva</t>
  </si>
  <si>
    <t xml:space="preserve">Carnet de conducir </t>
  </si>
  <si>
    <t>Codigo Tributario Municipal - Tit IV Cap. III  Ord. Impositiva</t>
  </si>
  <si>
    <t>Sellados varios</t>
  </si>
  <si>
    <t xml:space="preserve">Codigo Tributario Municipal </t>
  </si>
  <si>
    <t>FO.MU.CO</t>
  </si>
  <si>
    <t>Sellado Municipal</t>
  </si>
  <si>
    <t>Codigo Tributario Municipal-Tit. XIV Ord. Impositiva</t>
  </si>
  <si>
    <t>Tasa General Inmobiliaria (*)</t>
  </si>
  <si>
    <t>Valuación fiscal</t>
  </si>
  <si>
    <t>Bimestral/Anual</t>
  </si>
  <si>
    <t>O.1558art.1(PE)-O.1557art.2</t>
  </si>
  <si>
    <t>Ingr. Brutos S/DJ</t>
  </si>
  <si>
    <t>O.1558art.7(PE)-O.1557art.3</t>
  </si>
  <si>
    <t>Inspección periódica de instalaciones y medidores eléctricos y reposición de lámparas</t>
  </si>
  <si>
    <t>Kw consumido</t>
  </si>
  <si>
    <t>O.1558art.62(PE)-O.1557art.18</t>
  </si>
  <si>
    <t>Tasa por Servicios Sanitarios (*)</t>
  </si>
  <si>
    <t>Disponib.Servicio</t>
  </si>
  <si>
    <t>$115,00</t>
  </si>
  <si>
    <t>$755,00</t>
  </si>
  <si>
    <t>O.1558art.85(PE)-O.1557art.10</t>
  </si>
  <si>
    <t>Deudores p/tasas atrasadas-Financiaciones</t>
  </si>
  <si>
    <t>S/Deuda</t>
  </si>
  <si>
    <t>Ocasional</t>
  </si>
  <si>
    <t>Ord.1558 art.48 (Parte Gral.)</t>
  </si>
  <si>
    <t>$113,34</t>
  </si>
  <si>
    <t>$509,18</t>
  </si>
  <si>
    <t>Ord.1558art.53(PE)-O.1557art.15</t>
  </si>
  <si>
    <t>Contribución por mejoras</t>
  </si>
  <si>
    <t>Metro Lineal o M2</t>
  </si>
  <si>
    <t>O.1558art.70(PE)-O.1557art.20</t>
  </si>
  <si>
    <t>$65,00</t>
  </si>
  <si>
    <t>$860,00</t>
  </si>
  <si>
    <t>O.1558art.78(PE)-O.1557art.23</t>
  </si>
  <si>
    <t>$2.575,00</t>
  </si>
  <si>
    <t>$11.375,00</t>
  </si>
  <si>
    <t>O.1558art.45(PE)-O.1557Tit.XVI</t>
  </si>
  <si>
    <t>Ord.1558 art.42 (PE)</t>
  </si>
  <si>
    <t>Tasación obras</t>
  </si>
  <si>
    <t>O1558art.71(PE)-O.1557art.21</t>
  </si>
  <si>
    <t>$700,00</t>
  </si>
  <si>
    <t>O1558art22(PE)-O1557art.4 a 12</t>
  </si>
  <si>
    <t>$34,88</t>
  </si>
  <si>
    <t>$880,60</t>
  </si>
  <si>
    <t>O.1558art.47(PE)-O.1557art.14</t>
  </si>
  <si>
    <t>Vendedores ambulantes</t>
  </si>
  <si>
    <t>Diaria</t>
  </si>
  <si>
    <t>$1.704,45</t>
  </si>
  <si>
    <t>O.1558art.60(PE)-O.1557art.17</t>
  </si>
  <si>
    <t>Derecho Espectáculos, Juegos, Rifas</t>
  </si>
  <si>
    <t>O.1558art.55(PE)-O.1557art.16</t>
  </si>
  <si>
    <t>Alquiler de inmueble (Caja Municipal de Jubilaciones)</t>
  </si>
  <si>
    <t>Ordenanza 864 art.4</t>
  </si>
  <si>
    <t>Recargos por mora</t>
  </si>
  <si>
    <t>S/Tasa</t>
  </si>
  <si>
    <t>Tasa Activa Bco. Nación</t>
  </si>
  <si>
    <t>O.1558art.25(PGral) – O.1557art.27- Modif.O.1943</t>
  </si>
  <si>
    <t>Ord.1558 art.27 (Parte Gral.)</t>
  </si>
  <si>
    <t>P/Infracción</t>
  </si>
  <si>
    <t>10 Un. Fijas</t>
  </si>
  <si>
    <t>300 Un. Fijas</t>
  </si>
  <si>
    <t>Ord.935 art.40</t>
  </si>
  <si>
    <t>Concesión Blaneario Municipal</t>
  </si>
  <si>
    <t>$40.000,00</t>
  </si>
  <si>
    <t>Lic. Publica N°03/2016-Dec.175/19</t>
  </si>
  <si>
    <t>Concesión Tienda de Conveniencia Terminal</t>
  </si>
  <si>
    <t>Equiv.$/130 lts.nafta super</t>
  </si>
  <si>
    <t>Lic. Publica N°03/14-Dec.347/17</t>
  </si>
  <si>
    <t>Concesión Matadero Municipal</t>
  </si>
  <si>
    <t>Equiv.$/350kg.novillo</t>
  </si>
  <si>
    <t>Lic. Publica N°08/05-Dec.332/19</t>
  </si>
  <si>
    <t>Aportes Jubilatorio Personal (Caja Municipal de Jubilaciones)</t>
  </si>
  <si>
    <t>Remuneraciones</t>
  </si>
  <si>
    <t>O.864 art.5 Modif.Ord.1878</t>
  </si>
  <si>
    <t>Intereses (Caja Municipal de Jubilaciones)</t>
  </si>
  <si>
    <t>Monto invertido</t>
  </si>
  <si>
    <t>Fondo Municipal de Promoción de la comunidad y turismo</t>
  </si>
  <si>
    <t>S/Tasas</t>
  </si>
  <si>
    <t>O.1558art.80(PE)-O.1557art.24</t>
  </si>
  <si>
    <t>Colocaciones financieras</t>
  </si>
  <si>
    <t>Monto depositado</t>
  </si>
  <si>
    <t>Recursos varios</t>
  </si>
  <si>
    <t>Ord.1557 art.13</t>
  </si>
  <si>
    <t>Recuperos (gastos judic.-seguros)</t>
  </si>
  <si>
    <t>Devoluciones</t>
  </si>
  <si>
    <t>Material reciclado</t>
  </si>
  <si>
    <t>m3/Kg</t>
  </si>
  <si>
    <t>Ord.1577</t>
  </si>
  <si>
    <t>Fondo Becario Municipal</t>
  </si>
  <si>
    <t>Tasa fija</t>
  </si>
  <si>
    <t>$438,56</t>
  </si>
  <si>
    <t>Ord.1820 art.1</t>
  </si>
  <si>
    <t>O.1558art.82(PE)-O.1557art.26</t>
  </si>
  <si>
    <t>Convenio Caja de Jubilaciones</t>
  </si>
  <si>
    <t>Deportes-Maraton anual</t>
  </si>
  <si>
    <t>Servicio Nbersa</t>
  </si>
  <si>
    <t>(*) Tasa General Inmobiliaria: Se aplican valores fijos por Zona cuando del cálculo de la Tasa resulten importes inferiores al mínimo. Los mínimos por Zona son: Zona A (Planta Urbana): $926,00/Zona B (Sección Quintas): $754,00/Zona C (Colonia): $835,00.-</t>
  </si>
  <si>
    <t>(*) Tasa por Servicios Sanitarios: se cobran importes mínimos, según la disponibilidad de servicios. Agua Edificado: $495,00/Cloaca Edificado: $260,00/Agua y Cloaca Edificado: $755,00/Agua Baldío: $195,0/Cloaca Baldío: $115,00/Agua y Cloaca Baldío: $310,00.-</t>
  </si>
  <si>
    <t>$0,00</t>
  </si>
  <si>
    <t>$143.804.842,33</t>
  </si>
  <si>
    <t>Tasa por Inspeccion, Higiene, Profilaxis y Seguridad</t>
  </si>
  <si>
    <t>facturacion</t>
  </si>
  <si>
    <t>113/14         0361/18</t>
  </si>
  <si>
    <t>Contribucion Energia Electrica</t>
  </si>
  <si>
    <t>kw</t>
  </si>
  <si>
    <t>Inspeccion Instalaciones Electromecanica</t>
  </si>
  <si>
    <t>Hp</t>
  </si>
  <si>
    <t>Contribucion de Mejoras</t>
  </si>
  <si>
    <t>UH</t>
  </si>
  <si>
    <t>Ocupacion de la Via Publica</t>
  </si>
  <si>
    <t>Intalaciones Turisticas</t>
  </si>
  <si>
    <t>Instalaciones y Equipos</t>
  </si>
  <si>
    <t>Planta Campamentil</t>
  </si>
  <si>
    <t>Uso ColectiVo y Minibus</t>
  </si>
  <si>
    <t>Multa del Codigo de Falta</t>
  </si>
  <si>
    <t>Litro de Nafta Mayor Octanaje</t>
  </si>
  <si>
    <t>Canon de Instalacion Turistica</t>
  </si>
  <si>
    <t>Convenios de Pagos</t>
  </si>
  <si>
    <t>Arancel Convenio ICAB</t>
  </si>
  <si>
    <t xml:space="preserve">Reintegro Seguros </t>
  </si>
  <si>
    <t>INSPECCIÓN SANITARIA, HIGIENE PROFILALAXIS Y SEGURIDAD</t>
  </si>
  <si>
    <t>Ingresos mensuales act. Comercial</t>
  </si>
  <si>
    <t>Impositiva 2019 Ordenanza 104/18</t>
  </si>
  <si>
    <t>mt. Lineal</t>
  </si>
  <si>
    <t>$80</t>
  </si>
  <si>
    <t>$300</t>
  </si>
  <si>
    <t>mt. Cuadrado</t>
  </si>
  <si>
    <t>trimestral</t>
  </si>
  <si>
    <t>$30 mt. Cuadrado</t>
  </si>
  <si>
    <t>FO.DE.CO (FONDO DESARROLLO COMUNITARIO)</t>
  </si>
  <si>
    <t>% aplicado sobre cada tasa cobrada</t>
  </si>
  <si>
    <t>por c/tasa cobrada</t>
  </si>
  <si>
    <t>INSPECCION PERIÓDICA DE INSTALACIONES Y MEDIDORES ELÉCTRICOS Y REPOSICIÓN DE LAMPARAS</t>
  </si>
  <si>
    <t>Ingresos generados por la venta de Energía Eléctrica</t>
  </si>
  <si>
    <t>15% consumo residencial</t>
  </si>
  <si>
    <t>16% consumo industrial</t>
  </si>
  <si>
    <t>TASA POR INSPECCION DE ANTENAS DE COMUNICACIÓN Y SUS ESTRUCTURAS PORTANTES</t>
  </si>
  <si>
    <t>por c/ estructura portante</t>
  </si>
  <si>
    <t>$ 96.000 por c/ estructura portante</t>
  </si>
  <si>
    <t>TASA POR FACTIBILIDAD DE LOCALIZACION Y HABILITACION DE ANTENAS DE COMUNICACIÓN Y SUS ESTRUCTURAS PORTANTES</t>
  </si>
  <si>
    <t>$75.000</t>
  </si>
  <si>
    <t>INSPECCIÓN VETERINARIA DE VEHÍCULOS QUE TRANSPORTEN PROVISIONES, PRODUCTOS ALIMENTICIOS, BEBIDAS O SIMILARES</t>
  </si>
  <si>
    <t>por la introducción de /animal</t>
  </si>
  <si>
    <t>1/2 KG PULPA ESPECIAL</t>
  </si>
  <si>
    <t>2 KG PULPA ESPECIAL</t>
  </si>
  <si>
    <t>CONTRIBUCION DISTRIBUIDORA ELECTRICIDAD</t>
  </si>
  <si>
    <t>DERECHO DE OFICINA Y SELLADOS</t>
  </si>
  <si>
    <t>por trámite solicitado</t>
  </si>
  <si>
    <t>por c/ solicitud</t>
  </si>
  <si>
    <t>$40</t>
  </si>
  <si>
    <t>$120</t>
  </si>
  <si>
    <t>DESAGOTE DOMICILIARIO</t>
  </si>
  <si>
    <t>por viaje del atmósferico de hasta 5000 lts</t>
  </si>
  <si>
    <t>$100</t>
  </si>
  <si>
    <t>$40 (suma por cada viaje fuera adicional de la planta Urbana del atmósferico)</t>
  </si>
  <si>
    <t>$60 (suma por cada viaje dentro adicional de la planta Urbana del atmósferico)</t>
  </si>
  <si>
    <t>valor anual</t>
  </si>
  <si>
    <t>$600</t>
  </si>
  <si>
    <t>DEUDORES POR TASAS ATRASADAS</t>
  </si>
  <si>
    <t>por c/pago atrasado</t>
  </si>
  <si>
    <t>% por día</t>
  </si>
  <si>
    <t>RECARGO POR MORA</t>
  </si>
  <si>
    <t>REGISTRO DE TITULOS</t>
  </si>
  <si>
    <t>valor de la propiedad</t>
  </si>
  <si>
    <t>$270</t>
  </si>
  <si>
    <t>valor diario</t>
  </si>
  <si>
    <t>$110</t>
  </si>
  <si>
    <t>$160</t>
  </si>
  <si>
    <t>por HP de c/motor</t>
  </si>
  <si>
    <t>2 cuotas anuales</t>
  </si>
  <si>
    <t>$60</t>
  </si>
  <si>
    <t>$400</t>
  </si>
  <si>
    <t>CONTRASTE DE PESAS Y MEDIDAS</t>
  </si>
  <si>
    <t>por c/ balanza</t>
  </si>
  <si>
    <t>$175</t>
  </si>
  <si>
    <t>% mensual</t>
  </si>
  <si>
    <t>Devolución del Iapser (ART)</t>
  </si>
  <si>
    <t>INTERESES GANADOS</t>
  </si>
  <si>
    <t>Intereses Plazos Fijos</t>
  </si>
  <si>
    <t>al vencimiento del plazo fijo</t>
  </si>
  <si>
    <t>ATENCION AGENCIA IOSPER</t>
  </si>
  <si>
    <t>Comisión mini agencia iosper</t>
  </si>
  <si>
    <t>RECUPERO VIVIENDAS PLAN AYUDA MUTUA</t>
  </si>
  <si>
    <t>Recupero Plan de Ayuda viviendas Municipales</t>
  </si>
  <si>
    <t xml:space="preserve"> TASA GENERAL INMOBILIARIA </t>
  </si>
  <si>
    <t>VALUACION FISCAL</t>
  </si>
  <si>
    <t>ANUAL O MENSUAL</t>
  </si>
  <si>
    <t>6%0</t>
  </si>
  <si>
    <t>ORD. 141/18</t>
  </si>
  <si>
    <t>ING. BRUTOS</t>
  </si>
  <si>
    <t>12%0</t>
  </si>
  <si>
    <t>TASA POR SERVICIO DE BALNEARIO</t>
  </si>
  <si>
    <t>PERSONA</t>
  </si>
  <si>
    <t xml:space="preserve">DIARIA </t>
  </si>
  <si>
    <t>TASA POR SERVICIO DE CAMPING</t>
  </si>
  <si>
    <t>CARPA</t>
  </si>
  <si>
    <t>100-200-300-330</t>
  </si>
  <si>
    <t>TASA POR CONSERVACION CEMENTERIO</t>
  </si>
  <si>
    <t>PARCELA</t>
  </si>
  <si>
    <t>VENDEDORES AMBULANTES TEMPORARIOS CON VEHICULO</t>
  </si>
  <si>
    <t>VENDEDORES AMBULANTES TEMPORARIOS SIN VEHICULO</t>
  </si>
  <si>
    <t>VENDEDORES AMBULANTES TEMPORARIOS DE HELADOS</t>
  </si>
  <si>
    <t>FONDO MUNICIPAL DE LA PROMOCION DE LA COMUNIDAD</t>
  </si>
  <si>
    <t>TISHPS</t>
  </si>
  <si>
    <t>DEMAS TASAS</t>
  </si>
  <si>
    <t>$ 165.311.517,28</t>
  </si>
  <si>
    <t>Tasa Ins.San.Hig. Prof. y Seguridad</t>
  </si>
  <si>
    <t>S/DDJJ</t>
  </si>
  <si>
    <t>Ord.1502-Art.7- CT</t>
  </si>
  <si>
    <t>$ 74.902.894,69</t>
  </si>
  <si>
    <t>Consumo Electrico</t>
  </si>
  <si>
    <t>16 %</t>
  </si>
  <si>
    <t>Ley Provincial</t>
  </si>
  <si>
    <t>$ 55.145.682,77</t>
  </si>
  <si>
    <t>Tasa Fija</t>
  </si>
  <si>
    <t>Ord,1502-Art.39-CT</t>
  </si>
  <si>
    <t>$ 18.719.969,54</t>
  </si>
  <si>
    <t>s/Avaluos</t>
  </si>
  <si>
    <t>Ord.1502-Art.1- CT</t>
  </si>
  <si>
    <t>$ 16.542.970,28</t>
  </si>
  <si>
    <t>$ 6.101.403,34</t>
  </si>
  <si>
    <t>Mejoras-</t>
  </si>
  <si>
    <t>s/obra</t>
  </si>
  <si>
    <t>liquidaciones</t>
  </si>
  <si>
    <t>Valor por m²</t>
  </si>
  <si>
    <t>Ord.1502-Art.29- CT</t>
  </si>
  <si>
    <t>$ 11.835.045,57</t>
  </si>
  <si>
    <t>s/servicio</t>
  </si>
  <si>
    <t>Ord.1502-Art.35- CT</t>
  </si>
  <si>
    <t>$ 5.282.807,19</t>
  </si>
  <si>
    <t>Edifcacion- Derechos Construccion</t>
  </si>
  <si>
    <t>m2 del CAPER</t>
  </si>
  <si>
    <t>Ord.1502-Art.30-CT</t>
  </si>
  <si>
    <t>$ 2.793.144,28</t>
  </si>
  <si>
    <t>Ord.1502-Art.23- CT</t>
  </si>
  <si>
    <t>$ 321.584,00</t>
  </si>
  <si>
    <t>Ord.1502-Art.22- CT</t>
  </si>
  <si>
    <t>$ 19.800,00</t>
  </si>
  <si>
    <t>Cementerio y Servicios Funebres</t>
  </si>
  <si>
    <t>Ord,1502-Art20-CT</t>
  </si>
  <si>
    <t>$ 3.296.765,72</t>
  </si>
  <si>
    <t>Ocupacion Via Publica</t>
  </si>
  <si>
    <t>Ord-1502-Art 21-CT</t>
  </si>
  <si>
    <t>$ 120.944,38</t>
  </si>
  <si>
    <t>$ 423.510,26</t>
  </si>
  <si>
    <t>Alquiler de Equipos, Inst. E Inmuebles</t>
  </si>
  <si>
    <t>s/contratos</t>
  </si>
  <si>
    <t>$ 885.081,17</t>
  </si>
  <si>
    <t>s/tablas</t>
  </si>
  <si>
    <t>$ 27.688.586,91</t>
  </si>
  <si>
    <t>Fondos Municipales</t>
  </si>
  <si>
    <t>s/presentaciones</t>
  </si>
  <si>
    <t>$ 212.245.144,53</t>
  </si>
  <si>
    <t xml:space="preserve">BASE UNICA  2do Semestre 2019 </t>
  </si>
  <si>
    <t>No</t>
  </si>
  <si>
    <t>Tasa General Inmobiliaria (Ciudad dividida en 2 Zonas paraZona A $5,5 x Mts Lineal de Frente y Zona B $3,5 por Mts Lineal de Frente)</t>
  </si>
  <si>
    <r>
      <rPr>
        <b/>
        <sz val="11"/>
        <color rgb="FF000000"/>
        <rFont val="Calibri"/>
        <family val="2"/>
        <scheme val="minor"/>
      </rPr>
      <t xml:space="preserve">RECURSOS PROPIOS DEL MUNICIPIO: </t>
    </r>
    <r>
      <rPr>
        <b/>
        <sz val="11"/>
        <color rgb="FF0066FF"/>
        <rFont val="Calibri"/>
        <family val="2"/>
        <scheme val="minor"/>
      </rPr>
      <t xml:space="preserve"> 1° DE MAYO</t>
    </r>
  </si>
  <si>
    <r>
      <rPr>
        <b/>
        <sz val="11"/>
        <color rgb="FF000000"/>
        <rFont val="Calibri"/>
        <family val="2"/>
        <scheme val="minor"/>
      </rPr>
      <t xml:space="preserve">RECURSOS PROPIOS DEL MUNICIPIO: </t>
    </r>
    <r>
      <rPr>
        <b/>
        <sz val="11"/>
        <color rgb="FF0066FF"/>
        <rFont val="Calibri"/>
        <family val="2"/>
        <scheme val="minor"/>
      </rPr>
      <t xml:space="preserve"> ALCARAZ</t>
    </r>
  </si>
  <si>
    <r>
      <rPr>
        <b/>
        <sz val="11"/>
        <color rgb="FF000000"/>
        <rFont val="Calibri"/>
        <family val="2"/>
        <scheme val="minor"/>
      </rPr>
      <t xml:space="preserve">RECURSOS PROPIOS DEL MUNICIPIO: </t>
    </r>
    <r>
      <rPr>
        <b/>
        <sz val="11"/>
        <color rgb="FF0066FF"/>
        <rFont val="Calibri"/>
        <family val="2"/>
        <scheme val="minor"/>
      </rPr>
      <t xml:space="preserve"> ALDEA SAN ANTONIO</t>
    </r>
  </si>
  <si>
    <r>
      <rPr>
        <b/>
        <sz val="11"/>
        <color rgb="FF000000"/>
        <rFont val="Calibri"/>
        <family val="2"/>
        <scheme val="minor"/>
      </rPr>
      <t xml:space="preserve">RECURSOS PROPIOS DEL MUNICIPIO: </t>
    </r>
    <r>
      <rPr>
        <b/>
        <sz val="11"/>
        <color rgb="FF0066FF"/>
        <rFont val="Calibri"/>
        <family val="2"/>
        <scheme val="minor"/>
      </rPr>
      <t xml:space="preserve"> BASAVILBASO</t>
    </r>
  </si>
  <si>
    <r>
      <rPr>
        <b/>
        <sz val="11"/>
        <color rgb="FF000000"/>
        <rFont val="Calibri"/>
        <family val="2"/>
        <scheme val="minor"/>
      </rPr>
      <t xml:space="preserve">RECURSOS PROPIOS DEL MUNICIPIO: </t>
    </r>
    <r>
      <rPr>
        <b/>
        <sz val="11"/>
        <color rgb="FF0066FF"/>
        <rFont val="Calibri"/>
        <family val="2"/>
        <scheme val="minor"/>
      </rPr>
      <t xml:space="preserve"> BOVRIL</t>
    </r>
  </si>
  <si>
    <r>
      <rPr>
        <b/>
        <sz val="11"/>
        <color rgb="FF000000"/>
        <rFont val="Calibri"/>
        <family val="2"/>
        <scheme val="minor"/>
      </rPr>
      <t xml:space="preserve">RECURSOS PROPIOS DEL MUNICIPIO: </t>
    </r>
    <r>
      <rPr>
        <b/>
        <sz val="11"/>
        <color rgb="FF0066FF"/>
        <rFont val="Calibri"/>
        <family val="2"/>
        <scheme val="minor"/>
      </rPr>
      <t xml:space="preserve"> CASEROS</t>
    </r>
  </si>
  <si>
    <r>
      <rPr>
        <b/>
        <sz val="11"/>
        <color rgb="FF000000"/>
        <rFont val="Calibri"/>
        <family val="2"/>
        <scheme val="minor"/>
      </rPr>
      <t xml:space="preserve">RECURSOS PROPIOS DEL MUNICIPIO: </t>
    </r>
    <r>
      <rPr>
        <b/>
        <sz val="11"/>
        <color rgb="FF0066FF"/>
        <rFont val="Calibri"/>
        <family val="2"/>
        <scheme val="minor"/>
      </rPr>
      <t xml:space="preserve"> CERRITO</t>
    </r>
  </si>
  <si>
    <r>
      <rPr>
        <b/>
        <sz val="11"/>
        <color rgb="FF000000"/>
        <rFont val="Calibri"/>
        <family val="2"/>
        <scheme val="minor"/>
      </rPr>
      <t xml:space="preserve">RECURSOS PROPIOS DEL MUNICIPIO: </t>
    </r>
    <r>
      <rPr>
        <b/>
        <sz val="11"/>
        <color rgb="FF0066FF"/>
        <rFont val="Calibri"/>
        <family val="2"/>
        <scheme val="minor"/>
      </rPr>
      <t xml:space="preserve"> CHAJARÍ</t>
    </r>
  </si>
  <si>
    <r>
      <rPr>
        <b/>
        <sz val="11"/>
        <color rgb="FF000000"/>
        <rFont val="Calibri"/>
        <family val="2"/>
        <scheme val="minor"/>
      </rPr>
      <t xml:space="preserve">RECURSOS PROPIOS DEL MUNICIPIO: </t>
    </r>
    <r>
      <rPr>
        <b/>
        <sz val="11"/>
        <color rgb="FF0066FF"/>
        <rFont val="Calibri"/>
        <family val="2"/>
        <scheme val="minor"/>
      </rPr>
      <t xml:space="preserve"> COLONIA AVELLANEDA</t>
    </r>
  </si>
  <si>
    <r>
      <rPr>
        <b/>
        <sz val="11"/>
        <color rgb="FF000000"/>
        <rFont val="Calibri"/>
        <family val="2"/>
        <scheme val="minor"/>
      </rPr>
      <t xml:space="preserve">RECURSOS PROPIOS DEL MUNICIPIO: </t>
    </r>
    <r>
      <rPr>
        <b/>
        <sz val="11"/>
        <color rgb="FF0066FF"/>
        <rFont val="Calibri"/>
        <family val="2"/>
        <scheme val="minor"/>
      </rPr>
      <t xml:space="preserve"> COLONIA AYUÍ</t>
    </r>
  </si>
  <si>
    <r>
      <rPr>
        <b/>
        <sz val="11"/>
        <color rgb="FF000000"/>
        <rFont val="Calibri"/>
        <family val="2"/>
        <scheme val="minor"/>
      </rPr>
      <t xml:space="preserve">RECURSOS PROPIOS DEL MUNICIPIO: </t>
    </r>
    <r>
      <rPr>
        <b/>
        <sz val="11"/>
        <color rgb="FF0066FF"/>
        <rFont val="Calibri"/>
        <family val="2"/>
        <scheme val="minor"/>
      </rPr>
      <t xml:space="preserve"> COLONIA ELÍA</t>
    </r>
  </si>
  <si>
    <r>
      <rPr>
        <b/>
        <sz val="11"/>
        <color rgb="FF000000"/>
        <rFont val="Calibri"/>
        <family val="2"/>
        <scheme val="minor"/>
      </rPr>
      <t xml:space="preserve">RECURSOS PROPIOS DEL MUNICIPIO: </t>
    </r>
    <r>
      <rPr>
        <b/>
        <sz val="11"/>
        <color rgb="FF0066FF"/>
        <rFont val="Calibri"/>
        <family val="2"/>
        <scheme val="minor"/>
      </rPr>
      <t xml:space="preserve"> CONCEPCIÓN DEL URUGUAY</t>
    </r>
  </si>
  <si>
    <r>
      <rPr>
        <b/>
        <sz val="11"/>
        <color rgb="FF000000"/>
        <rFont val="Calibri"/>
        <family val="2"/>
        <scheme val="minor"/>
      </rPr>
      <t xml:space="preserve">RECURSOS PROPIOS DEL MUNICIPIO: </t>
    </r>
    <r>
      <rPr>
        <b/>
        <sz val="11"/>
        <color rgb="FF0066FF"/>
        <rFont val="Calibri"/>
        <family val="2"/>
        <scheme val="minor"/>
      </rPr>
      <t xml:space="preserve"> CONCORDIA</t>
    </r>
  </si>
  <si>
    <r>
      <rPr>
        <b/>
        <sz val="11"/>
        <color rgb="FF000000"/>
        <rFont val="Calibri"/>
        <family val="2"/>
        <scheme val="minor"/>
      </rPr>
      <t xml:space="preserve">RECURSOS PROPIOS DEL MUNICIPIO: </t>
    </r>
    <r>
      <rPr>
        <b/>
        <sz val="11"/>
        <color rgb="FF0066FF"/>
        <rFont val="Calibri"/>
        <family val="2"/>
        <scheme val="minor"/>
      </rPr>
      <t xml:space="preserve"> CONSCRIPTO BERNARDI</t>
    </r>
  </si>
  <si>
    <r>
      <rPr>
        <b/>
        <sz val="11"/>
        <color rgb="FF000000"/>
        <rFont val="Calibri"/>
        <family val="2"/>
        <scheme val="minor"/>
      </rPr>
      <t xml:space="preserve">RECURSOS PROPIOS DEL MUNICIPIO: </t>
    </r>
    <r>
      <rPr>
        <b/>
        <sz val="11"/>
        <color rgb="FF0066FF"/>
        <rFont val="Calibri"/>
        <family val="2"/>
        <scheme val="minor"/>
      </rPr>
      <t xml:space="preserve"> CRESPO</t>
    </r>
  </si>
  <si>
    <r>
      <rPr>
        <b/>
        <sz val="11"/>
        <color rgb="FF000000"/>
        <rFont val="Calibri"/>
        <family val="2"/>
        <scheme val="minor"/>
      </rPr>
      <t xml:space="preserve">RECURSOS PROPIOS DEL MUNICIPIO: </t>
    </r>
    <r>
      <rPr>
        <b/>
        <sz val="11"/>
        <color rgb="FF0066FF"/>
        <rFont val="Calibri"/>
        <family val="2"/>
        <scheme val="minor"/>
      </rPr>
      <t xml:space="preserve"> ENRIQUE CARBO</t>
    </r>
  </si>
  <si>
    <r>
      <rPr>
        <b/>
        <sz val="11"/>
        <color rgb="FF000000"/>
        <rFont val="Calibri"/>
        <family val="2"/>
        <scheme val="minor"/>
      </rPr>
      <t xml:space="preserve">RECURSOS PROPIOS DEL MUNICIPIO: </t>
    </r>
    <r>
      <rPr>
        <b/>
        <sz val="11"/>
        <color rgb="FF0066FF"/>
        <rFont val="Calibri"/>
        <family val="2"/>
        <scheme val="minor"/>
      </rPr>
      <t xml:space="preserve"> FEDERAL</t>
    </r>
  </si>
  <si>
    <r>
      <rPr>
        <b/>
        <sz val="11"/>
        <color theme="1"/>
        <rFont val="Calibri"/>
        <family val="2"/>
      </rPr>
      <t xml:space="preserve">RECURSOS PROPIOS DEL MUNICIPIO: </t>
    </r>
    <r>
      <rPr>
        <b/>
        <sz val="11"/>
        <color rgb="FF0066FF"/>
        <rFont val="Calibri"/>
        <family val="2"/>
      </rPr>
      <t>GENERAL CAMPOS</t>
    </r>
  </si>
  <si>
    <r>
      <rPr>
        <b/>
        <sz val="11"/>
        <color rgb="FF000000"/>
        <rFont val="Calibri"/>
        <family val="2"/>
        <scheme val="minor"/>
      </rPr>
      <t xml:space="preserve">RECURSOS PROPIOS DEL MUNICIPIO: </t>
    </r>
    <r>
      <rPr>
        <b/>
        <sz val="11"/>
        <color rgb="FF0066FF"/>
        <rFont val="Calibri"/>
        <family val="2"/>
        <scheme val="minor"/>
      </rPr>
      <t>GENERAL GALARZA</t>
    </r>
  </si>
  <si>
    <r>
      <rPr>
        <b/>
        <sz val="11"/>
        <color rgb="FF000000"/>
        <rFont val="Calibri"/>
        <family val="2"/>
        <scheme val="minor"/>
      </rPr>
      <t xml:space="preserve">RECURSOS PROPIOS DEL MUNICIPIO: </t>
    </r>
    <r>
      <rPr>
        <b/>
        <sz val="11"/>
        <color rgb="FF0066FF"/>
        <rFont val="Calibri"/>
        <family val="2"/>
        <scheme val="minor"/>
      </rPr>
      <t>GENERAL RAMÍREZ</t>
    </r>
  </si>
  <si>
    <r>
      <rPr>
        <b/>
        <sz val="11"/>
        <color rgb="FF000000"/>
        <rFont val="Calibri"/>
        <family val="2"/>
        <scheme val="minor"/>
      </rPr>
      <t xml:space="preserve">RECURSOS PROPIOS DEL MUNICIPIO: </t>
    </r>
    <r>
      <rPr>
        <b/>
        <sz val="11"/>
        <color rgb="FF0066FF"/>
        <rFont val="Calibri"/>
        <family val="2"/>
        <scheme val="minor"/>
      </rPr>
      <t>GILBERT</t>
    </r>
  </si>
  <si>
    <r>
      <rPr>
        <b/>
        <sz val="11"/>
        <color rgb="FF000000"/>
        <rFont val="Calibri"/>
        <family val="2"/>
        <scheme val="minor"/>
      </rPr>
      <t xml:space="preserve">RECURSOS PROPIOS DEL MUNICIPIO: </t>
    </r>
    <r>
      <rPr>
        <b/>
        <sz val="11"/>
        <color rgb="FF0066FF"/>
        <rFont val="Calibri"/>
        <family val="2"/>
        <scheme val="minor"/>
      </rPr>
      <t>GUALEGUAYCHÚ</t>
    </r>
  </si>
  <si>
    <r>
      <rPr>
        <b/>
        <sz val="11"/>
        <color rgb="FF000000"/>
        <rFont val="Calibri"/>
        <family val="2"/>
        <scheme val="minor"/>
      </rPr>
      <t xml:space="preserve">RECURSOS PROPIOS DEL MUNICIPIO: </t>
    </r>
    <r>
      <rPr>
        <b/>
        <sz val="11"/>
        <color rgb="FF0066FF"/>
        <rFont val="Calibri"/>
        <family val="2"/>
        <scheme val="minor"/>
      </rPr>
      <t>HASENKAMP</t>
    </r>
  </si>
  <si>
    <r>
      <rPr>
        <b/>
        <sz val="11"/>
        <color rgb="FF000000"/>
        <rFont val="Calibri"/>
        <family val="2"/>
        <scheme val="minor"/>
      </rPr>
      <t xml:space="preserve">RECURSOS PROPIOS DEL MUNICIPIO: </t>
    </r>
    <r>
      <rPr>
        <b/>
        <sz val="11"/>
        <color rgb="FF0066FF"/>
        <rFont val="Calibri"/>
        <family val="2"/>
        <scheme val="minor"/>
      </rPr>
      <t>HERRERA</t>
    </r>
  </si>
  <si>
    <r>
      <rPr>
        <b/>
        <sz val="11"/>
        <color rgb="FF000000"/>
        <rFont val="Calibri"/>
        <family val="2"/>
        <scheme val="minor"/>
      </rPr>
      <t xml:space="preserve">RECURSOS PROPIOS DEL MUNICIPIO: </t>
    </r>
    <r>
      <rPr>
        <b/>
        <sz val="11"/>
        <color rgb="FF0066FF"/>
        <rFont val="Calibri"/>
        <family val="2"/>
        <scheme val="minor"/>
      </rPr>
      <t>IBICUY</t>
    </r>
  </si>
  <si>
    <r>
      <rPr>
        <b/>
        <sz val="11"/>
        <color rgb="FF000000"/>
        <rFont val="Calibri"/>
        <family val="2"/>
        <scheme val="minor"/>
      </rPr>
      <t xml:space="preserve">RECURSOS PROPIOS DEL MUNICIPIO: </t>
    </r>
    <r>
      <rPr>
        <b/>
        <sz val="11"/>
        <color rgb="FF0066FF"/>
        <rFont val="Calibri"/>
        <family val="2"/>
        <scheme val="minor"/>
      </rPr>
      <t>LA PAZ</t>
    </r>
  </si>
  <si>
    <r>
      <rPr>
        <b/>
        <sz val="11"/>
        <color rgb="FF000000"/>
        <rFont val="Calibri"/>
        <family val="2"/>
        <scheme val="minor"/>
      </rPr>
      <t xml:space="preserve">RECURSOS PROPIOS DEL MUNICIPIO: </t>
    </r>
    <r>
      <rPr>
        <b/>
        <sz val="11"/>
        <color rgb="FF0066FF"/>
        <rFont val="Calibri"/>
        <family val="2"/>
        <scheme val="minor"/>
      </rPr>
      <t>LOS CHARRÚAS</t>
    </r>
  </si>
  <si>
    <r>
      <rPr>
        <b/>
        <sz val="11"/>
        <color rgb="FF000000"/>
        <rFont val="Calibri"/>
        <family val="2"/>
        <scheme val="minor"/>
      </rPr>
      <t xml:space="preserve">RECURSOS PROPIOS DEL MUNICIPIO: </t>
    </r>
    <r>
      <rPr>
        <b/>
        <sz val="11"/>
        <color rgb="FF0066FF"/>
        <rFont val="Calibri"/>
        <family val="2"/>
        <scheme val="minor"/>
      </rPr>
      <t>ORO VERDE</t>
    </r>
  </si>
  <si>
    <r>
      <rPr>
        <b/>
        <sz val="11"/>
        <color rgb="FF000000"/>
        <rFont val="Calibri"/>
        <family val="2"/>
        <scheme val="minor"/>
      </rPr>
      <t xml:space="preserve">RECURSOS PROPIOS DEL MUNICIPIO: </t>
    </r>
    <r>
      <rPr>
        <b/>
        <sz val="11"/>
        <color rgb="FF0066FF"/>
        <rFont val="Calibri"/>
        <family val="2"/>
        <scheme val="minor"/>
      </rPr>
      <t>PARANÁ</t>
    </r>
  </si>
  <si>
    <r>
      <rPr>
        <b/>
        <sz val="11"/>
        <color rgb="FF000000"/>
        <rFont val="Calibri"/>
        <family val="2"/>
        <scheme val="minor"/>
      </rPr>
      <t xml:space="preserve">RECURSOS PROPIOS DEL MUNICIPIO: </t>
    </r>
    <r>
      <rPr>
        <b/>
        <sz val="11"/>
        <color rgb="FF0066FF"/>
        <rFont val="Calibri"/>
        <family val="2"/>
        <scheme val="minor"/>
      </rPr>
      <t>PRONUNCIAMIENTO</t>
    </r>
  </si>
  <si>
    <r>
      <rPr>
        <b/>
        <sz val="11"/>
        <color rgb="FF000000"/>
        <rFont val="Calibri"/>
        <family val="2"/>
        <scheme val="minor"/>
      </rPr>
      <t xml:space="preserve">RECURSOS PROPIOS DEL MUNICIPIO: </t>
    </r>
    <r>
      <rPr>
        <b/>
        <sz val="11"/>
        <color rgb="FF0066FF"/>
        <rFont val="Calibri"/>
        <family val="2"/>
        <scheme val="minor"/>
      </rPr>
      <t>LUCAS GONZÁLEZ</t>
    </r>
  </si>
  <si>
    <r>
      <rPr>
        <b/>
        <sz val="11"/>
        <color rgb="FF000000"/>
        <rFont val="Calibri"/>
        <family val="2"/>
        <scheme val="minor"/>
      </rPr>
      <t xml:space="preserve">RECURSOS PROPIOS DEL MUNICIPIO: </t>
    </r>
    <r>
      <rPr>
        <b/>
        <sz val="11"/>
        <color rgb="FF0066FF"/>
        <rFont val="Calibri"/>
        <family val="2"/>
        <scheme val="minor"/>
      </rPr>
      <t>PIEDRAS BLANCAS</t>
    </r>
  </si>
  <si>
    <r>
      <rPr>
        <b/>
        <sz val="11"/>
        <color rgb="FF000000"/>
        <rFont val="Calibri"/>
        <family val="2"/>
        <scheme val="minor"/>
      </rPr>
      <t xml:space="preserve">RECURSOS PROPIOS DEL MUNICIPIO: </t>
    </r>
    <r>
      <rPr>
        <b/>
        <sz val="11"/>
        <color rgb="FF0066FF"/>
        <rFont val="Calibri"/>
        <family val="2"/>
        <scheme val="minor"/>
      </rPr>
      <t>PUEBLO GENERAL BELGRANO</t>
    </r>
  </si>
  <si>
    <r>
      <rPr>
        <b/>
        <sz val="11"/>
        <color rgb="FF000000"/>
        <rFont val="Calibri"/>
        <family val="2"/>
        <scheme val="minor"/>
      </rPr>
      <t xml:space="preserve">RECURSOS PROPIOS DEL MUNICIPIO: </t>
    </r>
    <r>
      <rPr>
        <b/>
        <sz val="11"/>
        <color rgb="FF0066FF"/>
        <rFont val="Calibri"/>
        <family val="2"/>
        <scheme val="minor"/>
      </rPr>
      <t>PUERTO YERUÁ</t>
    </r>
  </si>
  <si>
    <r>
      <rPr>
        <b/>
        <sz val="11"/>
        <color rgb="FF000000"/>
        <rFont val="Calibri"/>
        <family val="2"/>
        <scheme val="minor"/>
      </rPr>
      <t xml:space="preserve">RECURSOS PROPIOS DEL MUNICIPIO: </t>
    </r>
    <r>
      <rPr>
        <b/>
        <sz val="11"/>
        <color rgb="FF0066FF"/>
        <rFont val="Calibri"/>
        <family val="2"/>
        <scheme val="minor"/>
      </rPr>
      <t>SAN BENITO</t>
    </r>
  </si>
  <si>
    <r>
      <rPr>
        <b/>
        <sz val="11"/>
        <color rgb="FF000000"/>
        <rFont val="Calibri"/>
        <family val="2"/>
        <scheme val="minor"/>
      </rPr>
      <t xml:space="preserve">RECURSOS PROPIOS DEL MUNICIPIO: </t>
    </r>
    <r>
      <rPr>
        <b/>
        <sz val="11"/>
        <color rgb="FF0066FF"/>
        <rFont val="Calibri"/>
        <family val="2"/>
        <scheme val="minor"/>
      </rPr>
      <t>SAN GUSTAVO</t>
    </r>
  </si>
  <si>
    <r>
      <rPr>
        <b/>
        <sz val="11"/>
        <color theme="1"/>
        <rFont val="Calibri"/>
        <family val="2"/>
      </rPr>
      <t xml:space="preserve">RECURSOS PROPIOS DEL MUNICIPIO: </t>
    </r>
    <r>
      <rPr>
        <b/>
        <sz val="11"/>
        <color rgb="FF0066FF"/>
        <rFont val="Calibri"/>
        <family val="2"/>
      </rPr>
      <t>SAN JOSÉ</t>
    </r>
  </si>
  <si>
    <r>
      <rPr>
        <b/>
        <sz val="11"/>
        <color rgb="FF000000"/>
        <rFont val="Calibri"/>
        <family val="2"/>
        <scheme val="minor"/>
      </rPr>
      <t xml:space="preserve">RECURSOS PROPIOS DEL MUNICIPIO: </t>
    </r>
    <r>
      <rPr>
        <b/>
        <sz val="11"/>
        <color rgb="FF0066FF"/>
        <rFont val="Calibri"/>
        <family val="2"/>
        <scheme val="minor"/>
      </rPr>
      <t>SAN JOSÉ DE FELICIANO</t>
    </r>
  </si>
  <si>
    <r>
      <rPr>
        <b/>
        <sz val="11"/>
        <color rgb="FF000000"/>
        <rFont val="Calibri"/>
        <family val="2"/>
        <scheme val="minor"/>
      </rPr>
      <t xml:space="preserve">RECURSOS PROPIOS DEL MUNICIPIO: </t>
    </r>
    <r>
      <rPr>
        <b/>
        <sz val="11"/>
        <color rgb="FF0066FF"/>
        <rFont val="Calibri"/>
        <family val="2"/>
        <scheme val="minor"/>
      </rPr>
      <t>SAN SALVADOR</t>
    </r>
  </si>
  <si>
    <r>
      <rPr>
        <b/>
        <sz val="11"/>
        <color rgb="FF000000"/>
        <rFont val="Calibri"/>
        <family val="2"/>
        <scheme val="minor"/>
      </rPr>
      <t xml:space="preserve">RECURSOS PROPIOS DEL MUNICIPIO: </t>
    </r>
    <r>
      <rPr>
        <b/>
        <sz val="11"/>
        <color rgb="FF0066FF"/>
        <rFont val="Calibri"/>
        <family val="2"/>
        <scheme val="minor"/>
      </rPr>
      <t>SANTA ANITA</t>
    </r>
  </si>
  <si>
    <r>
      <rPr>
        <b/>
        <sz val="11"/>
        <color rgb="FF000000"/>
        <rFont val="Calibri"/>
        <family val="2"/>
        <scheme val="minor"/>
      </rPr>
      <t xml:space="preserve">RECURSOS PROPIOS DEL MUNICIPIO: </t>
    </r>
    <r>
      <rPr>
        <b/>
        <sz val="11"/>
        <color rgb="FF0066FF"/>
        <rFont val="Calibri"/>
        <family val="2"/>
        <scheme val="minor"/>
      </rPr>
      <t>SEGUÍ</t>
    </r>
  </si>
  <si>
    <r>
      <rPr>
        <b/>
        <sz val="11"/>
        <color rgb="FF000000"/>
        <rFont val="Calibri"/>
        <family val="2"/>
        <scheme val="minor"/>
      </rPr>
      <t xml:space="preserve">RECURSOS PROPIOS DEL MUNICIPIO: </t>
    </r>
    <r>
      <rPr>
        <b/>
        <sz val="11"/>
        <color rgb="FF0066FF"/>
        <rFont val="Calibri"/>
        <family val="2"/>
        <scheme val="minor"/>
      </rPr>
      <t>UBAJAY</t>
    </r>
  </si>
  <si>
    <r>
      <rPr>
        <b/>
        <sz val="11"/>
        <color rgb="FF000000"/>
        <rFont val="Calibri"/>
        <family val="2"/>
        <scheme val="minor"/>
      </rPr>
      <t xml:space="preserve">RECURSOS PROPIOS DEL MUNICIPIO: </t>
    </r>
    <r>
      <rPr>
        <b/>
        <sz val="11"/>
        <color rgb="FF0066FF"/>
        <rFont val="Calibri"/>
        <family val="2"/>
        <scheme val="minor"/>
      </rPr>
      <t>URDINARRAIN</t>
    </r>
  </si>
  <si>
    <r>
      <rPr>
        <b/>
        <sz val="11"/>
        <color rgb="FF000000"/>
        <rFont val="Calibri"/>
        <family val="2"/>
        <scheme val="minor"/>
      </rPr>
      <t xml:space="preserve">RECURSOS PROPIOS DEL MUNICIPIO: </t>
    </r>
    <r>
      <rPr>
        <b/>
        <sz val="11"/>
        <color rgb="FF0066FF"/>
        <rFont val="Calibri"/>
        <family val="2"/>
        <scheme val="minor"/>
      </rPr>
      <t>VALLE MARÍA</t>
    </r>
  </si>
  <si>
    <r>
      <rPr>
        <b/>
        <sz val="11"/>
        <color rgb="FF000000"/>
        <rFont val="Calibri"/>
        <family val="2"/>
        <scheme val="minor"/>
      </rPr>
      <t xml:space="preserve">RECURSOS PROPIOS DEL MUNICIPIO: </t>
    </r>
    <r>
      <rPr>
        <b/>
        <sz val="11"/>
        <color rgb="FF0066FF"/>
        <rFont val="Calibri"/>
        <family val="2"/>
        <scheme val="minor"/>
      </rPr>
      <t>VIALE</t>
    </r>
  </si>
  <si>
    <r>
      <t>2,97397</t>
    </r>
    <r>
      <rPr>
        <sz val="11"/>
        <color rgb="FF000000"/>
        <rFont val="Arial"/>
        <family val="2"/>
      </rPr>
      <t xml:space="preserve"> %o</t>
    </r>
  </si>
  <si>
    <r>
      <t>2,97397</t>
    </r>
    <r>
      <rPr>
        <sz val="11"/>
        <color rgb="FF000000"/>
        <rFont val="Arial"/>
        <family val="2"/>
      </rPr>
      <t xml:space="preserve"> %o +1700%</t>
    </r>
  </si>
  <si>
    <r>
      <t>2,18091</t>
    </r>
    <r>
      <rPr>
        <sz val="11"/>
        <color rgb="FF000000"/>
        <rFont val="Arial"/>
        <family val="2"/>
      </rPr>
      <t xml:space="preserve"> %o</t>
    </r>
  </si>
  <si>
    <r>
      <t>2,18091</t>
    </r>
    <r>
      <rPr>
        <sz val="11"/>
        <color rgb="FF000000"/>
        <rFont val="Arial"/>
        <family val="2"/>
      </rPr>
      <t xml:space="preserve"> %o + 1200%</t>
    </r>
  </si>
  <si>
    <r>
      <t xml:space="preserve">6,00 </t>
    </r>
    <r>
      <rPr>
        <sz val="11"/>
        <color rgb="FF000000"/>
        <rFont val="Arial"/>
        <family val="2"/>
      </rPr>
      <t>%o</t>
    </r>
  </si>
  <si>
    <r>
      <t xml:space="preserve">5,00 </t>
    </r>
    <r>
      <rPr>
        <sz val="11"/>
        <color rgb="FF000000"/>
        <rFont val="Arial"/>
        <family val="2"/>
      </rPr>
      <t>%o</t>
    </r>
  </si>
  <si>
    <r>
      <rPr>
        <b/>
        <sz val="11"/>
        <color rgb="FF000000"/>
        <rFont val="Calibri"/>
        <family val="2"/>
        <scheme val="minor"/>
      </rPr>
      <t>RECURSOS PROPIOS DEL MUNICIPIO:</t>
    </r>
    <r>
      <rPr>
        <b/>
        <sz val="11"/>
        <color rgb="FF0066FF"/>
        <rFont val="Calibri"/>
        <family val="2"/>
        <scheme val="minor"/>
      </rPr>
      <t>VICTORIA</t>
    </r>
  </si>
  <si>
    <r>
      <rPr>
        <b/>
        <sz val="11"/>
        <color rgb="FF000000"/>
        <rFont val="Calibri"/>
        <family val="2"/>
        <scheme val="minor"/>
      </rPr>
      <t>RECURSOS PROPIOS DEL MUNICIPIO:</t>
    </r>
    <r>
      <rPr>
        <b/>
        <sz val="11"/>
        <color rgb="FF0066FF"/>
        <rFont val="Calibri"/>
        <family val="2"/>
        <scheme val="minor"/>
      </rPr>
      <t>VILLA CLARA</t>
    </r>
  </si>
  <si>
    <r>
      <rPr>
        <b/>
        <sz val="11"/>
        <color rgb="FF000000"/>
        <rFont val="Calibri"/>
        <family val="2"/>
        <scheme val="minor"/>
      </rPr>
      <t>RECURSOS PROPIOS DEL MUNICIPIO:</t>
    </r>
    <r>
      <rPr>
        <b/>
        <sz val="11"/>
        <color rgb="FF0066FF"/>
        <rFont val="Calibri"/>
        <family val="2"/>
        <scheme val="minor"/>
      </rPr>
      <t>VILLA DEL ROSARIO</t>
    </r>
  </si>
  <si>
    <r>
      <rPr>
        <b/>
        <sz val="11"/>
        <color rgb="FF000000"/>
        <rFont val="Calibri"/>
        <family val="2"/>
        <scheme val="minor"/>
      </rPr>
      <t>RECURSOS PROPIOS DEL MUNICIPIO:</t>
    </r>
    <r>
      <rPr>
        <b/>
        <sz val="11"/>
        <color rgb="FF0066FF"/>
        <rFont val="Calibri"/>
        <family val="2"/>
        <scheme val="minor"/>
      </rPr>
      <t>VILLA DOMINGUEZ</t>
    </r>
  </si>
  <si>
    <r>
      <rPr>
        <b/>
        <sz val="11"/>
        <color rgb="FF000000"/>
        <rFont val="Calibri"/>
        <family val="2"/>
        <scheme val="minor"/>
      </rPr>
      <t>RECURSOS PROPIOS DEL MUNICIPIO:</t>
    </r>
    <r>
      <rPr>
        <b/>
        <sz val="11"/>
        <color rgb="FF0066FF"/>
        <rFont val="Calibri"/>
        <family val="2"/>
        <scheme val="minor"/>
      </rPr>
      <t>VILLA ELISA</t>
    </r>
  </si>
  <si>
    <r>
      <rPr>
        <b/>
        <sz val="11"/>
        <color rgb="FF000000"/>
        <rFont val="Calibri"/>
        <family val="2"/>
        <scheme val="minor"/>
      </rPr>
      <t>RECURSOS PROPIOS DEL MUNICIPIO:</t>
    </r>
    <r>
      <rPr>
        <b/>
        <sz val="11"/>
        <color rgb="FF0066FF"/>
        <rFont val="Calibri"/>
        <family val="2"/>
        <scheme val="minor"/>
      </rPr>
      <t>VILLA HERNANDARIAS</t>
    </r>
  </si>
  <si>
    <r>
      <rPr>
        <b/>
        <sz val="11"/>
        <color rgb="FF000000"/>
        <rFont val="Calibri"/>
        <family val="2"/>
        <scheme val="minor"/>
      </rPr>
      <t>RECURSOS PROPIOS DEL MUNICIPIO:</t>
    </r>
    <r>
      <rPr>
        <b/>
        <sz val="11"/>
        <color rgb="FF0066FF"/>
        <rFont val="Calibri"/>
        <family val="2"/>
        <scheme val="minor"/>
      </rPr>
      <t>VILLA MANTERO</t>
    </r>
  </si>
  <si>
    <r>
      <rPr>
        <b/>
        <sz val="11"/>
        <color rgb="FF000000"/>
        <rFont val="Calibri"/>
        <family val="2"/>
        <scheme val="minor"/>
      </rPr>
      <t>RECURSOS PROPIOS DEL MUNICIPIO:</t>
    </r>
    <r>
      <rPr>
        <b/>
        <sz val="11"/>
        <color rgb="FF0066FF"/>
        <rFont val="Calibri"/>
        <family val="2"/>
        <scheme val="minor"/>
      </rPr>
      <t>VILLA URQUIZA</t>
    </r>
  </si>
  <si>
    <r>
      <rPr>
        <b/>
        <sz val="11"/>
        <color rgb="FF000000"/>
        <rFont val="Calibri"/>
        <family val="2"/>
        <scheme val="minor"/>
      </rPr>
      <t xml:space="preserve">RECURSOS PROPIOS DEL MUNICIPIO: </t>
    </r>
    <r>
      <rPr>
        <b/>
        <sz val="11"/>
        <color rgb="FF0066FF"/>
        <rFont val="Calibri"/>
        <family val="2"/>
        <scheme val="minor"/>
      </rPr>
      <t>VILLAGUAY</t>
    </r>
  </si>
  <si>
    <r>
      <rPr>
        <b/>
        <sz val="11"/>
        <color rgb="FF000000"/>
        <rFont val="Calibri"/>
        <family val="2"/>
        <scheme val="minor"/>
      </rPr>
      <t xml:space="preserve">RECURSOS PROPIOS DEL MUNICIPIO: </t>
    </r>
    <r>
      <rPr>
        <b/>
        <sz val="11"/>
        <color rgb="FF0066FF"/>
        <rFont val="Calibri"/>
        <family val="2"/>
        <scheme val="minor"/>
      </rPr>
      <t>HERNÁNDEZ</t>
    </r>
  </si>
  <si>
    <t>Conexion de Energia dom.; Solicitud de Libre deuda y Certif de fichas de Transferencia de Inmuebles</t>
  </si>
  <si>
    <t xml:space="preserve">    IV. Los recursos registrados son los efectivamente percibidos al 31/12/2019. En los casos de Municipios que enviaron planillas con detalle de recursos sin consignar recaudación, se sugirió no contemplar esos items, y realizar las modificaciones correspondientes, reenviando la información.</t>
  </si>
  <si>
    <t xml:space="preserve">                           PLANILLA 4: RECURSOS PROPIOS DE LOS MUNICIPIOS DE LA PROVINCIA DE ENTRE RÍOS</t>
  </si>
  <si>
    <t>Codigo Trib.,  y Ord. Gral. Impositiva 2019</t>
  </si>
  <si>
    <t>De Promocion de la Comunidad y Turismo</t>
  </si>
  <si>
    <t xml:space="preserve">    - CONCESIONES </t>
  </si>
  <si>
    <t>litros de gas oil</t>
  </si>
  <si>
    <t>Multas al Codigo de Faltas</t>
  </si>
  <si>
    <t xml:space="preserve">    - MULTAS </t>
  </si>
  <si>
    <t>variable</t>
  </si>
  <si>
    <t>Alquileres de Inmuebles</t>
  </si>
  <si>
    <t>Inspeccion de Antenas y Equipos</t>
  </si>
  <si>
    <t xml:space="preserve">    - ALQUILERES </t>
  </si>
  <si>
    <t>Litros Combustible</t>
  </si>
  <si>
    <t>hora</t>
  </si>
  <si>
    <t>Uso de Equipos e Instalaciones Municipales</t>
  </si>
  <si>
    <t>valuacion</t>
  </si>
  <si>
    <t>Construccion</t>
  </si>
  <si>
    <t>solicitud</t>
  </si>
  <si>
    <t>anual/por dia</t>
  </si>
  <si>
    <t>mtr 2, cant</t>
  </si>
  <si>
    <t>Ocupacion via Publica</t>
  </si>
  <si>
    <t>mensual/anual</t>
  </si>
  <si>
    <t xml:space="preserve">    - DERECHOS </t>
  </si>
  <si>
    <t>19 Bls de Cem.</t>
  </si>
  <si>
    <t>1,8 Bls de Cem.</t>
  </si>
  <si>
    <t>Contribucion por Mejoras</t>
  </si>
  <si>
    <t xml:space="preserve">    - CONTRIBUCIONES </t>
  </si>
  <si>
    <t>cantidad</t>
  </si>
  <si>
    <t>Espectaculos publicos, Diversiones y rifas</t>
  </si>
  <si>
    <t xml:space="preserve"> $29 xm3</t>
  </si>
  <si>
    <t xml:space="preserve"> $22 xm3</t>
  </si>
  <si>
    <t>mtr3, consumo</t>
  </si>
  <si>
    <t>8,69% y 16%</t>
  </si>
  <si>
    <t>Facturado</t>
  </si>
  <si>
    <t>Comercial</t>
  </si>
  <si>
    <t xml:space="preserve">    - TASAS </t>
  </si>
  <si>
    <t xml:space="preserve">    - IMPUESTOS </t>
  </si>
  <si>
    <t>RECURSOS PROPIOS DEL MUNICIPIO: MUNICIPALIDAD DE MARIA GRANDE</t>
  </si>
  <si>
    <t>PERÍODO: Ejercicio 2019, AL 31/12/2019</t>
  </si>
  <si>
    <t>Tasa por limpieza, barrido de veredas y uso de agua (cementerio)</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</si>
</sst>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6" formatCode="&quot;$&quot;\ #,##0;[Red]&quot;$&quot;\ \-#,##0"/>
    <numFmt numFmtId="8" formatCode="&quot;$&quot;\ #,##0.00;[Red]&quot;$&quot;\ \-#,##0.00"/>
    <numFmt numFmtId="41" formatCode="_ * #,##0_ ;_ * \-#,##0_ ;_ * &quot;-&quot;_ ;_ @_ "/>
    <numFmt numFmtId="44" formatCode="_ &quot;$&quot;\ * #,##0.00_ ;_ &quot;$&quot;\ * \-#,##0.00_ ;_ &quot;$&quot;\ * &quot;-&quot;??_ ;_ @_ "/>
    <numFmt numFmtId="43" formatCode="_ * #,##0.00_ ;_ * \-#,##0.00_ ;_ * &quot;-&quot;??_ ;_ @_ "/>
    <numFmt numFmtId="164" formatCode="&quot;$&quot;\ #,##0;[Red]\-&quot;$&quot;\ #,##0"/>
    <numFmt numFmtId="165" formatCode="&quot;$&quot;\ #,##0.00;[Red]\-&quot;$&quot;\ #,##0.00"/>
    <numFmt numFmtId="166" formatCode="_-* #,##0.00\ &quot;€&quot;_-;\-* #,##0.00\ &quot;€&quot;_-;_-* &quot;-&quot;??\ &quot;€&quot;_-;_-@_-"/>
    <numFmt numFmtId="167" formatCode="dd/mm"/>
    <numFmt numFmtId="168" formatCode="[$ $]#,##0.00"/>
    <numFmt numFmtId="169" formatCode="_-&quot;$&quot;\ * #,##0.00_-;\-&quot;$&quot;\ * #,##0.00_-;_-&quot;$&quot;\ * &quot;-&quot;??_-;_-@"/>
    <numFmt numFmtId="170" formatCode="0.0000%"/>
    <numFmt numFmtId="171" formatCode="0.000000"/>
    <numFmt numFmtId="172" formatCode="_ * #,##0_ ;_ * \-#,##0_ ;_ * &quot;-&quot;??_ ;_ @_ "/>
    <numFmt numFmtId="173" formatCode="0.0%"/>
    <numFmt numFmtId="174" formatCode="_ [$$-2C0A]\ * #,##0.00_ ;_ [$$-2C0A]\ * \-#,##0.00_ ;_ [$$-2C0A]\ * &quot;-&quot;??_ ;_ @_ "/>
    <numFmt numFmtId="175" formatCode="[$$-2C0A]\ #,##0.00"/>
    <numFmt numFmtId="176" formatCode="_-&quot;$&quot;* #,##0.00_-;\-&quot;$&quot;* #,##0.00_-;_-&quot;$&quot;* &quot;-&quot;??_-;_-@"/>
    <numFmt numFmtId="177" formatCode="0.000%"/>
    <numFmt numFmtId="178" formatCode="[$$-2C0A]\ #,##0.00;\-[$$-2C0A]\ #,##0.00"/>
    <numFmt numFmtId="179" formatCode="_ &quot;$&quot;\ * #,##0_ ;_ &quot;$&quot;\ * \-#,##0_ ;_ &quot;$&quot;\ * &quot;-&quot;??_ ;_ @_ "/>
    <numFmt numFmtId="180" formatCode="&quot;$&quot;\ #,##0.00"/>
    <numFmt numFmtId="181" formatCode="0.0000000%"/>
    <numFmt numFmtId="182" formatCode="0.0000"/>
    <numFmt numFmtId="183" formatCode="0\ %"/>
    <numFmt numFmtId="184" formatCode="&quot;$&quot;#,##0"/>
    <numFmt numFmtId="185" formatCode="&quot;$&quot;#,##0.00"/>
    <numFmt numFmtId="186" formatCode="&quot;$&quot;#,##0.00;[Red]\-&quot;$&quot;#,##0.00"/>
    <numFmt numFmtId="187" formatCode="&quot;$&quot;#,##0;[Red]\-&quot;$&quot;#,##0"/>
    <numFmt numFmtId="188" formatCode="_ [$$-2C0A]&quot; &quot;* #,##0.00_ ;_ [$$-2C0A]&quot; &quot;* \-#,##0.00_ ;_ [$$-2C0A]&quot; &quot;* &quot;-&quot;??_ ;_ @_ "/>
    <numFmt numFmtId="189" formatCode="_-* #,##0.00\ [$€-1]_-;\-* #,##0.00\ [$€-1]_-;_-* &quot;-&quot;??\ [$€-1]_-;_-@"/>
    <numFmt numFmtId="190" formatCode="_-[$$-2C0A]\ * #,##0.00_-;\-[$$-2C0A]\ * #,##0.00_-;_-[$$-2C0A]\ * &quot;-&quot;??_-;_-@_-"/>
  </numFmts>
  <fonts count="103" x14ac:knownFonts="1">
    <font>
      <sz val="11"/>
      <color theme="1"/>
      <name val="Arial"/>
    </font>
    <font>
      <sz val="11"/>
      <color theme="1"/>
      <name val="Calibri"/>
      <family val="2"/>
      <scheme val="minor"/>
    </font>
    <font>
      <sz val="11"/>
      <color theme="1"/>
      <name val="Calibri"/>
      <family val="2"/>
      <scheme val="minor"/>
    </font>
    <font>
      <b/>
      <sz val="20"/>
      <color rgb="FF8496B0"/>
      <name val="Century Gothic"/>
      <family val="2"/>
    </font>
    <font>
      <sz val="11"/>
      <color theme="1"/>
      <name val="Calibri"/>
      <family val="2"/>
    </font>
    <font>
      <b/>
      <sz val="21"/>
      <color theme="1"/>
      <name val="Century Gothic"/>
      <family val="2"/>
    </font>
    <font>
      <sz val="11"/>
      <color theme="1"/>
      <name val="Century Gothic"/>
      <family val="2"/>
    </font>
    <font>
      <sz val="18"/>
      <color theme="1"/>
      <name val="Century Gothic"/>
      <family val="2"/>
    </font>
    <font>
      <sz val="15"/>
      <color theme="1"/>
      <name val="Century Gothic"/>
      <family val="2"/>
    </font>
    <font>
      <sz val="16"/>
      <color theme="1"/>
      <name val="Century Gothic"/>
      <family val="2"/>
    </font>
    <font>
      <b/>
      <sz val="20"/>
      <color rgb="FF0033CC"/>
      <name val="Century Gothic"/>
      <family val="2"/>
    </font>
    <font>
      <sz val="12"/>
      <color theme="1"/>
      <name val="Century Gothic"/>
      <family val="2"/>
    </font>
    <font>
      <sz val="13"/>
      <color theme="1"/>
      <name val="Century Gothic"/>
      <family val="2"/>
    </font>
    <font>
      <u/>
      <sz val="12"/>
      <color theme="1"/>
      <name val="Century Gothic"/>
      <family val="2"/>
    </font>
    <font>
      <sz val="13"/>
      <color theme="1"/>
      <name val="Calibri"/>
      <family val="2"/>
    </font>
    <font>
      <b/>
      <sz val="13"/>
      <color rgb="FFC00000"/>
      <name val="Century Gothic"/>
      <family val="2"/>
    </font>
    <font>
      <b/>
      <sz val="12"/>
      <color rgb="FFC00000"/>
      <name val="Century Gothic"/>
      <family val="2"/>
    </font>
    <font>
      <sz val="12"/>
      <color theme="1"/>
      <name val="Calibri"/>
      <family val="2"/>
    </font>
    <font>
      <b/>
      <sz val="13"/>
      <color theme="1"/>
      <name val="Century Gothic"/>
      <family val="2"/>
    </font>
    <font>
      <b/>
      <sz val="10"/>
      <color theme="1"/>
      <name val="Century Gothic"/>
      <family val="2"/>
    </font>
    <font>
      <b/>
      <sz val="12"/>
      <color theme="1"/>
      <name val="Century Gothic"/>
      <family val="2"/>
    </font>
    <font>
      <sz val="11"/>
      <color rgb="FF000000"/>
      <name val="Century Gothic"/>
      <family val="2"/>
    </font>
    <font>
      <b/>
      <sz val="14"/>
      <color theme="1"/>
      <name val="Calibri"/>
      <family val="2"/>
    </font>
    <font>
      <sz val="11"/>
      <color rgb="FF000000"/>
      <name val="Calibri"/>
      <family val="2"/>
    </font>
    <font>
      <sz val="11"/>
      <color rgb="FFCC0000"/>
      <name val="Calibri"/>
      <family val="2"/>
    </font>
    <font>
      <u/>
      <sz val="13"/>
      <color theme="1"/>
      <name val="Century Gothic"/>
      <family val="2"/>
    </font>
    <font>
      <b/>
      <u/>
      <sz val="11"/>
      <color theme="1"/>
      <name val="Calibri"/>
      <family val="2"/>
    </font>
    <font>
      <b/>
      <sz val="11"/>
      <color theme="1"/>
      <name val="Calibri"/>
      <family val="2"/>
    </font>
    <font>
      <b/>
      <sz val="11"/>
      <color rgb="FF0066FF"/>
      <name val="Calibri"/>
      <family val="2"/>
    </font>
    <font>
      <b/>
      <u/>
      <sz val="11"/>
      <color theme="1"/>
      <name val="Calibri"/>
      <family val="2"/>
    </font>
    <font>
      <b/>
      <u/>
      <sz val="11"/>
      <color theme="1"/>
      <name val="Calibri"/>
      <family val="2"/>
    </font>
    <font>
      <sz val="11"/>
      <name val="Arial"/>
      <family val="2"/>
    </font>
    <font>
      <b/>
      <sz val="11"/>
      <color theme="0"/>
      <name val="Calibri"/>
      <family val="2"/>
    </font>
    <font>
      <b/>
      <sz val="10"/>
      <color theme="0"/>
      <name val="Calibri"/>
      <family val="2"/>
    </font>
    <font>
      <sz val="11"/>
      <color theme="1"/>
      <name val="Calibri"/>
      <family val="2"/>
    </font>
    <font>
      <b/>
      <sz val="11"/>
      <color theme="1"/>
      <name val="Calibri"/>
      <family val="2"/>
    </font>
    <font>
      <b/>
      <u/>
      <sz val="11"/>
      <color theme="1"/>
      <name val="Calibri"/>
      <family val="2"/>
    </font>
    <font>
      <b/>
      <u/>
      <sz val="12"/>
      <color theme="1"/>
      <name val="Calibri"/>
      <family val="2"/>
    </font>
    <font>
      <b/>
      <sz val="11"/>
      <color rgb="FF000000"/>
      <name val="Calibri"/>
      <family val="2"/>
    </font>
    <font>
      <sz val="11"/>
      <color theme="1"/>
      <name val="Arial"/>
      <family val="2"/>
    </font>
    <font>
      <b/>
      <sz val="10"/>
      <color rgb="FFFFFFFF"/>
      <name val="Calibri"/>
      <family val="2"/>
    </font>
    <font>
      <b/>
      <u/>
      <sz val="12"/>
      <color theme="1"/>
      <name val="Calibri"/>
      <family val="2"/>
    </font>
    <font>
      <b/>
      <sz val="13"/>
      <color rgb="FF000000"/>
      <name val="Calibri"/>
      <family val="2"/>
    </font>
    <font>
      <b/>
      <sz val="11"/>
      <color rgb="FFFFFFFF"/>
      <name val="Calibri"/>
      <family val="2"/>
    </font>
    <font>
      <b/>
      <sz val="11"/>
      <color rgb="FFFFFFFF"/>
      <name val="Calibri"/>
      <family val="2"/>
    </font>
    <font>
      <b/>
      <u/>
      <sz val="8"/>
      <color theme="1"/>
      <name val="Calibri"/>
      <family val="2"/>
    </font>
    <font>
      <b/>
      <i/>
      <u/>
      <sz val="11"/>
      <color theme="1"/>
      <name val="Calibri"/>
      <family val="2"/>
    </font>
    <font>
      <b/>
      <i/>
      <u/>
      <sz val="11"/>
      <color theme="1"/>
      <name val="Calibri"/>
      <family val="2"/>
    </font>
    <font>
      <b/>
      <i/>
      <u/>
      <sz val="11"/>
      <color theme="1"/>
      <name val="Calibri"/>
      <family val="2"/>
    </font>
    <font>
      <b/>
      <i/>
      <u/>
      <sz val="11"/>
      <color theme="1"/>
      <name val="Calibri"/>
      <family val="2"/>
    </font>
    <font>
      <sz val="11"/>
      <color rgb="FF000000"/>
      <name val="Calibri"/>
      <family val="2"/>
    </font>
    <font>
      <sz val="9"/>
      <color rgb="FF000000"/>
      <name val="Calibri"/>
      <family val="2"/>
    </font>
    <font>
      <b/>
      <u/>
      <sz val="9"/>
      <color theme="1"/>
      <name val="Calibri"/>
      <family val="2"/>
    </font>
    <font>
      <sz val="11"/>
      <color rgb="FFFFFFFF"/>
      <name val="Calibri"/>
      <family val="2"/>
    </font>
    <font>
      <sz val="11"/>
      <color theme="0"/>
      <name val="Calibri"/>
      <family val="2"/>
    </font>
    <font>
      <b/>
      <sz val="13"/>
      <color rgb="FFFF0000"/>
      <name val="Calibri"/>
      <family val="2"/>
    </font>
    <font>
      <b/>
      <u/>
      <sz val="12"/>
      <color theme="1"/>
      <name val="Calibri"/>
      <family val="2"/>
    </font>
    <font>
      <sz val="8"/>
      <color theme="1"/>
      <name val="Calibri"/>
      <family val="2"/>
    </font>
    <font>
      <b/>
      <u/>
      <sz val="12"/>
      <color theme="1"/>
      <name val="Calibri"/>
      <family val="2"/>
    </font>
    <font>
      <b/>
      <u/>
      <sz val="12"/>
      <color theme="1"/>
      <name val="Calibri"/>
      <family val="2"/>
    </font>
    <font>
      <sz val="9"/>
      <color theme="1"/>
      <name val="Calibri"/>
      <family val="2"/>
    </font>
    <font>
      <u/>
      <sz val="11"/>
      <color theme="1"/>
      <name val="Calibri"/>
      <family val="2"/>
    </font>
    <font>
      <u/>
      <sz val="11"/>
      <color theme="1"/>
      <name val="Calibri"/>
      <family val="2"/>
    </font>
    <font>
      <b/>
      <u/>
      <sz val="11"/>
      <color theme="1"/>
      <name val="Calibri"/>
      <family val="2"/>
    </font>
    <font>
      <b/>
      <sz val="8"/>
      <color theme="1"/>
      <name val="Calibri"/>
      <family val="2"/>
    </font>
    <font>
      <u/>
      <sz val="11"/>
      <color theme="1"/>
      <name val="Calibri"/>
      <family val="2"/>
    </font>
    <font>
      <sz val="6"/>
      <color theme="1"/>
      <name val="Calibri"/>
      <family val="2"/>
    </font>
    <font>
      <b/>
      <u/>
      <sz val="11"/>
      <color theme="1"/>
      <name val="Calibri"/>
      <family val="2"/>
    </font>
    <font>
      <b/>
      <u/>
      <sz val="12"/>
      <color rgb="FFFFFFFF"/>
      <name val="Calibri"/>
      <family val="2"/>
    </font>
    <font>
      <b/>
      <u/>
      <sz val="12"/>
      <color theme="1"/>
      <name val="Calibri"/>
      <family val="2"/>
    </font>
    <font>
      <b/>
      <sz val="11"/>
      <color rgb="FFFF0000"/>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b/>
      <u/>
      <sz val="11"/>
      <color theme="1"/>
      <name val="Calibri"/>
      <family val="2"/>
    </font>
    <font>
      <b/>
      <sz val="9"/>
      <color theme="1"/>
      <name val="Calibri"/>
      <family val="2"/>
    </font>
    <font>
      <b/>
      <u/>
      <sz val="11"/>
      <color theme="1"/>
      <name val="Calibri"/>
      <family val="2"/>
    </font>
    <font>
      <b/>
      <u/>
      <sz val="12"/>
      <color theme="1"/>
      <name val="Calibri"/>
      <family val="2"/>
    </font>
    <font>
      <b/>
      <sz val="11"/>
      <color rgb="FF000000"/>
      <name val="Calibri"/>
      <family val="2"/>
    </font>
    <font>
      <sz val="11"/>
      <color rgb="FF000000"/>
      <name val="Arial"/>
      <family val="2"/>
    </font>
    <font>
      <sz val="8"/>
      <color rgb="FF000000"/>
      <name val="Calibri"/>
      <family val="2"/>
    </font>
    <font>
      <u/>
      <sz val="11"/>
      <color rgb="FF000000"/>
      <name val="Calibri"/>
      <family val="2"/>
    </font>
    <font>
      <sz val="11"/>
      <name val="Calibri"/>
      <family val="2"/>
    </font>
    <font>
      <sz val="11"/>
      <color theme="1"/>
      <name val="Century Gothic"/>
      <family val="2"/>
    </font>
    <font>
      <sz val="11"/>
      <color theme="1"/>
      <name val="Calibri"/>
      <family val="2"/>
    </font>
    <font>
      <b/>
      <sz val="11"/>
      <color theme="1"/>
      <name val="Calibri"/>
      <family val="2"/>
    </font>
    <font>
      <b/>
      <sz val="11"/>
      <color rgb="FFFFFFFF"/>
      <name val="Calibri"/>
      <family val="2"/>
    </font>
    <font>
      <sz val="11"/>
      <color rgb="FF000000"/>
      <name val="Calibri"/>
      <family val="2"/>
    </font>
    <font>
      <b/>
      <sz val="11"/>
      <color theme="1"/>
      <name val="Calibri"/>
      <family val="2"/>
      <scheme val="minor"/>
    </font>
    <font>
      <b/>
      <sz val="11"/>
      <color rgb="FF000000"/>
      <name val="Calibri"/>
      <family val="2"/>
      <scheme val="minor"/>
    </font>
    <font>
      <b/>
      <sz val="11"/>
      <color rgb="FF0066FF"/>
      <name val="Calibri"/>
      <family val="2"/>
      <scheme val="minor"/>
    </font>
    <font>
      <sz val="11"/>
      <name val="Arial"/>
      <family val="2"/>
    </font>
    <font>
      <sz val="11"/>
      <color theme="1"/>
      <name val="Arial"/>
      <family val="2"/>
    </font>
    <font>
      <sz val="11"/>
      <color rgb="FF000000"/>
      <name val="Calibri"/>
      <family val="2"/>
      <scheme val="minor"/>
    </font>
    <font>
      <b/>
      <sz val="11"/>
      <color theme="0"/>
      <name val="Calibri"/>
      <family val="2"/>
      <scheme val="minor"/>
    </font>
    <font>
      <sz val="11"/>
      <color theme="0"/>
      <name val="Calibri"/>
      <family val="2"/>
      <scheme val="minor"/>
    </font>
    <font>
      <sz val="11"/>
      <name val="Calibri"/>
      <family val="2"/>
      <scheme val="minor"/>
    </font>
    <font>
      <b/>
      <sz val="11"/>
      <name val="Calibri"/>
      <family val="2"/>
      <scheme val="minor"/>
    </font>
    <font>
      <b/>
      <sz val="8"/>
      <color theme="1"/>
      <name val="Calibri"/>
      <family val="2"/>
      <scheme val="minor"/>
    </font>
    <font>
      <b/>
      <sz val="9"/>
      <color theme="1"/>
      <name val="Calibri"/>
      <family val="2"/>
      <scheme val="minor"/>
    </font>
    <font>
      <b/>
      <sz val="10"/>
      <color theme="0"/>
      <name val="Calibri"/>
      <family val="2"/>
      <scheme val="minor"/>
    </font>
    <font>
      <b/>
      <u/>
      <sz val="11"/>
      <name val="Calibri"/>
      <family val="2"/>
      <scheme val="minor"/>
    </font>
  </fonts>
  <fills count="26">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E7E6E6"/>
        <bgColor rgb="FFE7E6E6"/>
      </patternFill>
    </fill>
    <fill>
      <patternFill patternType="solid">
        <fgColor rgb="FFFFFFFF"/>
        <bgColor rgb="FFFFFFFF"/>
      </patternFill>
    </fill>
    <fill>
      <patternFill patternType="solid">
        <fgColor rgb="FFF2F2F2"/>
        <bgColor rgb="FFF2F2F2"/>
      </patternFill>
    </fill>
    <fill>
      <patternFill patternType="solid">
        <fgColor rgb="FF548DD4"/>
        <bgColor rgb="FF548DD4"/>
      </patternFill>
    </fill>
    <fill>
      <patternFill patternType="solid">
        <fgColor rgb="FFA5A5A5"/>
        <bgColor rgb="FFA5A5A5"/>
      </patternFill>
    </fill>
    <fill>
      <patternFill patternType="solid">
        <fgColor rgb="FF99CCFF"/>
        <bgColor rgb="FF99CCFF"/>
      </patternFill>
    </fill>
    <fill>
      <patternFill patternType="solid">
        <fgColor rgb="FFCC99FF"/>
        <bgColor rgb="FFCC99FF"/>
      </patternFill>
    </fill>
    <fill>
      <patternFill patternType="solid">
        <fgColor rgb="FF00FF00"/>
        <bgColor rgb="FF00FF00"/>
      </patternFill>
    </fill>
    <fill>
      <patternFill patternType="solid">
        <fgColor rgb="FFA6A6A6"/>
        <bgColor rgb="FFA6A6A6"/>
      </patternFill>
    </fill>
    <fill>
      <patternFill patternType="solid">
        <fgColor rgb="FF4A86E8"/>
        <bgColor rgb="FF4A86E8"/>
      </patternFill>
    </fill>
    <fill>
      <patternFill patternType="solid">
        <fgColor rgb="FFB7B7B7"/>
        <bgColor rgb="FFB7B7B7"/>
      </patternFill>
    </fill>
    <fill>
      <patternFill patternType="solid">
        <fgColor rgb="FF33CCCC"/>
        <bgColor rgb="FF33CCCC"/>
      </patternFill>
    </fill>
    <fill>
      <patternFill patternType="solid">
        <fgColor rgb="FF00FFFF"/>
        <bgColor rgb="FF00FFFF"/>
      </patternFill>
    </fill>
    <fill>
      <patternFill patternType="solid">
        <fgColor rgb="FF92D050"/>
        <bgColor rgb="FF92D050"/>
      </patternFill>
    </fill>
    <fill>
      <patternFill patternType="solid">
        <fgColor rgb="FFD99594"/>
        <bgColor rgb="FFD99594"/>
      </patternFill>
    </fill>
    <fill>
      <patternFill patternType="solid">
        <fgColor rgb="FFB2A1C7"/>
        <bgColor rgb="FFB2A1C7"/>
      </patternFill>
    </fill>
    <fill>
      <patternFill patternType="solid">
        <fgColor rgb="FF969696"/>
        <bgColor rgb="FF969696"/>
      </patternFill>
    </fill>
    <fill>
      <patternFill patternType="solid">
        <fgColor theme="0"/>
        <bgColor rgb="FFFFFFFF"/>
      </patternFill>
    </fill>
    <fill>
      <patternFill patternType="solid">
        <fgColor theme="0"/>
        <bgColor rgb="FFFFFF00"/>
      </patternFill>
    </fill>
    <fill>
      <patternFill patternType="solid">
        <fgColor theme="0"/>
        <bgColor indexed="64"/>
      </patternFill>
    </fill>
    <fill>
      <patternFill patternType="solid">
        <fgColor rgb="FF548DD4"/>
        <bgColor indexed="64"/>
      </patternFill>
    </fill>
    <fill>
      <patternFill patternType="solid">
        <fgColor theme="4" tint="0.79998168889431442"/>
        <bgColor indexed="64"/>
      </patternFill>
    </fill>
  </fills>
  <borders count="32">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bottom/>
      <diagonal/>
    </border>
    <border>
      <left/>
      <right/>
      <top/>
      <bottom/>
      <diagonal/>
    </border>
    <border>
      <left/>
      <right/>
      <top/>
      <bottom/>
      <diagonal/>
    </border>
    <border>
      <left/>
      <right/>
      <top style="thin">
        <color rgb="FF000000"/>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style="thin">
        <color rgb="FF333333"/>
      </left>
      <right style="thin">
        <color rgb="FF333333"/>
      </right>
      <top style="thin">
        <color rgb="FF333333"/>
      </top>
      <bottom/>
      <diagonal/>
    </border>
    <border>
      <left style="thin">
        <color rgb="FF333333"/>
      </left>
      <right/>
      <top style="thin">
        <color rgb="FF333333"/>
      </top>
      <bottom style="thin">
        <color rgb="FF333333"/>
      </bottom>
      <diagonal/>
    </border>
    <border>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style="thin">
        <color rgb="FF333333"/>
      </left>
      <right style="thin">
        <color rgb="FF333333"/>
      </right>
      <top style="thin">
        <color rgb="FF333333"/>
      </top>
      <bottom style="thin">
        <color rgb="FF333333"/>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rgb="FF9BC2E6"/>
      </left>
      <right style="thin">
        <color rgb="FF9BC2E6"/>
      </right>
      <top/>
      <bottom/>
      <diagonal/>
    </border>
    <border>
      <left style="thin">
        <color rgb="FF9BC2E6"/>
      </left>
      <right style="thin">
        <color rgb="FF9BC2E6"/>
      </right>
      <top/>
      <bottom style="thin">
        <color rgb="FF9BC2E6"/>
      </bottom>
      <diagonal/>
    </border>
    <border>
      <left/>
      <right style="thin">
        <color rgb="FF9BC2E6"/>
      </right>
      <top/>
      <bottom style="thin">
        <color rgb="FF9BC2E6"/>
      </bottom>
      <diagonal/>
    </border>
    <border>
      <left style="thin">
        <color rgb="FF9BC2E6"/>
      </left>
      <right/>
      <top/>
      <bottom style="thin">
        <color rgb="FF9BC2E6"/>
      </bottom>
      <diagonal/>
    </border>
  </borders>
  <cellStyleXfs count="3">
    <xf numFmtId="0" fontId="0" fillId="0" borderId="0"/>
    <xf numFmtId="166" fontId="93" fillId="0" borderId="0" applyFont="0" applyFill="0" applyBorder="0" applyAlignment="0" applyProtection="0"/>
    <xf numFmtId="0" fontId="1" fillId="0" borderId="18"/>
  </cellStyleXfs>
  <cellXfs count="1078">
    <xf numFmtId="0" fontId="0" fillId="0" borderId="0" xfId="0" applyFont="1" applyAlignment="1"/>
    <xf numFmtId="0" fontId="3" fillId="0" borderId="0" xfId="0" applyFont="1"/>
    <xf numFmtId="0" fontId="4" fillId="0" borderId="0" xfId="0" applyFont="1"/>
    <xf numFmtId="0" fontId="6" fillId="0" borderId="0" xfId="0" applyFont="1"/>
    <xf numFmtId="0" fontId="7" fillId="0" borderId="0" xfId="0" applyFont="1" applyAlignment="1">
      <alignment horizontal="center"/>
    </xf>
    <xf numFmtId="0" fontId="8" fillId="0" borderId="0" xfId="0" applyFont="1" applyAlignment="1">
      <alignment vertical="center"/>
    </xf>
    <xf numFmtId="0" fontId="9" fillId="0" borderId="0" xfId="0" applyFont="1" applyAlignment="1">
      <alignment vertical="center"/>
    </xf>
    <xf numFmtId="0" fontId="10" fillId="2" borderId="1" xfId="0" applyFont="1" applyFill="1" applyBorder="1" applyAlignment="1">
      <alignment horizontal="center" vertical="center"/>
    </xf>
    <xf numFmtId="0" fontId="12" fillId="0" borderId="0" xfId="0" applyFont="1" applyAlignment="1">
      <alignment vertical="center"/>
    </xf>
    <xf numFmtId="0" fontId="13" fillId="0" borderId="0" xfId="0" applyFont="1"/>
    <xf numFmtId="0" fontId="11" fillId="0" borderId="0" xfId="0" applyFont="1"/>
    <xf numFmtId="0" fontId="14" fillId="0" borderId="0" xfId="0" applyFont="1"/>
    <xf numFmtId="0" fontId="12" fillId="0" borderId="0" xfId="0" applyFont="1"/>
    <xf numFmtId="0" fontId="15" fillId="0" borderId="0" xfId="0" applyFont="1"/>
    <xf numFmtId="0" fontId="16" fillId="0" borderId="0" xfId="0" applyFont="1"/>
    <xf numFmtId="0" fontId="17" fillId="0" borderId="0" xfId="0" applyFont="1"/>
    <xf numFmtId="0" fontId="18" fillId="3" borderId="1" xfId="0" applyFont="1" applyFill="1" applyBorder="1"/>
    <xf numFmtId="0" fontId="4" fillId="3" borderId="1" xfId="0" applyFont="1" applyFill="1" applyBorder="1"/>
    <xf numFmtId="0" fontId="19" fillId="4" borderId="2" xfId="0" applyFont="1" applyFill="1" applyBorder="1" applyAlignment="1">
      <alignment horizontal="center" vertical="center"/>
    </xf>
    <xf numFmtId="0" fontId="19" fillId="4" borderId="2" xfId="0" applyFont="1" applyFill="1" applyBorder="1" applyAlignment="1">
      <alignment horizontal="center" vertical="center" wrapText="1"/>
    </xf>
    <xf numFmtId="0" fontId="20" fillId="5" borderId="0" xfId="0" applyFont="1" applyFill="1" applyAlignment="1">
      <alignment horizontal="center" vertical="center" wrapText="1"/>
    </xf>
    <xf numFmtId="0" fontId="20" fillId="6" borderId="2" xfId="0" applyFont="1" applyFill="1" applyBorder="1" applyAlignment="1">
      <alignment horizontal="center" vertical="center" wrapText="1"/>
    </xf>
    <xf numFmtId="0" fontId="6" fillId="3" borderId="2" xfId="0" applyFont="1" applyFill="1" applyBorder="1" applyAlignment="1">
      <alignment vertical="center"/>
    </xf>
    <xf numFmtId="0" fontId="21" fillId="3" borderId="2" xfId="0" applyFont="1" applyFill="1" applyBorder="1" applyAlignment="1">
      <alignment horizontal="center" vertical="center"/>
    </xf>
    <xf numFmtId="0" fontId="22" fillId="0" borderId="0" xfId="0" applyFont="1" applyAlignment="1">
      <alignment horizontal="center"/>
    </xf>
    <xf numFmtId="0" fontId="22" fillId="0" borderId="2" xfId="0" applyFont="1" applyBorder="1" applyAlignment="1">
      <alignment horizontal="center"/>
    </xf>
    <xf numFmtId="167" fontId="21" fillId="0" borderId="2" xfId="0" applyNumberFormat="1" applyFont="1" applyBorder="1" applyAlignment="1">
      <alignment horizontal="center"/>
    </xf>
    <xf numFmtId="0" fontId="6" fillId="0" borderId="2" xfId="0" applyFont="1" applyBorder="1" applyAlignment="1">
      <alignment horizontal="center"/>
    </xf>
    <xf numFmtId="0" fontId="6" fillId="3" borderId="2" xfId="0" applyFont="1" applyFill="1" applyBorder="1" applyAlignment="1">
      <alignment horizontal="center" vertical="center"/>
    </xf>
    <xf numFmtId="0" fontId="23" fillId="0" borderId="0" xfId="0" applyFont="1" applyAlignment="1"/>
    <xf numFmtId="0" fontId="24" fillId="0" borderId="0" xfId="0" applyFont="1" applyAlignment="1"/>
    <xf numFmtId="0" fontId="21" fillId="5" borderId="2" xfId="0" applyFont="1" applyFill="1" applyBorder="1" applyAlignment="1">
      <alignment horizontal="center" vertical="center"/>
    </xf>
    <xf numFmtId="0" fontId="6" fillId="3" borderId="2" xfId="0" applyFont="1" applyFill="1" applyBorder="1" applyAlignment="1">
      <alignment horizontal="left" vertical="top"/>
    </xf>
    <xf numFmtId="0" fontId="25" fillId="0" borderId="0" xfId="0" applyFont="1" applyAlignment="1">
      <alignment vertical="center"/>
    </xf>
    <xf numFmtId="0" fontId="11" fillId="0" borderId="0" xfId="0" applyFont="1" applyAlignment="1">
      <alignment horizontal="left" vertical="center"/>
    </xf>
    <xf numFmtId="0" fontId="4" fillId="0" borderId="3" xfId="0" applyFont="1" applyBorder="1" applyAlignment="1"/>
    <xf numFmtId="0" fontId="4" fillId="0" borderId="3" xfId="0" applyFont="1" applyBorder="1" applyAlignment="1">
      <alignment horizontal="center"/>
    </xf>
    <xf numFmtId="168" fontId="4" fillId="0" borderId="3" xfId="0" applyNumberFormat="1" applyFont="1" applyBorder="1" applyAlignment="1">
      <alignment horizontal="center"/>
    </xf>
    <xf numFmtId="168" fontId="4" fillId="0" borderId="3" xfId="0" applyNumberFormat="1" applyFont="1" applyBorder="1" applyAlignment="1"/>
    <xf numFmtId="0" fontId="26" fillId="3" borderId="1" xfId="0" applyFont="1" applyFill="1" applyBorder="1" applyAlignment="1">
      <alignment vertical="center"/>
    </xf>
    <xf numFmtId="0" fontId="4" fillId="5" borderId="4" xfId="0" applyFont="1" applyFill="1" applyBorder="1" applyAlignment="1">
      <alignment horizontal="center"/>
    </xf>
    <xf numFmtId="168" fontId="4" fillId="5" borderId="4" xfId="0" applyNumberFormat="1" applyFont="1" applyFill="1" applyBorder="1" applyAlignment="1">
      <alignment horizontal="center"/>
    </xf>
    <xf numFmtId="168" fontId="27" fillId="5" borderId="4" xfId="0" applyNumberFormat="1" applyFont="1" applyFill="1" applyBorder="1" applyAlignment="1">
      <alignment horizontal="right"/>
    </xf>
    <xf numFmtId="0" fontId="28" fillId="0" borderId="0" xfId="0" applyFont="1"/>
    <xf numFmtId="168" fontId="4" fillId="5" borderId="4" xfId="0" applyNumberFormat="1" applyFont="1" applyFill="1" applyBorder="1"/>
    <xf numFmtId="0" fontId="29" fillId="3" borderId="1" xfId="0" applyFont="1" applyFill="1" applyBorder="1" applyAlignment="1">
      <alignment vertical="center"/>
    </xf>
    <xf numFmtId="0" fontId="30" fillId="5" borderId="5" xfId="0" applyFont="1" applyFill="1" applyBorder="1"/>
    <xf numFmtId="49" fontId="27" fillId="5" borderId="6" xfId="0" applyNumberFormat="1" applyFont="1" applyFill="1" applyBorder="1" applyAlignment="1">
      <alignment horizontal="center"/>
    </xf>
    <xf numFmtId="49" fontId="27" fillId="5" borderId="7" xfId="0" applyNumberFormat="1" applyFont="1" applyFill="1" applyBorder="1" applyAlignment="1">
      <alignment horizontal="center"/>
    </xf>
    <xf numFmtId="49" fontId="27" fillId="5" borderId="0" xfId="0" applyNumberFormat="1" applyFont="1" applyFill="1" applyAlignment="1">
      <alignment horizontal="center"/>
    </xf>
    <xf numFmtId="168" fontId="27" fillId="5" borderId="7" xfId="0" applyNumberFormat="1" applyFont="1" applyFill="1" applyBorder="1" applyAlignment="1">
      <alignment horizontal="center"/>
    </xf>
    <xf numFmtId="0" fontId="33" fillId="7" borderId="2" xfId="0" applyFont="1" applyFill="1" applyBorder="1" applyAlignment="1">
      <alignment horizontal="center" vertical="center" wrapText="1"/>
    </xf>
    <xf numFmtId="169" fontId="33" fillId="7" borderId="2" xfId="0" applyNumberFormat="1" applyFont="1" applyFill="1" applyBorder="1" applyAlignment="1">
      <alignment horizontal="center" vertical="center" wrapText="1"/>
    </xf>
    <xf numFmtId="0" fontId="27" fillId="8" borderId="2" xfId="0" applyFont="1" applyFill="1" applyBorder="1"/>
    <xf numFmtId="0" fontId="4" fillId="8" borderId="2" xfId="0" applyFont="1" applyFill="1" applyBorder="1" applyAlignment="1">
      <alignment horizontal="center"/>
    </xf>
    <xf numFmtId="168" fontId="4" fillId="8" borderId="2" xfId="0" applyNumberFormat="1" applyFont="1" applyFill="1" applyBorder="1" applyAlignment="1">
      <alignment horizontal="center"/>
    </xf>
    <xf numFmtId="168" fontId="27" fillId="8" borderId="2" xfId="0" applyNumberFormat="1" applyFont="1" applyFill="1" applyBorder="1" applyAlignment="1">
      <alignment horizontal="center"/>
    </xf>
    <xf numFmtId="0" fontId="4" fillId="5" borderId="2" xfId="0" applyFont="1" applyFill="1" applyBorder="1"/>
    <xf numFmtId="0" fontId="4" fillId="5" borderId="2" xfId="0" applyFont="1" applyFill="1" applyBorder="1" applyAlignment="1">
      <alignment horizontal="center"/>
    </xf>
    <xf numFmtId="9" fontId="4" fillId="5" borderId="2" xfId="0" applyNumberFormat="1" applyFont="1" applyFill="1" applyBorder="1" applyAlignment="1">
      <alignment horizontal="center"/>
    </xf>
    <xf numFmtId="168" fontId="4" fillId="5" borderId="2" xfId="0" applyNumberFormat="1" applyFont="1" applyFill="1" applyBorder="1" applyAlignment="1">
      <alignment horizontal="center"/>
    </xf>
    <xf numFmtId="168" fontId="4" fillId="5" borderId="2" xfId="0" applyNumberFormat="1" applyFont="1" applyFill="1" applyBorder="1"/>
    <xf numFmtId="9" fontId="4" fillId="8" borderId="2" xfId="0" applyNumberFormat="1" applyFont="1" applyFill="1" applyBorder="1" applyAlignment="1">
      <alignment horizontal="center"/>
    </xf>
    <xf numFmtId="0" fontId="27" fillId="5" borderId="2" xfId="0" applyFont="1" applyFill="1" applyBorder="1" applyAlignment="1">
      <alignment horizontal="center"/>
    </xf>
    <xf numFmtId="168" fontId="27" fillId="5" borderId="2" xfId="0" applyNumberFormat="1" applyFont="1" applyFill="1" applyBorder="1" applyAlignment="1">
      <alignment horizontal="center"/>
    </xf>
    <xf numFmtId="0" fontId="4" fillId="0" borderId="2" xfId="0" applyFont="1" applyBorder="1"/>
    <xf numFmtId="0" fontId="27" fillId="5" borderId="2" xfId="0" applyFont="1" applyFill="1" applyBorder="1"/>
    <xf numFmtId="0" fontId="32" fillId="5" borderId="2" xfId="0" applyFont="1" applyFill="1" applyBorder="1" applyAlignment="1">
      <alignment horizontal="left" vertical="center"/>
    </xf>
    <xf numFmtId="0" fontId="32" fillId="5" borderId="2" xfId="0" applyFont="1" applyFill="1" applyBorder="1" applyAlignment="1">
      <alignment horizontal="left" vertical="top"/>
    </xf>
    <xf numFmtId="0" fontId="32" fillId="5" borderId="2" xfId="0" applyFont="1" applyFill="1" applyBorder="1" applyAlignment="1">
      <alignment horizontal="center" vertical="center"/>
    </xf>
    <xf numFmtId="168" fontId="32" fillId="5" borderId="2" xfId="0" applyNumberFormat="1" applyFont="1" applyFill="1" applyBorder="1" applyAlignment="1">
      <alignment horizontal="center" vertical="center"/>
    </xf>
    <xf numFmtId="169" fontId="32" fillId="5" borderId="2" xfId="0" applyNumberFormat="1" applyFont="1" applyFill="1" applyBorder="1" applyAlignment="1">
      <alignment horizontal="center" vertical="center"/>
    </xf>
    <xf numFmtId="168" fontId="32" fillId="5" borderId="2" xfId="0" applyNumberFormat="1" applyFont="1" applyFill="1" applyBorder="1" applyAlignment="1">
      <alignment horizontal="right" vertical="center"/>
    </xf>
    <xf numFmtId="0" fontId="32" fillId="7" borderId="2" xfId="0" applyFont="1" applyFill="1" applyBorder="1" applyAlignment="1">
      <alignment horizontal="left" vertical="center"/>
    </xf>
    <xf numFmtId="0" fontId="32" fillId="7" borderId="2" xfId="0" applyFont="1" applyFill="1" applyBorder="1" applyAlignment="1">
      <alignment horizontal="left" vertical="top"/>
    </xf>
    <xf numFmtId="0" fontId="32" fillId="7" borderId="2" xfId="0" applyFont="1" applyFill="1" applyBorder="1" applyAlignment="1">
      <alignment horizontal="center" vertical="center"/>
    </xf>
    <xf numFmtId="168" fontId="32" fillId="7" borderId="2" xfId="0" applyNumberFormat="1" applyFont="1" applyFill="1" applyBorder="1" applyAlignment="1">
      <alignment horizontal="center" vertical="center"/>
    </xf>
    <xf numFmtId="169" fontId="32" fillId="7" borderId="2" xfId="0" applyNumberFormat="1" applyFont="1" applyFill="1" applyBorder="1" applyAlignment="1">
      <alignment horizontal="center" vertical="center"/>
    </xf>
    <xf numFmtId="168" fontId="32" fillId="7" borderId="2" xfId="0" applyNumberFormat="1" applyFont="1" applyFill="1" applyBorder="1" applyAlignment="1">
      <alignment horizontal="right" vertical="center"/>
    </xf>
    <xf numFmtId="0" fontId="34" fillId="0" borderId="0" xfId="0" applyFont="1" applyAlignment="1">
      <alignment horizontal="center"/>
    </xf>
    <xf numFmtId="168" fontId="34" fillId="0" borderId="0" xfId="0" applyNumberFormat="1" applyFont="1" applyAlignment="1">
      <alignment horizontal="center"/>
    </xf>
    <xf numFmtId="168" fontId="34" fillId="0" borderId="0" xfId="0" applyNumberFormat="1" applyFont="1"/>
    <xf numFmtId="0" fontId="27" fillId="5" borderId="4" xfId="0" applyFont="1" applyFill="1" applyBorder="1" applyAlignment="1">
      <alignment horizontal="right"/>
    </xf>
    <xf numFmtId="0" fontId="4" fillId="5" borderId="4" xfId="0" applyFont="1" applyFill="1" applyBorder="1"/>
    <xf numFmtId="44" fontId="27" fillId="8" borderId="2" xfId="0" applyNumberFormat="1" applyFont="1" applyFill="1" applyBorder="1" applyAlignment="1">
      <alignment horizontal="center"/>
    </xf>
    <xf numFmtId="44" fontId="4" fillId="5" borderId="2" xfId="0" applyNumberFormat="1" applyFont="1" applyFill="1" applyBorder="1"/>
    <xf numFmtId="0" fontId="4" fillId="5" borderId="2" xfId="0" applyFont="1" applyFill="1" applyBorder="1" applyAlignment="1">
      <alignment horizontal="center"/>
    </xf>
    <xf numFmtId="170" fontId="4" fillId="5" borderId="2" xfId="0" applyNumberFormat="1" applyFont="1" applyFill="1" applyBorder="1" applyAlignment="1">
      <alignment horizontal="center"/>
    </xf>
    <xf numFmtId="0" fontId="35" fillId="0" borderId="0" xfId="0" applyFont="1"/>
    <xf numFmtId="0" fontId="4" fillId="5" borderId="2" xfId="0" applyFont="1" applyFill="1" applyBorder="1" applyAlignment="1">
      <alignment horizontal="center"/>
    </xf>
    <xf numFmtId="0" fontId="17" fillId="0" borderId="2" xfId="0" applyFont="1" applyBorder="1" applyAlignment="1"/>
    <xf numFmtId="0" fontId="17" fillId="0" borderId="2" xfId="0" applyFont="1" applyBorder="1" applyAlignment="1">
      <alignment horizontal="center"/>
    </xf>
    <xf numFmtId="44" fontId="27" fillId="5" borderId="2" xfId="0" applyNumberFormat="1" applyFont="1" applyFill="1" applyBorder="1" applyAlignment="1">
      <alignment horizontal="center"/>
    </xf>
    <xf numFmtId="0" fontId="32" fillId="7" borderId="2" xfId="0" applyFont="1" applyFill="1" applyBorder="1" applyAlignment="1">
      <alignment horizontal="center" vertical="top"/>
    </xf>
    <xf numFmtId="169" fontId="32" fillId="7" borderId="2" xfId="0" applyNumberFormat="1" applyFont="1" applyFill="1" applyBorder="1" applyAlignment="1">
      <alignment horizontal="right" vertical="center"/>
    </xf>
    <xf numFmtId="0" fontId="36" fillId="0" borderId="0" xfId="0" applyFont="1" applyAlignment="1"/>
    <xf numFmtId="0" fontId="4" fillId="0" borderId="0" xfId="0" applyFont="1" applyAlignment="1"/>
    <xf numFmtId="0" fontId="4" fillId="5" borderId="0" xfId="0" applyFont="1" applyFill="1"/>
    <xf numFmtId="0" fontId="27" fillId="5" borderId="0" xfId="0" applyFont="1" applyFill="1" applyAlignment="1">
      <alignment horizontal="right"/>
    </xf>
    <xf numFmtId="0" fontId="27" fillId="5" borderId="6" xfId="0" applyFont="1" applyFill="1" applyBorder="1" applyAlignment="1">
      <alignment horizontal="center"/>
    </xf>
    <xf numFmtId="0" fontId="27" fillId="5" borderId="7" xfId="0" applyFont="1" applyFill="1" applyBorder="1" applyAlignment="1">
      <alignment horizontal="center"/>
    </xf>
    <xf numFmtId="168" fontId="27" fillId="5" borderId="7" xfId="0" applyNumberFormat="1" applyFont="1" applyFill="1" applyBorder="1" applyAlignment="1">
      <alignment horizontal="right"/>
    </xf>
    <xf numFmtId="0" fontId="27" fillId="9" borderId="2" xfId="0" applyFont="1" applyFill="1" applyBorder="1"/>
    <xf numFmtId="44" fontId="27" fillId="0" borderId="2" xfId="0" applyNumberFormat="1" applyFont="1" applyBorder="1" applyAlignment="1">
      <alignment horizontal="center"/>
    </xf>
    <xf numFmtId="0" fontId="27" fillId="8" borderId="2" xfId="0" applyFont="1" applyFill="1" applyBorder="1"/>
    <xf numFmtId="0" fontId="4" fillId="8" borderId="2" xfId="0" applyFont="1" applyFill="1" applyBorder="1"/>
    <xf numFmtId="168" fontId="27" fillId="8" borderId="2" xfId="0" applyNumberFormat="1" applyFont="1" applyFill="1" applyBorder="1" applyAlignment="1">
      <alignment horizontal="right"/>
    </xf>
    <xf numFmtId="41" fontId="4" fillId="5" borderId="2" xfId="0" applyNumberFormat="1" applyFont="1" applyFill="1" applyBorder="1" applyAlignment="1">
      <alignment horizontal="right"/>
    </xf>
    <xf numFmtId="41" fontId="27" fillId="5" borderId="2" xfId="0" applyNumberFormat="1" applyFont="1" applyFill="1" applyBorder="1" applyAlignment="1">
      <alignment horizontal="center"/>
    </xf>
    <xf numFmtId="8" fontId="4" fillId="5" borderId="2" xfId="0" applyNumberFormat="1" applyFont="1" applyFill="1" applyBorder="1" applyAlignment="1">
      <alignment horizontal="center"/>
    </xf>
    <xf numFmtId="44" fontId="4" fillId="5" borderId="2" xfId="0" applyNumberFormat="1" applyFont="1" applyFill="1" applyBorder="1" applyAlignment="1">
      <alignment horizontal="center"/>
    </xf>
    <xf numFmtId="0" fontId="4" fillId="0" borderId="2" xfId="0" applyFont="1" applyBorder="1" applyAlignment="1">
      <alignment horizontal="center"/>
    </xf>
    <xf numFmtId="171" fontId="4" fillId="0" borderId="2" xfId="0" applyNumberFormat="1" applyFont="1" applyBorder="1" applyAlignment="1">
      <alignment horizontal="center"/>
    </xf>
    <xf numFmtId="41" fontId="27" fillId="0" borderId="2" xfId="0" applyNumberFormat="1" applyFont="1" applyBorder="1" applyAlignment="1">
      <alignment horizontal="center"/>
    </xf>
    <xf numFmtId="0" fontId="4" fillId="5" borderId="2" xfId="0" applyFont="1" applyFill="1" applyBorder="1" applyAlignment="1">
      <alignment horizontal="center" wrapText="1"/>
    </xf>
    <xf numFmtId="3" fontId="4" fillId="5" borderId="2" xfId="0" applyNumberFormat="1" applyFont="1" applyFill="1" applyBorder="1" applyAlignment="1">
      <alignment horizontal="center"/>
    </xf>
    <xf numFmtId="10" fontId="4" fillId="5" borderId="2" xfId="0" applyNumberFormat="1" applyFont="1" applyFill="1" applyBorder="1" applyAlignment="1">
      <alignment horizontal="center"/>
    </xf>
    <xf numFmtId="41" fontId="27" fillId="5" borderId="2" xfId="0" applyNumberFormat="1" applyFont="1" applyFill="1" applyBorder="1" applyAlignment="1">
      <alignment horizontal="right"/>
    </xf>
    <xf numFmtId="0" fontId="4" fillId="5" borderId="2" xfId="0" applyFont="1" applyFill="1" applyBorder="1" applyAlignment="1">
      <alignment wrapText="1"/>
    </xf>
    <xf numFmtId="8" fontId="4" fillId="0" borderId="2" xfId="0" applyNumberFormat="1" applyFont="1" applyBorder="1" applyAlignment="1">
      <alignment horizontal="center"/>
    </xf>
    <xf numFmtId="44" fontId="4" fillId="0" borderId="2" xfId="0" applyNumberFormat="1" applyFont="1" applyBorder="1" applyAlignment="1">
      <alignment horizontal="center"/>
    </xf>
    <xf numFmtId="9" fontId="4" fillId="5" borderId="2" xfId="0" applyNumberFormat="1" applyFont="1" applyFill="1" applyBorder="1" applyAlignment="1">
      <alignment horizontal="center" wrapText="1"/>
    </xf>
    <xf numFmtId="41" fontId="4" fillId="5" borderId="2" xfId="0" applyNumberFormat="1" applyFont="1" applyFill="1" applyBorder="1" applyAlignment="1">
      <alignment horizontal="center"/>
    </xf>
    <xf numFmtId="0" fontId="4" fillId="0" borderId="2" xfId="0" applyFont="1" applyBorder="1" applyAlignment="1">
      <alignment wrapText="1"/>
    </xf>
    <xf numFmtId="9" fontId="4" fillId="5" borderId="2" xfId="0" applyNumberFormat="1" applyFont="1" applyFill="1" applyBorder="1"/>
    <xf numFmtId="44" fontId="4" fillId="0" borderId="2" xfId="0" applyNumberFormat="1" applyFont="1" applyBorder="1"/>
    <xf numFmtId="0" fontId="27" fillId="10" borderId="2" xfId="0" applyFont="1" applyFill="1" applyBorder="1"/>
    <xf numFmtId="0" fontId="4" fillId="10" borderId="2" xfId="0" applyFont="1" applyFill="1" applyBorder="1"/>
    <xf numFmtId="9" fontId="4" fillId="10" borderId="2" xfId="0" applyNumberFormat="1" applyFont="1" applyFill="1" applyBorder="1"/>
    <xf numFmtId="41" fontId="4" fillId="10" borderId="2" xfId="0" applyNumberFormat="1" applyFont="1" applyFill="1" applyBorder="1"/>
    <xf numFmtId="44" fontId="27" fillId="10" borderId="2" xfId="0" applyNumberFormat="1" applyFont="1" applyFill="1" applyBorder="1" applyAlignment="1">
      <alignment horizontal="center"/>
    </xf>
    <xf numFmtId="41" fontId="4" fillId="5" borderId="2" xfId="0" applyNumberFormat="1" applyFont="1" applyFill="1" applyBorder="1"/>
    <xf numFmtId="0" fontId="27" fillId="11" borderId="2" xfId="0" applyFont="1" applyFill="1" applyBorder="1"/>
    <xf numFmtId="0" fontId="4" fillId="11" borderId="2" xfId="0" applyFont="1" applyFill="1" applyBorder="1"/>
    <xf numFmtId="9" fontId="4" fillId="11" borderId="2" xfId="0" applyNumberFormat="1" applyFont="1" applyFill="1" applyBorder="1"/>
    <xf numFmtId="41" fontId="4" fillId="11" borderId="2" xfId="0" applyNumberFormat="1" applyFont="1" applyFill="1" applyBorder="1"/>
    <xf numFmtId="44" fontId="4" fillId="11" borderId="2" xfId="0" applyNumberFormat="1" applyFont="1" applyFill="1" applyBorder="1" applyAlignment="1">
      <alignment horizontal="center"/>
    </xf>
    <xf numFmtId="9" fontId="27" fillId="5" borderId="2" xfId="0" applyNumberFormat="1" applyFont="1" applyFill="1" applyBorder="1" applyAlignment="1">
      <alignment horizontal="center"/>
    </xf>
    <xf numFmtId="0" fontId="37" fillId="5" borderId="1" xfId="0" applyFont="1" applyFill="1" applyBorder="1"/>
    <xf numFmtId="0" fontId="4" fillId="5" borderId="12" xfId="0" applyFont="1" applyFill="1" applyBorder="1"/>
    <xf numFmtId="0" fontId="4" fillId="5" borderId="5" xfId="0" applyFont="1" applyFill="1" applyBorder="1"/>
    <xf numFmtId="168" fontId="27" fillId="5" borderId="7" xfId="0" applyNumberFormat="1" applyFont="1" applyFill="1" applyBorder="1" applyAlignment="1">
      <alignment horizontal="center"/>
    </xf>
    <xf numFmtId="0" fontId="38" fillId="12" borderId="2" xfId="0" applyFont="1" applyFill="1" applyBorder="1" applyAlignment="1"/>
    <xf numFmtId="0" fontId="38" fillId="12" borderId="10" xfId="0" applyFont="1" applyFill="1" applyBorder="1" applyAlignment="1">
      <alignment horizontal="center"/>
    </xf>
    <xf numFmtId="44" fontId="38" fillId="12" borderId="10" xfId="0" applyNumberFormat="1" applyFont="1" applyFill="1" applyBorder="1" applyAlignment="1">
      <alignment horizontal="center"/>
    </xf>
    <xf numFmtId="0" fontId="23" fillId="5" borderId="11" xfId="0" applyFont="1" applyFill="1" applyBorder="1" applyAlignment="1"/>
    <xf numFmtId="0" fontId="38" fillId="5" borderId="13" xfId="0" applyFont="1" applyFill="1" applyBorder="1" applyAlignment="1">
      <alignment horizontal="center"/>
    </xf>
    <xf numFmtId="9" fontId="38" fillId="5" borderId="13" xfId="0" applyNumberFormat="1" applyFont="1" applyFill="1" applyBorder="1" applyAlignment="1">
      <alignment horizontal="center"/>
    </xf>
    <xf numFmtId="44" fontId="38" fillId="5" borderId="13" xfId="0" applyNumberFormat="1" applyFont="1" applyFill="1" applyBorder="1" applyAlignment="1">
      <alignment horizontal="center"/>
    </xf>
    <xf numFmtId="0" fontId="38" fillId="12" borderId="11" xfId="0" applyFont="1" applyFill="1" applyBorder="1" applyAlignment="1"/>
    <xf numFmtId="0" fontId="38" fillId="12" borderId="13" xfId="0" applyFont="1" applyFill="1" applyBorder="1" applyAlignment="1">
      <alignment horizontal="center"/>
    </xf>
    <xf numFmtId="9" fontId="38" fillId="12" borderId="13" xfId="0" applyNumberFormat="1" applyFont="1" applyFill="1" applyBorder="1" applyAlignment="1">
      <alignment horizontal="center"/>
    </xf>
    <xf numFmtId="44" fontId="38" fillId="12" borderId="13" xfId="0" applyNumberFormat="1" applyFont="1" applyFill="1" applyBorder="1" applyAlignment="1">
      <alignment horizontal="center"/>
    </xf>
    <xf numFmtId="0" fontId="23" fillId="0" borderId="2" xfId="0" applyFont="1" applyBorder="1" applyAlignment="1"/>
    <xf numFmtId="0" fontId="23" fillId="5" borderId="11" xfId="0" applyFont="1" applyFill="1" applyBorder="1" applyAlignment="1">
      <alignment horizontal="center"/>
    </xf>
    <xf numFmtId="0" fontId="23" fillId="5" borderId="13" xfId="0" applyFont="1" applyFill="1" applyBorder="1" applyAlignment="1">
      <alignment horizontal="center"/>
    </xf>
    <xf numFmtId="9" fontId="23" fillId="5" borderId="13" xfId="0" applyNumberFormat="1" applyFont="1" applyFill="1" applyBorder="1" applyAlignment="1">
      <alignment horizontal="center"/>
    </xf>
    <xf numFmtId="0" fontId="23" fillId="5" borderId="13" xfId="0" applyFont="1" applyFill="1" applyBorder="1" applyAlignment="1">
      <alignment horizontal="center"/>
    </xf>
    <xf numFmtId="44" fontId="23" fillId="5" borderId="13" xfId="0" applyNumberFormat="1" applyFont="1" applyFill="1" applyBorder="1" applyAlignment="1">
      <alignment horizontal="center"/>
    </xf>
    <xf numFmtId="0" fontId="34" fillId="0" borderId="2" xfId="0" applyFont="1" applyBorder="1" applyAlignment="1"/>
    <xf numFmtId="9" fontId="23" fillId="5" borderId="13" xfId="0" applyNumberFormat="1" applyFont="1" applyFill="1" applyBorder="1" applyAlignment="1">
      <alignment horizontal="center"/>
    </xf>
    <xf numFmtId="0" fontId="4" fillId="0" borderId="2" xfId="0" applyFont="1" applyBorder="1" applyAlignment="1"/>
    <xf numFmtId="0" fontId="23" fillId="0" borderId="13" xfId="0" applyFont="1" applyBorder="1" applyAlignment="1">
      <alignment horizontal="center"/>
    </xf>
    <xf numFmtId="0" fontId="23" fillId="0" borderId="13" xfId="0" applyFont="1" applyBorder="1" applyAlignment="1">
      <alignment horizontal="center"/>
    </xf>
    <xf numFmtId="44" fontId="23" fillId="0" borderId="13" xfId="0" applyNumberFormat="1" applyFont="1" applyBorder="1" applyAlignment="1">
      <alignment horizontal="center"/>
    </xf>
    <xf numFmtId="0" fontId="23" fillId="5" borderId="11" xfId="0" applyFont="1" applyFill="1" applyBorder="1" applyAlignment="1">
      <alignment horizontal="center"/>
    </xf>
    <xf numFmtId="0" fontId="27" fillId="12" borderId="2" xfId="0" applyFont="1" applyFill="1" applyBorder="1" applyAlignment="1"/>
    <xf numFmtId="0" fontId="27" fillId="12" borderId="13" xfId="0" applyFont="1" applyFill="1" applyBorder="1" applyAlignment="1">
      <alignment horizontal="center"/>
    </xf>
    <xf numFmtId="9" fontId="27" fillId="12" borderId="13" xfId="0" applyNumberFormat="1" applyFont="1" applyFill="1" applyBorder="1" applyAlignment="1">
      <alignment horizontal="center"/>
    </xf>
    <xf numFmtId="44" fontId="27" fillId="12" borderId="13" xfId="0" applyNumberFormat="1" applyFont="1" applyFill="1" applyBorder="1" applyAlignment="1">
      <alignment horizontal="center"/>
    </xf>
    <xf numFmtId="0" fontId="39" fillId="0" borderId="2" xfId="0" applyFont="1" applyBorder="1" applyAlignment="1"/>
    <xf numFmtId="0" fontId="23" fillId="5" borderId="2" xfId="0" applyFont="1" applyFill="1" applyBorder="1" applyAlignment="1">
      <alignment horizontal="center"/>
    </xf>
    <xf numFmtId="9" fontId="23" fillId="5" borderId="2" xfId="0" applyNumberFormat="1" applyFont="1" applyFill="1" applyBorder="1" applyAlignment="1">
      <alignment horizontal="center"/>
    </xf>
    <xf numFmtId="0" fontId="23" fillId="5" borderId="2" xfId="0" applyFont="1" applyFill="1" applyBorder="1" applyAlignment="1">
      <alignment horizontal="center"/>
    </xf>
    <xf numFmtId="44" fontId="23" fillId="5" borderId="2" xfId="0" applyNumberFormat="1" applyFont="1" applyFill="1" applyBorder="1" applyAlignment="1">
      <alignment horizontal="center"/>
    </xf>
    <xf numFmtId="0" fontId="23" fillId="0" borderId="2" xfId="0" applyFont="1" applyBorder="1" applyAlignment="1"/>
    <xf numFmtId="9" fontId="23" fillId="5" borderId="2" xfId="0" applyNumberFormat="1" applyFont="1" applyFill="1" applyBorder="1" applyAlignment="1">
      <alignment horizontal="center"/>
    </xf>
    <xf numFmtId="0" fontId="23" fillId="0" borderId="2" xfId="0" applyFont="1" applyBorder="1" applyAlignment="1">
      <alignment horizontal="center"/>
    </xf>
    <xf numFmtId="9" fontId="23" fillId="0" borderId="2" xfId="0" applyNumberFormat="1" applyFont="1" applyBorder="1" applyAlignment="1">
      <alignment horizontal="center"/>
    </xf>
    <xf numFmtId="0" fontId="23" fillId="0" borderId="2" xfId="0" applyFont="1" applyBorder="1" applyAlignment="1">
      <alignment horizontal="center"/>
    </xf>
    <xf numFmtId="44" fontId="23" fillId="0" borderId="2" xfId="0" applyNumberFormat="1" applyFont="1" applyBorder="1" applyAlignment="1">
      <alignment horizontal="center"/>
    </xf>
    <xf numFmtId="0" fontId="23" fillId="0" borderId="2" xfId="0" applyFont="1" applyBorder="1" applyAlignment="1"/>
    <xf numFmtId="0" fontId="4" fillId="0" borderId="2" xfId="0" applyFont="1" applyBorder="1" applyAlignment="1">
      <alignment horizontal="center"/>
    </xf>
    <xf numFmtId="0" fontId="4" fillId="0" borderId="2" xfId="0" applyFont="1" applyBorder="1" applyAlignment="1">
      <alignment horizontal="center"/>
    </xf>
    <xf numFmtId="9" fontId="4" fillId="0" borderId="2" xfId="0" applyNumberFormat="1" applyFont="1" applyBorder="1" applyAlignment="1">
      <alignment horizontal="center"/>
    </xf>
    <xf numFmtId="44" fontId="4" fillId="0" borderId="2" xfId="0" applyNumberFormat="1" applyFont="1" applyBorder="1" applyAlignment="1">
      <alignment horizontal="center"/>
    </xf>
    <xf numFmtId="0" fontId="4" fillId="8" borderId="2" xfId="0" applyFont="1" applyFill="1" applyBorder="1"/>
    <xf numFmtId="169" fontId="4" fillId="5" borderId="2" xfId="0" applyNumberFormat="1" applyFont="1" applyFill="1" applyBorder="1" applyAlignment="1">
      <alignment horizontal="center"/>
    </xf>
    <xf numFmtId="169" fontId="27" fillId="5" borderId="2" xfId="0" applyNumberFormat="1" applyFont="1" applyFill="1" applyBorder="1" applyAlignment="1">
      <alignment horizontal="center"/>
    </xf>
    <xf numFmtId="0" fontId="41" fillId="5" borderId="1" xfId="0" applyFont="1" applyFill="1" applyBorder="1"/>
    <xf numFmtId="0" fontId="4" fillId="5" borderId="12" xfId="0" applyFont="1" applyFill="1" applyBorder="1"/>
    <xf numFmtId="0" fontId="4" fillId="0" borderId="0" xfId="0" applyFont="1" applyAlignment="1"/>
    <xf numFmtId="168" fontId="4" fillId="0" borderId="0" xfId="0" applyNumberFormat="1" applyFont="1" applyAlignment="1">
      <alignment horizontal="right"/>
    </xf>
    <xf numFmtId="0" fontId="4" fillId="5" borderId="4" xfId="0" applyFont="1" applyFill="1" applyBorder="1"/>
    <xf numFmtId="168" fontId="27" fillId="5" borderId="4" xfId="0" applyNumberFormat="1" applyFont="1" applyFill="1" applyBorder="1" applyAlignment="1">
      <alignment horizontal="right"/>
    </xf>
    <xf numFmtId="168" fontId="4" fillId="5" borderId="4" xfId="0" applyNumberFormat="1" applyFont="1" applyFill="1" applyBorder="1" applyAlignment="1">
      <alignment horizontal="right"/>
    </xf>
    <xf numFmtId="0" fontId="4" fillId="5" borderId="5" xfId="0" applyFont="1" applyFill="1" applyBorder="1"/>
    <xf numFmtId="0" fontId="42" fillId="3" borderId="5" xfId="0" applyFont="1" applyFill="1" applyBorder="1" applyAlignment="1"/>
    <xf numFmtId="0" fontId="4" fillId="5" borderId="2" xfId="0" applyFont="1" applyFill="1" applyBorder="1"/>
    <xf numFmtId="168" fontId="4" fillId="5" borderId="2" xfId="0" applyNumberFormat="1" applyFont="1" applyFill="1" applyBorder="1" applyAlignment="1">
      <alignment horizontal="right"/>
    </xf>
    <xf numFmtId="0" fontId="4" fillId="5" borderId="2" xfId="0" applyFont="1" applyFill="1" applyBorder="1" applyAlignment="1">
      <alignment horizontal="center"/>
    </xf>
    <xf numFmtId="168" fontId="27" fillId="5" borderId="2" xfId="0" applyNumberFormat="1" applyFont="1" applyFill="1" applyBorder="1" applyAlignment="1">
      <alignment horizontal="right"/>
    </xf>
    <xf numFmtId="0" fontId="4" fillId="0" borderId="2" xfId="0" applyFont="1" applyBorder="1"/>
    <xf numFmtId="0" fontId="4" fillId="0" borderId="2" xfId="0" applyFont="1" applyBorder="1" applyAlignment="1">
      <alignment horizontal="center"/>
    </xf>
    <xf numFmtId="0" fontId="4" fillId="0" borderId="2" xfId="0" applyFont="1" applyBorder="1" applyAlignment="1">
      <alignment horizontal="left"/>
    </xf>
    <xf numFmtId="0" fontId="4" fillId="5" borderId="2" xfId="0" applyFont="1" applyFill="1" applyBorder="1" applyAlignment="1">
      <alignment horizontal="left"/>
    </xf>
    <xf numFmtId="168" fontId="34" fillId="0" borderId="0" xfId="0" applyNumberFormat="1" applyFont="1" applyAlignment="1">
      <alignment horizontal="right"/>
    </xf>
    <xf numFmtId="0" fontId="34" fillId="0" borderId="0" xfId="0" applyFont="1" applyAlignment="1">
      <alignment horizontal="right"/>
    </xf>
    <xf numFmtId="0" fontId="4" fillId="5" borderId="12" xfId="0" applyFont="1" applyFill="1" applyBorder="1" applyAlignment="1">
      <alignment horizontal="center"/>
    </xf>
    <xf numFmtId="0" fontId="34" fillId="0" borderId="2" xfId="0" applyFont="1" applyBorder="1"/>
    <xf numFmtId="0" fontId="34" fillId="0" borderId="2" xfId="0" applyFont="1" applyBorder="1" applyAlignment="1">
      <alignment horizontal="center"/>
    </xf>
    <xf numFmtId="172" fontId="4" fillId="0" borderId="2" xfId="0" applyNumberFormat="1" applyFont="1" applyBorder="1" applyAlignment="1">
      <alignment horizontal="center"/>
    </xf>
    <xf numFmtId="173" fontId="4" fillId="0" borderId="2" xfId="0" applyNumberFormat="1" applyFont="1" applyBorder="1" applyAlignment="1">
      <alignment horizontal="center"/>
    </xf>
    <xf numFmtId="9" fontId="4" fillId="0" borderId="2" xfId="0" applyNumberFormat="1" applyFont="1" applyBorder="1" applyAlignment="1">
      <alignment horizontal="center"/>
    </xf>
    <xf numFmtId="168" fontId="34" fillId="0" borderId="2" xfId="0" applyNumberFormat="1" applyFont="1" applyBorder="1" applyAlignment="1">
      <alignment horizontal="center"/>
    </xf>
    <xf numFmtId="168" fontId="4" fillId="0" borderId="2" xfId="0" applyNumberFormat="1" applyFont="1" applyBorder="1" applyAlignment="1">
      <alignment horizontal="center"/>
    </xf>
    <xf numFmtId="174" fontId="4" fillId="0" borderId="3" xfId="0" applyNumberFormat="1" applyFont="1" applyBorder="1" applyAlignment="1">
      <alignment horizontal="center"/>
    </xf>
    <xf numFmtId="174" fontId="4" fillId="0" borderId="3" xfId="0" applyNumberFormat="1" applyFont="1" applyBorder="1" applyAlignment="1"/>
    <xf numFmtId="174" fontId="4" fillId="5" borderId="4" xfId="0" applyNumberFormat="1" applyFont="1" applyFill="1" applyBorder="1" applyAlignment="1">
      <alignment horizontal="center"/>
    </xf>
    <xf numFmtId="174" fontId="27" fillId="5" borderId="4" xfId="0" applyNumberFormat="1" applyFont="1" applyFill="1" applyBorder="1" applyAlignment="1">
      <alignment horizontal="right"/>
    </xf>
    <xf numFmtId="174" fontId="4" fillId="5" borderId="4" xfId="0" applyNumberFormat="1" applyFont="1" applyFill="1" applyBorder="1"/>
    <xf numFmtId="174" fontId="27" fillId="5" borderId="7" xfId="0" applyNumberFormat="1" applyFont="1" applyFill="1" applyBorder="1" applyAlignment="1">
      <alignment horizontal="center"/>
    </xf>
    <xf numFmtId="174" fontId="4" fillId="5" borderId="2" xfId="0" applyNumberFormat="1" applyFont="1" applyFill="1" applyBorder="1" applyAlignment="1">
      <alignment horizontal="center"/>
    </xf>
    <xf numFmtId="174" fontId="4" fillId="5" borderId="2" xfId="0" applyNumberFormat="1" applyFont="1" applyFill="1" applyBorder="1"/>
    <xf numFmtId="49" fontId="27" fillId="5" borderId="7" xfId="0" applyNumberFormat="1" applyFont="1" applyFill="1" applyBorder="1"/>
    <xf numFmtId="0" fontId="34" fillId="0" borderId="0" xfId="0" applyFont="1" applyAlignment="1">
      <alignment vertical="center"/>
    </xf>
    <xf numFmtId="0" fontId="44" fillId="7" borderId="2" xfId="0" applyFont="1" applyFill="1" applyBorder="1" applyAlignment="1">
      <alignment horizontal="center" vertical="center" wrapText="1"/>
    </xf>
    <xf numFmtId="9" fontId="4" fillId="8" borderId="2" xfId="0" applyNumberFormat="1" applyFont="1" applyFill="1" applyBorder="1"/>
    <xf numFmtId="0" fontId="4" fillId="5" borderId="2" xfId="0" applyFont="1" applyFill="1" applyBorder="1" applyAlignment="1">
      <alignment vertical="center" wrapText="1"/>
    </xf>
    <xf numFmtId="0" fontId="4" fillId="5" borderId="2" xfId="0" applyFont="1" applyFill="1" applyBorder="1" applyAlignment="1">
      <alignment horizontal="center" vertical="center"/>
    </xf>
    <xf numFmtId="9" fontId="4" fillId="5" borderId="2" xfId="0" applyNumberFormat="1" applyFont="1" applyFill="1" applyBorder="1" applyAlignment="1">
      <alignment horizontal="center" vertical="center"/>
    </xf>
    <xf numFmtId="0" fontId="4" fillId="5" borderId="2" xfId="0" applyFont="1" applyFill="1" applyBorder="1" applyAlignment="1">
      <alignment horizontal="center" vertical="center" wrapText="1"/>
    </xf>
    <xf numFmtId="0" fontId="4" fillId="5" borderId="2" xfId="0" applyFont="1" applyFill="1" applyBorder="1" applyAlignment="1">
      <alignment vertical="center"/>
    </xf>
    <xf numFmtId="44" fontId="4" fillId="5" borderId="2" xfId="0" applyNumberFormat="1" applyFont="1" applyFill="1" applyBorder="1" applyAlignment="1">
      <alignment horizontal="center" vertical="center"/>
    </xf>
    <xf numFmtId="10" fontId="4" fillId="5" borderId="2" xfId="0" applyNumberFormat="1" applyFont="1" applyFill="1" applyBorder="1" applyAlignment="1">
      <alignment horizontal="center" vertical="center"/>
    </xf>
    <xf numFmtId="175" fontId="4" fillId="5" borderId="2" xfId="0" applyNumberFormat="1" applyFont="1" applyFill="1" applyBorder="1" applyAlignment="1">
      <alignment horizontal="center" vertical="center"/>
    </xf>
    <xf numFmtId="175" fontId="4" fillId="5" borderId="2" xfId="0" applyNumberFormat="1" applyFont="1" applyFill="1" applyBorder="1" applyAlignment="1">
      <alignment horizontal="center"/>
    </xf>
    <xf numFmtId="9" fontId="4" fillId="5" borderId="2" xfId="0" applyNumberFormat="1" applyFont="1" applyFill="1" applyBorder="1" applyAlignment="1">
      <alignment horizontal="center" vertical="center" wrapText="1"/>
    </xf>
    <xf numFmtId="0" fontId="23" fillId="5" borderId="2" xfId="0" applyFont="1" applyFill="1" applyBorder="1" applyAlignment="1">
      <alignment horizontal="center" vertical="center" wrapText="1"/>
    </xf>
    <xf numFmtId="44" fontId="4" fillId="5" borderId="2" xfId="0" applyNumberFormat="1" applyFont="1" applyFill="1" applyBorder="1" applyAlignment="1">
      <alignment horizontal="center" vertical="center" wrapText="1"/>
    </xf>
    <xf numFmtId="0" fontId="34" fillId="0" borderId="0" xfId="0" applyFont="1" applyAlignment="1">
      <alignment vertical="center" wrapText="1"/>
    </xf>
    <xf numFmtId="0" fontId="34" fillId="5" borderId="0" xfId="0" applyFont="1" applyFill="1"/>
    <xf numFmtId="0" fontId="43" fillId="5" borderId="2" xfId="0" applyFont="1" applyFill="1" applyBorder="1"/>
    <xf numFmtId="0" fontId="43" fillId="5" borderId="2" xfId="0" applyFont="1" applyFill="1" applyBorder="1" applyAlignment="1">
      <alignment horizontal="center"/>
    </xf>
    <xf numFmtId="44" fontId="43" fillId="5" borderId="2" xfId="0" applyNumberFormat="1" applyFont="1" applyFill="1" applyBorder="1" applyAlignment="1">
      <alignment horizontal="center"/>
    </xf>
    <xf numFmtId="0" fontId="43" fillId="7" borderId="2" xfId="0" applyFont="1" applyFill="1" applyBorder="1"/>
    <xf numFmtId="0" fontId="43" fillId="7" borderId="2" xfId="0" applyFont="1" applyFill="1" applyBorder="1" applyAlignment="1">
      <alignment horizontal="center"/>
    </xf>
    <xf numFmtId="9" fontId="4" fillId="7" borderId="2" xfId="0" applyNumberFormat="1" applyFont="1" applyFill="1" applyBorder="1"/>
    <xf numFmtId="44" fontId="43" fillId="7" borderId="2" xfId="0" applyNumberFormat="1" applyFont="1" applyFill="1" applyBorder="1" applyAlignment="1">
      <alignment horizontal="center"/>
    </xf>
    <xf numFmtId="0" fontId="27" fillId="0" borderId="3" xfId="0" applyFont="1" applyBorder="1" applyAlignment="1"/>
    <xf numFmtId="0" fontId="4" fillId="0" borderId="0" xfId="0" applyFont="1" applyAlignment="1">
      <alignment horizontal="center" vertical="center"/>
    </xf>
    <xf numFmtId="0" fontId="4" fillId="5" borderId="0" xfId="0" applyFont="1" applyFill="1" applyAlignment="1">
      <alignment horizontal="center" vertical="center"/>
    </xf>
    <xf numFmtId="0" fontId="45" fillId="5" borderId="0" xfId="0" applyFont="1" applyFill="1"/>
    <xf numFmtId="49" fontId="27" fillId="5" borderId="0" xfId="0" applyNumberFormat="1" applyFont="1" applyFill="1" applyAlignment="1">
      <alignment horizontal="center" vertical="center"/>
    </xf>
    <xf numFmtId="0" fontId="40" fillId="7" borderId="2" xfId="0" applyFont="1" applyFill="1" applyBorder="1" applyAlignment="1">
      <alignment horizontal="center" vertical="center" wrapText="1"/>
    </xf>
    <xf numFmtId="176" fontId="27" fillId="8" borderId="2" xfId="0" applyNumberFormat="1" applyFont="1" applyFill="1" applyBorder="1" applyAlignment="1">
      <alignment horizontal="center"/>
    </xf>
    <xf numFmtId="176" fontId="4" fillId="5" borderId="2" xfId="0" applyNumberFormat="1" applyFont="1" applyFill="1" applyBorder="1"/>
    <xf numFmtId="0" fontId="46" fillId="0" borderId="2" xfId="0" applyFont="1" applyBorder="1"/>
    <xf numFmtId="0" fontId="4" fillId="0" borderId="2" xfId="0" applyFont="1" applyBorder="1" applyAlignment="1">
      <alignment horizontal="center" vertical="center"/>
    </xf>
    <xf numFmtId="176" fontId="4" fillId="0" borderId="2" xfId="0" applyNumberFormat="1" applyFont="1" applyBorder="1" applyAlignment="1">
      <alignment horizontal="center"/>
    </xf>
    <xf numFmtId="176" fontId="4" fillId="5" borderId="2" xfId="0" applyNumberFormat="1" applyFont="1" applyFill="1" applyBorder="1" applyAlignment="1">
      <alignment horizontal="center" vertical="center"/>
    </xf>
    <xf numFmtId="0" fontId="4" fillId="0" borderId="2" xfId="0" applyFont="1" applyBorder="1" applyAlignment="1"/>
    <xf numFmtId="0" fontId="47" fillId="5" borderId="2" xfId="0" applyFont="1" applyFill="1" applyBorder="1" applyAlignment="1">
      <alignment wrapText="1"/>
    </xf>
    <xf numFmtId="176" fontId="27" fillId="0" borderId="2" xfId="0" applyNumberFormat="1" applyFont="1" applyBorder="1" applyAlignment="1">
      <alignment horizontal="center"/>
    </xf>
    <xf numFmtId="0" fontId="48" fillId="0" borderId="2" xfId="0" applyFont="1" applyBorder="1" applyAlignment="1">
      <alignment wrapText="1"/>
    </xf>
    <xf numFmtId="176" fontId="4" fillId="0" borderId="2" xfId="0" applyNumberFormat="1" applyFont="1" applyBorder="1" applyAlignment="1">
      <alignment horizontal="right"/>
    </xf>
    <xf numFmtId="0" fontId="49" fillId="5" borderId="2" xfId="0" applyFont="1" applyFill="1" applyBorder="1"/>
    <xf numFmtId="176" fontId="27" fillId="0" borderId="2" xfId="0" applyNumberFormat="1" applyFont="1" applyBorder="1" applyAlignment="1">
      <alignment horizontal="center" vertical="center"/>
    </xf>
    <xf numFmtId="0" fontId="4" fillId="0" borderId="2" xfId="0" applyFont="1" applyBorder="1" applyAlignment="1">
      <alignment horizontal="left" vertical="center" wrapText="1"/>
    </xf>
    <xf numFmtId="0" fontId="4" fillId="0" borderId="2" xfId="0" applyFont="1" applyBorder="1" applyAlignment="1">
      <alignment horizontal="center" vertical="center" wrapText="1"/>
    </xf>
    <xf numFmtId="176" fontId="4" fillId="0" borderId="2" xfId="0" applyNumberFormat="1" applyFont="1" applyBorder="1" applyAlignment="1">
      <alignment horizontal="center" vertical="center"/>
    </xf>
    <xf numFmtId="0" fontId="34" fillId="0" borderId="0" xfId="0" applyFont="1" applyAlignment="1">
      <alignment horizontal="center" vertical="center"/>
    </xf>
    <xf numFmtId="0" fontId="43" fillId="7" borderId="2" xfId="0" applyFont="1" applyFill="1" applyBorder="1" applyAlignment="1">
      <alignment horizontal="center" vertical="center"/>
    </xf>
    <xf numFmtId="176" fontId="43" fillId="7" borderId="2" xfId="0" applyNumberFormat="1" applyFont="1" applyFill="1" applyBorder="1" applyAlignment="1">
      <alignment horizontal="center"/>
    </xf>
    <xf numFmtId="10" fontId="4" fillId="0" borderId="2" xfId="0" applyNumberFormat="1" applyFont="1" applyBorder="1" applyAlignment="1">
      <alignment horizontal="center"/>
    </xf>
    <xf numFmtId="44" fontId="4" fillId="0" borderId="2" xfId="0" applyNumberFormat="1" applyFont="1" applyBorder="1" applyAlignment="1">
      <alignment horizontal="center" wrapText="1"/>
    </xf>
    <xf numFmtId="0" fontId="4" fillId="0" borderId="2" xfId="0" applyFont="1" applyBorder="1" applyAlignment="1">
      <alignment horizontal="center" wrapText="1"/>
    </xf>
    <xf numFmtId="9" fontId="4" fillId="0" borderId="2" xfId="0" applyNumberFormat="1" applyFont="1" applyBorder="1" applyAlignment="1">
      <alignment horizontal="center" wrapText="1"/>
    </xf>
    <xf numFmtId="0" fontId="4" fillId="0" borderId="2" xfId="0" applyFont="1" applyBorder="1" applyAlignment="1">
      <alignment vertical="center" wrapText="1"/>
    </xf>
    <xf numFmtId="10" fontId="4" fillId="0" borderId="2" xfId="0" applyNumberFormat="1" applyFont="1" applyBorder="1" applyAlignment="1">
      <alignment horizontal="center" vertical="center"/>
    </xf>
    <xf numFmtId="44" fontId="4" fillId="0" borderId="2" xfId="0" applyNumberFormat="1" applyFont="1" applyBorder="1" applyAlignment="1">
      <alignment horizontal="center" vertical="center"/>
    </xf>
    <xf numFmtId="0" fontId="27" fillId="0" borderId="7" xfId="0" applyFont="1" applyBorder="1" applyAlignment="1"/>
    <xf numFmtId="0" fontId="4" fillId="0" borderId="0" xfId="0" applyFont="1" applyAlignment="1">
      <alignment horizontal="center"/>
    </xf>
    <xf numFmtId="0" fontId="4" fillId="0" borderId="0" xfId="0" applyFont="1"/>
    <xf numFmtId="168" fontId="27" fillId="5" borderId="0" xfId="0" applyNumberFormat="1" applyFont="1" applyFill="1" applyAlignment="1">
      <alignment horizontal="right"/>
    </xf>
    <xf numFmtId="168" fontId="4" fillId="0" borderId="0" xfId="0" applyNumberFormat="1" applyFont="1" applyAlignment="1">
      <alignment horizontal="right"/>
    </xf>
    <xf numFmtId="168" fontId="34" fillId="0" borderId="0" xfId="0" applyNumberFormat="1" applyFont="1" applyAlignment="1">
      <alignment horizontal="right"/>
    </xf>
    <xf numFmtId="0" fontId="50" fillId="5" borderId="0" xfId="0" applyFont="1" applyFill="1"/>
    <xf numFmtId="0" fontId="43" fillId="13" borderId="2" xfId="0" applyFont="1" applyFill="1" applyBorder="1" applyAlignment="1">
      <alignment horizontal="center"/>
    </xf>
    <xf numFmtId="0" fontId="43" fillId="13" borderId="8" xfId="0" applyFont="1" applyFill="1" applyBorder="1" applyAlignment="1">
      <alignment horizontal="center" vertical="center"/>
    </xf>
    <xf numFmtId="0" fontId="38" fillId="5" borderId="0" xfId="0" applyFont="1" applyFill="1" applyAlignment="1">
      <alignment horizontal="center"/>
    </xf>
    <xf numFmtId="0" fontId="23" fillId="5" borderId="0" xfId="0" applyFont="1" applyFill="1"/>
    <xf numFmtId="0" fontId="38" fillId="14" borderId="2" xfId="0" applyFont="1" applyFill="1" applyBorder="1" applyAlignment="1">
      <alignment horizontal="left"/>
    </xf>
    <xf numFmtId="0" fontId="43" fillId="14" borderId="2" xfId="0" applyFont="1" applyFill="1" applyBorder="1" applyAlignment="1">
      <alignment horizontal="center" wrapText="1"/>
    </xf>
    <xf numFmtId="0" fontId="43" fillId="14" borderId="2" xfId="0" applyFont="1" applyFill="1" applyBorder="1" applyAlignment="1">
      <alignment horizontal="center" vertical="center" wrapText="1"/>
    </xf>
    <xf numFmtId="0" fontId="4" fillId="14" borderId="2" xfId="0" applyFont="1" applyFill="1" applyBorder="1" applyAlignment="1">
      <alignment horizontal="center" vertical="center"/>
    </xf>
    <xf numFmtId="0" fontId="43" fillId="14" borderId="2" xfId="0" applyFont="1" applyFill="1" applyBorder="1" applyAlignment="1">
      <alignment horizontal="center" vertical="center"/>
    </xf>
    <xf numFmtId="0" fontId="43" fillId="14" borderId="2" xfId="0" applyFont="1" applyFill="1" applyBorder="1" applyAlignment="1">
      <alignment horizontal="center"/>
    </xf>
    <xf numFmtId="168" fontId="38" fillId="14" borderId="2" xfId="0" applyNumberFormat="1" applyFont="1" applyFill="1" applyBorder="1" applyAlignment="1">
      <alignment horizontal="right"/>
    </xf>
    <xf numFmtId="0" fontId="38" fillId="5" borderId="3" xfId="0" applyFont="1" applyFill="1" applyBorder="1" applyAlignment="1">
      <alignment horizontal="center"/>
    </xf>
    <xf numFmtId="0" fontId="4" fillId="0" borderId="2" xfId="0" applyFont="1" applyBorder="1" applyAlignment="1"/>
    <xf numFmtId="0" fontId="4" fillId="0" borderId="2" xfId="0" applyFont="1" applyBorder="1" applyAlignment="1">
      <alignment horizontal="center"/>
    </xf>
    <xf numFmtId="0" fontId="4" fillId="5" borderId="2" xfId="0" applyFont="1" applyFill="1" applyBorder="1" applyAlignment="1">
      <alignment horizontal="center" vertical="center"/>
    </xf>
    <xf numFmtId="168" fontId="4" fillId="0" borderId="2" xfId="0" applyNumberFormat="1" applyFont="1" applyBorder="1" applyAlignment="1">
      <alignment horizontal="right"/>
    </xf>
    <xf numFmtId="0" fontId="4" fillId="5" borderId="0" xfId="0" applyFont="1" applyFill="1" applyAlignment="1">
      <alignment vertical="top"/>
    </xf>
    <xf numFmtId="9" fontId="4" fillId="0" borderId="2" xfId="0" applyNumberFormat="1" applyFont="1" applyBorder="1" applyAlignment="1">
      <alignment horizontal="center" vertical="center"/>
    </xf>
    <xf numFmtId="0" fontId="4" fillId="5" borderId="0" xfId="0" applyFont="1" applyFill="1" applyAlignment="1">
      <alignment vertical="top"/>
    </xf>
    <xf numFmtId="0" fontId="38" fillId="5" borderId="2" xfId="0" applyFont="1" applyFill="1" applyBorder="1" applyAlignment="1">
      <alignment horizontal="left"/>
    </xf>
    <xf numFmtId="0" fontId="43" fillId="5" borderId="2" xfId="0" applyFont="1" applyFill="1" applyBorder="1" applyAlignment="1">
      <alignment horizontal="center" wrapText="1"/>
    </xf>
    <xf numFmtId="0" fontId="43" fillId="5" borderId="2" xfId="0" applyFont="1" applyFill="1" applyBorder="1" applyAlignment="1">
      <alignment horizontal="center" vertical="center" wrapText="1"/>
    </xf>
    <xf numFmtId="0" fontId="43" fillId="5" borderId="2" xfId="0" applyFont="1" applyFill="1" applyBorder="1" applyAlignment="1">
      <alignment horizontal="center" vertical="center"/>
    </xf>
    <xf numFmtId="0" fontId="43" fillId="5" borderId="2" xfId="0" applyFont="1" applyFill="1" applyBorder="1" applyAlignment="1">
      <alignment horizontal="center"/>
    </xf>
    <xf numFmtId="168" fontId="38" fillId="5" borderId="2" xfId="0" applyNumberFormat="1" applyFont="1" applyFill="1" applyBorder="1" applyAlignment="1">
      <alignment horizontal="right"/>
    </xf>
    <xf numFmtId="0" fontId="43" fillId="5" borderId="0" xfId="0" applyFont="1" applyFill="1" applyAlignment="1">
      <alignment horizontal="center"/>
    </xf>
    <xf numFmtId="0" fontId="43" fillId="5" borderId="3" xfId="0" applyFont="1" applyFill="1" applyBorder="1" applyAlignment="1">
      <alignment horizontal="center"/>
    </xf>
    <xf numFmtId="0" fontId="51" fillId="5" borderId="0" xfId="0" applyFont="1" applyFill="1" applyAlignment="1"/>
    <xf numFmtId="0" fontId="4" fillId="5" borderId="0" xfId="0" applyFont="1" applyFill="1" applyAlignment="1"/>
    <xf numFmtId="0" fontId="4" fillId="0" borderId="2" xfId="0" applyFont="1" applyBorder="1" applyAlignment="1">
      <alignment horizontal="center" vertical="center"/>
    </xf>
    <xf numFmtId="0" fontId="4" fillId="5" borderId="0" xfId="0" applyFont="1" applyFill="1" applyAlignment="1">
      <alignment horizontal="center"/>
    </xf>
    <xf numFmtId="0" fontId="43" fillId="5" borderId="2" xfId="0" applyFont="1" applyFill="1" applyBorder="1" applyAlignment="1">
      <alignment horizontal="center" vertical="center"/>
    </xf>
    <xf numFmtId="168" fontId="43" fillId="5" borderId="2" xfId="0" applyNumberFormat="1" applyFont="1" applyFill="1" applyBorder="1" applyAlignment="1">
      <alignment horizontal="center"/>
    </xf>
    <xf numFmtId="168" fontId="43" fillId="7" borderId="2" xfId="0" applyNumberFormat="1" applyFont="1" applyFill="1" applyBorder="1" applyAlignment="1">
      <alignment horizontal="center"/>
    </xf>
    <xf numFmtId="0" fontId="4" fillId="0" borderId="0" xfId="0" applyFont="1" applyAlignment="1">
      <alignment horizontal="center"/>
    </xf>
    <xf numFmtId="9" fontId="4" fillId="5" borderId="0" xfId="0" applyNumberFormat="1" applyFont="1" applyFill="1" applyAlignment="1">
      <alignment horizontal="center"/>
    </xf>
    <xf numFmtId="44" fontId="4" fillId="5" borderId="0" xfId="0" applyNumberFormat="1" applyFont="1" applyFill="1"/>
    <xf numFmtId="0" fontId="27" fillId="8" borderId="0" xfId="0" applyFont="1" applyFill="1"/>
    <xf numFmtId="0" fontId="4" fillId="8" borderId="0" xfId="0" applyFont="1" applyFill="1" applyAlignment="1">
      <alignment horizontal="center"/>
    </xf>
    <xf numFmtId="9" fontId="4" fillId="8" borderId="0" xfId="0" applyNumberFormat="1" applyFont="1" applyFill="1" applyAlignment="1">
      <alignment horizontal="center"/>
    </xf>
    <xf numFmtId="44" fontId="27" fillId="8" borderId="0" xfId="0" applyNumberFormat="1" applyFont="1" applyFill="1" applyAlignment="1">
      <alignment horizontal="center"/>
    </xf>
    <xf numFmtId="0" fontId="27" fillId="5" borderId="0" xfId="0" applyFont="1" applyFill="1"/>
    <xf numFmtId="44" fontId="27" fillId="0" borderId="0" xfId="0" applyNumberFormat="1" applyFont="1" applyAlignment="1">
      <alignment horizontal="center"/>
    </xf>
    <xf numFmtId="0" fontId="27" fillId="0" borderId="0" xfId="0" applyFont="1"/>
    <xf numFmtId="9" fontId="27" fillId="0" borderId="0" xfId="0" applyNumberFormat="1" applyFont="1" applyAlignment="1">
      <alignment horizontal="center"/>
    </xf>
    <xf numFmtId="0" fontId="43" fillId="15" borderId="0" xfId="0" applyFont="1" applyFill="1"/>
    <xf numFmtId="0" fontId="43" fillId="15" borderId="0" xfId="0" applyFont="1" applyFill="1" applyAlignment="1">
      <alignment horizontal="center"/>
    </xf>
    <xf numFmtId="9" fontId="4" fillId="15" borderId="0" xfId="0" applyNumberFormat="1" applyFont="1" applyFill="1" applyAlignment="1">
      <alignment horizontal="center"/>
    </xf>
    <xf numFmtId="44" fontId="43" fillId="15" borderId="0" xfId="0" applyNumberFormat="1" applyFont="1" applyFill="1" applyAlignment="1">
      <alignment horizontal="center"/>
    </xf>
    <xf numFmtId="0" fontId="4" fillId="0" borderId="3" xfId="0" applyFont="1" applyBorder="1" applyAlignment="1">
      <alignment horizontal="right"/>
    </xf>
    <xf numFmtId="0" fontId="27" fillId="5" borderId="4" xfId="0" applyFont="1" applyFill="1" applyBorder="1" applyAlignment="1">
      <alignment horizontal="right"/>
    </xf>
    <xf numFmtId="0" fontId="4" fillId="5" borderId="4" xfId="0" applyFont="1" applyFill="1" applyBorder="1" applyAlignment="1">
      <alignment horizontal="right"/>
    </xf>
    <xf numFmtId="0" fontId="27" fillId="5" borderId="6" xfId="0" applyFont="1" applyFill="1" applyBorder="1" applyAlignment="1">
      <alignment horizontal="center"/>
    </xf>
    <xf numFmtId="0" fontId="27" fillId="5" borderId="7" xfId="0" applyFont="1" applyFill="1" applyBorder="1" applyAlignment="1">
      <alignment horizontal="center"/>
    </xf>
    <xf numFmtId="0" fontId="27" fillId="5" borderId="7" xfId="0" applyFont="1" applyFill="1" applyBorder="1" applyAlignment="1">
      <alignment horizontal="center"/>
    </xf>
    <xf numFmtId="0" fontId="40" fillId="7" borderId="2" xfId="0" applyFont="1" applyFill="1" applyBorder="1" applyAlignment="1">
      <alignment horizontal="center" vertical="center" wrapText="1"/>
    </xf>
    <xf numFmtId="0" fontId="27" fillId="8" borderId="2" xfId="0" applyFont="1" applyFill="1" applyBorder="1" applyAlignment="1"/>
    <xf numFmtId="0" fontId="27" fillId="8" borderId="2" xfId="0" applyFont="1" applyFill="1" applyBorder="1" applyAlignment="1">
      <alignment horizontal="right"/>
    </xf>
    <xf numFmtId="0" fontId="4" fillId="5" borderId="2" xfId="0" applyFont="1" applyFill="1" applyBorder="1" applyAlignment="1">
      <alignment horizontal="right"/>
    </xf>
    <xf numFmtId="0" fontId="4" fillId="0" borderId="2" xfId="0" applyFont="1" applyBorder="1" applyAlignment="1"/>
    <xf numFmtId="0" fontId="4" fillId="5" borderId="2" xfId="0" applyFont="1" applyFill="1" applyBorder="1" applyAlignment="1"/>
    <xf numFmtId="0" fontId="4" fillId="5" borderId="2" xfId="0" applyFont="1" applyFill="1" applyBorder="1" applyAlignment="1">
      <alignment horizontal="right"/>
    </xf>
    <xf numFmtId="0" fontId="4" fillId="5" borderId="2" xfId="0" applyFont="1" applyFill="1" applyBorder="1" applyAlignment="1"/>
    <xf numFmtId="0" fontId="27" fillId="8" borderId="2" xfId="0" applyFont="1" applyFill="1" applyBorder="1" applyAlignment="1">
      <alignment horizontal="right"/>
    </xf>
    <xf numFmtId="0" fontId="4" fillId="5" borderId="4" xfId="0" applyFont="1" applyFill="1" applyBorder="1" applyAlignment="1"/>
    <xf numFmtId="0" fontId="43" fillId="7" borderId="2" xfId="0" applyFont="1" applyFill="1" applyBorder="1" applyAlignment="1"/>
    <xf numFmtId="0" fontId="4" fillId="7" borderId="2" xfId="0" applyFont="1" applyFill="1" applyBorder="1" applyAlignment="1">
      <alignment horizontal="center"/>
    </xf>
    <xf numFmtId="0" fontId="43" fillId="7" borderId="2" xfId="0" applyFont="1" applyFill="1" applyBorder="1" applyAlignment="1">
      <alignment horizontal="right"/>
    </xf>
    <xf numFmtId="0" fontId="4" fillId="3" borderId="0" xfId="0" applyFont="1" applyFill="1" applyAlignment="1"/>
    <xf numFmtId="0" fontId="4" fillId="3" borderId="4" xfId="0" applyFont="1" applyFill="1" applyBorder="1" applyAlignment="1">
      <alignment horizontal="right"/>
    </xf>
    <xf numFmtId="0" fontId="34" fillId="3" borderId="0" xfId="0" applyFont="1" applyFill="1"/>
    <xf numFmtId="0" fontId="4" fillId="3" borderId="0" xfId="0" applyFont="1" applyFill="1" applyAlignment="1">
      <alignment horizontal="right"/>
    </xf>
    <xf numFmtId="4" fontId="17" fillId="3" borderId="0" xfId="0" applyNumberFormat="1" applyFont="1" applyFill="1" applyAlignment="1">
      <alignment horizontal="right"/>
    </xf>
    <xf numFmtId="0" fontId="4" fillId="3" borderId="0" xfId="0" applyFont="1" applyFill="1" applyAlignment="1"/>
    <xf numFmtId="0" fontId="4" fillId="0" borderId="0" xfId="0" applyFont="1" applyAlignment="1">
      <alignment horizontal="right"/>
    </xf>
    <xf numFmtId="44" fontId="43" fillId="7" borderId="2" xfId="0" applyNumberFormat="1" applyFont="1" applyFill="1" applyBorder="1" applyAlignment="1">
      <alignment horizontal="right"/>
    </xf>
    <xf numFmtId="0" fontId="52" fillId="5" borderId="0" xfId="0" applyFont="1" applyFill="1" applyAlignment="1"/>
    <xf numFmtId="44" fontId="4" fillId="5" borderId="0" xfId="0" applyNumberFormat="1" applyFont="1" applyFill="1" applyAlignment="1">
      <alignment horizontal="center" vertical="center"/>
    </xf>
    <xf numFmtId="44" fontId="4" fillId="8" borderId="2" xfId="0" applyNumberFormat="1" applyFont="1" applyFill="1" applyBorder="1" applyAlignment="1">
      <alignment horizontal="center" vertical="center"/>
    </xf>
    <xf numFmtId="44" fontId="4" fillId="8" borderId="2" xfId="0" applyNumberFormat="1" applyFont="1" applyFill="1" applyBorder="1"/>
    <xf numFmtId="9" fontId="4" fillId="8" borderId="2" xfId="0" applyNumberFormat="1" applyFont="1" applyFill="1" applyBorder="1" applyAlignment="1">
      <alignment horizontal="center" vertical="center"/>
    </xf>
    <xf numFmtId="44" fontId="27" fillId="8" borderId="2" xfId="0" applyNumberFormat="1" applyFont="1" applyFill="1" applyBorder="1"/>
    <xf numFmtId="43" fontId="4" fillId="5" borderId="2" xfId="0" applyNumberFormat="1" applyFont="1" applyFill="1" applyBorder="1"/>
    <xf numFmtId="0" fontId="4" fillId="5" borderId="2" xfId="0" applyFont="1" applyFill="1" applyBorder="1" applyAlignment="1">
      <alignment horizontal="center"/>
    </xf>
    <xf numFmtId="44" fontId="27" fillId="5" borderId="2" xfId="0" applyNumberFormat="1" applyFont="1" applyFill="1" applyBorder="1"/>
    <xf numFmtId="0" fontId="43" fillId="5" borderId="2" xfId="0" applyFont="1" applyFill="1" applyBorder="1" applyAlignment="1"/>
    <xf numFmtId="44" fontId="43" fillId="5" borderId="2" xfId="0" applyNumberFormat="1" applyFont="1" applyFill="1" applyBorder="1" applyAlignment="1">
      <alignment horizontal="right"/>
    </xf>
    <xf numFmtId="44" fontId="53" fillId="5" borderId="2" xfId="0" applyNumberFormat="1" applyFont="1" applyFill="1" applyBorder="1"/>
    <xf numFmtId="44" fontId="53" fillId="7" borderId="2" xfId="0" applyNumberFormat="1" applyFont="1" applyFill="1" applyBorder="1"/>
    <xf numFmtId="169" fontId="4" fillId="0" borderId="0" xfId="0" applyNumberFormat="1" applyFont="1"/>
    <xf numFmtId="169" fontId="4" fillId="0" borderId="0" xfId="0" applyNumberFormat="1" applyFont="1" applyAlignment="1">
      <alignment horizontal="right"/>
    </xf>
    <xf numFmtId="0" fontId="27" fillId="3" borderId="1" xfId="0" applyFont="1" applyFill="1" applyBorder="1" applyAlignment="1">
      <alignment vertical="center"/>
    </xf>
    <xf numFmtId="169" fontId="27" fillId="3" borderId="1" xfId="0" applyNumberFormat="1" applyFont="1" applyFill="1" applyBorder="1" applyAlignment="1">
      <alignment vertical="center"/>
    </xf>
    <xf numFmtId="169" fontId="27" fillId="3" borderId="1" xfId="0" applyNumberFormat="1" applyFont="1" applyFill="1" applyBorder="1" applyAlignment="1">
      <alignment horizontal="right" vertical="center"/>
    </xf>
    <xf numFmtId="49" fontId="27" fillId="3" borderId="1" xfId="0" applyNumberFormat="1" applyFont="1" applyFill="1" applyBorder="1" applyAlignment="1">
      <alignment horizontal="center" vertical="center"/>
    </xf>
    <xf numFmtId="169" fontId="27" fillId="3" borderId="1" xfId="0" applyNumberFormat="1" applyFont="1" applyFill="1" applyBorder="1" applyAlignment="1">
      <alignment horizontal="center" vertical="center"/>
    </xf>
    <xf numFmtId="0" fontId="54" fillId="0" borderId="0" xfId="0" applyFont="1"/>
    <xf numFmtId="0" fontId="27" fillId="2" borderId="2" xfId="0" applyFont="1" applyFill="1" applyBorder="1" applyAlignment="1">
      <alignment vertical="center"/>
    </xf>
    <xf numFmtId="0" fontId="27" fillId="2" borderId="2" xfId="0" applyFont="1" applyFill="1" applyBorder="1" applyAlignment="1">
      <alignment horizontal="center" vertical="center"/>
    </xf>
    <xf numFmtId="169" fontId="27" fillId="2" borderId="2" xfId="0" applyNumberFormat="1" applyFont="1" applyFill="1" applyBorder="1" applyAlignment="1">
      <alignment horizontal="center" vertical="center"/>
    </xf>
    <xf numFmtId="169" fontId="27" fillId="2" borderId="2" xfId="0" applyNumberFormat="1" applyFont="1" applyFill="1" applyBorder="1" applyAlignment="1">
      <alignment horizontal="right" vertical="center"/>
    </xf>
    <xf numFmtId="0" fontId="27" fillId="3" borderId="2" xfId="0" applyFont="1" applyFill="1" applyBorder="1" applyAlignment="1">
      <alignment vertical="center"/>
    </xf>
    <xf numFmtId="0" fontId="27" fillId="3" borderId="2" xfId="0" applyFont="1" applyFill="1" applyBorder="1" applyAlignment="1">
      <alignment horizontal="center" vertical="center"/>
    </xf>
    <xf numFmtId="4" fontId="27" fillId="3" borderId="2" xfId="0" applyNumberFormat="1" applyFont="1" applyFill="1" applyBorder="1" applyAlignment="1">
      <alignment horizontal="center" vertical="center"/>
    </xf>
    <xf numFmtId="169" fontId="27" fillId="3" borderId="2" xfId="0" applyNumberFormat="1" applyFont="1" applyFill="1" applyBorder="1" applyAlignment="1">
      <alignment horizontal="center" vertical="center"/>
    </xf>
    <xf numFmtId="169" fontId="27" fillId="3" borderId="2" xfId="0" applyNumberFormat="1" applyFont="1" applyFill="1" applyBorder="1" applyAlignment="1">
      <alignment horizontal="right" vertical="center"/>
    </xf>
    <xf numFmtId="4" fontId="27" fillId="2" borderId="2" xfId="0" applyNumberFormat="1" applyFont="1" applyFill="1" applyBorder="1" applyAlignment="1">
      <alignment horizontal="center" vertical="center"/>
    </xf>
    <xf numFmtId="0" fontId="4" fillId="3" borderId="2" xfId="0" applyFont="1" applyFill="1" applyBorder="1" applyAlignment="1">
      <alignment vertical="center"/>
    </xf>
    <xf numFmtId="0" fontId="4" fillId="3" borderId="2" xfId="0" applyFont="1" applyFill="1" applyBorder="1" applyAlignment="1">
      <alignment horizontal="center" vertical="center"/>
    </xf>
    <xf numFmtId="10" fontId="4" fillId="3" borderId="2" xfId="0" applyNumberFormat="1" applyFont="1" applyFill="1" applyBorder="1" applyAlignment="1">
      <alignment horizontal="center" vertical="center"/>
    </xf>
    <xf numFmtId="169" fontId="4" fillId="3" borderId="2" xfId="0" applyNumberFormat="1" applyFont="1" applyFill="1" applyBorder="1" applyAlignment="1">
      <alignment horizontal="center" vertical="center"/>
    </xf>
    <xf numFmtId="169" fontId="4" fillId="3" borderId="2" xfId="0" applyNumberFormat="1" applyFont="1" applyFill="1" applyBorder="1" applyAlignment="1">
      <alignment horizontal="right" vertical="center"/>
    </xf>
    <xf numFmtId="4" fontId="4" fillId="3" borderId="2" xfId="0" applyNumberFormat="1" applyFont="1" applyFill="1" applyBorder="1" applyAlignment="1">
      <alignment horizontal="center" vertical="center"/>
    </xf>
    <xf numFmtId="0" fontId="4" fillId="0" borderId="2" xfId="0" applyFont="1" applyBorder="1" applyAlignment="1">
      <alignment vertical="center"/>
    </xf>
    <xf numFmtId="169" fontId="4" fillId="0" borderId="2" xfId="0" applyNumberFormat="1" applyFont="1" applyBorder="1" applyAlignment="1">
      <alignment horizontal="center" vertical="center"/>
    </xf>
    <xf numFmtId="0" fontId="4" fillId="3" borderId="1" xfId="0" applyFont="1" applyFill="1" applyBorder="1" applyAlignment="1">
      <alignment horizontal="left" vertical="center"/>
    </xf>
    <xf numFmtId="169" fontId="4" fillId="3" borderId="1" xfId="0" applyNumberFormat="1" applyFont="1" applyFill="1" applyBorder="1" applyAlignment="1">
      <alignment horizontal="right" vertical="center"/>
    </xf>
    <xf numFmtId="0" fontId="55" fillId="0" borderId="0" xfId="0" applyFont="1" applyAlignment="1"/>
    <xf numFmtId="49" fontId="4" fillId="5" borderId="2" xfId="0" applyNumberFormat="1" applyFont="1" applyFill="1" applyBorder="1" applyAlignment="1">
      <alignment horizontal="center"/>
    </xf>
    <xf numFmtId="0" fontId="56" fillId="5" borderId="5" xfId="0" applyFont="1" applyFill="1" applyBorder="1"/>
    <xf numFmtId="10" fontId="4" fillId="0" borderId="2" xfId="0" applyNumberFormat="1" applyFont="1" applyBorder="1" applyAlignment="1">
      <alignment horizontal="center"/>
    </xf>
    <xf numFmtId="165" fontId="4" fillId="5" borderId="2" xfId="0" applyNumberFormat="1" applyFont="1" applyFill="1" applyBorder="1" applyAlignment="1">
      <alignment horizontal="center"/>
    </xf>
    <xf numFmtId="0" fontId="4" fillId="0" borderId="2" xfId="0" applyFont="1" applyBorder="1" applyAlignment="1">
      <alignment horizontal="center"/>
    </xf>
    <xf numFmtId="173" fontId="4" fillId="5" borderId="2" xfId="0" applyNumberFormat="1" applyFont="1" applyFill="1" applyBorder="1" applyAlignment="1">
      <alignment horizontal="center"/>
    </xf>
    <xf numFmtId="173" fontId="27" fillId="5" borderId="2" xfId="0" applyNumberFormat="1" applyFont="1" applyFill="1" applyBorder="1" applyAlignment="1">
      <alignment horizontal="center"/>
    </xf>
    <xf numFmtId="43" fontId="4" fillId="8" borderId="2" xfId="0" applyNumberFormat="1" applyFont="1" applyFill="1" applyBorder="1" applyAlignment="1">
      <alignment horizontal="center"/>
    </xf>
    <xf numFmtId="178" fontId="4" fillId="5" borderId="2" xfId="0" applyNumberFormat="1" applyFont="1" applyFill="1" applyBorder="1" applyAlignment="1">
      <alignment horizontal="center"/>
    </xf>
    <xf numFmtId="0" fontId="34" fillId="5" borderId="2" xfId="0" applyFont="1" applyFill="1" applyBorder="1" applyAlignment="1">
      <alignment horizontal="center"/>
    </xf>
    <xf numFmtId="43" fontId="4" fillId="0" borderId="2" xfId="0" applyNumberFormat="1" applyFont="1" applyBorder="1" applyAlignment="1">
      <alignment horizontal="right"/>
    </xf>
    <xf numFmtId="0" fontId="4" fillId="0" borderId="2" xfId="0" applyFont="1" applyBorder="1" applyAlignment="1">
      <alignment wrapText="1"/>
    </xf>
    <xf numFmtId="0" fontId="57" fillId="0" borderId="2" xfId="0" applyFont="1" applyBorder="1" applyAlignment="1">
      <alignment wrapText="1"/>
    </xf>
    <xf numFmtId="0" fontId="57" fillId="5" borderId="2" xfId="0" applyFont="1" applyFill="1" applyBorder="1"/>
    <xf numFmtId="43" fontId="4" fillId="0" borderId="2" xfId="0" applyNumberFormat="1" applyFont="1" applyBorder="1" applyAlignment="1"/>
    <xf numFmtId="0" fontId="58" fillId="5" borderId="0" xfId="0" applyFont="1" applyFill="1"/>
    <xf numFmtId="6" fontId="4" fillId="5" borderId="2" xfId="0" applyNumberFormat="1" applyFont="1" applyFill="1" applyBorder="1" applyAlignment="1">
      <alignment horizontal="center"/>
    </xf>
    <xf numFmtId="43" fontId="4" fillId="5" borderId="2" xfId="0" applyNumberFormat="1" applyFont="1" applyFill="1" applyBorder="1" applyAlignment="1">
      <alignment horizontal="center"/>
    </xf>
    <xf numFmtId="9" fontId="4" fillId="7" borderId="2" xfId="0" applyNumberFormat="1" applyFont="1" applyFill="1" applyBorder="1" applyAlignment="1">
      <alignment horizontal="center"/>
    </xf>
    <xf numFmtId="0" fontId="59" fillId="5" borderId="1" xfId="0" applyFont="1" applyFill="1" applyBorder="1" applyAlignment="1">
      <alignment vertical="top"/>
    </xf>
    <xf numFmtId="0" fontId="4" fillId="0" borderId="0" xfId="0" applyFont="1" applyAlignment="1">
      <alignment horizontal="right"/>
    </xf>
    <xf numFmtId="0" fontId="27" fillId="5" borderId="4" xfId="0" applyFont="1" applyFill="1" applyBorder="1" applyAlignment="1">
      <alignment horizontal="right"/>
    </xf>
    <xf numFmtId="0" fontId="4" fillId="5" borderId="4" xfId="0" applyFont="1" applyFill="1" applyBorder="1" applyAlignment="1">
      <alignment horizontal="right"/>
    </xf>
    <xf numFmtId="0" fontId="34" fillId="0" borderId="0" xfId="0" applyFont="1" applyAlignment="1">
      <alignment vertical="top"/>
    </xf>
    <xf numFmtId="0" fontId="27" fillId="5" borderId="6" xfId="0" applyFont="1" applyFill="1" applyBorder="1" applyAlignment="1">
      <alignment horizontal="center" vertical="top"/>
    </xf>
    <xf numFmtId="0" fontId="27" fillId="5" borderId="7" xfId="0" applyFont="1" applyFill="1" applyBorder="1" applyAlignment="1">
      <alignment horizontal="center" vertical="center"/>
    </xf>
    <xf numFmtId="0" fontId="27" fillId="5" borderId="7" xfId="0" applyFont="1" applyFill="1" applyBorder="1" applyAlignment="1">
      <alignment horizontal="right"/>
    </xf>
    <xf numFmtId="0" fontId="44" fillId="7" borderId="2" xfId="0" applyFont="1" applyFill="1" applyBorder="1" applyAlignment="1">
      <alignment horizontal="center" vertical="center" wrapText="1"/>
    </xf>
    <xf numFmtId="0" fontId="27" fillId="8" borderId="2" xfId="0" applyFont="1" applyFill="1" applyBorder="1" applyAlignment="1">
      <alignment vertical="top"/>
    </xf>
    <xf numFmtId="0" fontId="4" fillId="8" borderId="2" xfId="0" applyFont="1" applyFill="1" applyBorder="1" applyAlignment="1">
      <alignment horizontal="center"/>
    </xf>
    <xf numFmtId="0" fontId="27" fillId="8" borderId="2" xfId="0" applyFont="1" applyFill="1" applyBorder="1" applyAlignment="1">
      <alignment horizontal="right"/>
    </xf>
    <xf numFmtId="0" fontId="4" fillId="5" borderId="2" xfId="0" applyFont="1" applyFill="1" applyBorder="1" applyAlignment="1">
      <alignment vertical="top"/>
    </xf>
    <xf numFmtId="0" fontId="4" fillId="5" borderId="2" xfId="0" applyFont="1" applyFill="1" applyBorder="1" applyAlignment="1">
      <alignment horizontal="right"/>
    </xf>
    <xf numFmtId="0" fontId="4" fillId="8" borderId="2" xfId="0" applyFont="1" applyFill="1" applyBorder="1" applyAlignment="1">
      <alignment vertical="top"/>
    </xf>
    <xf numFmtId="0" fontId="4" fillId="8" borderId="2" xfId="0" applyFont="1" applyFill="1" applyBorder="1" applyAlignment="1">
      <alignment horizontal="right"/>
    </xf>
    <xf numFmtId="0" fontId="61" fillId="5" borderId="2" xfId="0" applyFont="1" applyFill="1" applyBorder="1" applyAlignment="1">
      <alignment vertical="top" wrapText="1"/>
    </xf>
    <xf numFmtId="0" fontId="4" fillId="5" borderId="2" xfId="0" applyFont="1" applyFill="1" applyBorder="1" applyAlignment="1">
      <alignment vertical="top" wrapText="1"/>
    </xf>
    <xf numFmtId="0" fontId="4" fillId="5" borderId="2" xfId="0" applyFont="1" applyFill="1" applyBorder="1" applyAlignment="1">
      <alignment horizontal="center" wrapText="1"/>
    </xf>
    <xf numFmtId="0" fontId="4" fillId="5" borderId="2" xfId="0" applyFont="1" applyFill="1" applyBorder="1" applyAlignment="1">
      <alignment horizontal="center" vertical="top" wrapText="1"/>
    </xf>
    <xf numFmtId="0" fontId="4" fillId="5" borderId="2" xfId="0" applyFont="1" applyFill="1" applyBorder="1" applyAlignment="1">
      <alignment horizontal="center" vertical="center"/>
    </xf>
    <xf numFmtId="0" fontId="4" fillId="0" borderId="2" xfId="0" applyFont="1" applyBorder="1" applyAlignment="1">
      <alignment vertical="top"/>
    </xf>
    <xf numFmtId="0" fontId="4" fillId="0" borderId="2" xfId="0" applyFont="1" applyBorder="1" applyAlignment="1">
      <alignment horizontal="right"/>
    </xf>
    <xf numFmtId="0" fontId="27" fillId="5" borderId="2" xfId="0" applyFont="1" applyFill="1" applyBorder="1" applyAlignment="1">
      <alignment vertical="top"/>
    </xf>
    <xf numFmtId="0" fontId="43" fillId="7" borderId="2" xfId="0" applyFont="1" applyFill="1" applyBorder="1" applyAlignment="1">
      <alignment vertical="top"/>
    </xf>
    <xf numFmtId="0" fontId="43" fillId="7" borderId="2" xfId="0" applyFont="1" applyFill="1" applyBorder="1" applyAlignment="1">
      <alignment horizontal="center" vertical="center"/>
    </xf>
    <xf numFmtId="0" fontId="43" fillId="7" borderId="2" xfId="0" applyFont="1" applyFill="1" applyBorder="1" applyAlignment="1">
      <alignment horizontal="center"/>
    </xf>
    <xf numFmtId="0" fontId="4" fillId="7" borderId="2" xfId="0" applyFont="1" applyFill="1" applyBorder="1"/>
    <xf numFmtId="0" fontId="43" fillId="7" borderId="2" xfId="0" applyFont="1" applyFill="1" applyBorder="1" applyAlignment="1">
      <alignment horizontal="right"/>
    </xf>
    <xf numFmtId="0" fontId="63" fillId="5" borderId="2" xfId="0" applyFont="1" applyFill="1" applyBorder="1"/>
    <xf numFmtId="0" fontId="64" fillId="5" borderId="2" xfId="0" applyFont="1" applyFill="1" applyBorder="1" applyAlignment="1">
      <alignment horizontal="center" wrapText="1"/>
    </xf>
    <xf numFmtId="10" fontId="27" fillId="5" borderId="2" xfId="0" applyNumberFormat="1" applyFont="1" applyFill="1" applyBorder="1" applyAlignment="1">
      <alignment horizontal="center"/>
    </xf>
    <xf numFmtId="0" fontId="60" fillId="0" borderId="2" xfId="0" applyFont="1" applyBorder="1"/>
    <xf numFmtId="0" fontId="65" fillId="5" borderId="2" xfId="0" applyFont="1" applyFill="1" applyBorder="1"/>
    <xf numFmtId="0" fontId="60" fillId="5" borderId="2" xfId="0" applyFont="1" applyFill="1" applyBorder="1"/>
    <xf numFmtId="0" fontId="66" fillId="5" borderId="2" xfId="0" applyFont="1" applyFill="1" applyBorder="1" applyAlignment="1">
      <alignment horizontal="center" wrapText="1"/>
    </xf>
    <xf numFmtId="44" fontId="43" fillId="7" borderId="2" xfId="0" applyNumberFormat="1" applyFont="1" applyFill="1" applyBorder="1" applyAlignment="1">
      <alignment horizontal="right"/>
    </xf>
    <xf numFmtId="0" fontId="67" fillId="5" borderId="1" xfId="0" applyFont="1" applyFill="1" applyBorder="1" applyAlignment="1"/>
    <xf numFmtId="0" fontId="22" fillId="5" borderId="4" xfId="0" applyFont="1" applyFill="1" applyBorder="1" applyAlignment="1">
      <alignment horizontal="center"/>
    </xf>
    <xf numFmtId="0" fontId="4" fillId="5" borderId="7" xfId="0" applyFont="1" applyFill="1" applyBorder="1" applyAlignment="1"/>
    <xf numFmtId="0" fontId="22" fillId="5" borderId="7" xfId="0" applyFont="1" applyFill="1" applyBorder="1" applyAlignment="1">
      <alignment horizontal="center"/>
    </xf>
    <xf numFmtId="0" fontId="4" fillId="5" borderId="7" xfId="0" applyFont="1" applyFill="1" applyBorder="1" applyAlignment="1">
      <alignment horizontal="center"/>
    </xf>
    <xf numFmtId="168" fontId="4" fillId="0" borderId="0" xfId="0" applyNumberFormat="1" applyFont="1" applyAlignment="1">
      <alignment horizontal="center"/>
    </xf>
    <xf numFmtId="168" fontId="27" fillId="5" borderId="0" xfId="0" applyNumberFormat="1" applyFont="1" applyFill="1" applyAlignment="1">
      <alignment horizontal="center"/>
    </xf>
    <xf numFmtId="168" fontId="44" fillId="7" borderId="2" xfId="0" applyNumberFormat="1" applyFont="1" applyFill="1" applyBorder="1" applyAlignment="1">
      <alignment horizontal="center" vertical="center" wrapText="1"/>
    </xf>
    <xf numFmtId="0" fontId="4" fillId="0" borderId="3" xfId="0" applyFont="1" applyBorder="1"/>
    <xf numFmtId="179" fontId="4" fillId="5" borderId="2" xfId="0" applyNumberFormat="1" applyFont="1" applyFill="1" applyBorder="1" applyAlignment="1">
      <alignment horizontal="center" wrapText="1"/>
    </xf>
    <xf numFmtId="179" fontId="4" fillId="0" borderId="2" xfId="0" applyNumberFormat="1" applyFont="1" applyBorder="1" applyAlignment="1">
      <alignment horizontal="right"/>
    </xf>
    <xf numFmtId="44" fontId="4" fillId="8" borderId="2" xfId="0" applyNumberFormat="1" applyFont="1" applyFill="1" applyBorder="1" applyAlignment="1">
      <alignment horizontal="center"/>
    </xf>
    <xf numFmtId="179" fontId="4" fillId="5" borderId="2" xfId="0" applyNumberFormat="1" applyFont="1" applyFill="1" applyBorder="1"/>
    <xf numFmtId="0" fontId="53" fillId="0" borderId="2" xfId="0" applyFont="1" applyBorder="1" applyAlignment="1"/>
    <xf numFmtId="180" fontId="4" fillId="5" borderId="2" xfId="0" applyNumberFormat="1" applyFont="1" applyFill="1" applyBorder="1" applyAlignment="1">
      <alignment horizontal="center"/>
    </xf>
    <xf numFmtId="168" fontId="4" fillId="0" borderId="2" xfId="0" applyNumberFormat="1" applyFont="1" applyBorder="1" applyAlignment="1">
      <alignment horizontal="right"/>
    </xf>
    <xf numFmtId="168" fontId="43" fillId="7" borderId="2" xfId="0" applyNumberFormat="1" applyFont="1" applyFill="1" applyBorder="1" applyAlignment="1">
      <alignment horizontal="right"/>
    </xf>
    <xf numFmtId="0" fontId="68" fillId="5" borderId="1" xfId="0" applyFont="1" applyFill="1" applyBorder="1"/>
    <xf numFmtId="0" fontId="38" fillId="5" borderId="2" xfId="0" applyFont="1" applyFill="1" applyBorder="1"/>
    <xf numFmtId="0" fontId="23" fillId="0" borderId="2" xfId="0" applyFont="1" applyBorder="1"/>
    <xf numFmtId="0" fontId="23" fillId="0" borderId="2" xfId="0" applyFont="1" applyBorder="1" applyAlignment="1">
      <alignment horizontal="center"/>
    </xf>
    <xf numFmtId="0" fontId="53" fillId="5" borderId="2" xfId="0" applyFont="1" applyFill="1" applyBorder="1" applyAlignment="1">
      <alignment horizontal="center"/>
    </xf>
    <xf numFmtId="0" fontId="23" fillId="5" borderId="2" xfId="0" applyFont="1" applyFill="1" applyBorder="1" applyAlignment="1">
      <alignment horizontal="center"/>
    </xf>
    <xf numFmtId="0" fontId="38" fillId="5" borderId="2" xfId="0" applyFont="1" applyFill="1" applyBorder="1" applyAlignment="1">
      <alignment horizontal="center"/>
    </xf>
    <xf numFmtId="0" fontId="53" fillId="0" borderId="2" xfId="0" applyFont="1" applyBorder="1" applyAlignment="1">
      <alignment horizontal="center"/>
    </xf>
    <xf numFmtId="0" fontId="23" fillId="5" borderId="2" xfId="0" applyFont="1" applyFill="1" applyBorder="1"/>
    <xf numFmtId="0" fontId="4" fillId="7" borderId="2" xfId="0" applyFont="1" applyFill="1" applyBorder="1" applyAlignment="1">
      <alignment horizontal="center"/>
    </xf>
    <xf numFmtId="0" fontId="27" fillId="0" borderId="2" xfId="0" applyFont="1" applyBorder="1" applyAlignment="1">
      <alignment horizontal="center"/>
    </xf>
    <xf numFmtId="168" fontId="4" fillId="0" borderId="3" xfId="0" applyNumberFormat="1" applyFont="1" applyBorder="1" applyAlignment="1">
      <alignment horizontal="right"/>
    </xf>
    <xf numFmtId="168" fontId="4" fillId="5" borderId="4" xfId="0" applyNumberFormat="1" applyFont="1" applyFill="1" applyBorder="1" applyAlignment="1">
      <alignment horizontal="right"/>
    </xf>
    <xf numFmtId="168" fontId="27" fillId="5" borderId="7" xfId="0" applyNumberFormat="1" applyFont="1" applyFill="1" applyBorder="1" applyAlignment="1">
      <alignment horizontal="center" vertical="center"/>
    </xf>
    <xf numFmtId="0" fontId="27" fillId="8" borderId="2" xfId="0" applyFont="1" applyFill="1" applyBorder="1" applyAlignment="1">
      <alignment horizontal="center"/>
    </xf>
    <xf numFmtId="168" fontId="27" fillId="8" borderId="2" xfId="0" applyNumberFormat="1" applyFont="1" applyFill="1" applyBorder="1" applyAlignment="1">
      <alignment horizontal="right"/>
    </xf>
    <xf numFmtId="168" fontId="4" fillId="5" borderId="2" xfId="0" applyNumberFormat="1" applyFont="1" applyFill="1" applyBorder="1" applyAlignment="1">
      <alignment horizontal="right"/>
    </xf>
    <xf numFmtId="168" fontId="27" fillId="5" borderId="2" xfId="0" applyNumberFormat="1" applyFont="1" applyFill="1" applyBorder="1" applyAlignment="1">
      <alignment horizontal="right"/>
    </xf>
    <xf numFmtId="0" fontId="4" fillId="5" borderId="2" xfId="0" applyFont="1" applyFill="1" applyBorder="1" applyAlignment="1">
      <alignment horizontal="center"/>
    </xf>
    <xf numFmtId="168" fontId="34" fillId="0" borderId="2" xfId="0" applyNumberFormat="1" applyFont="1" applyBorder="1" applyAlignment="1">
      <alignment horizontal="right"/>
    </xf>
    <xf numFmtId="0" fontId="69" fillId="3" borderId="1" xfId="0" applyFont="1" applyFill="1" applyBorder="1" applyAlignment="1">
      <alignment vertical="center"/>
    </xf>
    <xf numFmtId="0" fontId="70" fillId="3" borderId="1" xfId="0" applyFont="1" applyFill="1" applyBorder="1" applyAlignment="1">
      <alignment vertical="center"/>
    </xf>
    <xf numFmtId="0" fontId="71" fillId="3" borderId="1" xfId="0" applyFont="1" applyFill="1" applyBorder="1" applyAlignment="1">
      <alignment vertical="center" wrapText="1"/>
    </xf>
    <xf numFmtId="0" fontId="28" fillId="0" borderId="0" xfId="0" applyFont="1" applyAlignment="1">
      <alignment wrapText="1"/>
    </xf>
    <xf numFmtId="49" fontId="27" fillId="3" borderId="18" xfId="0" applyNumberFormat="1" applyFont="1" applyFill="1" applyBorder="1" applyAlignment="1">
      <alignment horizontal="center" vertical="center"/>
    </xf>
    <xf numFmtId="169" fontId="27" fillId="3" borderId="18" xfId="0" applyNumberFormat="1" applyFont="1" applyFill="1" applyBorder="1" applyAlignment="1">
      <alignment horizontal="center" vertical="center"/>
    </xf>
    <xf numFmtId="0" fontId="27" fillId="8" borderId="0" xfId="0" applyFont="1" applyFill="1"/>
    <xf numFmtId="182" fontId="4" fillId="5" borderId="2" xfId="0" applyNumberFormat="1" applyFont="1" applyFill="1" applyBorder="1" applyAlignment="1">
      <alignment horizontal="center"/>
    </xf>
    <xf numFmtId="0" fontId="27" fillId="5" borderId="2" xfId="0" applyFont="1" applyFill="1" applyBorder="1"/>
    <xf numFmtId="0" fontId="27" fillId="5" borderId="2" xfId="0" applyFont="1" applyFill="1" applyBorder="1" applyAlignment="1">
      <alignment horizontal="center"/>
    </xf>
    <xf numFmtId="177" fontId="4" fillId="5" borderId="2" xfId="0" applyNumberFormat="1" applyFont="1" applyFill="1" applyBorder="1" applyAlignment="1">
      <alignment horizontal="center"/>
    </xf>
    <xf numFmtId="0" fontId="43" fillId="7" borderId="2" xfId="0" applyFont="1" applyFill="1" applyBorder="1"/>
    <xf numFmtId="0" fontId="42" fillId="5" borderId="5" xfId="0" applyFont="1" applyFill="1" applyBorder="1"/>
    <xf numFmtId="4" fontId="4" fillId="0" borderId="0" xfId="0" applyNumberFormat="1" applyFont="1" applyAlignment="1">
      <alignment horizontal="right"/>
    </xf>
    <xf numFmtId="4" fontId="27" fillId="5" borderId="4" xfId="0" applyNumberFormat="1" applyFont="1" applyFill="1" applyBorder="1" applyAlignment="1">
      <alignment horizontal="right"/>
    </xf>
    <xf numFmtId="4" fontId="4" fillId="5" borderId="4" xfId="0" applyNumberFormat="1" applyFont="1" applyFill="1" applyBorder="1" applyAlignment="1">
      <alignment horizontal="right"/>
    </xf>
    <xf numFmtId="0" fontId="42" fillId="0" borderId="0" xfId="0" applyFont="1" applyAlignment="1"/>
    <xf numFmtId="4" fontId="27" fillId="5" borderId="7" xfId="0" applyNumberFormat="1" applyFont="1" applyFill="1" applyBorder="1" applyAlignment="1">
      <alignment horizontal="center"/>
    </xf>
    <xf numFmtId="0" fontId="40" fillId="7" borderId="25" xfId="0" applyFont="1" applyFill="1" applyBorder="1" applyAlignment="1">
      <alignment horizontal="center" vertical="center" wrapText="1"/>
    </xf>
    <xf numFmtId="169" fontId="40" fillId="7" borderId="25" xfId="0" applyNumberFormat="1" applyFont="1" applyFill="1" applyBorder="1" applyAlignment="1">
      <alignment horizontal="center" vertical="center" wrapText="1"/>
    </xf>
    <xf numFmtId="0" fontId="27" fillId="8" borderId="2" xfId="0" applyFont="1" applyFill="1" applyBorder="1" applyAlignment="1">
      <alignment horizontal="left"/>
    </xf>
    <xf numFmtId="4" fontId="27" fillId="8" borderId="2" xfId="0" applyNumberFormat="1" applyFont="1" applyFill="1" applyBorder="1" applyAlignment="1">
      <alignment horizontal="right"/>
    </xf>
    <xf numFmtId="4" fontId="4" fillId="5" borderId="2" xfId="0" applyNumberFormat="1" applyFont="1" applyFill="1" applyBorder="1" applyAlignment="1">
      <alignment horizontal="right"/>
    </xf>
    <xf numFmtId="4" fontId="34" fillId="0" borderId="0" xfId="0" applyNumberFormat="1" applyFont="1"/>
    <xf numFmtId="4" fontId="4" fillId="0" borderId="2" xfId="0" applyNumberFormat="1" applyFont="1" applyBorder="1" applyAlignment="1">
      <alignment horizontal="right"/>
    </xf>
    <xf numFmtId="0" fontId="43" fillId="7" borderId="25" xfId="0" applyFont="1" applyFill="1" applyBorder="1" applyAlignment="1">
      <alignment horizontal="left" vertical="center"/>
    </xf>
    <xf numFmtId="0" fontId="43" fillId="7" borderId="25" xfId="0" applyFont="1" applyFill="1" applyBorder="1" applyAlignment="1">
      <alignment horizontal="center" vertical="center"/>
    </xf>
    <xf numFmtId="183" fontId="43" fillId="7" borderId="25" xfId="0" applyNumberFormat="1" applyFont="1" applyFill="1" applyBorder="1" applyAlignment="1">
      <alignment horizontal="center" vertical="center"/>
    </xf>
    <xf numFmtId="169" fontId="43" fillId="7" borderId="25" xfId="0" applyNumberFormat="1" applyFont="1" applyFill="1" applyBorder="1" applyAlignment="1">
      <alignment horizontal="center" vertical="center"/>
    </xf>
    <xf numFmtId="169" fontId="43" fillId="7" borderId="25" xfId="0" applyNumberFormat="1" applyFont="1" applyFill="1" applyBorder="1" applyAlignment="1">
      <alignment horizontal="right" vertical="center"/>
    </xf>
    <xf numFmtId="4" fontId="34" fillId="0" borderId="0" xfId="0" applyNumberFormat="1" applyFont="1" applyAlignment="1">
      <alignment horizontal="right"/>
    </xf>
    <xf numFmtId="49" fontId="4" fillId="5" borderId="2" xfId="0" applyNumberFormat="1" applyFont="1" applyFill="1" applyBorder="1" applyAlignment="1">
      <alignment wrapText="1"/>
    </xf>
    <xf numFmtId="184" fontId="4" fillId="5" borderId="2" xfId="0" applyNumberFormat="1" applyFont="1" applyFill="1" applyBorder="1" applyAlignment="1">
      <alignment horizontal="center"/>
    </xf>
    <xf numFmtId="185" fontId="4" fillId="5" borderId="2" xfId="0" applyNumberFormat="1" applyFont="1" applyFill="1" applyBorder="1" applyAlignment="1">
      <alignment horizontal="center"/>
    </xf>
    <xf numFmtId="186" fontId="4" fillId="5" borderId="2" xfId="0" applyNumberFormat="1" applyFont="1" applyFill="1" applyBorder="1" applyAlignment="1">
      <alignment horizontal="center"/>
    </xf>
    <xf numFmtId="187" fontId="4" fillId="5" borderId="2" xfId="0" applyNumberFormat="1" applyFont="1" applyFill="1" applyBorder="1" applyAlignment="1">
      <alignment horizontal="center"/>
    </xf>
    <xf numFmtId="49" fontId="4" fillId="5" borderId="2" xfId="0" applyNumberFormat="1" applyFont="1" applyFill="1" applyBorder="1" applyAlignment="1"/>
    <xf numFmtId="187" fontId="4" fillId="5" borderId="2" xfId="0" applyNumberFormat="1" applyFont="1" applyFill="1" applyBorder="1" applyAlignment="1">
      <alignment horizontal="center"/>
    </xf>
    <xf numFmtId="0" fontId="4" fillId="2" borderId="2" xfId="0" applyFont="1" applyFill="1" applyBorder="1"/>
    <xf numFmtId="0" fontId="4" fillId="2" borderId="2" xfId="0" applyFont="1" applyFill="1" applyBorder="1" applyAlignment="1">
      <alignment horizontal="center"/>
    </xf>
    <xf numFmtId="9" fontId="4" fillId="2" borderId="2" xfId="0" applyNumberFormat="1" applyFont="1" applyFill="1" applyBorder="1" applyAlignment="1">
      <alignment horizontal="center"/>
    </xf>
    <xf numFmtId="44" fontId="27" fillId="2" borderId="2" xfId="0" applyNumberFormat="1" applyFont="1" applyFill="1" applyBorder="1" applyAlignment="1">
      <alignment horizontal="center"/>
    </xf>
    <xf numFmtId="49" fontId="4" fillId="2" borderId="2" xfId="0" applyNumberFormat="1" applyFont="1" applyFill="1" applyBorder="1" applyAlignment="1"/>
    <xf numFmtId="0" fontId="4" fillId="0" borderId="3" xfId="0" applyFont="1" applyBorder="1" applyAlignment="1">
      <alignment horizontal="center" vertical="center"/>
    </xf>
    <xf numFmtId="168" fontId="4" fillId="0" borderId="3" xfId="0" applyNumberFormat="1" applyFont="1" applyBorder="1" applyAlignment="1">
      <alignment horizontal="center" vertical="center"/>
    </xf>
    <xf numFmtId="0" fontId="4" fillId="5" borderId="4" xfId="0" applyFont="1" applyFill="1" applyBorder="1" applyAlignment="1">
      <alignment horizontal="center" vertical="center"/>
    </xf>
    <xf numFmtId="168" fontId="4" fillId="5" borderId="4" xfId="0" applyNumberFormat="1" applyFont="1" applyFill="1" applyBorder="1" applyAlignment="1">
      <alignment horizontal="center" vertical="center"/>
    </xf>
    <xf numFmtId="0" fontId="27" fillId="5" borderId="7" xfId="0" applyFont="1" applyFill="1" applyBorder="1" applyAlignment="1">
      <alignment horizontal="center"/>
    </xf>
    <xf numFmtId="168" fontId="27" fillId="5" borderId="7" xfId="0" applyNumberFormat="1" applyFont="1" applyFill="1" applyBorder="1" applyAlignment="1">
      <alignment horizontal="center"/>
    </xf>
    <xf numFmtId="168" fontId="40" fillId="7" borderId="25" xfId="0" applyNumberFormat="1" applyFont="1" applyFill="1" applyBorder="1" applyAlignment="1">
      <alignment horizontal="center" vertical="center" wrapText="1"/>
    </xf>
    <xf numFmtId="0" fontId="4" fillId="8" borderId="2" xfId="0" applyFont="1" applyFill="1" applyBorder="1" applyAlignment="1">
      <alignment horizontal="center" vertical="center"/>
    </xf>
    <xf numFmtId="168" fontId="4" fillId="8" borderId="2" xfId="0" applyNumberFormat="1" applyFont="1" applyFill="1" applyBorder="1" applyAlignment="1">
      <alignment horizontal="center" vertical="center"/>
    </xf>
    <xf numFmtId="0" fontId="27" fillId="5" borderId="2" xfId="0" applyFont="1" applyFill="1" applyBorder="1" applyAlignment="1">
      <alignment horizontal="left"/>
    </xf>
    <xf numFmtId="168" fontId="4" fillId="5" borderId="2" xfId="0" applyNumberFormat="1" applyFont="1" applyFill="1" applyBorder="1" applyAlignment="1">
      <alignment horizontal="center" vertical="center"/>
    </xf>
    <xf numFmtId="168" fontId="27" fillId="5" borderId="2" xfId="0" applyNumberFormat="1" applyFont="1" applyFill="1" applyBorder="1" applyAlignment="1">
      <alignment horizontal="center" vertical="center"/>
    </xf>
    <xf numFmtId="0" fontId="27" fillId="5" borderId="2" xfId="0" applyFont="1" applyFill="1" applyBorder="1" applyAlignment="1">
      <alignment horizontal="center" vertical="center"/>
    </xf>
    <xf numFmtId="0" fontId="23" fillId="5" borderId="2" xfId="0" applyFont="1" applyFill="1" applyBorder="1" applyAlignment="1">
      <alignment horizontal="center" vertical="center"/>
    </xf>
    <xf numFmtId="9" fontId="27" fillId="5" borderId="2" xfId="0" applyNumberFormat="1" applyFont="1" applyFill="1" applyBorder="1" applyAlignment="1">
      <alignment horizontal="center" vertical="center"/>
    </xf>
    <xf numFmtId="168" fontId="4" fillId="0" borderId="2" xfId="0" applyNumberFormat="1" applyFont="1" applyBorder="1" applyAlignment="1">
      <alignment horizontal="right"/>
    </xf>
    <xf numFmtId="168" fontId="4" fillId="0" borderId="2" xfId="0" applyNumberFormat="1" applyFont="1" applyBorder="1" applyAlignment="1">
      <alignment horizontal="center" vertical="center"/>
    </xf>
    <xf numFmtId="168" fontId="4" fillId="0" borderId="2" xfId="0" applyNumberFormat="1" applyFont="1" applyBorder="1"/>
    <xf numFmtId="0" fontId="43" fillId="7" borderId="2" xfId="0" applyFont="1" applyFill="1" applyBorder="1" applyAlignment="1">
      <alignment horizontal="left" vertical="center"/>
    </xf>
    <xf numFmtId="183" fontId="43" fillId="7" borderId="2" xfId="0" applyNumberFormat="1" applyFont="1" applyFill="1" applyBorder="1" applyAlignment="1">
      <alignment horizontal="center" vertical="center"/>
    </xf>
    <xf numFmtId="168" fontId="43" fillId="7" borderId="2" xfId="0" applyNumberFormat="1" applyFont="1" applyFill="1" applyBorder="1" applyAlignment="1">
      <alignment horizontal="center" vertical="center"/>
    </xf>
    <xf numFmtId="168" fontId="43" fillId="7" borderId="2" xfId="0" applyNumberFormat="1" applyFont="1" applyFill="1" applyBorder="1" applyAlignment="1">
      <alignment horizontal="right" vertical="center"/>
    </xf>
    <xf numFmtId="0" fontId="43" fillId="5" borderId="0" xfId="0" applyFont="1" applyFill="1" applyAlignment="1">
      <alignment horizontal="left" vertical="center"/>
    </xf>
    <xf numFmtId="0" fontId="43" fillId="5" borderId="0" xfId="0" applyFont="1" applyFill="1" applyAlignment="1">
      <alignment horizontal="center" vertical="center"/>
    </xf>
    <xf numFmtId="183" fontId="43" fillId="5" borderId="0" xfId="0" applyNumberFormat="1" applyFont="1" applyFill="1" applyAlignment="1">
      <alignment horizontal="center" vertical="center"/>
    </xf>
    <xf numFmtId="169" fontId="43" fillId="5" borderId="0" xfId="0" applyNumberFormat="1" applyFont="1" applyFill="1" applyAlignment="1">
      <alignment horizontal="center" vertical="center"/>
    </xf>
    <xf numFmtId="169" fontId="43" fillId="5" borderId="0" xfId="0" applyNumberFormat="1" applyFont="1" applyFill="1" applyAlignment="1">
      <alignment horizontal="right" vertical="center"/>
    </xf>
    <xf numFmtId="168" fontId="34" fillId="0" borderId="0" xfId="0" applyNumberFormat="1" applyFont="1" applyAlignment="1">
      <alignment horizontal="center" vertical="center"/>
    </xf>
    <xf numFmtId="4" fontId="27" fillId="5" borderId="7" xfId="0" applyNumberFormat="1" applyFont="1" applyFill="1" applyBorder="1" applyAlignment="1">
      <alignment horizontal="center"/>
    </xf>
    <xf numFmtId="180" fontId="4" fillId="5" borderId="2" xfId="0" applyNumberFormat="1" applyFont="1" applyFill="1" applyBorder="1" applyAlignment="1">
      <alignment horizontal="right"/>
    </xf>
    <xf numFmtId="180" fontId="4" fillId="5" borderId="2" xfId="0" applyNumberFormat="1" applyFont="1" applyFill="1" applyBorder="1"/>
    <xf numFmtId="180" fontId="27" fillId="5" borderId="2" xfId="0" applyNumberFormat="1" applyFont="1" applyFill="1" applyBorder="1" applyAlignment="1">
      <alignment horizontal="center"/>
    </xf>
    <xf numFmtId="180" fontId="43" fillId="7" borderId="2" xfId="0" applyNumberFormat="1" applyFont="1" applyFill="1" applyBorder="1" applyAlignment="1">
      <alignment horizontal="center"/>
    </xf>
    <xf numFmtId="0" fontId="27" fillId="5" borderId="1" xfId="0" applyFont="1" applyFill="1" applyBorder="1" applyAlignment="1"/>
    <xf numFmtId="168" fontId="27" fillId="5" borderId="4" xfId="0" applyNumberFormat="1" applyFont="1" applyFill="1" applyBorder="1" applyAlignment="1">
      <alignment horizontal="right"/>
    </xf>
    <xf numFmtId="0" fontId="27" fillId="16" borderId="5" xfId="0" applyFont="1" applyFill="1" applyBorder="1" applyAlignment="1"/>
    <xf numFmtId="0" fontId="27" fillId="5" borderId="7" xfId="0" applyFont="1" applyFill="1" applyBorder="1" applyAlignment="1">
      <alignment horizontal="center" vertical="center"/>
    </xf>
    <xf numFmtId="168" fontId="27" fillId="5" borderId="7" xfId="0" applyNumberFormat="1" applyFont="1" applyFill="1" applyBorder="1" applyAlignment="1">
      <alignment horizontal="center"/>
    </xf>
    <xf numFmtId="0" fontId="44" fillId="7" borderId="2" xfId="0" applyFont="1" applyFill="1" applyBorder="1" applyAlignment="1">
      <alignment horizontal="center" vertical="center" wrapText="1"/>
    </xf>
    <xf numFmtId="168" fontId="44" fillId="7" borderId="2" xfId="0" applyNumberFormat="1" applyFont="1" applyFill="1" applyBorder="1" applyAlignment="1">
      <alignment horizontal="center" vertical="center" wrapText="1"/>
    </xf>
    <xf numFmtId="168" fontId="27" fillId="8" borderId="2" xfId="0" applyNumberFormat="1" applyFont="1" applyFill="1" applyBorder="1" applyAlignment="1">
      <alignment horizontal="right"/>
    </xf>
    <xf numFmtId="10" fontId="4" fillId="5" borderId="2" xfId="0" applyNumberFormat="1" applyFont="1" applyFill="1" applyBorder="1" applyAlignment="1">
      <alignment horizontal="center" vertical="center"/>
    </xf>
    <xf numFmtId="10" fontId="4" fillId="5" borderId="2" xfId="0" applyNumberFormat="1" applyFont="1" applyFill="1" applyBorder="1" applyAlignment="1">
      <alignment horizontal="center"/>
    </xf>
    <xf numFmtId="9" fontId="4" fillId="5" borderId="2" xfId="0" applyNumberFormat="1" applyFont="1" applyFill="1" applyBorder="1" applyAlignment="1">
      <alignment horizontal="center"/>
    </xf>
    <xf numFmtId="168" fontId="4" fillId="5" borderId="2" xfId="0" applyNumberFormat="1" applyFont="1" applyFill="1" applyBorder="1" applyAlignment="1">
      <alignment horizontal="right"/>
    </xf>
    <xf numFmtId="0" fontId="4" fillId="0" borderId="0" xfId="0" applyFont="1" applyAlignment="1"/>
    <xf numFmtId="168" fontId="4" fillId="5" borderId="2" xfId="0" applyNumberFormat="1" applyFont="1" applyFill="1" applyBorder="1" applyAlignment="1">
      <alignment horizontal="center" vertical="center"/>
    </xf>
    <xf numFmtId="0" fontId="4" fillId="5" borderId="2" xfId="0" applyFont="1" applyFill="1" applyBorder="1" applyAlignment="1">
      <alignment vertical="center"/>
    </xf>
    <xf numFmtId="0" fontId="4" fillId="0" borderId="7" xfId="0" applyFont="1" applyBorder="1" applyAlignment="1"/>
    <xf numFmtId="0" fontId="4" fillId="5" borderId="2" xfId="0" applyFont="1" applyFill="1" applyBorder="1" applyAlignment="1">
      <alignment wrapText="1"/>
    </xf>
    <xf numFmtId="9" fontId="4" fillId="5" borderId="2" xfId="0" applyNumberFormat="1" applyFont="1" applyFill="1" applyBorder="1" applyAlignment="1">
      <alignment horizontal="center" vertical="center"/>
    </xf>
    <xf numFmtId="0" fontId="4" fillId="5" borderId="4" xfId="0" applyFont="1" applyFill="1" applyBorder="1" applyAlignment="1"/>
    <xf numFmtId="0" fontId="4" fillId="0" borderId="4" xfId="0" applyFont="1" applyBorder="1" applyAlignment="1"/>
    <xf numFmtId="0" fontId="4" fillId="0" borderId="4" xfId="0" applyFont="1" applyBorder="1" applyAlignment="1"/>
    <xf numFmtId="168" fontId="4" fillId="7" borderId="2" xfId="0" applyNumberFormat="1" applyFont="1" applyFill="1" applyBorder="1"/>
    <xf numFmtId="168" fontId="4" fillId="7" borderId="2" xfId="0" applyNumberFormat="1" applyFont="1" applyFill="1" applyBorder="1" applyAlignment="1">
      <alignment horizontal="center" vertical="center"/>
    </xf>
    <xf numFmtId="168" fontId="43" fillId="7" borderId="2" xfId="0" applyNumberFormat="1" applyFont="1" applyFill="1" applyBorder="1" applyAlignment="1">
      <alignment horizontal="right"/>
    </xf>
    <xf numFmtId="0" fontId="27" fillId="17" borderId="5" xfId="0" applyFont="1" applyFill="1" applyBorder="1" applyAlignment="1"/>
    <xf numFmtId="0" fontId="72" fillId="17" borderId="5" xfId="0" applyFont="1" applyFill="1" applyBorder="1" applyAlignment="1"/>
    <xf numFmtId="0" fontId="4" fillId="5" borderId="4" xfId="0" applyFont="1" applyFill="1" applyBorder="1" applyAlignment="1"/>
    <xf numFmtId="168" fontId="4" fillId="7" borderId="2" xfId="0" applyNumberFormat="1" applyFont="1" applyFill="1" applyBorder="1" applyAlignment="1">
      <alignment horizontal="right"/>
    </xf>
    <xf numFmtId="168" fontId="4" fillId="0" borderId="0" xfId="0" applyNumberFormat="1" applyFont="1" applyAlignment="1"/>
    <xf numFmtId="168" fontId="4" fillId="0" borderId="0" xfId="0" applyNumberFormat="1" applyFont="1" applyAlignment="1">
      <alignment horizontal="center" vertical="center"/>
    </xf>
    <xf numFmtId="168" fontId="4" fillId="0" borderId="0" xfId="0" applyNumberFormat="1" applyFont="1" applyAlignment="1">
      <alignment horizontal="right"/>
    </xf>
    <xf numFmtId="0" fontId="27" fillId="18" borderId="5" xfId="0" applyFont="1" applyFill="1" applyBorder="1" applyAlignment="1"/>
    <xf numFmtId="0" fontId="73" fillId="18" borderId="5" xfId="0" applyFont="1" applyFill="1" applyBorder="1" applyAlignment="1"/>
    <xf numFmtId="0" fontId="27" fillId="5" borderId="2" xfId="0" applyFont="1" applyFill="1" applyBorder="1" applyAlignment="1">
      <alignment horizontal="center" vertical="center"/>
    </xf>
    <xf numFmtId="0" fontId="4" fillId="0" borderId="7" xfId="0" applyFont="1" applyBorder="1" applyAlignment="1"/>
    <xf numFmtId="168" fontId="27" fillId="5" borderId="2" xfId="0" applyNumberFormat="1" applyFont="1" applyFill="1" applyBorder="1" applyAlignment="1">
      <alignment horizontal="right"/>
    </xf>
    <xf numFmtId="168" fontId="27" fillId="5" borderId="4" xfId="0" applyNumberFormat="1" applyFont="1" applyFill="1" applyBorder="1" applyAlignment="1">
      <alignment horizontal="center" vertical="center"/>
    </xf>
    <xf numFmtId="0" fontId="27" fillId="19" borderId="5" xfId="0" applyFont="1" applyFill="1" applyBorder="1" applyAlignment="1"/>
    <xf numFmtId="0" fontId="74" fillId="19" borderId="5" xfId="0" applyFont="1" applyFill="1" applyBorder="1" applyAlignment="1"/>
    <xf numFmtId="168" fontId="4" fillId="0" borderId="0" xfId="0" applyNumberFormat="1" applyFont="1" applyAlignment="1">
      <alignment horizontal="right"/>
    </xf>
    <xf numFmtId="0" fontId="4" fillId="5" borderId="4" xfId="0" applyFont="1" applyFill="1" applyBorder="1" applyAlignment="1">
      <alignment horizontal="right"/>
    </xf>
    <xf numFmtId="44" fontId="4" fillId="0" borderId="3" xfId="0" applyNumberFormat="1" applyFont="1" applyBorder="1" applyAlignment="1"/>
    <xf numFmtId="0" fontId="75" fillId="3" borderId="1" xfId="0" applyFont="1" applyFill="1" applyBorder="1" applyAlignment="1">
      <alignment vertical="center"/>
    </xf>
    <xf numFmtId="44" fontId="27" fillId="5" borderId="4" xfId="0" applyNumberFormat="1" applyFont="1" applyFill="1" applyBorder="1" applyAlignment="1">
      <alignment horizontal="right"/>
    </xf>
    <xf numFmtId="0" fontId="28" fillId="0" borderId="0" xfId="0" applyFont="1" applyAlignment="1"/>
    <xf numFmtId="44" fontId="4" fillId="5" borderId="4" xfId="0" applyNumberFormat="1" applyFont="1" applyFill="1" applyBorder="1"/>
    <xf numFmtId="0" fontId="4" fillId="0" borderId="7" xfId="0" applyFont="1" applyBorder="1" applyAlignment="1">
      <alignment horizontal="center"/>
    </xf>
    <xf numFmtId="44" fontId="27" fillId="5" borderId="7" xfId="0" applyNumberFormat="1" applyFont="1" applyFill="1" applyBorder="1" applyAlignment="1">
      <alignment horizontal="center"/>
    </xf>
    <xf numFmtId="0" fontId="50" fillId="0" borderId="2" xfId="0" applyFont="1" applyBorder="1" applyAlignment="1">
      <alignment horizontal="center"/>
    </xf>
    <xf numFmtId="188" fontId="4" fillId="0" borderId="2" xfId="0" applyNumberFormat="1" applyFont="1" applyBorder="1" applyAlignment="1">
      <alignment horizontal="center" wrapText="1"/>
    </xf>
    <xf numFmtId="10" fontId="4" fillId="0" borderId="2" xfId="0" applyNumberFormat="1" applyFont="1" applyBorder="1" applyAlignment="1">
      <alignment horizontal="center" wrapText="1"/>
    </xf>
    <xf numFmtId="44" fontId="27" fillId="2" borderId="2" xfId="0" applyNumberFormat="1" applyFont="1" applyFill="1" applyBorder="1" applyAlignment="1">
      <alignment horizontal="right"/>
    </xf>
    <xf numFmtId="189" fontId="4" fillId="0" borderId="0" xfId="0" applyNumberFormat="1" applyFont="1" applyAlignment="1"/>
    <xf numFmtId="189" fontId="27" fillId="0" borderId="3" xfId="0" applyNumberFormat="1" applyFont="1" applyBorder="1" applyAlignment="1"/>
    <xf numFmtId="189" fontId="4" fillId="5" borderId="4" xfId="0" applyNumberFormat="1" applyFont="1" applyFill="1" applyBorder="1"/>
    <xf numFmtId="189" fontId="4" fillId="0" borderId="3" xfId="0" applyNumberFormat="1" applyFont="1" applyBorder="1" applyAlignment="1"/>
    <xf numFmtId="0" fontId="76" fillId="5" borderId="6" xfId="0" applyFont="1" applyFill="1" applyBorder="1" applyAlignment="1">
      <alignment horizontal="center"/>
    </xf>
    <xf numFmtId="189" fontId="76" fillId="5" borderId="7" xfId="0" applyNumberFormat="1" applyFont="1" applyFill="1" applyBorder="1" applyAlignment="1">
      <alignment horizontal="center"/>
    </xf>
    <xf numFmtId="0" fontId="38" fillId="20" borderId="25" xfId="0" applyFont="1" applyFill="1" applyBorder="1" applyAlignment="1">
      <alignment vertical="center"/>
    </xf>
    <xf numFmtId="0" fontId="38" fillId="20" borderId="25" xfId="0" applyFont="1" applyFill="1" applyBorder="1" applyAlignment="1">
      <alignment horizontal="center" vertical="center"/>
    </xf>
    <xf numFmtId="169" fontId="38" fillId="20" borderId="25" xfId="0" applyNumberFormat="1" applyFont="1" applyFill="1" applyBorder="1" applyAlignment="1">
      <alignment horizontal="center" vertical="center"/>
    </xf>
    <xf numFmtId="0" fontId="23" fillId="20" borderId="25" xfId="0" applyFont="1" applyFill="1" applyBorder="1" applyAlignment="1">
      <alignment horizontal="center" vertical="center"/>
    </xf>
    <xf numFmtId="189" fontId="38" fillId="20" borderId="25" xfId="0" applyNumberFormat="1" applyFont="1" applyFill="1" applyBorder="1" applyAlignment="1">
      <alignment horizontal="center" vertical="center"/>
    </xf>
    <xf numFmtId="189" fontId="4" fillId="5" borderId="2" xfId="0" applyNumberFormat="1" applyFont="1" applyFill="1" applyBorder="1"/>
    <xf numFmtId="0" fontId="23" fillId="0" borderId="2" xfId="0" applyFont="1" applyBorder="1" applyAlignment="1"/>
    <xf numFmtId="189" fontId="4" fillId="0" borderId="2" xfId="0" applyNumberFormat="1" applyFont="1" applyBorder="1" applyAlignment="1">
      <alignment horizontal="right"/>
    </xf>
    <xf numFmtId="0" fontId="23" fillId="0" borderId="2" xfId="0" applyFont="1" applyBorder="1" applyAlignment="1">
      <alignment wrapText="1"/>
    </xf>
    <xf numFmtId="189" fontId="17" fillId="0" borderId="2" xfId="0" applyNumberFormat="1" applyFont="1" applyBorder="1" applyAlignment="1">
      <alignment horizontal="right"/>
    </xf>
    <xf numFmtId="189" fontId="4" fillId="0" borderId="2" xfId="0" applyNumberFormat="1" applyFont="1" applyBorder="1" applyAlignment="1"/>
    <xf numFmtId="189" fontId="43" fillId="7" borderId="25" xfId="0" applyNumberFormat="1" applyFont="1" applyFill="1" applyBorder="1" applyAlignment="1">
      <alignment horizontal="center" vertical="center"/>
    </xf>
    <xf numFmtId="189" fontId="34" fillId="0" borderId="0" xfId="0" applyNumberFormat="1" applyFont="1"/>
    <xf numFmtId="168" fontId="76" fillId="5" borderId="0" xfId="0" applyNumberFormat="1" applyFont="1" applyFill="1" applyAlignment="1">
      <alignment horizontal="right"/>
    </xf>
    <xf numFmtId="168" fontId="4" fillId="5" borderId="0" xfId="0" applyNumberFormat="1" applyFont="1" applyFill="1"/>
    <xf numFmtId="0" fontId="4" fillId="0" borderId="0" xfId="0" applyFont="1" applyAlignment="1"/>
    <xf numFmtId="0" fontId="43" fillId="7" borderId="25" xfId="0" applyFont="1" applyFill="1" applyBorder="1" applyAlignment="1">
      <alignment horizontal="center" vertical="center" wrapText="1"/>
    </xf>
    <xf numFmtId="168" fontId="43" fillId="7" borderId="25" xfId="0" applyNumberFormat="1" applyFont="1" applyFill="1" applyBorder="1" applyAlignment="1">
      <alignment horizontal="center" vertical="center" wrapText="1"/>
    </xf>
    <xf numFmtId="168" fontId="38" fillId="20" borderId="25" xfId="0" applyNumberFormat="1" applyFont="1" applyFill="1" applyBorder="1" applyAlignment="1">
      <alignment horizontal="center" vertical="center"/>
    </xf>
    <xf numFmtId="0" fontId="76" fillId="0" borderId="2" xfId="0" applyFont="1" applyBorder="1" applyAlignment="1"/>
    <xf numFmtId="168" fontId="4" fillId="0" borderId="2" xfId="0" applyNumberFormat="1" applyFont="1" applyBorder="1" applyAlignment="1">
      <alignment horizontal="center"/>
    </xf>
    <xf numFmtId="168" fontId="76" fillId="5" borderId="2" xfId="0" applyNumberFormat="1" applyFont="1" applyFill="1" applyBorder="1" applyAlignment="1">
      <alignment horizontal="center"/>
    </xf>
    <xf numFmtId="0" fontId="76" fillId="5" borderId="2" xfId="0" applyFont="1" applyFill="1" applyBorder="1"/>
    <xf numFmtId="0" fontId="34" fillId="0" borderId="0" xfId="0" applyFont="1"/>
    <xf numFmtId="9" fontId="4" fillId="5" borderId="2" xfId="0" applyNumberFormat="1" applyFont="1" applyFill="1" applyBorder="1" applyAlignment="1">
      <alignment horizontal="center"/>
    </xf>
    <xf numFmtId="168" fontId="4" fillId="5" borderId="2" xfId="0" applyNumberFormat="1" applyFont="1" applyFill="1" applyBorder="1" applyAlignment="1">
      <alignment horizontal="center"/>
    </xf>
    <xf numFmtId="170" fontId="4" fillId="5" borderId="2" xfId="0" applyNumberFormat="1" applyFont="1" applyFill="1" applyBorder="1" applyAlignment="1">
      <alignment horizontal="center"/>
    </xf>
    <xf numFmtId="168" fontId="53" fillId="7" borderId="25" xfId="0" applyNumberFormat="1" applyFont="1" applyFill="1" applyBorder="1" applyAlignment="1">
      <alignment horizontal="center" vertical="center"/>
    </xf>
    <xf numFmtId="0" fontId="77" fillId="5" borderId="5" xfId="0" applyFont="1" applyFill="1" applyBorder="1"/>
    <xf numFmtId="168" fontId="76" fillId="5" borderId="7" xfId="0" applyNumberFormat="1" applyFont="1" applyFill="1" applyBorder="1" applyAlignment="1">
      <alignment horizontal="center"/>
    </xf>
    <xf numFmtId="168" fontId="38" fillId="20" borderId="25" xfId="0" applyNumberFormat="1" applyFont="1" applyFill="1" applyBorder="1" applyAlignment="1">
      <alignment horizontal="right" vertical="center"/>
    </xf>
    <xf numFmtId="0" fontId="50" fillId="0" borderId="2" xfId="0" applyFont="1" applyBorder="1"/>
    <xf numFmtId="168" fontId="50" fillId="0" borderId="2" xfId="0" applyNumberFormat="1" applyFont="1" applyBorder="1" applyAlignment="1">
      <alignment horizontal="right"/>
    </xf>
    <xf numFmtId="0" fontId="4" fillId="5" borderId="4" xfId="0" applyFont="1" applyFill="1" applyBorder="1" applyAlignment="1"/>
    <xf numFmtId="168" fontId="50" fillId="0" borderId="2" xfId="0" applyNumberFormat="1" applyFont="1" applyBorder="1" applyAlignment="1">
      <alignment horizontal="right"/>
    </xf>
    <xf numFmtId="168" fontId="43" fillId="7" borderId="25" xfId="0" applyNumberFormat="1" applyFont="1" applyFill="1" applyBorder="1" applyAlignment="1">
      <alignment horizontal="right" vertical="center"/>
    </xf>
    <xf numFmtId="0" fontId="23" fillId="0" borderId="0" xfId="0" applyFont="1" applyAlignment="1"/>
    <xf numFmtId="0" fontId="23" fillId="0" borderId="0" xfId="0" applyFont="1" applyAlignment="1"/>
    <xf numFmtId="0" fontId="23" fillId="0" borderId="0" xfId="0" applyFont="1" applyAlignment="1"/>
    <xf numFmtId="168" fontId="23" fillId="0" borderId="0" xfId="0" applyNumberFormat="1" applyFont="1" applyAlignment="1">
      <alignment horizontal="right"/>
    </xf>
    <xf numFmtId="0" fontId="23" fillId="0" borderId="0" xfId="0" applyFont="1" applyAlignment="1">
      <alignment horizontal="right"/>
    </xf>
    <xf numFmtId="168" fontId="27" fillId="5" borderId="0" xfId="0" applyNumberFormat="1" applyFont="1" applyFill="1" applyAlignment="1">
      <alignment horizontal="right"/>
    </xf>
    <xf numFmtId="168" fontId="43" fillId="7" borderId="2" xfId="0" applyNumberFormat="1" applyFont="1" applyFill="1" applyBorder="1"/>
    <xf numFmtId="168" fontId="27" fillId="5" borderId="7" xfId="0" applyNumberFormat="1" applyFont="1" applyFill="1" applyBorder="1" applyAlignment="1">
      <alignment horizontal="right"/>
    </xf>
    <xf numFmtId="0" fontId="4" fillId="0" borderId="2" xfId="0" applyFont="1" applyBorder="1" applyAlignment="1">
      <alignment vertical="top" wrapText="1"/>
    </xf>
    <xf numFmtId="0" fontId="4" fillId="5" borderId="2" xfId="0" applyFont="1" applyFill="1" applyBorder="1" applyAlignment="1">
      <alignment horizontal="center" wrapText="1"/>
    </xf>
    <xf numFmtId="0" fontId="4" fillId="0" borderId="2" xfId="0" applyFont="1" applyBorder="1" applyAlignment="1">
      <alignment vertical="top"/>
    </xf>
    <xf numFmtId="0" fontId="4" fillId="0" borderId="2" xfId="0" applyFont="1" applyBorder="1" applyAlignment="1">
      <alignment horizontal="center"/>
    </xf>
    <xf numFmtId="0" fontId="4" fillId="5" borderId="2" xfId="0" applyFont="1" applyFill="1" applyBorder="1" applyAlignment="1">
      <alignment horizontal="center" vertical="top" wrapText="1"/>
    </xf>
    <xf numFmtId="0" fontId="4" fillId="5" borderId="2" xfId="0" applyFont="1" applyFill="1" applyBorder="1" applyAlignment="1">
      <alignment vertical="top"/>
    </xf>
    <xf numFmtId="10" fontId="4" fillId="5" borderId="2" xfId="0" applyNumberFormat="1" applyFont="1" applyFill="1" applyBorder="1" applyAlignment="1">
      <alignment horizontal="center" wrapText="1"/>
    </xf>
    <xf numFmtId="168" fontId="4" fillId="0" borderId="2" xfId="0" applyNumberFormat="1" applyFont="1" applyBorder="1" applyAlignment="1">
      <alignment horizontal="right"/>
    </xf>
    <xf numFmtId="0" fontId="4" fillId="0" borderId="2" xfId="0" applyFont="1" applyBorder="1" applyAlignment="1">
      <alignment vertical="center"/>
    </xf>
    <xf numFmtId="0" fontId="4" fillId="5" borderId="2" xfId="0" applyFont="1" applyFill="1" applyBorder="1" applyAlignment="1">
      <alignment horizontal="center" vertical="center" wrapText="1"/>
    </xf>
    <xf numFmtId="168" fontId="4" fillId="5" borderId="2" xfId="0" applyNumberFormat="1" applyFont="1" applyFill="1" applyBorder="1" applyAlignment="1">
      <alignment horizontal="right" vertical="center"/>
    </xf>
    <xf numFmtId="0" fontId="27" fillId="5" borderId="2" xfId="0" applyFont="1" applyFill="1" applyBorder="1" applyAlignment="1">
      <alignment vertical="top"/>
    </xf>
    <xf numFmtId="0" fontId="27" fillId="0" borderId="26" xfId="0" applyFont="1" applyBorder="1" applyAlignment="1"/>
    <xf numFmtId="0" fontId="34" fillId="5" borderId="2" xfId="0" applyFont="1" applyFill="1" applyBorder="1" applyAlignment="1">
      <alignment horizontal="center"/>
    </xf>
    <xf numFmtId="0" fontId="78" fillId="5" borderId="1" xfId="0" applyFont="1" applyFill="1" applyBorder="1" applyAlignment="1"/>
    <xf numFmtId="0" fontId="38" fillId="20" borderId="2" xfId="0" applyFont="1" applyFill="1" applyBorder="1" applyAlignment="1"/>
    <xf numFmtId="168" fontId="38" fillId="20" borderId="2" xfId="0" applyNumberFormat="1" applyFont="1" applyFill="1" applyBorder="1" applyAlignment="1">
      <alignment horizontal="right"/>
    </xf>
    <xf numFmtId="0" fontId="27" fillId="20" borderId="2" xfId="0" applyFont="1" applyFill="1" applyBorder="1" applyAlignment="1"/>
    <xf numFmtId="168" fontId="27" fillId="20" borderId="2" xfId="0" applyNumberFormat="1" applyFont="1" applyFill="1" applyBorder="1" applyAlignment="1">
      <alignment horizontal="right"/>
    </xf>
    <xf numFmtId="0" fontId="23" fillId="5" borderId="2" xfId="0" applyFont="1" applyFill="1" applyBorder="1" applyAlignment="1"/>
    <xf numFmtId="0" fontId="43" fillId="5" borderId="2" xfId="0" applyFont="1" applyFill="1" applyBorder="1" applyAlignment="1">
      <alignment horizontal="left" vertical="center"/>
    </xf>
    <xf numFmtId="0" fontId="43" fillId="5" borderId="2" xfId="0" applyFont="1" applyFill="1" applyBorder="1" applyAlignment="1">
      <alignment horizontal="center" vertical="center"/>
    </xf>
    <xf numFmtId="183" fontId="43" fillId="5" borderId="2" xfId="0" applyNumberFormat="1" applyFont="1" applyFill="1" applyBorder="1" applyAlignment="1">
      <alignment horizontal="center" vertical="center"/>
    </xf>
    <xf numFmtId="169" fontId="43" fillId="5" borderId="2" xfId="0" applyNumberFormat="1" applyFont="1" applyFill="1" applyBorder="1" applyAlignment="1">
      <alignment horizontal="center" vertical="center"/>
    </xf>
    <xf numFmtId="168" fontId="43" fillId="5" borderId="2" xfId="0" applyNumberFormat="1" applyFont="1" applyFill="1" applyBorder="1" applyAlignment="1">
      <alignment horizontal="right" vertical="center"/>
    </xf>
    <xf numFmtId="0" fontId="43" fillId="7" borderId="24" xfId="0" applyFont="1" applyFill="1" applyBorder="1" applyAlignment="1">
      <alignment horizontal="left" vertical="center"/>
    </xf>
    <xf numFmtId="0" fontId="43" fillId="7" borderId="24" xfId="0" applyFont="1" applyFill="1" applyBorder="1" applyAlignment="1">
      <alignment horizontal="center" vertical="center"/>
    </xf>
    <xf numFmtId="183" fontId="43" fillId="7" borderId="24" xfId="0" applyNumberFormat="1" applyFont="1" applyFill="1" applyBorder="1" applyAlignment="1">
      <alignment horizontal="center" vertical="center"/>
    </xf>
    <xf numFmtId="169" fontId="43" fillId="7" borderId="24" xfId="0" applyNumberFormat="1" applyFont="1" applyFill="1" applyBorder="1" applyAlignment="1">
      <alignment horizontal="center" vertical="center"/>
    </xf>
    <xf numFmtId="168" fontId="43" fillId="7" borderId="24" xfId="0" applyNumberFormat="1" applyFont="1" applyFill="1" applyBorder="1" applyAlignment="1">
      <alignment horizontal="right" vertical="center"/>
    </xf>
    <xf numFmtId="0" fontId="84" fillId="3" borderId="2" xfId="0" applyFont="1" applyFill="1" applyBorder="1" applyAlignment="1">
      <alignment horizontal="center" vertical="center"/>
    </xf>
    <xf numFmtId="0" fontId="85" fillId="0" borderId="2" xfId="0" applyFont="1" applyBorder="1"/>
    <xf numFmtId="0" fontId="85" fillId="0" borderId="2" xfId="0" applyFont="1" applyBorder="1" applyAlignment="1">
      <alignment horizontal="center"/>
    </xf>
    <xf numFmtId="0" fontId="85" fillId="5" borderId="2" xfId="0" applyFont="1" applyFill="1" applyBorder="1"/>
    <xf numFmtId="44" fontId="85" fillId="5" borderId="2" xfId="0" applyNumberFormat="1" applyFont="1" applyFill="1" applyBorder="1"/>
    <xf numFmtId="0" fontId="86" fillId="8" borderId="2" xfId="0" applyFont="1" applyFill="1" applyBorder="1"/>
    <xf numFmtId="44" fontId="86" fillId="8" borderId="2" xfId="0" applyNumberFormat="1" applyFont="1" applyFill="1" applyBorder="1" applyAlignment="1">
      <alignment horizontal="center"/>
    </xf>
    <xf numFmtId="0" fontId="85" fillId="5" borderId="2" xfId="0" applyFont="1" applyFill="1" applyBorder="1" applyAlignment="1">
      <alignment horizontal="center"/>
    </xf>
    <xf numFmtId="0" fontId="87" fillId="7" borderId="2" xfId="0" applyFont="1" applyFill="1" applyBorder="1" applyAlignment="1">
      <alignment vertical="top"/>
    </xf>
    <xf numFmtId="0" fontId="87" fillId="7" borderId="2" xfId="0" applyFont="1" applyFill="1" applyBorder="1" applyAlignment="1">
      <alignment horizontal="center" vertical="center"/>
    </xf>
    <xf numFmtId="44" fontId="87" fillId="7" borderId="2" xfId="0" applyNumberFormat="1" applyFont="1" applyFill="1" applyBorder="1" applyAlignment="1">
      <alignment horizontal="right"/>
    </xf>
    <xf numFmtId="0" fontId="91" fillId="0" borderId="0" xfId="0" applyFont="1"/>
    <xf numFmtId="0" fontId="89" fillId="3" borderId="1" xfId="0" applyFont="1" applyFill="1" applyBorder="1" applyAlignment="1">
      <alignment vertical="center"/>
    </xf>
    <xf numFmtId="0" fontId="4" fillId="0" borderId="8" xfId="0" applyFont="1" applyBorder="1" applyAlignment="1">
      <alignment horizontal="center"/>
    </xf>
    <xf numFmtId="0" fontId="4" fillId="5" borderId="8" xfId="0" applyFont="1" applyFill="1" applyBorder="1" applyAlignment="1">
      <alignment horizontal="center"/>
    </xf>
    <xf numFmtId="168" fontId="27" fillId="5" borderId="0" xfId="0" applyNumberFormat="1" applyFont="1" applyFill="1" applyAlignment="1">
      <alignment horizontal="center" vertical="center"/>
    </xf>
    <xf numFmtId="0" fontId="4" fillId="21" borderId="2" xfId="0" applyFont="1" applyFill="1" applyBorder="1"/>
    <xf numFmtId="0" fontId="4" fillId="21" borderId="2" xfId="0" applyFont="1" applyFill="1" applyBorder="1" applyAlignment="1">
      <alignment horizontal="center"/>
    </xf>
    <xf numFmtId="0" fontId="4" fillId="22" borderId="2" xfId="0" applyFont="1" applyFill="1" applyBorder="1" applyAlignment="1">
      <alignment horizontal="center"/>
    </xf>
    <xf numFmtId="168" fontId="4" fillId="21" borderId="2" xfId="0" applyNumberFormat="1" applyFont="1" applyFill="1" applyBorder="1" applyAlignment="1">
      <alignment horizontal="right"/>
    </xf>
    <xf numFmtId="0" fontId="4" fillId="22" borderId="2" xfId="0" applyFont="1" applyFill="1" applyBorder="1"/>
    <xf numFmtId="0" fontId="4" fillId="23" borderId="2" xfId="0" applyFont="1" applyFill="1" applyBorder="1" applyAlignment="1">
      <alignment horizontal="center"/>
    </xf>
    <xf numFmtId="9" fontId="4" fillId="22" borderId="2" xfId="0" applyNumberFormat="1" applyFont="1" applyFill="1" applyBorder="1" applyAlignment="1">
      <alignment horizontal="center"/>
    </xf>
    <xf numFmtId="49" fontId="27" fillId="5" borderId="7" xfId="0" applyNumberFormat="1" applyFont="1" applyFill="1" applyBorder="1" applyAlignment="1">
      <alignment horizontal="center" vertical="center"/>
    </xf>
    <xf numFmtId="49" fontId="27" fillId="5" borderId="0" xfId="0" applyNumberFormat="1" applyFont="1" applyFill="1" applyAlignment="1">
      <alignment horizontal="center" vertical="center"/>
    </xf>
    <xf numFmtId="169" fontId="4" fillId="5" borderId="2" xfId="0" applyNumberFormat="1" applyFont="1" applyFill="1" applyBorder="1" applyAlignment="1">
      <alignment horizontal="center" vertical="center"/>
    </xf>
    <xf numFmtId="169" fontId="27" fillId="5" borderId="2" xfId="0" applyNumberFormat="1" applyFont="1" applyFill="1" applyBorder="1" applyAlignment="1">
      <alignment horizontal="center" vertical="center"/>
    </xf>
    <xf numFmtId="9" fontId="4" fillId="7" borderId="2" xfId="0" applyNumberFormat="1" applyFont="1" applyFill="1"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center" vertical="center"/>
    </xf>
    <xf numFmtId="10" fontId="4" fillId="23" borderId="2" xfId="0" applyNumberFormat="1" applyFont="1" applyFill="1" applyBorder="1" applyAlignment="1">
      <alignment horizontal="center" vertical="center"/>
    </xf>
    <xf numFmtId="0" fontId="4" fillId="23" borderId="2" xfId="0" applyFont="1" applyFill="1" applyBorder="1" applyAlignment="1">
      <alignment horizontal="center" vertical="center"/>
    </xf>
    <xf numFmtId="0" fontId="4" fillId="22" borderId="2" xfId="0" applyFont="1" applyFill="1" applyBorder="1" applyAlignment="1">
      <alignment horizontal="center" vertical="center"/>
    </xf>
    <xf numFmtId="0" fontId="4" fillId="21" borderId="2" xfId="0" applyFont="1" applyFill="1" applyBorder="1" applyAlignment="1">
      <alignment horizontal="center" vertical="center"/>
    </xf>
    <xf numFmtId="9" fontId="4" fillId="23" borderId="2" xfId="0" applyNumberFormat="1" applyFont="1" applyFill="1" applyBorder="1" applyAlignment="1">
      <alignment horizontal="center" vertical="center"/>
    </xf>
    <xf numFmtId="49" fontId="4" fillId="22" borderId="2" xfId="0" applyNumberFormat="1" applyFont="1" applyFill="1" applyBorder="1" applyAlignment="1">
      <alignment horizontal="center"/>
    </xf>
    <xf numFmtId="0" fontId="43" fillId="21" borderId="2" xfId="0" applyFont="1" applyFill="1" applyBorder="1" applyAlignment="1">
      <alignment horizontal="center" vertical="center"/>
    </xf>
    <xf numFmtId="168" fontId="4" fillId="22" borderId="2" xfId="0" applyNumberFormat="1" applyFont="1" applyFill="1" applyBorder="1" applyAlignment="1">
      <alignment horizontal="right"/>
    </xf>
    <xf numFmtId="168" fontId="4" fillId="23" borderId="2" xfId="0" applyNumberFormat="1" applyFont="1" applyFill="1" applyBorder="1" applyAlignment="1">
      <alignment horizontal="right"/>
    </xf>
    <xf numFmtId="0" fontId="4" fillId="23" borderId="2" xfId="0" applyFont="1" applyFill="1" applyBorder="1" applyAlignment="1">
      <alignment horizontal="center" wrapText="1"/>
    </xf>
    <xf numFmtId="0" fontId="23" fillId="23" borderId="2" xfId="0" applyFont="1" applyFill="1" applyBorder="1" applyAlignment="1">
      <alignment horizontal="center"/>
    </xf>
    <xf numFmtId="0" fontId="4" fillId="23" borderId="2" xfId="0" applyFont="1" applyFill="1" applyBorder="1" applyAlignment="1"/>
    <xf numFmtId="0" fontId="4" fillId="0" borderId="2" xfId="0" applyFont="1" applyFill="1" applyBorder="1"/>
    <xf numFmtId="0" fontId="4" fillId="0" borderId="2" xfId="0" applyFont="1" applyFill="1" applyBorder="1" applyAlignment="1"/>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17" fillId="0" borderId="2" xfId="0" applyFont="1" applyBorder="1" applyAlignment="1">
      <alignment horizontal="center" vertical="center"/>
    </xf>
    <xf numFmtId="9" fontId="4" fillId="0" borderId="2" xfId="0" applyNumberFormat="1" applyFont="1" applyFill="1" applyBorder="1" applyAlignment="1">
      <alignment horizontal="center" vertical="center"/>
    </xf>
    <xf numFmtId="0" fontId="4" fillId="0" borderId="2" xfId="0" applyFont="1" applyFill="1" applyBorder="1" applyAlignment="1">
      <alignment horizontal="center" vertical="center"/>
    </xf>
    <xf numFmtId="0" fontId="4" fillId="7" borderId="2" xfId="0" applyFont="1" applyFill="1" applyBorder="1" applyAlignment="1">
      <alignment horizontal="center" vertical="center"/>
    </xf>
    <xf numFmtId="0" fontId="4" fillId="3" borderId="0" xfId="0" applyFont="1" applyFill="1" applyAlignment="1">
      <alignment horizontal="center" vertical="center"/>
    </xf>
    <xf numFmtId="0" fontId="4" fillId="3" borderId="7" xfId="0" applyFont="1" applyFill="1" applyBorder="1" applyAlignment="1">
      <alignment horizontal="center" vertical="center"/>
    </xf>
    <xf numFmtId="0" fontId="27" fillId="8" borderId="11" xfId="0" applyFont="1" applyFill="1" applyBorder="1"/>
    <xf numFmtId="0" fontId="4" fillId="8" borderId="11" xfId="0" applyFont="1" applyFill="1" applyBorder="1"/>
    <xf numFmtId="0" fontId="4" fillId="8" borderId="11" xfId="0" applyFont="1" applyFill="1" applyBorder="1" applyAlignment="1">
      <alignment horizontal="center" vertical="center"/>
    </xf>
    <xf numFmtId="44" fontId="4" fillId="8" borderId="11" xfId="0" applyNumberFormat="1" applyFont="1" applyFill="1" applyBorder="1" applyAlignment="1">
      <alignment horizontal="center" vertical="center"/>
    </xf>
    <xf numFmtId="44" fontId="4" fillId="8" borderId="11" xfId="0" applyNumberFormat="1" applyFont="1" applyFill="1" applyBorder="1"/>
    <xf numFmtId="0" fontId="43" fillId="7" borderId="27" xfId="0" applyFont="1" applyFill="1" applyBorder="1" applyAlignment="1">
      <alignment horizontal="center" vertical="center" wrapText="1"/>
    </xf>
    <xf numFmtId="44" fontId="43" fillId="7" borderId="27" xfId="0" applyNumberFormat="1" applyFont="1" applyFill="1" applyBorder="1" applyAlignment="1">
      <alignment horizontal="center" vertical="center" wrapText="1"/>
    </xf>
    <xf numFmtId="0" fontId="4" fillId="0" borderId="2" xfId="0" applyFont="1" applyFill="1" applyBorder="1" applyAlignment="1">
      <alignment vertical="center"/>
    </xf>
    <xf numFmtId="10" fontId="4" fillId="0" borderId="2" xfId="0" applyNumberFormat="1" applyFont="1" applyFill="1" applyBorder="1" applyAlignment="1">
      <alignment horizontal="center" vertical="center"/>
    </xf>
    <xf numFmtId="169" fontId="4" fillId="0" borderId="2" xfId="0" applyNumberFormat="1" applyFont="1" applyFill="1" applyBorder="1" applyAlignment="1">
      <alignment horizontal="center" vertical="center"/>
    </xf>
    <xf numFmtId="4" fontId="4" fillId="0" borderId="2" xfId="0" applyNumberFormat="1" applyFont="1" applyFill="1" applyBorder="1" applyAlignment="1">
      <alignment horizontal="center" vertical="center"/>
    </xf>
    <xf numFmtId="0" fontId="27" fillId="0" borderId="2" xfId="0" applyFont="1" applyFill="1" applyBorder="1" applyAlignment="1">
      <alignment vertical="center"/>
    </xf>
    <xf numFmtId="0" fontId="27" fillId="0" borderId="2" xfId="0" applyFont="1" applyFill="1" applyBorder="1" applyAlignment="1">
      <alignment horizontal="center" vertical="center"/>
    </xf>
    <xf numFmtId="4" fontId="27" fillId="0" borderId="2" xfId="0" applyNumberFormat="1" applyFont="1" applyFill="1" applyBorder="1" applyAlignment="1">
      <alignment horizontal="center" vertical="center"/>
    </xf>
    <xf numFmtId="169" fontId="27" fillId="0" borderId="2" xfId="0" applyNumberFormat="1" applyFont="1" applyFill="1" applyBorder="1" applyAlignment="1">
      <alignment horizontal="center" vertical="center"/>
    </xf>
    <xf numFmtId="0" fontId="86" fillId="3" borderId="1" xfId="0" applyFont="1" applyFill="1" applyBorder="1" applyAlignment="1">
      <alignment vertical="center"/>
    </xf>
    <xf numFmtId="44" fontId="85" fillId="0" borderId="2" xfId="0" applyNumberFormat="1" applyFont="1" applyFill="1" applyBorder="1" applyAlignment="1">
      <alignment horizontal="center"/>
    </xf>
    <xf numFmtId="6" fontId="85" fillId="5" borderId="2" xfId="0" applyNumberFormat="1" applyFont="1" applyFill="1" applyBorder="1" applyAlignment="1">
      <alignment horizontal="center"/>
    </xf>
    <xf numFmtId="8" fontId="85" fillId="5" borderId="2" xfId="0" applyNumberFormat="1" applyFont="1" applyFill="1" applyBorder="1" applyAlignment="1">
      <alignment horizontal="center"/>
    </xf>
    <xf numFmtId="0" fontId="62" fillId="0" borderId="2" xfId="0" applyFont="1" applyFill="1" applyBorder="1" applyAlignment="1">
      <alignment vertical="top" wrapText="1"/>
    </xf>
    <xf numFmtId="0" fontId="4" fillId="0" borderId="2" xfId="0" applyFont="1" applyFill="1" applyBorder="1" applyAlignment="1">
      <alignment vertical="top" wrapText="1"/>
    </xf>
    <xf numFmtId="0" fontId="61" fillId="0" borderId="2" xfId="0" applyFont="1" applyFill="1" applyBorder="1" applyAlignment="1">
      <alignment vertical="top" wrapText="1"/>
    </xf>
    <xf numFmtId="0" fontId="4" fillId="0" borderId="2" xfId="0" applyFont="1" applyFill="1" applyBorder="1" applyAlignment="1">
      <alignment vertical="top"/>
    </xf>
    <xf numFmtId="0" fontId="4" fillId="0" borderId="2" xfId="0" applyFont="1" applyFill="1" applyBorder="1" applyAlignment="1">
      <alignment horizontal="right"/>
    </xf>
    <xf numFmtId="0" fontId="86" fillId="3" borderId="1" xfId="0" applyFont="1" applyFill="1" applyBorder="1" applyAlignment="1">
      <alignment vertical="center" wrapText="1"/>
    </xf>
    <xf numFmtId="0" fontId="89" fillId="3" borderId="1" xfId="0" applyFont="1" applyFill="1" applyBorder="1" applyAlignment="1">
      <alignment vertical="center" wrapText="1"/>
    </xf>
    <xf numFmtId="0" fontId="71" fillId="3" borderId="1" xfId="0" applyFont="1" applyFill="1" applyBorder="1" applyAlignment="1">
      <alignment vertical="top" wrapText="1"/>
    </xf>
    <xf numFmtId="0" fontId="28" fillId="0" borderId="0" xfId="0" applyFont="1" applyAlignment="1">
      <alignment vertical="top" wrapText="1"/>
    </xf>
    <xf numFmtId="0" fontId="89" fillId="3" borderId="1" xfId="0" applyFont="1" applyFill="1" applyBorder="1" applyAlignment="1">
      <alignment horizontal="left" vertical="top"/>
    </xf>
    <xf numFmtId="0" fontId="71" fillId="3" borderId="1" xfId="0" applyFont="1" applyFill="1" applyBorder="1" applyAlignment="1">
      <alignment vertical="center"/>
    </xf>
    <xf numFmtId="168" fontId="4" fillId="0" borderId="2" xfId="0" applyNumberFormat="1" applyFont="1" applyFill="1" applyBorder="1" applyAlignment="1">
      <alignment horizontal="center" vertical="center"/>
    </xf>
    <xf numFmtId="0" fontId="85" fillId="8" borderId="2" xfId="0" applyFont="1" applyFill="1" applyBorder="1" applyAlignment="1">
      <alignment horizontal="center"/>
    </xf>
    <xf numFmtId="168" fontId="85" fillId="8" borderId="2" xfId="0" applyNumberFormat="1" applyFont="1" applyFill="1" applyBorder="1" applyAlignment="1">
      <alignment horizontal="center"/>
    </xf>
    <xf numFmtId="168" fontId="86" fillId="8" borderId="2" xfId="0" applyNumberFormat="1" applyFont="1" applyFill="1" applyBorder="1" applyAlignment="1">
      <alignment horizontal="right"/>
    </xf>
    <xf numFmtId="176" fontId="88" fillId="0" borderId="2" xfId="0" applyNumberFormat="1" applyFont="1" applyBorder="1" applyAlignment="1">
      <alignment horizontal="center"/>
    </xf>
    <xf numFmtId="44" fontId="85" fillId="5" borderId="2" xfId="0" applyNumberFormat="1" applyFont="1" applyFill="1" applyBorder="1" applyAlignment="1">
      <alignment horizontal="center"/>
    </xf>
    <xf numFmtId="0" fontId="88" fillId="0" borderId="2" xfId="0" applyFont="1" applyBorder="1" applyAlignment="1">
      <alignment horizontal="center"/>
    </xf>
    <xf numFmtId="176" fontId="85" fillId="0" borderId="2" xfId="0" applyNumberFormat="1" applyFont="1" applyBorder="1" applyAlignment="1">
      <alignment horizontal="center"/>
    </xf>
    <xf numFmtId="44" fontId="85" fillId="5" borderId="2" xfId="0" applyNumberFormat="1" applyFont="1" applyFill="1" applyBorder="1" applyAlignment="1">
      <alignment horizontal="right"/>
    </xf>
    <xf numFmtId="44" fontId="86" fillId="5" borderId="2" xfId="0" applyNumberFormat="1" applyFont="1" applyFill="1" applyBorder="1" applyAlignment="1">
      <alignment horizontal="center"/>
    </xf>
    <xf numFmtId="189" fontId="4" fillId="0" borderId="2" xfId="0" applyNumberFormat="1" applyFont="1" applyFill="1" applyBorder="1" applyAlignment="1">
      <alignment horizontal="right"/>
    </xf>
    <xf numFmtId="189" fontId="4" fillId="0" borderId="2" xfId="0" applyNumberFormat="1" applyFont="1" applyFill="1" applyBorder="1"/>
    <xf numFmtId="0" fontId="23" fillId="0" borderId="2" xfId="0" applyFont="1" applyFill="1" applyBorder="1" applyAlignment="1">
      <alignment wrapText="1"/>
    </xf>
    <xf numFmtId="0" fontId="23" fillId="0" borderId="2" xfId="0" applyFont="1" applyFill="1" applyBorder="1" applyAlignment="1"/>
    <xf numFmtId="0" fontId="4" fillId="5" borderId="12" xfId="0" applyFont="1" applyFill="1" applyBorder="1" applyAlignment="1">
      <alignment horizontal="center" vertical="center"/>
    </xf>
    <xf numFmtId="0" fontId="2" fillId="0" borderId="2" xfId="0" applyFont="1" applyBorder="1" applyAlignment="1"/>
    <xf numFmtId="0" fontId="94" fillId="5" borderId="2" xfId="0" applyFont="1" applyFill="1" applyBorder="1" applyAlignment="1">
      <alignment horizontal="center"/>
    </xf>
    <xf numFmtId="0" fontId="94" fillId="0" borderId="2" xfId="0" applyFont="1" applyBorder="1" applyAlignment="1"/>
    <xf numFmtId="173" fontId="4" fillId="0" borderId="2" xfId="0" applyNumberFormat="1" applyFont="1" applyBorder="1" applyAlignment="1">
      <alignment horizontal="center" vertical="center"/>
    </xf>
    <xf numFmtId="44" fontId="4" fillId="0" borderId="2" xfId="0" applyNumberFormat="1" applyFont="1" applyBorder="1" applyAlignment="1">
      <alignment horizontal="center" vertical="center" wrapText="1"/>
    </xf>
    <xf numFmtId="9" fontId="4" fillId="0" borderId="2" xfId="0" applyNumberFormat="1" applyFont="1" applyBorder="1" applyAlignment="1">
      <alignment horizontal="center" vertical="center" wrapText="1"/>
    </xf>
    <xf numFmtId="8" fontId="4" fillId="0" borderId="2" xfId="0" applyNumberFormat="1" applyFont="1" applyBorder="1" applyAlignment="1">
      <alignment horizontal="center" vertical="center"/>
    </xf>
    <xf numFmtId="170" fontId="4" fillId="0" borderId="2" xfId="0" applyNumberFormat="1" applyFont="1" applyBorder="1" applyAlignment="1">
      <alignment horizontal="center" vertical="center"/>
    </xf>
    <xf numFmtId="177" fontId="4" fillId="0" borderId="2" xfId="0" applyNumberFormat="1" applyFont="1" applyBorder="1" applyAlignment="1">
      <alignment horizontal="center" vertical="center"/>
    </xf>
    <xf numFmtId="0" fontId="34" fillId="0" borderId="2" xfId="0" applyFont="1" applyBorder="1" applyAlignment="1">
      <alignment horizontal="center" vertical="center" wrapText="1"/>
    </xf>
    <xf numFmtId="0" fontId="0" fillId="0" borderId="0" xfId="0" applyFont="1" applyAlignment="1">
      <alignment vertical="center"/>
    </xf>
    <xf numFmtId="0" fontId="23" fillId="0" borderId="2" xfId="0" applyFont="1" applyBorder="1" applyAlignment="1">
      <alignment horizontal="center" vertical="center" wrapText="1"/>
    </xf>
    <xf numFmtId="0" fontId="27" fillId="3" borderId="1" xfId="0" applyFont="1" applyFill="1" applyBorder="1" applyAlignment="1">
      <alignment horizontal="center" vertical="center"/>
    </xf>
    <xf numFmtId="0" fontId="4" fillId="3" borderId="1" xfId="0" applyFont="1" applyFill="1" applyBorder="1" applyAlignment="1">
      <alignment horizontal="center" vertical="center"/>
    </xf>
    <xf numFmtId="169" fontId="4" fillId="3" borderId="1" xfId="0" applyNumberFormat="1" applyFont="1" applyFill="1" applyBorder="1" applyAlignment="1">
      <alignment horizontal="center" vertical="center"/>
    </xf>
    <xf numFmtId="169" fontId="4" fillId="0" borderId="0" xfId="0" applyNumberFormat="1" applyFont="1" applyAlignment="1">
      <alignment horizontal="center" vertical="center"/>
    </xf>
    <xf numFmtId="173" fontId="4" fillId="5" borderId="9" xfId="0" applyNumberFormat="1" applyFont="1" applyFill="1" applyBorder="1" applyAlignment="1">
      <alignment horizontal="center"/>
    </xf>
    <xf numFmtId="10" fontId="4" fillId="5" borderId="8" xfId="0" applyNumberFormat="1" applyFont="1" applyFill="1" applyBorder="1" applyAlignment="1">
      <alignment horizontal="center"/>
    </xf>
    <xf numFmtId="9" fontId="4" fillId="5" borderId="11" xfId="0" applyNumberFormat="1" applyFont="1" applyFill="1" applyBorder="1" applyAlignment="1">
      <alignment horizontal="center"/>
    </xf>
    <xf numFmtId="0" fontId="4" fillId="5" borderId="11" xfId="0" applyFont="1" applyFill="1" applyBorder="1" applyAlignment="1">
      <alignment horizontal="center"/>
    </xf>
    <xf numFmtId="0" fontId="4" fillId="5" borderId="27" xfId="0" applyFont="1" applyFill="1" applyBorder="1" applyAlignment="1"/>
    <xf numFmtId="44" fontId="85" fillId="0" borderId="8" xfId="0" applyNumberFormat="1" applyFont="1" applyFill="1" applyBorder="1" applyAlignment="1">
      <alignment horizontal="center"/>
    </xf>
    <xf numFmtId="44" fontId="85" fillId="0" borderId="11" xfId="0" applyNumberFormat="1" applyFont="1" applyFill="1" applyBorder="1" applyAlignment="1">
      <alignment horizontal="center"/>
    </xf>
    <xf numFmtId="0" fontId="4" fillId="5" borderId="27" xfId="0" applyFont="1" applyFill="1" applyBorder="1" applyAlignment="1">
      <alignment horizontal="center"/>
    </xf>
    <xf numFmtId="44" fontId="85" fillId="0" borderId="27" xfId="0" applyNumberFormat="1" applyFont="1" applyFill="1" applyBorder="1" applyAlignment="1">
      <alignment horizontal="center"/>
    </xf>
    <xf numFmtId="173" fontId="4" fillId="5" borderId="2" xfId="0" applyNumberFormat="1" applyFont="1" applyFill="1" applyBorder="1" applyAlignment="1">
      <alignment horizontal="center" vertical="center"/>
    </xf>
    <xf numFmtId="0" fontId="57" fillId="5" borderId="2" xfId="0" applyFont="1" applyFill="1" applyBorder="1" applyAlignment="1">
      <alignment horizontal="center" vertical="center"/>
    </xf>
    <xf numFmtId="0" fontId="60" fillId="5" borderId="2" xfId="0" applyFont="1" applyFill="1" applyBorder="1" applyAlignment="1">
      <alignment horizontal="center" vertical="center" wrapText="1"/>
    </xf>
    <xf numFmtId="10" fontId="4" fillId="5" borderId="2" xfId="0" applyNumberFormat="1" applyFont="1" applyFill="1" applyBorder="1" applyAlignment="1">
      <alignment horizontal="center" vertical="center" wrapText="1"/>
    </xf>
    <xf numFmtId="0" fontId="85" fillId="0" borderId="2" xfId="0" applyFont="1" applyBorder="1" applyAlignment="1">
      <alignment horizontal="center" vertical="center"/>
    </xf>
    <xf numFmtId="0" fontId="85" fillId="5" borderId="2" xfId="0" applyFont="1" applyFill="1" applyBorder="1" applyAlignment="1">
      <alignment horizontal="center" vertical="center"/>
    </xf>
    <xf numFmtId="168" fontId="87" fillId="7" borderId="2" xfId="0" applyNumberFormat="1" applyFont="1" applyFill="1" applyBorder="1" applyAlignment="1">
      <alignment horizontal="center" vertical="center"/>
    </xf>
    <xf numFmtId="9" fontId="85" fillId="5" borderId="2" xfId="0" applyNumberFormat="1" applyFont="1" applyFill="1" applyBorder="1" applyAlignment="1">
      <alignment horizontal="center" vertical="center"/>
    </xf>
    <xf numFmtId="0" fontId="85" fillId="8" borderId="2" xfId="0" applyFont="1" applyFill="1" applyBorder="1" applyAlignment="1">
      <alignment horizontal="center" vertical="center"/>
    </xf>
    <xf numFmtId="9" fontId="85" fillId="8" borderId="2" xfId="0" applyNumberFormat="1" applyFont="1" applyFill="1" applyBorder="1" applyAlignment="1">
      <alignment horizontal="center" vertical="center"/>
    </xf>
    <xf numFmtId="0" fontId="85" fillId="7" borderId="2" xfId="0" applyFont="1" applyFill="1" applyBorder="1" applyAlignment="1">
      <alignment horizontal="center" vertical="center"/>
    </xf>
    <xf numFmtId="0" fontId="88" fillId="0" borderId="2" xfId="0" applyFont="1" applyBorder="1" applyAlignment="1">
      <alignment vertical="top" wrapText="1"/>
    </xf>
    <xf numFmtId="0" fontId="61" fillId="5" borderId="2" xfId="0" applyFont="1" applyFill="1" applyBorder="1" applyAlignment="1">
      <alignment vertical="center"/>
    </xf>
    <xf numFmtId="170" fontId="4" fillId="5" borderId="2" xfId="0" applyNumberFormat="1" applyFont="1" applyFill="1" applyBorder="1" applyAlignment="1">
      <alignment horizontal="center" vertical="center" wrapText="1"/>
    </xf>
    <xf numFmtId="0" fontId="27" fillId="8" borderId="2" xfId="0" applyFont="1" applyFill="1" applyBorder="1" applyAlignment="1">
      <alignment horizontal="center" vertical="center"/>
    </xf>
    <xf numFmtId="164" fontId="4" fillId="5" borderId="2" xfId="0" applyNumberFormat="1" applyFont="1" applyFill="1" applyBorder="1" applyAlignment="1">
      <alignment horizontal="center" vertical="center" wrapText="1"/>
    </xf>
    <xf numFmtId="164" fontId="4" fillId="0" borderId="2" xfId="0" applyNumberFormat="1" applyFont="1" applyBorder="1" applyAlignment="1">
      <alignment horizontal="center" vertical="center" wrapText="1"/>
    </xf>
    <xf numFmtId="190" fontId="4" fillId="0" borderId="3" xfId="0" applyNumberFormat="1" applyFont="1" applyBorder="1" applyAlignment="1">
      <alignment horizontal="center"/>
    </xf>
    <xf numFmtId="190" fontId="4" fillId="5" borderId="4" xfId="0" applyNumberFormat="1" applyFont="1" applyFill="1" applyBorder="1" applyAlignment="1">
      <alignment horizontal="center"/>
    </xf>
    <xf numFmtId="190" fontId="27" fillId="5" borderId="7" xfId="0" applyNumberFormat="1" applyFont="1" applyFill="1" applyBorder="1" applyAlignment="1">
      <alignment horizontal="center"/>
    </xf>
    <xf numFmtId="190" fontId="44" fillId="7" borderId="2" xfId="0" applyNumberFormat="1" applyFont="1" applyFill="1" applyBorder="1" applyAlignment="1">
      <alignment horizontal="center" vertical="center" wrapText="1"/>
    </xf>
    <xf numFmtId="190" fontId="4" fillId="8" borderId="2" xfId="0" applyNumberFormat="1" applyFont="1" applyFill="1" applyBorder="1" applyAlignment="1">
      <alignment horizontal="center"/>
    </xf>
    <xf numFmtId="190" fontId="4" fillId="5" borderId="2" xfId="0" applyNumberFormat="1" applyFont="1" applyFill="1" applyBorder="1" applyAlignment="1">
      <alignment horizontal="center"/>
    </xf>
    <xf numFmtId="190" fontId="4" fillId="0" borderId="2" xfId="0" applyNumberFormat="1" applyFont="1" applyFill="1" applyBorder="1" applyAlignment="1">
      <alignment horizontal="center"/>
    </xf>
    <xf numFmtId="190" fontId="27" fillId="5" borderId="2" xfId="0" applyNumberFormat="1" applyFont="1" applyFill="1" applyBorder="1" applyAlignment="1">
      <alignment horizontal="center"/>
    </xf>
    <xf numFmtId="190" fontId="43" fillId="7" borderId="2" xfId="0" applyNumberFormat="1" applyFont="1" applyFill="1" applyBorder="1" applyAlignment="1">
      <alignment horizontal="center"/>
    </xf>
    <xf numFmtId="190" fontId="34" fillId="0" borderId="0" xfId="0" applyNumberFormat="1" applyFont="1" applyAlignment="1">
      <alignment horizontal="center"/>
    </xf>
    <xf numFmtId="190" fontId="0" fillId="0" borderId="0" xfId="0" applyNumberFormat="1" applyFont="1" applyAlignment="1"/>
    <xf numFmtId="181" fontId="4" fillId="5" borderId="2" xfId="0" applyNumberFormat="1" applyFont="1" applyFill="1" applyBorder="1" applyAlignment="1">
      <alignment horizontal="center" vertical="center"/>
    </xf>
    <xf numFmtId="170" fontId="4" fillId="5" borderId="2" xfId="0" applyNumberFormat="1" applyFont="1" applyFill="1" applyBorder="1" applyAlignment="1">
      <alignment horizontal="center" vertical="center"/>
    </xf>
    <xf numFmtId="4" fontId="4" fillId="5" borderId="2" xfId="0" applyNumberFormat="1" applyFont="1" applyFill="1" applyBorder="1" applyAlignment="1">
      <alignment horizontal="center" vertical="center"/>
    </xf>
    <xf numFmtId="190" fontId="4" fillId="0" borderId="3" xfId="1" applyNumberFormat="1" applyFont="1" applyBorder="1" applyAlignment="1"/>
    <xf numFmtId="190" fontId="4" fillId="5" borderId="4" xfId="1" applyNumberFormat="1" applyFont="1" applyFill="1" applyBorder="1"/>
    <xf numFmtId="190" fontId="27" fillId="5" borderId="7" xfId="1" applyNumberFormat="1" applyFont="1" applyFill="1" applyBorder="1" applyAlignment="1">
      <alignment horizontal="center"/>
    </xf>
    <xf numFmtId="190" fontId="44" fillId="7" borderId="2" xfId="1" applyNumberFormat="1" applyFont="1" applyFill="1" applyBorder="1" applyAlignment="1">
      <alignment horizontal="center" vertical="center" wrapText="1"/>
    </xf>
    <xf numFmtId="190" fontId="4" fillId="8" borderId="2" xfId="1" applyNumberFormat="1" applyFont="1" applyFill="1" applyBorder="1"/>
    <xf numFmtId="190" fontId="4" fillId="5" borderId="2" xfId="1" applyNumberFormat="1" applyFont="1" applyFill="1" applyBorder="1"/>
    <xf numFmtId="190" fontId="38" fillId="5" borderId="2" xfId="1" applyNumberFormat="1" applyFont="1" applyFill="1" applyBorder="1" applyAlignment="1">
      <alignment horizontal="center"/>
    </xf>
    <xf numFmtId="190" fontId="53" fillId="5" borderId="2" xfId="1" applyNumberFormat="1" applyFont="1" applyFill="1" applyBorder="1" applyAlignment="1">
      <alignment horizontal="center"/>
    </xf>
    <xf numFmtId="190" fontId="43" fillId="7" borderId="2" xfId="1" applyNumberFormat="1" applyFont="1" applyFill="1" applyBorder="1" applyAlignment="1">
      <alignment horizontal="center"/>
    </xf>
    <xf numFmtId="190" fontId="0" fillId="0" borderId="0" xfId="1" applyNumberFormat="1" applyFont="1" applyAlignment="1"/>
    <xf numFmtId="190" fontId="4" fillId="0" borderId="0" xfId="0" applyNumberFormat="1" applyFont="1" applyAlignment="1">
      <alignment horizontal="center" vertical="center"/>
    </xf>
    <xf numFmtId="190" fontId="4" fillId="5" borderId="4" xfId="0" applyNumberFormat="1" applyFont="1" applyFill="1" applyBorder="1" applyAlignment="1">
      <alignment horizontal="center" vertical="center"/>
    </xf>
    <xf numFmtId="190" fontId="27" fillId="5" borderId="7" xfId="0" applyNumberFormat="1" applyFont="1" applyFill="1" applyBorder="1" applyAlignment="1">
      <alignment horizontal="center" vertical="center"/>
    </xf>
    <xf numFmtId="190" fontId="40" fillId="7" borderId="25" xfId="0" applyNumberFormat="1" applyFont="1" applyFill="1" applyBorder="1" applyAlignment="1">
      <alignment horizontal="center" vertical="center" wrapText="1"/>
    </xf>
    <xf numFmtId="190" fontId="4" fillId="8" borderId="2" xfId="0" applyNumberFormat="1" applyFont="1" applyFill="1" applyBorder="1" applyAlignment="1">
      <alignment horizontal="center" vertical="center"/>
    </xf>
    <xf numFmtId="190" fontId="4" fillId="5" borderId="2" xfId="0" applyNumberFormat="1" applyFont="1" applyFill="1" applyBorder="1" applyAlignment="1">
      <alignment horizontal="center" vertical="center"/>
    </xf>
    <xf numFmtId="190" fontId="4" fillId="0" borderId="2" xfId="0" applyNumberFormat="1" applyFont="1" applyFill="1" applyBorder="1" applyAlignment="1">
      <alignment horizontal="center" vertical="center"/>
    </xf>
    <xf numFmtId="190" fontId="4" fillId="0" borderId="2" xfId="0" applyNumberFormat="1" applyFont="1" applyBorder="1" applyAlignment="1">
      <alignment horizontal="center" vertical="center"/>
    </xf>
    <xf numFmtId="190" fontId="43" fillId="7" borderId="25" xfId="0" applyNumberFormat="1" applyFont="1" applyFill="1" applyBorder="1" applyAlignment="1">
      <alignment horizontal="center" vertical="center"/>
    </xf>
    <xf numFmtId="190" fontId="0" fillId="0" borderId="0" xfId="0" applyNumberFormat="1" applyFont="1" applyAlignment="1">
      <alignment horizontal="center" vertical="center"/>
    </xf>
    <xf numFmtId="176" fontId="23" fillId="0" borderId="2" xfId="0" applyNumberFormat="1" applyFont="1" applyBorder="1" applyAlignment="1">
      <alignment horizontal="center"/>
    </xf>
    <xf numFmtId="0" fontId="76" fillId="5" borderId="7" xfId="0" applyFont="1" applyFill="1" applyBorder="1" applyAlignment="1">
      <alignment horizontal="center" vertical="center"/>
    </xf>
    <xf numFmtId="168" fontId="4" fillId="5" borderId="0" xfId="0" applyNumberFormat="1" applyFont="1" applyFill="1" applyAlignment="1">
      <alignment horizontal="center" vertical="center"/>
    </xf>
    <xf numFmtId="168" fontId="27" fillId="0" borderId="2" xfId="0" applyNumberFormat="1" applyFont="1" applyBorder="1" applyAlignment="1">
      <alignment horizontal="center" vertical="center"/>
    </xf>
    <xf numFmtId="168" fontId="76" fillId="5" borderId="7" xfId="0" applyNumberFormat="1" applyFont="1" applyFill="1" applyBorder="1" applyAlignment="1">
      <alignment horizontal="center" vertical="center"/>
    </xf>
    <xf numFmtId="168" fontId="43" fillId="7" borderId="25" xfId="0" applyNumberFormat="1" applyFont="1" applyFill="1" applyBorder="1" applyAlignment="1">
      <alignment horizontal="center" vertical="center"/>
    </xf>
    <xf numFmtId="0" fontId="50" fillId="0" borderId="2" xfId="0" applyFont="1" applyFill="1" applyBorder="1" applyAlignment="1">
      <alignment horizontal="center" vertical="center"/>
    </xf>
    <xf numFmtId="10" fontId="50" fillId="0" borderId="2" xfId="0" applyNumberFormat="1" applyFont="1" applyFill="1" applyBorder="1" applyAlignment="1">
      <alignment horizontal="center" vertical="center"/>
    </xf>
    <xf numFmtId="0" fontId="50" fillId="0" borderId="2" xfId="0" applyFont="1" applyBorder="1" applyAlignment="1">
      <alignment horizontal="center" vertical="center"/>
    </xf>
    <xf numFmtId="10" fontId="50" fillId="0" borderId="2" xfId="0" applyNumberFormat="1" applyFont="1" applyBorder="1" applyAlignment="1">
      <alignment horizontal="center" vertical="center"/>
    </xf>
    <xf numFmtId="0" fontId="50" fillId="0" borderId="2" xfId="0" applyFont="1" applyBorder="1" applyAlignment="1">
      <alignment horizontal="center" vertical="center" wrapText="1"/>
    </xf>
    <xf numFmtId="0" fontId="23" fillId="0" borderId="0" xfId="0" applyFont="1" applyAlignment="1">
      <alignment horizontal="center" vertical="center"/>
    </xf>
    <xf numFmtId="0" fontId="4" fillId="20" borderId="2" xfId="0" applyFont="1" applyFill="1" applyBorder="1" applyAlignment="1">
      <alignment horizontal="center" vertical="center"/>
    </xf>
    <xf numFmtId="10" fontId="23" fillId="5" borderId="2" xfId="0" applyNumberFormat="1" applyFont="1" applyFill="1" applyBorder="1" applyAlignment="1">
      <alignment horizontal="center" vertical="center"/>
    </xf>
    <xf numFmtId="0" fontId="50" fillId="5" borderId="2" xfId="0" applyFont="1" applyFill="1" applyBorder="1" applyAlignment="1">
      <alignment horizontal="center" vertical="center"/>
    </xf>
    <xf numFmtId="0" fontId="79" fillId="5" borderId="2" xfId="0" applyFont="1" applyFill="1" applyBorder="1" applyAlignment="1">
      <alignment horizontal="center" vertical="center"/>
    </xf>
    <xf numFmtId="0" fontId="34" fillId="5" borderId="2" xfId="0" applyFont="1" applyFill="1" applyBorder="1" applyAlignment="1">
      <alignment horizontal="center" vertical="center"/>
    </xf>
    <xf numFmtId="0" fontId="35" fillId="5" borderId="2" xfId="0" applyFont="1" applyFill="1" applyBorder="1" applyAlignment="1">
      <alignment horizontal="center" vertical="center"/>
    </xf>
    <xf numFmtId="0" fontId="1" fillId="23" borderId="27" xfId="2" applyFont="1" applyFill="1" applyBorder="1" applyAlignment="1">
      <alignment horizontal="left" vertical="center"/>
    </xf>
    <xf numFmtId="0" fontId="1" fillId="0" borderId="18" xfId="2"/>
    <xf numFmtId="0" fontId="1" fillId="23" borderId="18" xfId="2" applyFont="1" applyFill="1" applyBorder="1" applyAlignment="1">
      <alignment vertical="center"/>
    </xf>
    <xf numFmtId="0" fontId="1" fillId="23" borderId="18" xfId="2" applyFont="1" applyFill="1" applyBorder="1" applyAlignment="1">
      <alignment horizontal="left" vertical="center"/>
    </xf>
    <xf numFmtId="0" fontId="95" fillId="24" borderId="28" xfId="2" applyFont="1" applyFill="1" applyBorder="1" applyAlignment="1">
      <alignment horizontal="center" vertical="center"/>
    </xf>
    <xf numFmtId="0" fontId="95" fillId="24" borderId="18" xfId="2" applyFont="1" applyFill="1" applyBorder="1" applyAlignment="1">
      <alignment horizontal="left" vertical="center"/>
    </xf>
    <xf numFmtId="0" fontId="89" fillId="23" borderId="28" xfId="2" applyFont="1" applyFill="1" applyBorder="1" applyAlignment="1">
      <alignment horizontal="center" vertical="center"/>
    </xf>
    <xf numFmtId="0" fontId="89" fillId="23" borderId="18" xfId="2" applyFont="1" applyFill="1" applyBorder="1" applyAlignment="1">
      <alignment vertical="center"/>
    </xf>
    <xf numFmtId="0" fontId="97" fillId="0" borderId="18" xfId="2" applyFont="1"/>
    <xf numFmtId="0" fontId="98" fillId="23" borderId="28" xfId="2" applyFont="1" applyFill="1" applyBorder="1" applyAlignment="1">
      <alignment horizontal="center" vertical="center"/>
    </xf>
    <xf numFmtId="0" fontId="98" fillId="23" borderId="18" xfId="2" applyFont="1" applyFill="1" applyBorder="1" applyAlignment="1">
      <alignment vertical="center"/>
    </xf>
    <xf numFmtId="0" fontId="97" fillId="23" borderId="18" xfId="2" applyFont="1" applyFill="1"/>
    <xf numFmtId="186" fontId="89" fillId="23" borderId="27" xfId="2" applyNumberFormat="1" applyFont="1" applyFill="1" applyBorder="1" applyAlignment="1">
      <alignment horizontal="center" vertical="center"/>
    </xf>
    <xf numFmtId="0" fontId="99" fillId="23" borderId="27" xfId="2" applyFont="1" applyFill="1" applyBorder="1" applyAlignment="1">
      <alignment horizontal="center" vertical="center"/>
    </xf>
    <xf numFmtId="0" fontId="98" fillId="23" borderId="27" xfId="2" applyFont="1" applyFill="1" applyBorder="1" applyAlignment="1">
      <alignment horizontal="center" vertical="center"/>
    </xf>
    <xf numFmtId="9" fontId="98" fillId="23" borderId="27" xfId="2" applyNumberFormat="1" applyFont="1" applyFill="1" applyBorder="1" applyAlignment="1">
      <alignment horizontal="center" vertical="center"/>
    </xf>
    <xf numFmtId="0" fontId="1" fillId="0" borderId="27" xfId="2" applyBorder="1" applyAlignment="1">
      <alignment vertical="center"/>
    </xf>
    <xf numFmtId="0" fontId="89" fillId="25" borderId="28" xfId="2" applyFont="1" applyFill="1" applyBorder="1" applyAlignment="1">
      <alignment horizontal="center" vertical="center"/>
    </xf>
    <xf numFmtId="0" fontId="89" fillId="25" borderId="18" xfId="2" applyFont="1" applyFill="1" applyBorder="1" applyAlignment="1">
      <alignment vertical="center"/>
    </xf>
    <xf numFmtId="0" fontId="98" fillId="25" borderId="28" xfId="2" applyFont="1" applyFill="1" applyBorder="1" applyAlignment="1">
      <alignment horizontal="center" vertical="center"/>
    </xf>
    <xf numFmtId="0" fontId="98" fillId="25" borderId="18" xfId="2" applyFont="1" applyFill="1" applyBorder="1" applyAlignment="1">
      <alignment vertical="center"/>
    </xf>
    <xf numFmtId="0" fontId="1" fillId="23" borderId="18" xfId="2" applyFill="1"/>
    <xf numFmtId="0" fontId="89" fillId="23" borderId="27" xfId="2" applyFont="1" applyFill="1" applyBorder="1" applyAlignment="1">
      <alignment horizontal="center" vertical="center"/>
    </xf>
    <xf numFmtId="0" fontId="1" fillId="23" borderId="27" xfId="2" applyFont="1" applyFill="1" applyBorder="1" applyAlignment="1">
      <alignment vertical="center"/>
    </xf>
    <xf numFmtId="187" fontId="89" fillId="23" borderId="27" xfId="2" applyNumberFormat="1" applyFont="1" applyFill="1" applyBorder="1" applyAlignment="1">
      <alignment horizontal="center" vertical="center"/>
    </xf>
    <xf numFmtId="0" fontId="100" fillId="23" borderId="27" xfId="2" applyFont="1" applyFill="1" applyBorder="1" applyAlignment="1">
      <alignment horizontal="center" vertical="center"/>
    </xf>
    <xf numFmtId="9" fontId="89" fillId="23" borderId="27" xfId="2" applyNumberFormat="1" applyFont="1" applyFill="1" applyBorder="1" applyAlignment="1">
      <alignment horizontal="center" vertical="center"/>
    </xf>
    <xf numFmtId="0" fontId="98" fillId="23" borderId="27" xfId="2" applyFont="1" applyFill="1" applyBorder="1" applyAlignment="1">
      <alignment horizontal="center" vertical="center" wrapText="1"/>
    </xf>
    <xf numFmtId="10" fontId="89" fillId="23" borderId="27" xfId="2" applyNumberFormat="1" applyFont="1" applyFill="1" applyBorder="1" applyAlignment="1">
      <alignment horizontal="center" vertical="center"/>
    </xf>
    <xf numFmtId="0" fontId="89" fillId="0" borderId="27" xfId="2" applyFont="1" applyBorder="1" applyAlignment="1">
      <alignment vertical="center"/>
    </xf>
    <xf numFmtId="0" fontId="96" fillId="0" borderId="18" xfId="2" applyFont="1"/>
    <xf numFmtId="0" fontId="101" fillId="24" borderId="28" xfId="2" applyFont="1" applyFill="1" applyBorder="1" applyAlignment="1">
      <alignment horizontal="center" vertical="center" wrapText="1"/>
    </xf>
    <xf numFmtId="0" fontId="101" fillId="24" borderId="29" xfId="2" applyFont="1" applyFill="1" applyBorder="1" applyAlignment="1">
      <alignment horizontal="center" vertical="center" wrapText="1"/>
    </xf>
    <xf numFmtId="49" fontId="98" fillId="23" borderId="18" xfId="2" applyNumberFormat="1" applyFont="1" applyFill="1" applyBorder="1" applyAlignment="1">
      <alignment horizontal="center" vertical="center"/>
    </xf>
    <xf numFmtId="49" fontId="98" fillId="23" borderId="18" xfId="2" applyNumberFormat="1" applyFont="1" applyFill="1" applyBorder="1" applyAlignment="1">
      <alignment vertical="center"/>
    </xf>
    <xf numFmtId="0" fontId="102" fillId="23" borderId="18" xfId="2" applyFont="1" applyFill="1" applyBorder="1" applyAlignment="1">
      <alignment vertical="center"/>
    </xf>
    <xf numFmtId="0" fontId="98" fillId="0" borderId="18" xfId="2" applyFont="1" applyFill="1"/>
    <xf numFmtId="0" fontId="98" fillId="23" borderId="18" xfId="2" applyFont="1" applyFill="1" applyBorder="1" applyAlignment="1">
      <alignment horizontal="right" vertical="center"/>
    </xf>
    <xf numFmtId="0" fontId="1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top"/>
    </xf>
    <xf numFmtId="0" fontId="0" fillId="0" borderId="0" xfId="0" applyFont="1" applyAlignment="1">
      <alignment horizontal="left" vertical="top"/>
    </xf>
    <xf numFmtId="0" fontId="5" fillId="0" borderId="0" xfId="0" applyFont="1" applyAlignment="1">
      <alignment horizontal="center"/>
    </xf>
    <xf numFmtId="0" fontId="11" fillId="0" borderId="0" xfId="0" applyFont="1" applyAlignment="1">
      <alignment horizontal="left"/>
    </xf>
    <xf numFmtId="14" fontId="12" fillId="0" borderId="0" xfId="0" applyNumberFormat="1" applyFont="1" applyAlignment="1">
      <alignment horizontal="left"/>
    </xf>
    <xf numFmtId="0" fontId="11" fillId="0" borderId="0" xfId="0" applyFont="1" applyAlignment="1">
      <alignment horizontal="left" vertical="center"/>
    </xf>
    <xf numFmtId="0" fontId="11" fillId="0" borderId="0" xfId="0" applyFont="1" applyAlignment="1">
      <alignment horizontal="left" wrapText="1"/>
    </xf>
    <xf numFmtId="0" fontId="32" fillId="7" borderId="8" xfId="0" applyFont="1" applyFill="1" applyBorder="1" applyAlignment="1">
      <alignment horizontal="center" vertical="center" wrapText="1"/>
    </xf>
    <xf numFmtId="0" fontId="31" fillId="0" borderId="11" xfId="0" applyFont="1" applyBorder="1"/>
    <xf numFmtId="0" fontId="33" fillId="7" borderId="8" xfId="0" applyFont="1" applyFill="1" applyBorder="1" applyAlignment="1">
      <alignment horizontal="center" vertical="center"/>
    </xf>
    <xf numFmtId="0" fontId="33" fillId="7" borderId="8"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1" fillId="0" borderId="10" xfId="0" applyFont="1" applyBorder="1"/>
    <xf numFmtId="49" fontId="27" fillId="5" borderId="0" xfId="0" applyNumberFormat="1" applyFont="1" applyFill="1" applyAlignment="1">
      <alignment horizontal="center"/>
    </xf>
    <xf numFmtId="0" fontId="31" fillId="0" borderId="7" xfId="0" applyFont="1" applyBorder="1"/>
    <xf numFmtId="168" fontId="33" fillId="7" borderId="8" xfId="0" applyNumberFormat="1" applyFont="1" applyFill="1" applyBorder="1" applyAlignment="1">
      <alignment horizontal="right" vertical="center"/>
    </xf>
    <xf numFmtId="168" fontId="33" fillId="7" borderId="8" xfId="0" applyNumberFormat="1" applyFont="1" applyFill="1" applyBorder="1" applyAlignment="1">
      <alignment horizontal="center" vertical="center" wrapText="1"/>
    </xf>
    <xf numFmtId="0" fontId="27" fillId="11" borderId="9" xfId="0" applyFont="1" applyFill="1" applyBorder="1"/>
    <xf numFmtId="0" fontId="27" fillId="5" borderId="0" xfId="0" applyFont="1" applyFill="1" applyAlignment="1">
      <alignment horizontal="center"/>
    </xf>
    <xf numFmtId="0" fontId="32" fillId="7" borderId="8" xfId="0" applyFont="1" applyFill="1" applyBorder="1" applyAlignment="1">
      <alignment horizontal="center" vertical="center"/>
    </xf>
    <xf numFmtId="0" fontId="27" fillId="10" borderId="9" xfId="0" applyFont="1" applyFill="1" applyBorder="1"/>
    <xf numFmtId="169" fontId="33" fillId="7" borderId="8" xfId="0" applyNumberFormat="1" applyFont="1" applyFill="1" applyBorder="1" applyAlignment="1">
      <alignment horizontal="center" vertical="center" wrapText="1"/>
    </xf>
    <xf numFmtId="168" fontId="40" fillId="7" borderId="8" xfId="0" applyNumberFormat="1" applyFont="1" applyFill="1" applyBorder="1" applyAlignment="1">
      <alignment horizontal="right" vertical="center" wrapText="1"/>
    </xf>
    <xf numFmtId="174" fontId="27" fillId="5" borderId="0" xfId="0" applyNumberFormat="1" applyFont="1" applyFill="1" applyAlignment="1">
      <alignment horizontal="center"/>
    </xf>
    <xf numFmtId="0" fontId="44" fillId="7" borderId="9" xfId="0" applyFont="1" applyFill="1" applyBorder="1" applyAlignment="1">
      <alignment horizontal="center" vertical="center" wrapText="1"/>
    </xf>
    <xf numFmtId="0" fontId="44" fillId="7" borderId="8" xfId="0" applyFont="1" applyFill="1" applyBorder="1" applyAlignment="1">
      <alignment horizontal="center" vertical="center" wrapText="1"/>
    </xf>
    <xf numFmtId="0" fontId="44" fillId="7" borderId="8" xfId="0" applyFont="1" applyFill="1" applyBorder="1" applyAlignment="1">
      <alignment horizontal="center" vertical="center"/>
    </xf>
    <xf numFmtId="0" fontId="43" fillId="7" borderId="8" xfId="0" applyFont="1" applyFill="1" applyBorder="1" applyAlignment="1">
      <alignment horizontal="center" vertical="center" wrapText="1"/>
    </xf>
    <xf numFmtId="0" fontId="31" fillId="0" borderId="11" xfId="0" applyFont="1" applyBorder="1" applyAlignment="1">
      <alignment horizontal="center" vertical="center"/>
    </xf>
    <xf numFmtId="0" fontId="31" fillId="0" borderId="10" xfId="0" applyFont="1" applyBorder="1" applyAlignment="1">
      <alignment horizontal="center" vertical="center"/>
    </xf>
    <xf numFmtId="49" fontId="27" fillId="5" borderId="0" xfId="0" applyNumberFormat="1" applyFont="1" applyFill="1" applyAlignment="1">
      <alignment horizontal="center" vertical="center"/>
    </xf>
    <xf numFmtId="0" fontId="31" fillId="0" borderId="7" xfId="0" applyFont="1" applyBorder="1" applyAlignment="1">
      <alignment horizontal="center" vertical="center"/>
    </xf>
    <xf numFmtId="0" fontId="40" fillId="7" borderId="9" xfId="0" applyFont="1" applyFill="1" applyBorder="1" applyAlignment="1">
      <alignment horizontal="center" vertical="center" wrapText="1"/>
    </xf>
    <xf numFmtId="0" fontId="40" fillId="7" borderId="8" xfId="0" applyFont="1" applyFill="1" applyBorder="1" applyAlignment="1">
      <alignment horizontal="center" vertical="center" wrapText="1"/>
    </xf>
    <xf numFmtId="0" fontId="40" fillId="7" borderId="8" xfId="0" applyFont="1" applyFill="1" applyBorder="1" applyAlignment="1">
      <alignment horizontal="center" vertical="center"/>
    </xf>
    <xf numFmtId="0" fontId="0" fillId="0" borderId="0" xfId="0" applyFont="1" applyAlignment="1">
      <alignment horizontal="center" vertical="center"/>
    </xf>
    <xf numFmtId="49" fontId="27" fillId="5" borderId="20" xfId="0" applyNumberFormat="1" applyFont="1" applyFill="1" applyBorder="1" applyAlignment="1">
      <alignment horizontal="center" vertical="center"/>
    </xf>
    <xf numFmtId="0" fontId="43" fillId="13" borderId="8" xfId="0" applyFont="1" applyFill="1" applyBorder="1" applyAlignment="1">
      <alignment horizontal="center" vertical="center" wrapText="1"/>
    </xf>
    <xf numFmtId="0" fontId="31" fillId="0" borderId="14" xfId="0" applyFont="1" applyBorder="1"/>
    <xf numFmtId="0" fontId="4" fillId="0" borderId="8" xfId="0" applyFont="1" applyBorder="1" applyAlignment="1">
      <alignment horizontal="left" vertical="center"/>
    </xf>
    <xf numFmtId="0" fontId="4" fillId="0" borderId="8" xfId="0" applyFont="1" applyBorder="1" applyAlignment="1">
      <alignment horizontal="center" vertical="center" wrapText="1"/>
    </xf>
    <xf numFmtId="0" fontId="4" fillId="0" borderId="8" xfId="0" applyFont="1" applyBorder="1" applyAlignment="1">
      <alignment horizontal="center"/>
    </xf>
    <xf numFmtId="168" fontId="4" fillId="0" borderId="8" xfId="0" applyNumberFormat="1" applyFont="1" applyBorder="1" applyAlignment="1">
      <alignment horizontal="right" vertical="center"/>
    </xf>
    <xf numFmtId="0" fontId="43" fillId="13" borderId="9" xfId="0" applyFont="1" applyFill="1" applyBorder="1" applyAlignment="1">
      <alignment horizontal="center" vertical="center" wrapText="1"/>
    </xf>
    <xf numFmtId="0" fontId="43" fillId="13" borderId="8" xfId="0" applyFont="1" applyFill="1" applyBorder="1" applyAlignment="1">
      <alignment horizontal="center" vertical="center"/>
    </xf>
    <xf numFmtId="0" fontId="43" fillId="13" borderId="9" xfId="0" applyFont="1" applyFill="1" applyBorder="1" applyAlignment="1">
      <alignment horizontal="center" vertical="center"/>
    </xf>
    <xf numFmtId="168" fontId="43" fillId="13" borderId="8" xfId="0" applyNumberFormat="1" applyFont="1" applyFill="1" applyBorder="1" applyAlignment="1">
      <alignment horizontal="center" vertical="center" wrapText="1"/>
    </xf>
    <xf numFmtId="0" fontId="43" fillId="7" borderId="8" xfId="0" applyFont="1" applyFill="1" applyBorder="1" applyAlignment="1">
      <alignment horizontal="center" vertical="center"/>
    </xf>
    <xf numFmtId="0" fontId="27" fillId="5" borderId="0" xfId="0" applyFont="1" applyFill="1" applyAlignment="1">
      <alignment horizontal="center" vertical="center"/>
    </xf>
    <xf numFmtId="0" fontId="43" fillId="7" borderId="27" xfId="0" applyFont="1" applyFill="1" applyBorder="1" applyAlignment="1">
      <alignment horizontal="center" vertical="center" wrapText="1"/>
    </xf>
    <xf numFmtId="0" fontId="31" fillId="0" borderId="27" xfId="0" applyFont="1" applyBorder="1"/>
    <xf numFmtId="0" fontId="43" fillId="7" borderId="27" xfId="0" applyFont="1" applyFill="1" applyBorder="1" applyAlignment="1">
      <alignment horizontal="center" vertical="center"/>
    </xf>
    <xf numFmtId="44" fontId="43" fillId="7" borderId="27" xfId="0" applyNumberFormat="1" applyFont="1" applyFill="1" applyBorder="1" applyAlignment="1">
      <alignment horizontal="center" vertical="center" wrapText="1"/>
    </xf>
    <xf numFmtId="169" fontId="33" fillId="7" borderId="8" xfId="0" applyNumberFormat="1" applyFont="1" applyFill="1" applyBorder="1" applyAlignment="1">
      <alignment horizontal="center" vertical="center"/>
    </xf>
    <xf numFmtId="49" fontId="27" fillId="3" borderId="15" xfId="0" applyNumberFormat="1" applyFont="1" applyFill="1" applyBorder="1" applyAlignment="1">
      <alignment horizontal="center" vertical="center"/>
    </xf>
    <xf numFmtId="0" fontId="31" fillId="0" borderId="16" xfId="0" applyFont="1" applyBorder="1" applyAlignment="1">
      <alignment horizontal="center" vertical="center"/>
    </xf>
    <xf numFmtId="0" fontId="4" fillId="5" borderId="9" xfId="0" applyFont="1" applyFill="1" applyBorder="1" applyAlignment="1">
      <alignment horizontal="center"/>
    </xf>
    <xf numFmtId="0" fontId="31" fillId="0" borderId="17" xfId="0" applyFont="1" applyBorder="1"/>
    <xf numFmtId="0" fontId="4" fillId="5" borderId="8" xfId="0" applyFont="1" applyFill="1" applyBorder="1" applyAlignment="1">
      <alignment horizontal="center"/>
    </xf>
    <xf numFmtId="44" fontId="4" fillId="5" borderId="8" xfId="0" applyNumberFormat="1" applyFont="1" applyFill="1" applyBorder="1"/>
    <xf numFmtId="0" fontId="4" fillId="5" borderId="8" xfId="0" applyFont="1" applyFill="1" applyBorder="1"/>
    <xf numFmtId="0" fontId="4" fillId="5" borderId="8" xfId="0" applyFont="1" applyFill="1" applyBorder="1" applyAlignment="1"/>
    <xf numFmtId="0" fontId="43" fillId="7" borderId="8" xfId="0" applyFont="1" applyFill="1" applyBorder="1" applyAlignment="1">
      <alignment horizontal="center" wrapText="1"/>
    </xf>
    <xf numFmtId="0" fontId="4" fillId="5" borderId="8" xfId="0" applyFont="1" applyFill="1" applyBorder="1" applyAlignment="1">
      <alignment horizontal="right"/>
    </xf>
    <xf numFmtId="0" fontId="4" fillId="0" borderId="8" xfId="0" applyFont="1" applyBorder="1" applyAlignment="1">
      <alignment horizontal="right"/>
    </xf>
    <xf numFmtId="0" fontId="44" fillId="7" borderId="8" xfId="0" applyFont="1" applyFill="1" applyBorder="1" applyAlignment="1">
      <alignment horizontal="right" vertical="center"/>
    </xf>
    <xf numFmtId="0" fontId="4" fillId="5" borderId="8" xfId="0" applyFont="1" applyFill="1" applyBorder="1" applyAlignment="1">
      <alignment horizontal="center" vertical="center" wrapText="1"/>
    </xf>
    <xf numFmtId="0" fontId="31" fillId="0" borderId="14" xfId="0" applyFont="1" applyBorder="1" applyAlignment="1">
      <alignment horizontal="center" vertical="center"/>
    </xf>
    <xf numFmtId="0" fontId="4" fillId="5" borderId="8" xfId="0" applyFont="1" applyFill="1" applyBorder="1" applyAlignment="1">
      <alignment vertical="center" wrapText="1"/>
    </xf>
    <xf numFmtId="0" fontId="4" fillId="0" borderId="8"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11" xfId="0" applyFont="1" applyFill="1" applyBorder="1" applyAlignment="1">
      <alignment horizontal="center" vertical="center"/>
    </xf>
    <xf numFmtId="0" fontId="4" fillId="0" borderId="8" xfId="0" applyFont="1" applyFill="1" applyBorder="1" applyAlignment="1">
      <alignment horizontal="center" vertical="center" wrapText="1"/>
    </xf>
    <xf numFmtId="0" fontId="4" fillId="0" borderId="8" xfId="0" applyFont="1" applyBorder="1" applyAlignment="1">
      <alignment horizontal="center" vertical="center"/>
    </xf>
    <xf numFmtId="0" fontId="4" fillId="5" borderId="8" xfId="0" applyFont="1" applyFill="1" applyBorder="1" applyAlignment="1">
      <alignment horizontal="center" vertical="center"/>
    </xf>
    <xf numFmtId="10" fontId="4" fillId="5" borderId="8" xfId="0" applyNumberFormat="1" applyFont="1" applyFill="1" applyBorder="1" applyAlignment="1">
      <alignment horizontal="center" vertical="center" wrapText="1"/>
    </xf>
    <xf numFmtId="168" fontId="44" fillId="7" borderId="8" xfId="0" applyNumberFormat="1" applyFont="1" applyFill="1" applyBorder="1" applyAlignment="1">
      <alignment horizontal="center" vertical="center" wrapText="1"/>
    </xf>
    <xf numFmtId="0" fontId="95" fillId="24" borderId="18" xfId="2" applyFont="1" applyFill="1" applyBorder="1" applyAlignment="1">
      <alignment horizontal="center" vertical="center"/>
    </xf>
    <xf numFmtId="0" fontId="101" fillId="24" borderId="28" xfId="2" applyFont="1" applyFill="1" applyBorder="1" applyAlignment="1">
      <alignment horizontal="center" vertical="center" wrapText="1"/>
    </xf>
    <xf numFmtId="0" fontId="101" fillId="24" borderId="31" xfId="2" applyFont="1" applyFill="1" applyBorder="1" applyAlignment="1">
      <alignment horizontal="center" vertical="center" wrapText="1"/>
    </xf>
    <xf numFmtId="0" fontId="101" fillId="24" borderId="30" xfId="2" applyFont="1" applyFill="1" applyBorder="1" applyAlignment="1">
      <alignment horizontal="center" vertical="center" wrapText="1"/>
    </xf>
    <xf numFmtId="0" fontId="101" fillId="24" borderId="28" xfId="2" applyFont="1" applyFill="1" applyBorder="1" applyAlignment="1">
      <alignment horizontal="center" vertical="center"/>
    </xf>
    <xf numFmtId="49" fontId="98" fillId="23" borderId="18" xfId="2" applyNumberFormat="1" applyFont="1" applyFill="1" applyBorder="1" applyAlignment="1">
      <alignment horizontal="center" vertical="center"/>
    </xf>
    <xf numFmtId="168" fontId="27" fillId="5" borderId="0" xfId="0" applyNumberFormat="1" applyFont="1" applyFill="1" applyAlignment="1">
      <alignment horizontal="center"/>
    </xf>
    <xf numFmtId="168" fontId="44" fillId="7" borderId="9" xfId="0" applyNumberFormat="1" applyFont="1" applyFill="1" applyBorder="1" applyAlignment="1">
      <alignment horizontal="center" vertical="center" wrapText="1"/>
    </xf>
    <xf numFmtId="49" fontId="27" fillId="5" borderId="0" xfId="0" applyNumberFormat="1" applyFont="1" applyFill="1" applyAlignment="1">
      <alignment horizontal="right"/>
    </xf>
    <xf numFmtId="179" fontId="4" fillId="5" borderId="8" xfId="0" applyNumberFormat="1" applyFont="1" applyFill="1" applyBorder="1" applyAlignment="1">
      <alignment horizontal="center" wrapText="1"/>
    </xf>
    <xf numFmtId="190" fontId="27" fillId="5" borderId="0" xfId="0" applyNumberFormat="1" applyFont="1" applyFill="1" applyAlignment="1">
      <alignment horizontal="center"/>
    </xf>
    <xf numFmtId="190" fontId="31" fillId="0" borderId="7" xfId="0" applyNumberFormat="1" applyFont="1" applyBorder="1"/>
    <xf numFmtId="190" fontId="44" fillId="7" borderId="9" xfId="0" applyNumberFormat="1" applyFont="1" applyFill="1" applyBorder="1" applyAlignment="1">
      <alignment horizontal="center" vertical="center" wrapText="1"/>
    </xf>
    <xf numFmtId="190" fontId="31" fillId="0" borderId="10" xfId="0" applyNumberFormat="1" applyFont="1" applyBorder="1"/>
    <xf numFmtId="190" fontId="44" fillId="7" borderId="8" xfId="0" applyNumberFormat="1" applyFont="1" applyFill="1" applyBorder="1" applyAlignment="1">
      <alignment horizontal="center" vertical="center" wrapText="1"/>
    </xf>
    <xf numFmtId="190" fontId="31" fillId="0" borderId="11" xfId="0" applyNumberFormat="1" applyFont="1" applyBorder="1"/>
    <xf numFmtId="168" fontId="44" fillId="7" borderId="8" xfId="0" applyNumberFormat="1" applyFont="1" applyFill="1" applyBorder="1" applyAlignment="1">
      <alignment horizontal="right" vertical="center"/>
    </xf>
    <xf numFmtId="190" fontId="27" fillId="5" borderId="0" xfId="1" applyNumberFormat="1" applyFont="1" applyFill="1" applyAlignment="1">
      <alignment horizontal="center"/>
    </xf>
    <xf numFmtId="190" fontId="31" fillId="0" borderId="7" xfId="1" applyNumberFormat="1" applyFont="1" applyBorder="1"/>
    <xf numFmtId="190" fontId="44" fillId="7" borderId="9" xfId="1" applyNumberFormat="1" applyFont="1" applyFill="1" applyBorder="1" applyAlignment="1">
      <alignment horizontal="center" vertical="center" wrapText="1"/>
    </xf>
    <xf numFmtId="190" fontId="31" fillId="0" borderId="10" xfId="1" applyNumberFormat="1" applyFont="1" applyBorder="1"/>
    <xf numFmtId="190" fontId="44" fillId="7" borderId="8" xfId="1" applyNumberFormat="1" applyFont="1" applyFill="1" applyBorder="1" applyAlignment="1">
      <alignment horizontal="center" vertical="center" wrapText="1"/>
    </xf>
    <xf numFmtId="190" fontId="31" fillId="0" borderId="11" xfId="1" applyNumberFormat="1" applyFont="1" applyBorder="1"/>
    <xf numFmtId="168" fontId="44" fillId="7" borderId="8" xfId="0" applyNumberFormat="1" applyFont="1" applyFill="1" applyBorder="1" applyAlignment="1">
      <alignment horizontal="center" vertical="center"/>
    </xf>
    <xf numFmtId="49" fontId="27" fillId="3" borderId="19" xfId="0" applyNumberFormat="1" applyFont="1" applyFill="1" applyBorder="1" applyAlignment="1">
      <alignment horizontal="center" vertical="center"/>
    </xf>
    <xf numFmtId="0" fontId="31" fillId="0" borderId="20" xfId="0" applyFont="1" applyBorder="1"/>
    <xf numFmtId="0" fontId="43" fillId="7" borderId="21" xfId="0" applyFont="1" applyFill="1" applyBorder="1" applyAlignment="1">
      <alignment horizontal="center" vertical="center"/>
    </xf>
    <xf numFmtId="0" fontId="31" fillId="0" borderId="24" xfId="0" applyFont="1" applyBorder="1"/>
    <xf numFmtId="0" fontId="40" fillId="7" borderId="21" xfId="0" applyFont="1" applyFill="1" applyBorder="1" applyAlignment="1">
      <alignment horizontal="center" vertical="center" wrapText="1"/>
    </xf>
    <xf numFmtId="0" fontId="31" fillId="0" borderId="24" xfId="0" applyFont="1" applyBorder="1" applyAlignment="1">
      <alignment horizontal="center" vertical="center"/>
    </xf>
    <xf numFmtId="0" fontId="40" fillId="7" borderId="22" xfId="0" applyFont="1" applyFill="1" applyBorder="1" applyAlignment="1">
      <alignment horizontal="center" vertical="center" wrapText="1"/>
    </xf>
    <xf numFmtId="0" fontId="31" fillId="0" borderId="23" xfId="0" applyFont="1" applyBorder="1" applyAlignment="1">
      <alignment horizontal="center" vertical="center"/>
    </xf>
    <xf numFmtId="190" fontId="27" fillId="5" borderId="0" xfId="0" applyNumberFormat="1" applyFont="1" applyFill="1" applyAlignment="1">
      <alignment horizontal="center" vertical="center"/>
    </xf>
    <xf numFmtId="190" fontId="0" fillId="0" borderId="0" xfId="0" applyNumberFormat="1" applyFont="1" applyAlignment="1">
      <alignment horizontal="center" vertical="center"/>
    </xf>
    <xf numFmtId="190" fontId="40" fillId="7" borderId="22" xfId="0" applyNumberFormat="1" applyFont="1" applyFill="1" applyBorder="1" applyAlignment="1">
      <alignment horizontal="center" vertical="center" wrapText="1"/>
    </xf>
    <xf numFmtId="190" fontId="31" fillId="0" borderId="23" xfId="0" applyNumberFormat="1" applyFont="1" applyBorder="1" applyAlignment="1">
      <alignment horizontal="center" vertical="center"/>
    </xf>
    <xf numFmtId="4" fontId="40" fillId="7" borderId="21" xfId="0" applyNumberFormat="1" applyFont="1" applyFill="1" applyBorder="1" applyAlignment="1">
      <alignment horizontal="center" vertical="center"/>
    </xf>
    <xf numFmtId="190" fontId="40" fillId="7" borderId="21" xfId="0" applyNumberFormat="1" applyFont="1" applyFill="1" applyBorder="1" applyAlignment="1">
      <alignment horizontal="center" vertical="center" wrapText="1"/>
    </xf>
    <xf numFmtId="190" fontId="31" fillId="0" borderId="24" xfId="0" applyNumberFormat="1" applyFont="1" applyBorder="1" applyAlignment="1">
      <alignment horizontal="center" vertical="center"/>
    </xf>
    <xf numFmtId="0" fontId="31" fillId="0" borderId="23" xfId="0" applyFont="1" applyBorder="1"/>
    <xf numFmtId="169" fontId="40" fillId="7" borderId="21" xfId="0" applyNumberFormat="1" applyFont="1" applyFill="1" applyBorder="1" applyAlignment="1">
      <alignment horizontal="center" vertical="center" wrapText="1"/>
    </xf>
    <xf numFmtId="168" fontId="40" fillId="7" borderId="22" xfId="0" applyNumberFormat="1" applyFont="1" applyFill="1" applyBorder="1" applyAlignment="1">
      <alignment horizontal="center" vertical="center" wrapText="1"/>
    </xf>
    <xf numFmtId="168" fontId="40" fillId="7" borderId="21" xfId="0" applyNumberFormat="1" applyFont="1" applyFill="1" applyBorder="1" applyAlignment="1">
      <alignment horizontal="center" vertical="center"/>
    </xf>
    <xf numFmtId="168" fontId="40" fillId="7" borderId="21" xfId="0" applyNumberFormat="1" applyFont="1" applyFill="1" applyBorder="1" applyAlignment="1">
      <alignment horizontal="center" vertical="center" wrapText="1"/>
    </xf>
    <xf numFmtId="168" fontId="44" fillId="7" borderId="8" xfId="0" applyNumberFormat="1" applyFont="1" applyFill="1" applyBorder="1" applyAlignment="1">
      <alignment horizontal="center"/>
    </xf>
    <xf numFmtId="0" fontId="4" fillId="0" borderId="0" xfId="0" applyFont="1" applyAlignment="1">
      <alignment horizontal="center"/>
    </xf>
    <xf numFmtId="0" fontId="43" fillId="7" borderId="8" xfId="0" applyFont="1" applyFill="1" applyBorder="1" applyAlignment="1">
      <alignment horizontal="center"/>
    </xf>
    <xf numFmtId="168" fontId="27" fillId="5" borderId="0" xfId="0" applyNumberFormat="1" applyFont="1" applyFill="1" applyAlignment="1">
      <alignment horizontal="center" vertical="center"/>
    </xf>
    <xf numFmtId="44" fontId="4" fillId="5" borderId="8" xfId="0" applyNumberFormat="1" applyFont="1" applyFill="1" applyBorder="1" applyAlignment="1">
      <alignment horizontal="center"/>
    </xf>
    <xf numFmtId="44" fontId="85" fillId="5" borderId="8" xfId="0" applyNumberFormat="1" applyFont="1" applyFill="1" applyBorder="1" applyAlignment="1">
      <alignment horizontal="center"/>
    </xf>
    <xf numFmtId="0" fontId="92" fillId="0" borderId="14" xfId="0" applyFont="1" applyBorder="1"/>
    <xf numFmtId="0" fontId="92" fillId="0" borderId="11" xfId="0" applyFont="1" applyBorder="1"/>
    <xf numFmtId="0" fontId="76" fillId="5" borderId="0" xfId="0" applyFont="1" applyFill="1" applyAlignment="1">
      <alignment horizontal="center" vertical="center"/>
    </xf>
    <xf numFmtId="189" fontId="40" fillId="7" borderId="21" xfId="0" applyNumberFormat="1" applyFont="1" applyFill="1" applyBorder="1" applyAlignment="1">
      <alignment horizontal="center" vertical="center"/>
    </xf>
    <xf numFmtId="0" fontId="43" fillId="7" borderId="21" xfId="0" applyFont="1" applyFill="1" applyBorder="1" applyAlignment="1">
      <alignment horizontal="center" vertical="center" wrapText="1"/>
    </xf>
    <xf numFmtId="0" fontId="31" fillId="0" borderId="24" xfId="0" applyFont="1" applyBorder="1" applyAlignment="1">
      <alignment vertical="center"/>
    </xf>
    <xf numFmtId="0" fontId="43" fillId="7" borderId="22" xfId="0" applyFont="1" applyFill="1" applyBorder="1" applyAlignment="1">
      <alignment horizontal="center" vertical="center" wrapText="1"/>
    </xf>
    <xf numFmtId="0" fontId="31" fillId="0" borderId="23" xfId="0" applyFont="1" applyBorder="1" applyAlignment="1">
      <alignment vertical="center"/>
    </xf>
    <xf numFmtId="0" fontId="0" fillId="0" borderId="0" xfId="0" applyFont="1" applyAlignment="1">
      <alignment vertical="center"/>
    </xf>
    <xf numFmtId="168" fontId="43" fillId="7" borderId="22" xfId="0" applyNumberFormat="1" applyFont="1" applyFill="1" applyBorder="1" applyAlignment="1">
      <alignment horizontal="center" vertical="center" wrapText="1"/>
    </xf>
    <xf numFmtId="168" fontId="43" fillId="7" borderId="21" xfId="0" applyNumberFormat="1" applyFont="1" applyFill="1" applyBorder="1" applyAlignment="1">
      <alignment horizontal="center" vertical="center" wrapText="1"/>
    </xf>
    <xf numFmtId="168" fontId="76" fillId="5" borderId="0" xfId="0" applyNumberFormat="1" applyFont="1" applyFill="1" applyAlignment="1">
      <alignment horizontal="center" vertical="center"/>
    </xf>
    <xf numFmtId="168" fontId="40" fillId="7" borderId="21" xfId="0" applyNumberFormat="1" applyFont="1" applyFill="1" applyBorder="1" applyAlignment="1">
      <alignment horizontal="right" vertical="center"/>
    </xf>
  </cellXfs>
  <cellStyles count="3">
    <cellStyle name="Moneda" xfId="1" builtinId="4"/>
    <cellStyle name="Normal" xfId="0" builtinId="0"/>
    <cellStyle name="Normal 2" xfId="2"/>
  </cellStyles>
  <dxfs count="2">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relmun01\Compartidos%202020\Usuario\Documents\RAQUEL\MAYORES\2019\MUNICIPALIDAD%20MAYOR%20A-%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SAS MUNICIPALES"/>
      <sheetName val="Tasa General Inmobiliaria"/>
      <sheetName val="Tasa Comercial"/>
      <sheetName val="Servicios Sanitarios"/>
      <sheetName val="Control Bromat.y Carnet Sanit."/>
      <sheetName val="Derecho de Cementerio"/>
      <sheetName val="Inspec. de Instalac. y Rep. Lám"/>
      <sheetName val="Dcho.de Construccion"/>
      <sheetName val="Actuac. Aministrativas"/>
      <sheetName val="Tasas Vs. ENERSA "/>
      <sheetName val="Tasas Atrasadas"/>
      <sheetName val="Multas Y Recargos"/>
      <sheetName val="Descuentos Buen Pagador"/>
      <sheetName val="TRIBUTOS VARIOS"/>
      <sheetName val="Contrib.Mejoras-Cloacas"/>
      <sheetName val="Contrib.Mej.C.C.y Pavimento"/>
      <sheetName val="Contrib.Mej.-Coloc.Medidores"/>
      <sheetName val="F.M.P.C."/>
      <sheetName val="Multas Código de Faltas "/>
      <sheetName val="OTROS ING. DE JURISD. MUNICIPAL"/>
      <sheetName val="Intereses Plazos Fijos"/>
      <sheetName val="Aportes Internos Hogar"/>
      <sheetName val="Dcho.Espect.Pcos, Rifas, Casino"/>
      <sheetName val="Otros Dchos.Municip."/>
      <sheetName val="Ingresos Varios"/>
      <sheetName val="COPARTICIPACION PROVINCIAL"/>
      <sheetName val="Impuesto Ingresos Brutos"/>
      <sheetName val="Impuesto Automotor"/>
      <sheetName val="Impuesto Inmobiliario"/>
      <sheetName val="COPARTICIP.IMP.NACIONALES"/>
      <sheetName val="FDO.FEDERAL SOLIDARIO"/>
      <sheetName val="PROG.ASIST.FCIERA."/>
      <sheetName val=" A.T.N."/>
      <sheetName val="REEMBOLSO DE PRESTAMOS"/>
      <sheetName val="VENTA DE ACTIVO FIJO"/>
      <sheetName val="Venta de Terrenos"/>
      <sheetName val="Venta de Mat.Reciclable"/>
      <sheetName val="APORTES NO REINTEGRABLES"/>
      <sheetName val="De la Adm. Pcial.HOGAR"/>
      <sheetName val="De la Adm.Pcial.-COPNAF-Honorar"/>
      <sheetName val="De la Adm.Pcial.-COPNAF -Progr."/>
      <sheetName val="De la Adm.Pcial.-Festival el Jo"/>
      <sheetName val="De la Adm.Pcial.-Subsidio 114° "/>
      <sheetName val="De la Adm.Pcial.- Prog. PROTEGE"/>
      <sheetName val="De la Adm.Pcial.- Subs. hogar "/>
      <sheetName val="De la Adm.Pcial.-Juegos Evita"/>
      <sheetName val="De la Adm. Pcial. Polideportivo"/>
      <sheetName val="De la A. Nac. -Buen trato  "/>
      <sheetName val="De la Adm. Nac.Plan Habitat"/>
      <sheetName val="De la Adm. Nac.Progr.Seguros Sa"/>
      <sheetName val="De la Adm. Nac.-Program Federal"/>
      <sheetName val="SUPERAVIT EJERC. ANTERIORES"/>
      <sheetName val="RECURSOS AFECT. EJERC. ANTERIOR"/>
      <sheetName val="USO DEL CREDITO"/>
      <sheetName val="Progr. Mi Ciudad LED -BNA"/>
      <sheetName val="Adelantos de  Coparticipación"/>
      <sheetName val="Hoja1"/>
    </sheetNames>
    <sheetDataSet>
      <sheetData sheetId="0"/>
      <sheetData sheetId="1">
        <row r="4">
          <cell r="H4">
            <v>3774580.9400000004</v>
          </cell>
        </row>
      </sheetData>
      <sheetData sheetId="2"/>
      <sheetData sheetId="3"/>
      <sheetData sheetId="4">
        <row r="4">
          <cell r="H4">
            <v>85476.25</v>
          </cell>
        </row>
      </sheetData>
      <sheetData sheetId="5">
        <row r="4">
          <cell r="H4">
            <v>829357.98</v>
          </cell>
        </row>
      </sheetData>
      <sheetData sheetId="6">
        <row r="4">
          <cell r="H4">
            <v>7459057.9499999993</v>
          </cell>
        </row>
      </sheetData>
      <sheetData sheetId="7">
        <row r="4">
          <cell r="H4">
            <v>112952.64</v>
          </cell>
        </row>
      </sheetData>
      <sheetData sheetId="8">
        <row r="4">
          <cell r="H4">
            <v>1224824.6100000001</v>
          </cell>
        </row>
      </sheetData>
      <sheetData sheetId="9">
        <row r="4">
          <cell r="H4">
            <v>5588789.6100000003</v>
          </cell>
        </row>
      </sheetData>
      <sheetData sheetId="10">
        <row r="4">
          <cell r="H4">
            <v>955581.07000000007</v>
          </cell>
        </row>
      </sheetData>
      <sheetData sheetId="11"/>
      <sheetData sheetId="12"/>
      <sheetData sheetId="13"/>
      <sheetData sheetId="14">
        <row r="4">
          <cell r="H4">
            <v>1201477.6000000001</v>
          </cell>
        </row>
      </sheetData>
      <sheetData sheetId="15">
        <row r="4">
          <cell r="H4">
            <v>2173142.75</v>
          </cell>
        </row>
      </sheetData>
      <sheetData sheetId="16">
        <row r="4">
          <cell r="H4">
            <v>174548.55000000002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5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AA1000"/>
  <sheetViews>
    <sheetView showGridLines="0" workbookViewId="0">
      <selection activeCell="E34" sqref="E34"/>
    </sheetView>
  </sheetViews>
  <sheetFormatPr baseColWidth="10" defaultColWidth="12.625" defaultRowHeight="15" customHeight="1" x14ac:dyDescent="0.2"/>
  <cols>
    <col min="1" max="3" width="10" customWidth="1"/>
    <col min="4" max="4" width="24.375" customWidth="1"/>
    <col min="5" max="5" width="15" customWidth="1"/>
    <col min="6" max="6" width="10" customWidth="1"/>
    <col min="7" max="8" width="10" hidden="1" customWidth="1"/>
    <col min="9" max="9" width="10.625" hidden="1" customWidth="1"/>
    <col min="10" max="10" width="10" hidden="1" customWidth="1"/>
    <col min="11" max="11" width="12.75" customWidth="1"/>
    <col min="12" max="12" width="38.25" customWidth="1"/>
    <col min="13" max="13" width="28" customWidth="1"/>
    <col min="14" max="14" width="41.25" customWidth="1"/>
    <col min="15" max="15" width="26.75" customWidth="1"/>
    <col min="16" max="18" width="10" customWidth="1"/>
    <col min="19" max="27" width="9.375" customWidth="1"/>
  </cols>
  <sheetData>
    <row r="1" spans="1:27" ht="36.75" customHeight="1" x14ac:dyDescent="0.35">
      <c r="A1" s="938" t="s">
        <v>3252</v>
      </c>
      <c r="B1" s="939"/>
      <c r="C1" s="939"/>
      <c r="D1" s="939"/>
      <c r="E1" s="939"/>
      <c r="F1" s="939"/>
      <c r="G1" s="939"/>
      <c r="H1" s="939"/>
      <c r="I1" s="939"/>
      <c r="J1" s="939"/>
      <c r="K1" s="939"/>
      <c r="L1" s="939"/>
      <c r="M1" s="939"/>
      <c r="N1" s="939"/>
      <c r="O1" s="939"/>
      <c r="P1" s="1"/>
      <c r="Q1" s="1"/>
      <c r="R1" s="1"/>
      <c r="S1" s="2"/>
      <c r="T1" s="2"/>
      <c r="U1" s="2"/>
      <c r="V1" s="2"/>
      <c r="W1" s="2"/>
      <c r="X1" s="2"/>
      <c r="Y1" s="2"/>
      <c r="Z1" s="2"/>
      <c r="AA1" s="2"/>
    </row>
    <row r="2" spans="1:27" ht="32.25" customHeight="1" x14ac:dyDescent="0.35">
      <c r="A2" s="2"/>
      <c r="B2" s="940" t="s">
        <v>3186</v>
      </c>
      <c r="C2" s="937"/>
      <c r="D2" s="937"/>
      <c r="E2" s="937"/>
      <c r="F2" s="937"/>
      <c r="G2" s="937"/>
      <c r="H2" s="937"/>
      <c r="I2" s="937"/>
      <c r="J2" s="937"/>
      <c r="K2" s="937"/>
      <c r="L2" s="937"/>
      <c r="M2" s="937"/>
      <c r="N2" s="937"/>
      <c r="O2" s="3"/>
      <c r="P2" s="3"/>
      <c r="Q2" s="2"/>
      <c r="R2" s="2"/>
      <c r="S2" s="2"/>
      <c r="T2" s="2"/>
      <c r="U2" s="2"/>
      <c r="V2" s="2"/>
      <c r="W2" s="2"/>
      <c r="X2" s="2"/>
      <c r="Y2" s="2"/>
      <c r="Z2" s="2"/>
      <c r="AA2" s="2"/>
    </row>
    <row r="3" spans="1:27" ht="21" customHeight="1" x14ac:dyDescent="0.35">
      <c r="A3" s="2"/>
      <c r="B3" s="3"/>
      <c r="C3" s="3"/>
      <c r="D3" s="4"/>
      <c r="E3" s="4"/>
      <c r="F3" s="4"/>
      <c r="G3" s="4"/>
      <c r="H3" s="4"/>
      <c r="I3" s="4"/>
      <c r="J3" s="4"/>
      <c r="K3" s="4"/>
      <c r="L3" s="4"/>
      <c r="M3" s="3"/>
      <c r="N3" s="3"/>
      <c r="O3" s="3"/>
      <c r="P3" s="3"/>
      <c r="Q3" s="2"/>
      <c r="R3" s="2"/>
      <c r="S3" s="2"/>
      <c r="T3" s="2"/>
      <c r="U3" s="2"/>
      <c r="V3" s="2"/>
      <c r="W3" s="2"/>
      <c r="X3" s="2"/>
      <c r="Y3" s="2"/>
      <c r="Z3" s="2"/>
      <c r="AA3" s="2"/>
    </row>
    <row r="4" spans="1:27" ht="24.75" customHeight="1" x14ac:dyDescent="0.3">
      <c r="A4" s="2"/>
      <c r="B4" s="3"/>
      <c r="C4" s="3"/>
      <c r="D4" s="5" t="s">
        <v>0</v>
      </c>
      <c r="E4" s="6"/>
      <c r="F4" s="6"/>
      <c r="G4" s="6"/>
      <c r="H4" s="6"/>
      <c r="I4" s="2"/>
      <c r="J4" s="2"/>
      <c r="K4" s="7">
        <f>COUNTIF(E14:E91,"Sí")</f>
        <v>57</v>
      </c>
      <c r="L4" s="3"/>
      <c r="M4" s="3"/>
      <c r="N4" s="3"/>
      <c r="O4" s="3"/>
      <c r="P4" s="3"/>
      <c r="Q4" s="2"/>
      <c r="R4" s="2"/>
      <c r="S4" s="2"/>
      <c r="T4" s="2"/>
      <c r="U4" s="2"/>
      <c r="V4" s="2"/>
      <c r="W4" s="2"/>
      <c r="X4" s="2"/>
      <c r="Y4" s="2"/>
      <c r="Z4" s="2"/>
      <c r="AA4" s="2"/>
    </row>
    <row r="5" spans="1:27" ht="24.75" hidden="1" customHeight="1" x14ac:dyDescent="0.3">
      <c r="A5" s="2"/>
      <c r="B5" s="3"/>
      <c r="C5" s="3"/>
      <c r="D5" s="941" t="s">
        <v>1</v>
      </c>
      <c r="E5" s="937"/>
      <c r="F5" s="8"/>
      <c r="G5" s="8"/>
      <c r="H5" s="8"/>
      <c r="I5" s="2"/>
      <c r="J5" s="2"/>
      <c r="K5" s="942">
        <f ca="1">+TODAY()</f>
        <v>44235</v>
      </c>
      <c r="L5" s="937"/>
      <c r="M5" s="3"/>
      <c r="N5" s="3"/>
      <c r="O5" s="3"/>
      <c r="P5" s="3"/>
      <c r="Q5" s="2"/>
      <c r="R5" s="2"/>
      <c r="S5" s="2"/>
      <c r="T5" s="2"/>
      <c r="U5" s="2"/>
      <c r="V5" s="2"/>
      <c r="W5" s="2"/>
      <c r="X5" s="2"/>
      <c r="Y5" s="2"/>
      <c r="Z5" s="2"/>
      <c r="AA5" s="2"/>
    </row>
    <row r="6" spans="1:27" ht="21.75" customHeight="1" x14ac:dyDescent="0.3">
      <c r="A6" s="2"/>
      <c r="B6" s="3"/>
      <c r="C6" s="3"/>
      <c r="D6" s="9" t="s">
        <v>2</v>
      </c>
      <c r="E6" s="10"/>
      <c r="F6" s="11"/>
      <c r="G6" s="12"/>
      <c r="H6" s="12"/>
      <c r="I6" s="12"/>
      <c r="J6" s="12"/>
      <c r="K6" s="13"/>
      <c r="L6" s="3"/>
      <c r="M6" s="3"/>
      <c r="N6" s="3"/>
      <c r="O6" s="3"/>
      <c r="P6" s="3"/>
      <c r="Q6" s="2"/>
      <c r="R6" s="2"/>
      <c r="S6" s="2"/>
      <c r="T6" s="2"/>
      <c r="U6" s="2"/>
      <c r="V6" s="2"/>
      <c r="W6" s="2"/>
      <c r="X6" s="2"/>
      <c r="Y6" s="2"/>
      <c r="Z6" s="2"/>
      <c r="AA6" s="2"/>
    </row>
    <row r="7" spans="1:27" ht="18.75" customHeight="1" x14ac:dyDescent="0.3">
      <c r="A7" s="2"/>
      <c r="B7" s="3"/>
      <c r="C7" s="3"/>
      <c r="D7" s="10" t="s">
        <v>3</v>
      </c>
      <c r="E7" s="10"/>
      <c r="F7" s="11"/>
      <c r="G7" s="12"/>
      <c r="H7" s="12"/>
      <c r="I7" s="12"/>
      <c r="J7" s="12"/>
      <c r="K7" s="14"/>
      <c r="L7" s="10"/>
      <c r="M7" s="3"/>
      <c r="N7" s="3"/>
      <c r="O7" s="3"/>
      <c r="P7" s="3"/>
      <c r="Q7" s="2"/>
      <c r="R7" s="2"/>
      <c r="S7" s="2"/>
      <c r="T7" s="2"/>
      <c r="U7" s="2"/>
      <c r="V7" s="2"/>
      <c r="W7" s="2"/>
      <c r="X7" s="2"/>
      <c r="Y7" s="2"/>
      <c r="Z7" s="2"/>
      <c r="AA7" s="2"/>
    </row>
    <row r="8" spans="1:27" ht="18.75" customHeight="1" x14ac:dyDescent="0.3">
      <c r="A8" s="2"/>
      <c r="B8" s="3"/>
      <c r="C8" s="3"/>
      <c r="D8" s="10" t="s">
        <v>4</v>
      </c>
      <c r="E8" s="10"/>
      <c r="F8" s="11"/>
      <c r="G8" s="12"/>
      <c r="H8" s="12"/>
      <c r="I8" s="12"/>
      <c r="J8" s="12"/>
      <c r="K8" s="14"/>
      <c r="L8" s="10"/>
      <c r="M8" s="3"/>
      <c r="N8" s="3"/>
      <c r="O8" s="3"/>
      <c r="P8" s="3"/>
      <c r="Q8" s="2"/>
      <c r="R8" s="2"/>
      <c r="S8" s="2"/>
      <c r="T8" s="2"/>
      <c r="U8" s="2"/>
      <c r="V8" s="2"/>
      <c r="W8" s="2"/>
      <c r="X8" s="2"/>
      <c r="Y8" s="2"/>
      <c r="Z8" s="2"/>
      <c r="AA8" s="2"/>
    </row>
    <row r="9" spans="1:27" ht="18.75" customHeight="1" x14ac:dyDescent="0.3">
      <c r="A9" s="2"/>
      <c r="B9" s="2"/>
      <c r="C9" s="2"/>
      <c r="D9" s="10" t="s">
        <v>5</v>
      </c>
      <c r="E9" s="15"/>
      <c r="F9" s="11"/>
      <c r="G9" s="12"/>
      <c r="H9" s="12"/>
      <c r="I9" s="12"/>
      <c r="J9" s="12"/>
      <c r="K9" s="10"/>
      <c r="L9" s="10"/>
      <c r="M9" s="2"/>
      <c r="N9" s="2"/>
      <c r="O9" s="2"/>
      <c r="P9" s="2"/>
      <c r="Q9" s="2"/>
      <c r="R9" s="2"/>
      <c r="S9" s="2"/>
      <c r="T9" s="2"/>
      <c r="U9" s="2"/>
      <c r="V9" s="2"/>
      <c r="W9" s="2"/>
      <c r="X9" s="2"/>
      <c r="Y9" s="2"/>
      <c r="Z9" s="2"/>
      <c r="AA9" s="2"/>
    </row>
    <row r="10" spans="1:27" ht="18.75" customHeight="1" x14ac:dyDescent="0.3">
      <c r="A10" s="2"/>
      <c r="B10" s="2"/>
      <c r="C10" s="2"/>
      <c r="D10" s="10" t="s">
        <v>6</v>
      </c>
      <c r="E10" s="15"/>
      <c r="F10" s="11"/>
      <c r="G10" s="12"/>
      <c r="H10" s="12"/>
      <c r="I10" s="12"/>
      <c r="J10" s="12"/>
      <c r="K10" s="10"/>
      <c r="L10" s="10"/>
      <c r="M10" s="2"/>
      <c r="N10" s="2"/>
      <c r="O10" s="2"/>
      <c r="P10" s="2"/>
      <c r="Q10" s="2"/>
      <c r="R10" s="2"/>
      <c r="S10" s="2"/>
      <c r="T10" s="2"/>
      <c r="U10" s="2"/>
      <c r="V10" s="2"/>
      <c r="W10" s="2"/>
      <c r="X10" s="2"/>
      <c r="Y10" s="2"/>
      <c r="Z10" s="2"/>
      <c r="AA10" s="2"/>
    </row>
    <row r="11" spans="1:27" ht="24.75" customHeight="1" x14ac:dyDescent="0.3">
      <c r="A11" s="2"/>
      <c r="B11" s="2"/>
      <c r="C11" s="2"/>
      <c r="D11" s="2"/>
      <c r="E11" s="2"/>
      <c r="F11" s="10"/>
      <c r="G11" s="10"/>
      <c r="H11" s="10"/>
      <c r="I11" s="10"/>
      <c r="J11" s="10"/>
      <c r="K11" s="10"/>
      <c r="L11" s="10"/>
      <c r="M11" s="2"/>
      <c r="N11" s="2"/>
      <c r="O11" s="2"/>
      <c r="P11" s="2"/>
      <c r="Q11" s="2"/>
      <c r="R11" s="2"/>
      <c r="S11" s="2"/>
      <c r="T11" s="2"/>
      <c r="U11" s="2"/>
      <c r="V11" s="2"/>
      <c r="W11" s="2"/>
      <c r="X11" s="2"/>
      <c r="Y11" s="2"/>
      <c r="Z11" s="2"/>
      <c r="AA11" s="2"/>
    </row>
    <row r="12" spans="1:27" ht="19.5" customHeight="1" x14ac:dyDescent="0.25">
      <c r="A12" s="2"/>
      <c r="B12" s="2"/>
      <c r="C12" s="2"/>
      <c r="D12" s="16" t="s">
        <v>7</v>
      </c>
      <c r="E12" s="17"/>
      <c r="F12" s="17"/>
      <c r="G12" s="17"/>
      <c r="H12" s="17"/>
      <c r="I12" s="17"/>
      <c r="J12" s="2"/>
      <c r="K12" s="2"/>
      <c r="L12" s="2"/>
      <c r="M12" s="2"/>
      <c r="N12" s="2"/>
      <c r="O12" s="2"/>
      <c r="P12" s="2"/>
      <c r="Q12" s="2"/>
      <c r="R12" s="2"/>
      <c r="S12" s="2"/>
      <c r="T12" s="2"/>
      <c r="U12" s="2"/>
      <c r="V12" s="2"/>
      <c r="W12" s="2"/>
      <c r="X12" s="2"/>
      <c r="Y12" s="2"/>
      <c r="Z12" s="2"/>
      <c r="AA12" s="2"/>
    </row>
    <row r="13" spans="1:27" ht="38.25" x14ac:dyDescent="0.25">
      <c r="A13" s="2"/>
      <c r="B13" s="2"/>
      <c r="C13" s="2"/>
      <c r="D13" s="18" t="s">
        <v>8</v>
      </c>
      <c r="E13" s="19" t="s">
        <v>9</v>
      </c>
      <c r="F13" s="2"/>
      <c r="G13" s="20"/>
      <c r="H13" s="21" t="s">
        <v>10</v>
      </c>
      <c r="I13" s="21" t="s">
        <v>11</v>
      </c>
      <c r="J13" s="2"/>
      <c r="K13" s="2"/>
      <c r="L13" s="2"/>
      <c r="M13" s="2"/>
      <c r="N13" s="2"/>
      <c r="O13" s="2"/>
      <c r="P13" s="2"/>
      <c r="Q13" s="2"/>
      <c r="R13" s="2"/>
      <c r="S13" s="2"/>
      <c r="T13" s="2"/>
      <c r="U13" s="2"/>
      <c r="V13" s="2"/>
      <c r="W13" s="2"/>
      <c r="X13" s="2"/>
      <c r="Y13" s="2"/>
      <c r="Z13" s="2"/>
      <c r="AA13" s="2"/>
    </row>
    <row r="14" spans="1:27" ht="18.75" x14ac:dyDescent="0.3">
      <c r="A14" s="2"/>
      <c r="B14" s="2"/>
      <c r="C14" s="2"/>
      <c r="D14" s="22" t="s">
        <v>12</v>
      </c>
      <c r="E14" s="23" t="s">
        <v>13</v>
      </c>
      <c r="F14" s="2"/>
      <c r="G14" s="24"/>
      <c r="H14" s="25" t="s">
        <v>14</v>
      </c>
      <c r="I14" s="26">
        <v>43972</v>
      </c>
      <c r="J14" s="2"/>
      <c r="K14" s="2"/>
      <c r="L14" s="2"/>
      <c r="M14" s="2"/>
      <c r="N14" s="2"/>
      <c r="O14" s="2"/>
      <c r="P14" s="2"/>
      <c r="Q14" s="2"/>
      <c r="R14" s="2"/>
      <c r="S14" s="2"/>
      <c r="T14" s="2"/>
      <c r="U14" s="2"/>
      <c r="V14" s="2"/>
      <c r="W14" s="2"/>
      <c r="X14" s="2"/>
      <c r="Y14" s="2"/>
      <c r="Z14" s="2"/>
      <c r="AA14" s="2"/>
    </row>
    <row r="15" spans="1:27" ht="18.75" x14ac:dyDescent="0.3">
      <c r="A15" s="2"/>
      <c r="B15" s="2"/>
      <c r="C15" s="2"/>
      <c r="D15" s="22" t="s">
        <v>15</v>
      </c>
      <c r="E15" s="23" t="s">
        <v>13</v>
      </c>
      <c r="F15" s="2"/>
      <c r="G15" s="24"/>
      <c r="H15" s="25" t="s">
        <v>14</v>
      </c>
      <c r="I15" s="26">
        <v>43971</v>
      </c>
      <c r="J15" s="2"/>
      <c r="K15" s="2"/>
      <c r="L15" s="2"/>
      <c r="M15" s="2"/>
      <c r="N15" s="2"/>
      <c r="O15" s="2"/>
      <c r="P15" s="2"/>
      <c r="Q15" s="2"/>
      <c r="R15" s="2"/>
      <c r="S15" s="2"/>
      <c r="T15" s="2"/>
      <c r="U15" s="2"/>
      <c r="V15" s="2"/>
      <c r="W15" s="2"/>
      <c r="X15" s="2"/>
      <c r="Y15" s="2"/>
      <c r="Z15" s="2"/>
      <c r="AA15" s="2"/>
    </row>
    <row r="16" spans="1:27" ht="18.75" x14ac:dyDescent="0.3">
      <c r="A16" s="2"/>
      <c r="B16" s="2"/>
      <c r="C16" s="2"/>
      <c r="D16" s="22" t="s">
        <v>16</v>
      </c>
      <c r="E16" s="23" t="s">
        <v>13</v>
      </c>
      <c r="F16" s="2"/>
      <c r="G16" s="24"/>
      <c r="H16" s="25" t="s">
        <v>14</v>
      </c>
      <c r="I16" s="27"/>
      <c r="J16" s="2"/>
      <c r="K16" s="2"/>
      <c r="L16" s="2"/>
      <c r="M16" s="2"/>
      <c r="N16" s="2"/>
      <c r="O16" s="2"/>
      <c r="P16" s="2"/>
      <c r="Q16" s="2"/>
      <c r="R16" s="2"/>
      <c r="S16" s="2"/>
      <c r="T16" s="2"/>
      <c r="U16" s="2"/>
      <c r="V16" s="2"/>
      <c r="W16" s="2"/>
      <c r="X16" s="2"/>
      <c r="Y16" s="2"/>
      <c r="Z16" s="2"/>
      <c r="AA16" s="2"/>
    </row>
    <row r="17" spans="1:27" ht="18.75" x14ac:dyDescent="0.3">
      <c r="A17" s="2"/>
      <c r="B17" s="2"/>
      <c r="C17" s="2"/>
      <c r="D17" s="22" t="s">
        <v>17</v>
      </c>
      <c r="E17" s="23" t="s">
        <v>3187</v>
      </c>
      <c r="F17" s="2"/>
      <c r="G17" s="24"/>
      <c r="H17" s="25" t="s">
        <v>14</v>
      </c>
      <c r="I17" s="27"/>
      <c r="J17" s="2"/>
      <c r="K17" s="2"/>
      <c r="L17" s="2"/>
      <c r="M17" s="2"/>
      <c r="N17" s="2"/>
      <c r="O17" s="2"/>
      <c r="P17" s="2"/>
      <c r="Q17" s="2"/>
      <c r="R17" s="2"/>
      <c r="S17" s="2"/>
      <c r="T17" s="2"/>
      <c r="U17" s="2"/>
      <c r="V17" s="2"/>
      <c r="W17" s="2"/>
      <c r="X17" s="2"/>
      <c r="Y17" s="2"/>
      <c r="Z17" s="2"/>
      <c r="AA17" s="2"/>
    </row>
    <row r="18" spans="1:27" ht="18.75" x14ac:dyDescent="0.3">
      <c r="A18" s="2"/>
      <c r="B18" s="2"/>
      <c r="C18" s="2"/>
      <c r="D18" s="22" t="s">
        <v>18</v>
      </c>
      <c r="E18" s="23" t="s">
        <v>13</v>
      </c>
      <c r="F18" s="2"/>
      <c r="G18" s="24"/>
      <c r="H18" s="25" t="s">
        <v>19</v>
      </c>
      <c r="I18" s="27"/>
      <c r="J18" s="2"/>
      <c r="K18" s="2"/>
      <c r="L18" s="2"/>
      <c r="M18" s="2"/>
      <c r="N18" s="2"/>
      <c r="O18" s="2"/>
      <c r="P18" s="2"/>
      <c r="Q18" s="2"/>
      <c r="R18" s="2"/>
      <c r="S18" s="2"/>
      <c r="T18" s="2"/>
      <c r="U18" s="2"/>
      <c r="V18" s="2"/>
      <c r="W18" s="2"/>
      <c r="X18" s="2"/>
      <c r="Y18" s="2"/>
      <c r="Z18" s="2"/>
      <c r="AA18" s="2"/>
    </row>
    <row r="19" spans="1:27" ht="18.75" x14ac:dyDescent="0.3">
      <c r="A19" s="2"/>
      <c r="B19" s="2"/>
      <c r="C19" s="2"/>
      <c r="D19" s="22" t="s">
        <v>20</v>
      </c>
      <c r="E19" s="23" t="s">
        <v>13</v>
      </c>
      <c r="F19" s="2"/>
      <c r="G19" s="24"/>
      <c r="H19" s="25" t="s">
        <v>19</v>
      </c>
      <c r="I19" s="27"/>
      <c r="J19" s="2"/>
      <c r="K19" s="2"/>
      <c r="L19" s="2"/>
      <c r="M19" s="2"/>
      <c r="N19" s="2"/>
      <c r="O19" s="2"/>
      <c r="P19" s="2"/>
      <c r="Q19" s="2"/>
      <c r="R19" s="2"/>
      <c r="S19" s="2"/>
      <c r="T19" s="2"/>
      <c r="U19" s="2"/>
      <c r="V19" s="2"/>
      <c r="W19" s="2"/>
      <c r="X19" s="2"/>
      <c r="Y19" s="2"/>
      <c r="Z19" s="2"/>
      <c r="AA19" s="2"/>
    </row>
    <row r="20" spans="1:27" ht="18.75" x14ac:dyDescent="0.3">
      <c r="A20" s="2"/>
      <c r="B20" s="2"/>
      <c r="C20" s="2"/>
      <c r="D20" s="22" t="s">
        <v>21</v>
      </c>
      <c r="E20" s="23" t="s">
        <v>13</v>
      </c>
      <c r="F20" s="2"/>
      <c r="G20" s="24"/>
      <c r="H20" s="25" t="s">
        <v>14</v>
      </c>
      <c r="I20" s="26">
        <v>43972</v>
      </c>
      <c r="J20" s="2"/>
      <c r="K20" s="2"/>
      <c r="L20" s="2"/>
      <c r="M20" s="2"/>
      <c r="N20" s="2"/>
      <c r="O20" s="2"/>
      <c r="P20" s="2"/>
      <c r="Q20" s="2"/>
      <c r="R20" s="2"/>
      <c r="S20" s="2"/>
      <c r="T20" s="2"/>
      <c r="U20" s="2"/>
      <c r="V20" s="2"/>
      <c r="W20" s="2"/>
      <c r="X20" s="2"/>
      <c r="Y20" s="2"/>
      <c r="Z20" s="2"/>
      <c r="AA20" s="2"/>
    </row>
    <row r="21" spans="1:27" ht="15.75" customHeight="1" x14ac:dyDescent="0.3">
      <c r="A21" s="2"/>
      <c r="B21" s="2"/>
      <c r="C21" s="2"/>
      <c r="D21" s="22" t="s">
        <v>22</v>
      </c>
      <c r="E21" s="707" t="s">
        <v>3187</v>
      </c>
      <c r="F21" s="2"/>
      <c r="G21" s="24"/>
      <c r="H21" s="25" t="s">
        <v>14</v>
      </c>
      <c r="I21" s="27"/>
      <c r="J21" s="2"/>
      <c r="K21" s="2"/>
      <c r="L21" s="2"/>
      <c r="M21" s="2"/>
      <c r="N21" s="2"/>
      <c r="O21" s="2"/>
      <c r="P21" s="2"/>
      <c r="Q21" s="2"/>
      <c r="R21" s="2"/>
      <c r="S21" s="2"/>
      <c r="T21" s="2"/>
      <c r="U21" s="2"/>
      <c r="V21" s="2"/>
      <c r="W21" s="2"/>
      <c r="X21" s="2"/>
      <c r="Y21" s="2"/>
      <c r="Z21" s="2"/>
      <c r="AA21" s="2"/>
    </row>
    <row r="22" spans="1:27" ht="15.75" customHeight="1" x14ac:dyDescent="0.3">
      <c r="A22" s="2"/>
      <c r="B22" s="2"/>
      <c r="C22" s="2"/>
      <c r="D22" s="22" t="s">
        <v>23</v>
      </c>
      <c r="E22" s="28" t="s">
        <v>13</v>
      </c>
      <c r="F22" s="2"/>
      <c r="G22" s="24"/>
      <c r="H22" s="25" t="s">
        <v>19</v>
      </c>
      <c r="I22" s="26">
        <v>43971</v>
      </c>
      <c r="J22" s="2"/>
      <c r="K22" s="2"/>
      <c r="L22" s="2"/>
      <c r="M22" s="2"/>
      <c r="N22" s="2"/>
      <c r="O22" s="2"/>
      <c r="P22" s="2"/>
      <c r="Q22" s="2"/>
      <c r="R22" s="2"/>
      <c r="S22" s="2"/>
      <c r="T22" s="2"/>
      <c r="U22" s="2"/>
      <c r="V22" s="2"/>
      <c r="W22" s="2"/>
      <c r="X22" s="2"/>
      <c r="Y22" s="2"/>
      <c r="Z22" s="2"/>
      <c r="AA22" s="2"/>
    </row>
    <row r="23" spans="1:27" ht="15.75" customHeight="1" x14ac:dyDescent="0.3">
      <c r="A23" s="2"/>
      <c r="B23" s="2"/>
      <c r="C23" s="2"/>
      <c r="D23" s="22" t="s">
        <v>24</v>
      </c>
      <c r="E23" s="23" t="s">
        <v>13</v>
      </c>
      <c r="F23" s="2"/>
      <c r="G23" s="24"/>
      <c r="H23" s="25" t="s">
        <v>25</v>
      </c>
      <c r="I23" s="26">
        <v>43973</v>
      </c>
      <c r="J23" s="2"/>
      <c r="K23" s="2"/>
      <c r="L23" s="2"/>
      <c r="M23" s="2"/>
      <c r="N23" s="2"/>
      <c r="O23" s="2"/>
      <c r="P23" s="2"/>
      <c r="Q23" s="2"/>
      <c r="R23" s="2"/>
      <c r="S23" s="2"/>
      <c r="T23" s="2"/>
      <c r="U23" s="2"/>
      <c r="V23" s="2"/>
      <c r="W23" s="2"/>
      <c r="X23" s="2"/>
      <c r="Y23" s="2"/>
      <c r="Z23" s="2"/>
      <c r="AA23" s="2"/>
    </row>
    <row r="24" spans="1:27" ht="15.75" customHeight="1" x14ac:dyDescent="0.3">
      <c r="A24" s="2"/>
      <c r="B24" s="2"/>
      <c r="C24" s="2"/>
      <c r="D24" s="22" t="s">
        <v>26</v>
      </c>
      <c r="E24" s="707" t="s">
        <v>3187</v>
      </c>
      <c r="F24" s="2"/>
      <c r="G24" s="24"/>
      <c r="H24" s="25" t="s">
        <v>25</v>
      </c>
      <c r="I24" s="27"/>
      <c r="J24" s="2"/>
      <c r="K24" s="2"/>
      <c r="L24" s="2"/>
      <c r="M24" s="2"/>
      <c r="N24" s="2"/>
      <c r="O24" s="2"/>
      <c r="P24" s="2"/>
      <c r="Q24" s="2"/>
      <c r="R24" s="2"/>
      <c r="S24" s="2"/>
      <c r="T24" s="2"/>
      <c r="U24" s="2"/>
      <c r="V24" s="2"/>
      <c r="W24" s="2"/>
      <c r="X24" s="2"/>
      <c r="Y24" s="2"/>
      <c r="Z24" s="2"/>
      <c r="AA24" s="2"/>
    </row>
    <row r="25" spans="1:27" ht="15.75" customHeight="1" x14ac:dyDescent="0.3">
      <c r="A25" s="2"/>
      <c r="B25" s="2"/>
      <c r="C25" s="2"/>
      <c r="D25" s="22" t="s">
        <v>27</v>
      </c>
      <c r="E25" s="23" t="s">
        <v>13</v>
      </c>
      <c r="F25" s="2"/>
      <c r="G25" s="24"/>
      <c r="H25" s="25" t="s">
        <v>14</v>
      </c>
      <c r="I25" s="27"/>
      <c r="J25" s="2"/>
      <c r="K25" s="2"/>
      <c r="L25" s="2"/>
      <c r="M25" s="2"/>
      <c r="N25" s="2"/>
      <c r="O25" s="2"/>
      <c r="P25" s="2"/>
      <c r="Q25" s="2"/>
      <c r="R25" s="2"/>
      <c r="S25" s="2"/>
      <c r="T25" s="2"/>
      <c r="U25" s="2"/>
      <c r="V25" s="2"/>
      <c r="W25" s="2"/>
      <c r="X25" s="2"/>
      <c r="Y25" s="2"/>
      <c r="Z25" s="2"/>
      <c r="AA25" s="2"/>
    </row>
    <row r="26" spans="1:27" ht="15.75" customHeight="1" x14ac:dyDescent="0.3">
      <c r="A26" s="2"/>
      <c r="B26" s="2"/>
      <c r="C26" s="2"/>
      <c r="D26" s="22" t="s">
        <v>28</v>
      </c>
      <c r="E26" s="23" t="s">
        <v>13</v>
      </c>
      <c r="F26" s="2"/>
      <c r="G26" s="24"/>
      <c r="H26" s="25" t="s">
        <v>14</v>
      </c>
      <c r="I26" s="27"/>
      <c r="J26" s="2"/>
      <c r="K26" s="2"/>
      <c r="L26" s="2"/>
      <c r="M26" s="2"/>
      <c r="N26" s="2"/>
      <c r="O26" s="2"/>
      <c r="P26" s="2"/>
      <c r="Q26" s="2"/>
      <c r="R26" s="2"/>
      <c r="S26" s="2"/>
      <c r="T26" s="2"/>
      <c r="U26" s="2"/>
      <c r="V26" s="2"/>
      <c r="W26" s="2"/>
      <c r="X26" s="2"/>
      <c r="Y26" s="2"/>
      <c r="Z26" s="2"/>
      <c r="AA26" s="2"/>
    </row>
    <row r="27" spans="1:27" ht="15.75" customHeight="1" x14ac:dyDescent="0.3">
      <c r="A27" s="2"/>
      <c r="B27" s="2"/>
      <c r="C27" s="2"/>
      <c r="D27" s="22" t="s">
        <v>29</v>
      </c>
      <c r="E27" s="23" t="s">
        <v>13</v>
      </c>
      <c r="F27" s="2"/>
      <c r="G27" s="24"/>
      <c r="H27" s="25" t="s">
        <v>14</v>
      </c>
      <c r="I27" s="27"/>
      <c r="J27" s="2"/>
      <c r="K27" s="2"/>
      <c r="L27" s="2"/>
      <c r="M27" s="2"/>
      <c r="N27" s="2"/>
      <c r="O27" s="2"/>
      <c r="P27" s="2"/>
      <c r="Q27" s="2"/>
      <c r="R27" s="2"/>
      <c r="S27" s="2"/>
      <c r="T27" s="2"/>
      <c r="U27" s="2"/>
      <c r="V27" s="2"/>
      <c r="W27" s="2"/>
      <c r="X27" s="2"/>
      <c r="Y27" s="2"/>
      <c r="Z27" s="2"/>
      <c r="AA27" s="2"/>
    </row>
    <row r="28" spans="1:27" ht="15.75" customHeight="1" x14ac:dyDescent="0.3">
      <c r="A28" s="2"/>
      <c r="B28" s="2"/>
      <c r="C28" s="2"/>
      <c r="D28" s="22" t="s">
        <v>30</v>
      </c>
      <c r="E28" s="23" t="s">
        <v>13</v>
      </c>
      <c r="F28" s="2"/>
      <c r="G28" s="24"/>
      <c r="H28" s="25" t="s">
        <v>31</v>
      </c>
      <c r="I28" s="26">
        <v>43972</v>
      </c>
      <c r="J28" s="2"/>
      <c r="K28" s="2"/>
      <c r="L28" s="2"/>
      <c r="M28" s="2"/>
      <c r="N28" s="2"/>
      <c r="O28" s="2"/>
      <c r="P28" s="2"/>
      <c r="Q28" s="2"/>
      <c r="R28" s="2"/>
      <c r="S28" s="2"/>
      <c r="T28" s="2"/>
      <c r="U28" s="2"/>
      <c r="V28" s="2"/>
      <c r="W28" s="2"/>
      <c r="X28" s="2"/>
      <c r="Y28" s="2"/>
      <c r="Z28" s="2"/>
      <c r="AA28" s="2"/>
    </row>
    <row r="29" spans="1:27" ht="15.75" customHeight="1" x14ac:dyDescent="0.3">
      <c r="A29" s="2"/>
      <c r="B29" s="2"/>
      <c r="C29" s="2"/>
      <c r="D29" s="22" t="s">
        <v>32</v>
      </c>
      <c r="E29" s="23" t="s">
        <v>13</v>
      </c>
      <c r="F29" s="29"/>
      <c r="G29" s="24"/>
      <c r="H29" s="25" t="s">
        <v>31</v>
      </c>
      <c r="I29" s="27"/>
      <c r="J29" s="2"/>
      <c r="K29" s="2"/>
      <c r="L29" s="2"/>
      <c r="M29" s="2"/>
      <c r="N29" s="2"/>
      <c r="O29" s="2"/>
      <c r="P29" s="2"/>
      <c r="Q29" s="2"/>
      <c r="R29" s="2"/>
      <c r="S29" s="2"/>
      <c r="T29" s="2"/>
      <c r="U29" s="2"/>
      <c r="V29" s="2"/>
      <c r="W29" s="2"/>
      <c r="X29" s="2"/>
      <c r="Y29" s="2"/>
      <c r="Z29" s="2"/>
      <c r="AA29" s="2"/>
    </row>
    <row r="30" spans="1:27" ht="15.75" customHeight="1" x14ac:dyDescent="0.3">
      <c r="A30" s="2"/>
      <c r="B30" s="2"/>
      <c r="C30" s="2"/>
      <c r="D30" s="22" t="s">
        <v>33</v>
      </c>
      <c r="E30" s="23" t="s">
        <v>13</v>
      </c>
      <c r="F30" s="2"/>
      <c r="G30" s="24"/>
      <c r="H30" s="25" t="s">
        <v>14</v>
      </c>
      <c r="I30" s="26">
        <v>43977</v>
      </c>
      <c r="J30" s="2"/>
      <c r="K30" s="2"/>
      <c r="L30" s="2"/>
      <c r="M30" s="2"/>
      <c r="N30" s="2"/>
      <c r="O30" s="2"/>
      <c r="P30" s="2"/>
      <c r="Q30" s="2"/>
      <c r="R30" s="2"/>
      <c r="S30" s="2"/>
      <c r="T30" s="2"/>
      <c r="U30" s="2"/>
      <c r="V30" s="2"/>
      <c r="W30" s="2"/>
      <c r="X30" s="2"/>
      <c r="Y30" s="2"/>
      <c r="Z30" s="2"/>
      <c r="AA30" s="2"/>
    </row>
    <row r="31" spans="1:27" ht="15.75" customHeight="1" x14ac:dyDescent="0.3">
      <c r="A31" s="2"/>
      <c r="B31" s="2"/>
      <c r="C31" s="2"/>
      <c r="D31" s="22" t="s">
        <v>34</v>
      </c>
      <c r="E31" s="23" t="s">
        <v>13</v>
      </c>
      <c r="F31" s="2"/>
      <c r="G31" s="24"/>
      <c r="H31" s="25" t="s">
        <v>25</v>
      </c>
      <c r="I31" s="27"/>
      <c r="J31" s="2"/>
      <c r="K31" s="2"/>
      <c r="L31" s="2"/>
      <c r="M31" s="2"/>
      <c r="N31" s="2"/>
      <c r="O31" s="2"/>
      <c r="P31" s="2"/>
      <c r="Q31" s="2"/>
      <c r="R31" s="2"/>
      <c r="S31" s="2"/>
      <c r="T31" s="2"/>
      <c r="U31" s="2"/>
      <c r="V31" s="2"/>
      <c r="W31" s="2"/>
      <c r="X31" s="2"/>
      <c r="Y31" s="2"/>
      <c r="Z31" s="2"/>
      <c r="AA31" s="2"/>
    </row>
    <row r="32" spans="1:27" ht="15.75" customHeight="1" x14ac:dyDescent="0.3">
      <c r="A32" s="2"/>
      <c r="B32" s="2"/>
      <c r="C32" s="2"/>
      <c r="D32" s="22" t="s">
        <v>35</v>
      </c>
      <c r="E32" s="707" t="s">
        <v>3187</v>
      </c>
      <c r="F32" s="2"/>
      <c r="G32" s="24"/>
      <c r="H32" s="25" t="s">
        <v>25</v>
      </c>
      <c r="I32" s="27"/>
      <c r="J32" s="2"/>
      <c r="K32" s="2"/>
      <c r="L32" s="2"/>
      <c r="M32" s="2"/>
      <c r="N32" s="2"/>
      <c r="O32" s="2"/>
      <c r="P32" s="2"/>
      <c r="Q32" s="2"/>
      <c r="R32" s="2"/>
      <c r="S32" s="2"/>
      <c r="T32" s="2"/>
      <c r="U32" s="2"/>
      <c r="V32" s="2"/>
      <c r="W32" s="2"/>
      <c r="X32" s="2"/>
      <c r="Y32" s="2"/>
      <c r="Z32" s="2"/>
      <c r="AA32" s="2"/>
    </row>
    <row r="33" spans="1:27" ht="15.75" customHeight="1" x14ac:dyDescent="0.3">
      <c r="A33" s="2"/>
      <c r="B33" s="2"/>
      <c r="C33" s="2"/>
      <c r="D33" s="22" t="s">
        <v>36</v>
      </c>
      <c r="E33" s="23" t="s">
        <v>13</v>
      </c>
      <c r="F33" s="2"/>
      <c r="G33" s="24"/>
      <c r="H33" s="25" t="s">
        <v>14</v>
      </c>
      <c r="I33" s="27"/>
      <c r="J33" s="2"/>
      <c r="K33" s="2"/>
      <c r="L33" s="2"/>
      <c r="M33" s="2"/>
      <c r="N33" s="2"/>
      <c r="O33" s="2"/>
      <c r="P33" s="2"/>
      <c r="Q33" s="2"/>
      <c r="R33" s="2"/>
      <c r="S33" s="2"/>
      <c r="T33" s="2"/>
      <c r="U33" s="2"/>
      <c r="V33" s="2"/>
      <c r="W33" s="2"/>
      <c r="X33" s="2"/>
      <c r="Y33" s="2"/>
      <c r="Z33" s="2"/>
      <c r="AA33" s="2"/>
    </row>
    <row r="34" spans="1:27" ht="15.75" customHeight="1" x14ac:dyDescent="0.3">
      <c r="A34" s="2"/>
      <c r="B34" s="2"/>
      <c r="C34" s="2"/>
      <c r="D34" s="22" t="s">
        <v>37</v>
      </c>
      <c r="E34" s="707" t="s">
        <v>3187</v>
      </c>
      <c r="F34" s="2"/>
      <c r="G34" s="24"/>
      <c r="H34" s="25" t="s">
        <v>14</v>
      </c>
      <c r="I34" s="27"/>
      <c r="J34" s="2"/>
      <c r="K34" s="2"/>
      <c r="L34" s="2"/>
      <c r="M34" s="2"/>
      <c r="N34" s="2"/>
      <c r="O34" s="2"/>
      <c r="P34" s="2"/>
      <c r="Q34" s="2"/>
      <c r="R34" s="2"/>
      <c r="S34" s="2"/>
      <c r="T34" s="2"/>
      <c r="U34" s="2"/>
      <c r="V34" s="2"/>
      <c r="W34" s="2"/>
      <c r="X34" s="2"/>
      <c r="Y34" s="2"/>
      <c r="Z34" s="2"/>
      <c r="AA34" s="2"/>
    </row>
    <row r="35" spans="1:27" ht="15.75" customHeight="1" x14ac:dyDescent="0.3">
      <c r="A35" s="2"/>
      <c r="B35" s="2"/>
      <c r="C35" s="2"/>
      <c r="D35" s="22" t="s">
        <v>38</v>
      </c>
      <c r="E35" s="707" t="s">
        <v>3187</v>
      </c>
      <c r="F35" s="2"/>
      <c r="G35" s="24"/>
      <c r="H35" s="25" t="s">
        <v>25</v>
      </c>
      <c r="I35" s="27"/>
      <c r="J35" s="2"/>
      <c r="K35" s="2"/>
      <c r="L35" s="2"/>
      <c r="M35" s="2"/>
      <c r="N35" s="2"/>
      <c r="O35" s="2"/>
      <c r="P35" s="2"/>
      <c r="Q35" s="2"/>
      <c r="R35" s="2"/>
      <c r="S35" s="2"/>
      <c r="T35" s="2"/>
      <c r="U35" s="2"/>
      <c r="V35" s="2"/>
      <c r="W35" s="2"/>
      <c r="X35" s="2"/>
      <c r="Y35" s="2"/>
      <c r="Z35" s="2"/>
      <c r="AA35" s="2"/>
    </row>
    <row r="36" spans="1:27" ht="15.75" customHeight="1" x14ac:dyDescent="0.3">
      <c r="A36" s="2"/>
      <c r="B36" s="2"/>
      <c r="C36" s="2"/>
      <c r="D36" s="22" t="s">
        <v>39</v>
      </c>
      <c r="E36" s="23" t="s">
        <v>13</v>
      </c>
      <c r="F36" s="2"/>
      <c r="G36" s="24"/>
      <c r="H36" s="25" t="s">
        <v>25</v>
      </c>
      <c r="I36" s="27"/>
      <c r="J36" s="2"/>
      <c r="K36" s="2"/>
      <c r="L36" s="2"/>
      <c r="M36" s="2"/>
      <c r="N36" s="2"/>
      <c r="O36" s="2"/>
      <c r="P36" s="2"/>
      <c r="Q36" s="2"/>
      <c r="R36" s="2"/>
      <c r="S36" s="2"/>
      <c r="T36" s="2"/>
      <c r="U36" s="2"/>
      <c r="V36" s="2"/>
      <c r="W36" s="2"/>
      <c r="X36" s="2"/>
      <c r="Y36" s="2"/>
      <c r="Z36" s="2"/>
      <c r="AA36" s="2"/>
    </row>
    <row r="37" spans="1:27" ht="15.75" customHeight="1" x14ac:dyDescent="0.3">
      <c r="A37" s="2"/>
      <c r="B37" s="2"/>
      <c r="C37" s="2"/>
      <c r="D37" s="22" t="s">
        <v>40</v>
      </c>
      <c r="E37" s="28" t="s">
        <v>13</v>
      </c>
      <c r="F37" s="30"/>
      <c r="G37" s="24"/>
      <c r="H37" s="25" t="s">
        <v>14</v>
      </c>
      <c r="I37" s="27"/>
      <c r="J37" s="2"/>
      <c r="K37" s="2"/>
      <c r="L37" s="2"/>
      <c r="M37" s="2"/>
      <c r="N37" s="2"/>
      <c r="O37" s="2"/>
      <c r="P37" s="2"/>
      <c r="Q37" s="2"/>
      <c r="R37" s="2"/>
      <c r="S37" s="2"/>
      <c r="T37" s="2"/>
      <c r="U37" s="2"/>
      <c r="V37" s="2"/>
      <c r="W37" s="2"/>
      <c r="X37" s="2"/>
      <c r="Y37" s="2"/>
      <c r="Z37" s="2"/>
      <c r="AA37" s="2"/>
    </row>
    <row r="38" spans="1:27" ht="15.75" customHeight="1" x14ac:dyDescent="0.3">
      <c r="A38" s="2"/>
      <c r="B38" s="2"/>
      <c r="C38" s="2"/>
      <c r="D38" s="22" t="s">
        <v>41</v>
      </c>
      <c r="E38" s="23" t="s">
        <v>13</v>
      </c>
      <c r="F38" s="2"/>
      <c r="G38" s="24"/>
      <c r="H38" s="25" t="s">
        <v>14</v>
      </c>
      <c r="I38" s="26">
        <v>43994</v>
      </c>
      <c r="J38" s="2"/>
      <c r="K38" s="2"/>
      <c r="L38" s="2"/>
      <c r="M38" s="2"/>
      <c r="N38" s="2"/>
      <c r="O38" s="2"/>
      <c r="P38" s="2"/>
      <c r="Q38" s="2"/>
      <c r="R38" s="2"/>
      <c r="S38" s="2"/>
      <c r="T38" s="2"/>
      <c r="U38" s="2"/>
      <c r="V38" s="2"/>
      <c r="W38" s="2"/>
      <c r="X38" s="2"/>
      <c r="Y38" s="2"/>
      <c r="Z38" s="2"/>
      <c r="AA38" s="2"/>
    </row>
    <row r="39" spans="1:27" ht="15.75" customHeight="1" x14ac:dyDescent="0.3">
      <c r="A39" s="2"/>
      <c r="B39" s="2"/>
      <c r="C39" s="2"/>
      <c r="D39" s="22" t="s">
        <v>42</v>
      </c>
      <c r="E39" s="23" t="s">
        <v>13</v>
      </c>
      <c r="F39" s="2"/>
      <c r="G39" s="24"/>
      <c r="H39" s="25" t="s">
        <v>19</v>
      </c>
      <c r="I39" s="26">
        <v>43973</v>
      </c>
      <c r="J39" s="2"/>
      <c r="K39" s="2"/>
      <c r="L39" s="2"/>
      <c r="M39" s="2"/>
      <c r="N39" s="2"/>
      <c r="O39" s="2"/>
      <c r="P39" s="2"/>
      <c r="Q39" s="2"/>
      <c r="R39" s="2"/>
      <c r="S39" s="2"/>
      <c r="T39" s="2"/>
      <c r="U39" s="2"/>
      <c r="V39" s="2"/>
      <c r="W39" s="2"/>
      <c r="X39" s="2"/>
      <c r="Y39" s="2"/>
      <c r="Z39" s="2"/>
      <c r="AA39" s="2"/>
    </row>
    <row r="40" spans="1:27" ht="15.75" customHeight="1" x14ac:dyDescent="0.3">
      <c r="A40" s="2"/>
      <c r="B40" s="2"/>
      <c r="C40" s="2"/>
      <c r="D40" s="22" t="s">
        <v>43</v>
      </c>
      <c r="E40" s="23" t="s">
        <v>13</v>
      </c>
      <c r="F40" s="2"/>
      <c r="G40" s="24"/>
      <c r="H40" s="25" t="s">
        <v>14</v>
      </c>
      <c r="I40" s="27"/>
      <c r="J40" s="2"/>
      <c r="K40" s="2"/>
      <c r="L40" s="2"/>
      <c r="M40" s="2"/>
      <c r="N40" s="2"/>
      <c r="O40" s="2"/>
      <c r="P40" s="2"/>
      <c r="Q40" s="2"/>
      <c r="R40" s="2"/>
      <c r="S40" s="2"/>
      <c r="T40" s="2"/>
      <c r="U40" s="2"/>
      <c r="V40" s="2"/>
      <c r="W40" s="2"/>
      <c r="X40" s="2"/>
      <c r="Y40" s="2"/>
      <c r="Z40" s="2"/>
      <c r="AA40" s="2"/>
    </row>
    <row r="41" spans="1:27" ht="15.75" customHeight="1" x14ac:dyDescent="0.3">
      <c r="A41" s="2"/>
      <c r="B41" s="2"/>
      <c r="C41" s="2"/>
      <c r="D41" s="22" t="s">
        <v>44</v>
      </c>
      <c r="E41" s="707" t="s">
        <v>3187</v>
      </c>
      <c r="F41" s="2"/>
      <c r="G41" s="24"/>
      <c r="H41" s="25" t="s">
        <v>19</v>
      </c>
      <c r="I41" s="27"/>
      <c r="J41" s="2"/>
      <c r="K41" s="2"/>
      <c r="L41" s="2"/>
      <c r="M41" s="2"/>
      <c r="N41" s="2"/>
      <c r="O41" s="2"/>
      <c r="P41" s="2"/>
      <c r="Q41" s="2"/>
      <c r="R41" s="2"/>
      <c r="S41" s="2"/>
      <c r="T41" s="2"/>
      <c r="U41" s="2"/>
      <c r="V41" s="2"/>
      <c r="W41" s="2"/>
      <c r="X41" s="2"/>
      <c r="Y41" s="2"/>
      <c r="Z41" s="2"/>
      <c r="AA41" s="2"/>
    </row>
    <row r="42" spans="1:27" ht="15.75" customHeight="1" x14ac:dyDescent="0.3">
      <c r="A42" s="2"/>
      <c r="B42" s="2"/>
      <c r="C42" s="2"/>
      <c r="D42" s="22" t="s">
        <v>45</v>
      </c>
      <c r="E42" s="707" t="s">
        <v>3187</v>
      </c>
      <c r="F42" s="2"/>
      <c r="G42" s="24"/>
      <c r="H42" s="25" t="s">
        <v>14</v>
      </c>
      <c r="I42" s="27"/>
      <c r="J42" s="2"/>
      <c r="K42" s="2"/>
      <c r="L42" s="2"/>
      <c r="M42" s="2"/>
      <c r="N42" s="2"/>
      <c r="O42" s="2"/>
      <c r="P42" s="2"/>
      <c r="Q42" s="2"/>
      <c r="R42" s="2"/>
      <c r="S42" s="2"/>
      <c r="T42" s="2"/>
      <c r="U42" s="2"/>
      <c r="V42" s="2"/>
      <c r="W42" s="2"/>
      <c r="X42" s="2"/>
      <c r="Y42" s="2"/>
      <c r="Z42" s="2"/>
      <c r="AA42" s="2"/>
    </row>
    <row r="43" spans="1:27" ht="15.75" customHeight="1" x14ac:dyDescent="0.3">
      <c r="A43" s="2"/>
      <c r="B43" s="2"/>
      <c r="C43" s="2"/>
      <c r="D43" s="22" t="s">
        <v>46</v>
      </c>
      <c r="E43" s="707" t="s">
        <v>3187</v>
      </c>
      <c r="F43" s="2"/>
      <c r="G43" s="24"/>
      <c r="H43" s="25" t="s">
        <v>25</v>
      </c>
      <c r="I43" s="27"/>
      <c r="J43" s="2"/>
      <c r="K43" s="2"/>
      <c r="L43" s="2"/>
      <c r="M43" s="2"/>
      <c r="N43" s="2"/>
      <c r="O43" s="2"/>
      <c r="P43" s="2"/>
      <c r="Q43" s="2"/>
      <c r="R43" s="2"/>
      <c r="S43" s="2"/>
      <c r="T43" s="2"/>
      <c r="U43" s="2"/>
      <c r="V43" s="2"/>
      <c r="W43" s="2"/>
      <c r="X43" s="2"/>
      <c r="Y43" s="2"/>
      <c r="Z43" s="2"/>
      <c r="AA43" s="2"/>
    </row>
    <row r="44" spans="1:27" ht="15.75" customHeight="1" x14ac:dyDescent="0.3">
      <c r="A44" s="2"/>
      <c r="B44" s="2"/>
      <c r="C44" s="2"/>
      <c r="D44" s="22" t="s">
        <v>47</v>
      </c>
      <c r="E44" s="23" t="s">
        <v>13</v>
      </c>
      <c r="F44" s="2"/>
      <c r="G44" s="24"/>
      <c r="H44" s="25" t="s">
        <v>31</v>
      </c>
      <c r="I44" s="27"/>
      <c r="J44" s="2"/>
      <c r="K44" s="2"/>
      <c r="L44" s="2"/>
      <c r="M44" s="2"/>
      <c r="N44" s="2"/>
      <c r="O44" s="2"/>
      <c r="P44" s="2"/>
      <c r="Q44" s="2"/>
      <c r="R44" s="2"/>
      <c r="S44" s="2"/>
      <c r="T44" s="2"/>
      <c r="U44" s="2"/>
      <c r="V44" s="2"/>
      <c r="W44" s="2"/>
      <c r="X44" s="2"/>
      <c r="Y44" s="2"/>
      <c r="Z44" s="2"/>
      <c r="AA44" s="2"/>
    </row>
    <row r="45" spans="1:27" ht="15.75" customHeight="1" x14ac:dyDescent="0.3">
      <c r="A45" s="2"/>
      <c r="B45" s="2"/>
      <c r="C45" s="2"/>
      <c r="D45" s="22" t="s">
        <v>48</v>
      </c>
      <c r="E45" s="23" t="s">
        <v>13</v>
      </c>
      <c r="F45" s="2"/>
      <c r="G45" s="24"/>
      <c r="H45" s="25" t="s">
        <v>14</v>
      </c>
      <c r="I45" s="26">
        <v>43980</v>
      </c>
      <c r="J45" s="2"/>
      <c r="K45" s="2"/>
      <c r="L45" s="2"/>
      <c r="M45" s="2"/>
      <c r="N45" s="2"/>
      <c r="O45" s="2"/>
      <c r="P45" s="2"/>
      <c r="Q45" s="2"/>
      <c r="R45" s="2"/>
      <c r="S45" s="2"/>
      <c r="T45" s="2"/>
      <c r="U45" s="2"/>
      <c r="V45" s="2"/>
      <c r="W45" s="2"/>
      <c r="X45" s="2"/>
      <c r="Y45" s="2"/>
      <c r="Z45" s="2"/>
      <c r="AA45" s="2"/>
    </row>
    <row r="46" spans="1:27" ht="15.75" customHeight="1" x14ac:dyDescent="0.3">
      <c r="A46" s="2"/>
      <c r="B46" s="2"/>
      <c r="C46" s="2"/>
      <c r="D46" s="22" t="s">
        <v>49</v>
      </c>
      <c r="E46" s="28" t="s">
        <v>13</v>
      </c>
      <c r="F46" s="30"/>
      <c r="G46" s="24"/>
      <c r="H46" s="25" t="s">
        <v>14</v>
      </c>
      <c r="I46" s="27"/>
      <c r="J46" s="2"/>
      <c r="K46" s="2"/>
      <c r="L46" s="2"/>
      <c r="M46" s="2"/>
      <c r="N46" s="2"/>
      <c r="O46" s="2"/>
      <c r="P46" s="2"/>
      <c r="Q46" s="2"/>
      <c r="R46" s="2"/>
      <c r="S46" s="2"/>
      <c r="T46" s="2"/>
      <c r="U46" s="2"/>
      <c r="V46" s="2"/>
      <c r="W46" s="2"/>
      <c r="X46" s="2"/>
      <c r="Y46" s="2"/>
      <c r="Z46" s="2"/>
      <c r="AA46" s="2"/>
    </row>
    <row r="47" spans="1:27" ht="15.75" customHeight="1" x14ac:dyDescent="0.3">
      <c r="A47" s="2"/>
      <c r="B47" s="2"/>
      <c r="C47" s="2"/>
      <c r="D47" s="22" t="s">
        <v>50</v>
      </c>
      <c r="E47" s="23" t="s">
        <v>13</v>
      </c>
      <c r="F47" s="2"/>
      <c r="G47" s="24"/>
      <c r="H47" s="25" t="s">
        <v>14</v>
      </c>
      <c r="I47" s="26">
        <v>43994</v>
      </c>
      <c r="J47" s="2"/>
      <c r="K47" s="2"/>
      <c r="L47" s="2"/>
      <c r="M47" s="2"/>
      <c r="N47" s="2"/>
      <c r="O47" s="2"/>
      <c r="P47" s="2"/>
      <c r="Q47" s="2"/>
      <c r="R47" s="2"/>
      <c r="S47" s="2"/>
      <c r="T47" s="2"/>
      <c r="U47" s="2"/>
      <c r="V47" s="2"/>
      <c r="W47" s="2"/>
      <c r="X47" s="2"/>
      <c r="Y47" s="2"/>
      <c r="Z47" s="2"/>
      <c r="AA47" s="2"/>
    </row>
    <row r="48" spans="1:27" ht="15.75" customHeight="1" x14ac:dyDescent="0.3">
      <c r="A48" s="2"/>
      <c r="B48" s="2"/>
      <c r="C48" s="2"/>
      <c r="D48" s="22" t="s">
        <v>51</v>
      </c>
      <c r="E48" s="31" t="s">
        <v>13</v>
      </c>
      <c r="F48" s="2"/>
      <c r="G48" s="24"/>
      <c r="H48" s="25" t="s">
        <v>14</v>
      </c>
      <c r="I48" s="27"/>
      <c r="J48" s="2"/>
      <c r="K48" s="2"/>
      <c r="L48" s="2"/>
      <c r="M48" s="2"/>
      <c r="N48" s="2"/>
      <c r="O48" s="2"/>
      <c r="P48" s="2"/>
      <c r="Q48" s="2"/>
      <c r="R48" s="2"/>
      <c r="S48" s="2"/>
      <c r="T48" s="2"/>
      <c r="U48" s="2"/>
      <c r="V48" s="2"/>
      <c r="W48" s="2"/>
      <c r="X48" s="2"/>
      <c r="Y48" s="2"/>
      <c r="Z48" s="2"/>
      <c r="AA48" s="2"/>
    </row>
    <row r="49" spans="1:27" ht="15.75" customHeight="1" x14ac:dyDescent="0.3">
      <c r="A49" s="2"/>
      <c r="B49" s="2"/>
      <c r="C49" s="2"/>
      <c r="D49" s="22" t="s">
        <v>52</v>
      </c>
      <c r="E49" s="707" t="s">
        <v>3187</v>
      </c>
      <c r="F49" s="2"/>
      <c r="G49" s="24"/>
      <c r="H49" s="25" t="s">
        <v>14</v>
      </c>
      <c r="I49" s="27"/>
      <c r="J49" s="2"/>
      <c r="K49" s="2"/>
      <c r="L49" s="2"/>
      <c r="M49" s="2"/>
      <c r="N49" s="2"/>
      <c r="O49" s="2"/>
      <c r="P49" s="2"/>
      <c r="Q49" s="2"/>
      <c r="R49" s="2"/>
      <c r="S49" s="2"/>
      <c r="T49" s="2"/>
      <c r="U49" s="2"/>
      <c r="V49" s="2"/>
      <c r="W49" s="2"/>
      <c r="X49" s="2"/>
      <c r="Y49" s="2"/>
      <c r="Z49" s="2"/>
      <c r="AA49" s="2"/>
    </row>
    <row r="50" spans="1:27" ht="15.75" customHeight="1" x14ac:dyDescent="0.3">
      <c r="A50" s="2"/>
      <c r="B50" s="2"/>
      <c r="C50" s="2"/>
      <c r="D50" s="22" t="s">
        <v>53</v>
      </c>
      <c r="E50" s="23" t="s">
        <v>13</v>
      </c>
      <c r="F50" s="2"/>
      <c r="G50" s="24"/>
      <c r="H50" s="25" t="s">
        <v>25</v>
      </c>
      <c r="I50" s="26">
        <v>43973</v>
      </c>
      <c r="J50" s="2"/>
      <c r="K50" s="2"/>
      <c r="L50" s="2"/>
      <c r="M50" s="2"/>
      <c r="N50" s="2"/>
      <c r="O50" s="2"/>
      <c r="P50" s="2"/>
      <c r="Q50" s="2"/>
      <c r="R50" s="2"/>
      <c r="S50" s="2"/>
      <c r="T50" s="2"/>
      <c r="U50" s="2"/>
      <c r="V50" s="2"/>
      <c r="W50" s="2"/>
      <c r="X50" s="2"/>
      <c r="Y50" s="2"/>
      <c r="Z50" s="2"/>
      <c r="AA50" s="2"/>
    </row>
    <row r="51" spans="1:27" ht="15.75" customHeight="1" x14ac:dyDescent="0.3">
      <c r="A51" s="2"/>
      <c r="B51" s="2"/>
      <c r="C51" s="2"/>
      <c r="D51" s="22" t="s">
        <v>54</v>
      </c>
      <c r="E51" s="707" t="s">
        <v>3187</v>
      </c>
      <c r="F51" s="2"/>
      <c r="G51" s="24"/>
      <c r="H51" s="25" t="s">
        <v>19</v>
      </c>
      <c r="I51" s="27"/>
      <c r="J51" s="2"/>
      <c r="K51" s="2"/>
      <c r="L51" s="2"/>
      <c r="M51" s="2"/>
      <c r="N51" s="2"/>
      <c r="O51" s="2"/>
      <c r="P51" s="2"/>
      <c r="Q51" s="2"/>
      <c r="R51" s="2"/>
      <c r="S51" s="2"/>
      <c r="T51" s="2"/>
      <c r="U51" s="2"/>
      <c r="V51" s="2"/>
      <c r="W51" s="2"/>
      <c r="X51" s="2"/>
      <c r="Y51" s="2"/>
      <c r="Z51" s="2"/>
      <c r="AA51" s="2"/>
    </row>
    <row r="52" spans="1:27" ht="15.75" customHeight="1" x14ac:dyDescent="0.3">
      <c r="A52" s="2"/>
      <c r="B52" s="2"/>
      <c r="C52" s="2"/>
      <c r="D52" s="22" t="s">
        <v>55</v>
      </c>
      <c r="E52" s="707" t="s">
        <v>3187</v>
      </c>
      <c r="F52" s="2"/>
      <c r="G52" s="24"/>
      <c r="H52" s="25" t="s">
        <v>19</v>
      </c>
      <c r="I52" s="27"/>
      <c r="J52" s="2"/>
      <c r="K52" s="2"/>
      <c r="L52" s="2"/>
      <c r="M52" s="2"/>
      <c r="N52" s="2"/>
      <c r="O52" s="2"/>
      <c r="P52" s="2"/>
      <c r="Q52" s="2"/>
      <c r="R52" s="2"/>
      <c r="S52" s="2"/>
      <c r="T52" s="2"/>
      <c r="U52" s="2"/>
      <c r="V52" s="2"/>
      <c r="W52" s="2"/>
      <c r="X52" s="2"/>
      <c r="Y52" s="2"/>
      <c r="Z52" s="2"/>
      <c r="AA52" s="2"/>
    </row>
    <row r="53" spans="1:27" ht="15.75" customHeight="1" x14ac:dyDescent="0.3">
      <c r="A53" s="2"/>
      <c r="B53" s="2"/>
      <c r="C53" s="2"/>
      <c r="D53" s="22" t="s">
        <v>56</v>
      </c>
      <c r="E53" s="23" t="s">
        <v>13</v>
      </c>
      <c r="F53" s="2"/>
      <c r="G53" s="24"/>
      <c r="H53" s="25" t="s">
        <v>14</v>
      </c>
      <c r="I53" s="26">
        <v>43986</v>
      </c>
      <c r="J53" s="2"/>
      <c r="K53" s="2"/>
      <c r="L53" s="2"/>
      <c r="M53" s="2"/>
      <c r="N53" s="2"/>
      <c r="O53" s="2"/>
      <c r="P53" s="2"/>
      <c r="Q53" s="2"/>
      <c r="R53" s="2"/>
      <c r="S53" s="2"/>
      <c r="T53" s="2"/>
      <c r="U53" s="2"/>
      <c r="V53" s="2"/>
      <c r="W53" s="2"/>
      <c r="X53" s="2"/>
      <c r="Y53" s="2"/>
      <c r="Z53" s="2"/>
      <c r="AA53" s="2"/>
    </row>
    <row r="54" spans="1:27" ht="15.75" customHeight="1" x14ac:dyDescent="0.3">
      <c r="A54" s="2"/>
      <c r="B54" s="2"/>
      <c r="C54" s="2"/>
      <c r="D54" s="22" t="s">
        <v>57</v>
      </c>
      <c r="E54" s="707" t="s">
        <v>3187</v>
      </c>
      <c r="F54" s="2"/>
      <c r="G54" s="24"/>
      <c r="H54" s="25" t="s">
        <v>14</v>
      </c>
      <c r="I54" s="27"/>
      <c r="J54" s="2"/>
      <c r="K54" s="2"/>
      <c r="L54" s="2"/>
      <c r="M54" s="2"/>
      <c r="N54" s="2"/>
      <c r="O54" s="2"/>
      <c r="P54" s="2"/>
      <c r="Q54" s="2"/>
      <c r="R54" s="2"/>
      <c r="S54" s="2"/>
      <c r="T54" s="2"/>
      <c r="U54" s="2"/>
      <c r="V54" s="2"/>
      <c r="W54" s="2"/>
      <c r="X54" s="2"/>
      <c r="Y54" s="2"/>
      <c r="Z54" s="2"/>
      <c r="AA54" s="2"/>
    </row>
    <row r="55" spans="1:27" ht="15.75" customHeight="1" x14ac:dyDescent="0.3">
      <c r="A55" s="2"/>
      <c r="B55" s="2"/>
      <c r="C55" s="2"/>
      <c r="D55" s="22" t="s">
        <v>58</v>
      </c>
      <c r="E55" s="23" t="s">
        <v>13</v>
      </c>
      <c r="F55" s="2"/>
      <c r="G55" s="24"/>
      <c r="H55" s="25" t="s">
        <v>14</v>
      </c>
      <c r="I55" s="26">
        <v>43978</v>
      </c>
      <c r="J55" s="2"/>
      <c r="K55" s="2"/>
      <c r="L55" s="2"/>
      <c r="M55" s="2"/>
      <c r="N55" s="2"/>
      <c r="O55" s="2"/>
      <c r="P55" s="2"/>
      <c r="Q55" s="2"/>
      <c r="R55" s="2"/>
      <c r="S55" s="2"/>
      <c r="T55" s="2"/>
      <c r="U55" s="2"/>
      <c r="V55" s="2"/>
      <c r="W55" s="2"/>
      <c r="X55" s="2"/>
      <c r="Y55" s="2"/>
      <c r="Z55" s="2"/>
      <c r="AA55" s="2"/>
    </row>
    <row r="56" spans="1:27" ht="15.75" customHeight="1" x14ac:dyDescent="0.3">
      <c r="A56" s="2"/>
      <c r="B56" s="2"/>
      <c r="C56" s="2"/>
      <c r="D56" s="22" t="s">
        <v>59</v>
      </c>
      <c r="E56" s="23" t="s">
        <v>13</v>
      </c>
      <c r="F56" s="2"/>
      <c r="G56" s="24"/>
      <c r="H56" s="25" t="s">
        <v>19</v>
      </c>
      <c r="I56" s="26">
        <v>43992</v>
      </c>
      <c r="J56" s="2"/>
      <c r="K56" s="2"/>
      <c r="L56" s="2"/>
      <c r="M56" s="2"/>
      <c r="N56" s="2"/>
      <c r="O56" s="2"/>
      <c r="P56" s="2"/>
      <c r="Q56" s="2"/>
      <c r="R56" s="2"/>
      <c r="S56" s="2"/>
      <c r="T56" s="2"/>
      <c r="U56" s="2"/>
      <c r="V56" s="2"/>
      <c r="W56" s="2"/>
      <c r="X56" s="2"/>
      <c r="Y56" s="2"/>
      <c r="Z56" s="2"/>
      <c r="AA56" s="2"/>
    </row>
    <row r="57" spans="1:27" ht="15.75" customHeight="1" x14ac:dyDescent="0.3">
      <c r="A57" s="2"/>
      <c r="B57" s="2"/>
      <c r="C57" s="2"/>
      <c r="D57" s="22" t="s">
        <v>60</v>
      </c>
      <c r="E57" s="707" t="s">
        <v>3187</v>
      </c>
      <c r="F57" s="2"/>
      <c r="G57" s="24"/>
      <c r="H57" s="25" t="s">
        <v>25</v>
      </c>
      <c r="I57" s="27"/>
      <c r="J57" s="2"/>
      <c r="K57" s="2"/>
      <c r="L57" s="2"/>
      <c r="M57" s="2"/>
      <c r="N57" s="2"/>
      <c r="O57" s="2"/>
      <c r="P57" s="2"/>
      <c r="Q57" s="2"/>
      <c r="R57" s="2"/>
      <c r="S57" s="2"/>
      <c r="T57" s="2"/>
      <c r="U57" s="2"/>
      <c r="V57" s="2"/>
      <c r="W57" s="2"/>
      <c r="X57" s="2"/>
      <c r="Y57" s="2"/>
      <c r="Z57" s="2"/>
      <c r="AA57" s="2"/>
    </row>
    <row r="58" spans="1:27" ht="15.75" customHeight="1" x14ac:dyDescent="0.3">
      <c r="A58" s="2"/>
      <c r="B58" s="2"/>
      <c r="C58" s="2"/>
      <c r="D58" s="22" t="s">
        <v>61</v>
      </c>
      <c r="E58" s="23" t="s">
        <v>13</v>
      </c>
      <c r="F58" s="2"/>
      <c r="G58" s="24"/>
      <c r="H58" s="25" t="s">
        <v>14</v>
      </c>
      <c r="I58" s="27"/>
      <c r="J58" s="2"/>
      <c r="K58" s="2"/>
      <c r="L58" s="2"/>
      <c r="M58" s="2"/>
      <c r="N58" s="2"/>
      <c r="O58" s="2"/>
      <c r="P58" s="2"/>
      <c r="Q58" s="2"/>
      <c r="R58" s="2"/>
      <c r="S58" s="2"/>
      <c r="T58" s="2"/>
      <c r="U58" s="2"/>
      <c r="V58" s="2"/>
      <c r="W58" s="2"/>
      <c r="X58" s="2"/>
      <c r="Y58" s="2"/>
      <c r="Z58" s="2"/>
      <c r="AA58" s="2"/>
    </row>
    <row r="59" spans="1:27" ht="15.75" customHeight="1" x14ac:dyDescent="0.3">
      <c r="A59" s="2"/>
      <c r="B59" s="2"/>
      <c r="C59" s="2"/>
      <c r="D59" s="22" t="s">
        <v>62</v>
      </c>
      <c r="E59" s="23" t="s">
        <v>13</v>
      </c>
      <c r="F59" s="2"/>
      <c r="G59" s="24"/>
      <c r="H59" s="25" t="s">
        <v>31</v>
      </c>
      <c r="I59" s="26">
        <v>43987</v>
      </c>
      <c r="J59" s="2"/>
      <c r="K59" s="2"/>
      <c r="L59" s="2"/>
      <c r="M59" s="2"/>
      <c r="N59" s="2"/>
      <c r="O59" s="2"/>
      <c r="P59" s="2"/>
      <c r="Q59" s="2"/>
      <c r="R59" s="2"/>
      <c r="S59" s="2"/>
      <c r="T59" s="2"/>
      <c r="U59" s="2"/>
      <c r="V59" s="2"/>
      <c r="W59" s="2"/>
      <c r="X59" s="2"/>
      <c r="Y59" s="2"/>
      <c r="Z59" s="2"/>
      <c r="AA59" s="2"/>
    </row>
    <row r="60" spans="1:27" ht="15.75" customHeight="1" x14ac:dyDescent="0.3">
      <c r="A60" s="2"/>
      <c r="B60" s="2"/>
      <c r="C60" s="2"/>
      <c r="D60" s="22" t="s">
        <v>63</v>
      </c>
      <c r="E60" s="23" t="s">
        <v>13</v>
      </c>
      <c r="F60" s="2"/>
      <c r="G60" s="24"/>
      <c r="H60" s="25" t="s">
        <v>14</v>
      </c>
      <c r="I60" s="26">
        <v>43971</v>
      </c>
      <c r="J60" s="2"/>
      <c r="K60" s="2"/>
      <c r="L60" s="2"/>
      <c r="M60" s="2"/>
      <c r="N60" s="2"/>
      <c r="O60" s="2"/>
      <c r="P60" s="2"/>
      <c r="Q60" s="2"/>
      <c r="R60" s="2"/>
      <c r="S60" s="2"/>
      <c r="T60" s="2"/>
      <c r="U60" s="2"/>
      <c r="V60" s="2"/>
      <c r="W60" s="2"/>
      <c r="X60" s="2"/>
      <c r="Y60" s="2"/>
      <c r="Z60" s="2"/>
      <c r="AA60" s="2"/>
    </row>
    <row r="61" spans="1:27" ht="15.75" customHeight="1" x14ac:dyDescent="0.3">
      <c r="A61" s="2"/>
      <c r="B61" s="2"/>
      <c r="C61" s="2"/>
      <c r="D61" s="22" t="s">
        <v>64</v>
      </c>
      <c r="E61" s="23" t="s">
        <v>13</v>
      </c>
      <c r="F61" s="2"/>
      <c r="G61" s="24"/>
      <c r="H61" s="25" t="s">
        <v>14</v>
      </c>
      <c r="I61" s="26">
        <v>43994</v>
      </c>
      <c r="J61" s="2"/>
      <c r="K61" s="2"/>
      <c r="L61" s="2"/>
      <c r="M61" s="2"/>
      <c r="N61" s="2"/>
      <c r="O61" s="2"/>
      <c r="P61" s="2"/>
      <c r="Q61" s="2"/>
      <c r="R61" s="2"/>
      <c r="S61" s="2"/>
      <c r="T61" s="2"/>
      <c r="U61" s="2"/>
      <c r="V61" s="2"/>
      <c r="W61" s="2"/>
      <c r="X61" s="2"/>
      <c r="Y61" s="2"/>
      <c r="Z61" s="2"/>
      <c r="AA61" s="2"/>
    </row>
    <row r="62" spans="1:27" ht="15.75" customHeight="1" x14ac:dyDescent="0.3">
      <c r="A62" s="2"/>
      <c r="B62" s="2"/>
      <c r="C62" s="2"/>
      <c r="D62" s="22" t="s">
        <v>65</v>
      </c>
      <c r="E62" s="23" t="s">
        <v>13</v>
      </c>
      <c r="F62" s="2"/>
      <c r="G62" s="24"/>
      <c r="H62" s="25" t="s">
        <v>14</v>
      </c>
      <c r="I62" s="26">
        <v>43971</v>
      </c>
      <c r="J62" s="2"/>
      <c r="K62" s="2"/>
      <c r="L62" s="2"/>
      <c r="M62" s="2"/>
      <c r="N62" s="2"/>
      <c r="O62" s="2"/>
      <c r="P62" s="2"/>
      <c r="Q62" s="2"/>
      <c r="R62" s="2"/>
      <c r="S62" s="2"/>
      <c r="T62" s="2"/>
      <c r="U62" s="2"/>
      <c r="V62" s="2"/>
      <c r="W62" s="2"/>
      <c r="X62" s="2"/>
      <c r="Y62" s="2"/>
      <c r="Z62" s="2"/>
      <c r="AA62" s="2"/>
    </row>
    <row r="63" spans="1:27" ht="15.75" customHeight="1" x14ac:dyDescent="0.3">
      <c r="A63" s="2"/>
      <c r="B63" s="2"/>
      <c r="C63" s="2"/>
      <c r="D63" s="22" t="s">
        <v>66</v>
      </c>
      <c r="E63" s="23" t="s">
        <v>13</v>
      </c>
      <c r="F63" s="2"/>
      <c r="G63" s="24"/>
      <c r="H63" s="25" t="s">
        <v>14</v>
      </c>
      <c r="I63" s="26">
        <v>43992</v>
      </c>
      <c r="J63" s="2"/>
      <c r="K63" s="2"/>
      <c r="L63" s="2"/>
      <c r="M63" s="2"/>
      <c r="N63" s="2"/>
      <c r="O63" s="2"/>
      <c r="P63" s="2"/>
      <c r="Q63" s="2"/>
      <c r="R63" s="2"/>
      <c r="S63" s="2"/>
      <c r="T63" s="2"/>
      <c r="U63" s="2"/>
      <c r="V63" s="2"/>
      <c r="W63" s="2"/>
      <c r="X63" s="2"/>
      <c r="Y63" s="2"/>
      <c r="Z63" s="2"/>
      <c r="AA63" s="2"/>
    </row>
    <row r="64" spans="1:27" ht="15.75" customHeight="1" x14ac:dyDescent="0.3">
      <c r="A64" s="2"/>
      <c r="B64" s="2"/>
      <c r="C64" s="2"/>
      <c r="D64" s="22" t="s">
        <v>67</v>
      </c>
      <c r="E64" s="707" t="s">
        <v>3187</v>
      </c>
      <c r="F64" s="2"/>
      <c r="G64" s="24"/>
      <c r="H64" s="25" t="s">
        <v>25</v>
      </c>
      <c r="I64" s="27"/>
      <c r="J64" s="2"/>
      <c r="K64" s="2"/>
      <c r="L64" s="2"/>
      <c r="M64" s="2"/>
      <c r="N64" s="2"/>
      <c r="O64" s="2"/>
      <c r="P64" s="2"/>
      <c r="Q64" s="2"/>
      <c r="R64" s="2"/>
      <c r="S64" s="2"/>
      <c r="T64" s="2"/>
      <c r="U64" s="2"/>
      <c r="V64" s="2"/>
      <c r="W64" s="2"/>
      <c r="X64" s="2"/>
      <c r="Y64" s="2"/>
      <c r="Z64" s="2"/>
      <c r="AA64" s="2"/>
    </row>
    <row r="65" spans="1:27" ht="15.75" customHeight="1" x14ac:dyDescent="0.3">
      <c r="A65" s="2"/>
      <c r="B65" s="2"/>
      <c r="C65" s="2"/>
      <c r="D65" s="22" t="s">
        <v>68</v>
      </c>
      <c r="E65" s="23" t="s">
        <v>13</v>
      </c>
      <c r="F65" s="2"/>
      <c r="G65" s="24"/>
      <c r="H65" s="25" t="s">
        <v>19</v>
      </c>
      <c r="I65" s="26">
        <v>43972</v>
      </c>
      <c r="J65" s="2"/>
      <c r="K65" s="2"/>
      <c r="L65" s="2"/>
      <c r="M65" s="2"/>
      <c r="N65" s="2"/>
      <c r="O65" s="2"/>
      <c r="P65" s="2"/>
      <c r="Q65" s="2"/>
      <c r="R65" s="2"/>
      <c r="S65" s="2"/>
      <c r="T65" s="2"/>
      <c r="U65" s="2"/>
      <c r="V65" s="2"/>
      <c r="W65" s="2"/>
      <c r="X65" s="2"/>
      <c r="Y65" s="2"/>
      <c r="Z65" s="2"/>
      <c r="AA65" s="2"/>
    </row>
    <row r="66" spans="1:27" ht="15.75" customHeight="1" x14ac:dyDescent="0.3">
      <c r="A66" s="2"/>
      <c r="B66" s="2"/>
      <c r="C66" s="2"/>
      <c r="D66" s="22" t="s">
        <v>69</v>
      </c>
      <c r="E66" s="23" t="s">
        <v>13</v>
      </c>
      <c r="F66" s="2"/>
      <c r="G66" s="24"/>
      <c r="H66" s="25" t="s">
        <v>14</v>
      </c>
      <c r="I66" s="27"/>
      <c r="J66" s="2"/>
      <c r="K66" s="2"/>
      <c r="L66" s="2"/>
      <c r="M66" s="2"/>
      <c r="N66" s="2"/>
      <c r="O66" s="2"/>
      <c r="P66" s="2"/>
      <c r="Q66" s="2"/>
      <c r="R66" s="2"/>
      <c r="S66" s="2"/>
      <c r="T66" s="2"/>
      <c r="U66" s="2"/>
      <c r="V66" s="2"/>
      <c r="W66" s="2"/>
      <c r="X66" s="2"/>
      <c r="Y66" s="2"/>
      <c r="Z66" s="2"/>
      <c r="AA66" s="2"/>
    </row>
    <row r="67" spans="1:27" ht="15.75" customHeight="1" x14ac:dyDescent="0.3">
      <c r="A67" s="2"/>
      <c r="B67" s="2"/>
      <c r="C67" s="2"/>
      <c r="D67" s="22" t="s">
        <v>70</v>
      </c>
      <c r="E67" s="707" t="s">
        <v>3187</v>
      </c>
      <c r="F67" s="2"/>
      <c r="G67" s="24"/>
      <c r="H67" s="25" t="s">
        <v>14</v>
      </c>
      <c r="I67" s="27"/>
      <c r="J67" s="2"/>
      <c r="K67" s="2"/>
      <c r="L67" s="2"/>
      <c r="M67" s="2"/>
      <c r="N67" s="2"/>
      <c r="O67" s="2"/>
      <c r="P67" s="2"/>
      <c r="Q67" s="2"/>
      <c r="R67" s="2"/>
      <c r="S67" s="2"/>
      <c r="T67" s="2"/>
      <c r="U67" s="2"/>
      <c r="V67" s="2"/>
      <c r="W67" s="2"/>
      <c r="X67" s="2"/>
      <c r="Y67" s="2"/>
      <c r="Z67" s="2"/>
      <c r="AA67" s="2"/>
    </row>
    <row r="68" spans="1:27" ht="15.75" customHeight="1" x14ac:dyDescent="0.3">
      <c r="A68" s="2"/>
      <c r="B68" s="2"/>
      <c r="C68" s="2"/>
      <c r="D68" s="22" t="s">
        <v>71</v>
      </c>
      <c r="E68" s="28" t="s">
        <v>13</v>
      </c>
      <c r="F68" s="30"/>
      <c r="G68" s="24"/>
      <c r="H68" s="25" t="s">
        <v>25</v>
      </c>
      <c r="I68" s="27"/>
      <c r="J68" s="2"/>
      <c r="K68" s="2"/>
      <c r="L68" s="2"/>
      <c r="M68" s="2"/>
      <c r="N68" s="2"/>
      <c r="O68" s="2"/>
      <c r="P68" s="2"/>
      <c r="Q68" s="2"/>
      <c r="R68" s="2"/>
      <c r="S68" s="2"/>
      <c r="T68" s="2"/>
      <c r="U68" s="2"/>
      <c r="V68" s="2"/>
      <c r="W68" s="2"/>
      <c r="X68" s="2"/>
      <c r="Y68" s="2"/>
      <c r="Z68" s="2"/>
      <c r="AA68" s="2"/>
    </row>
    <row r="69" spans="1:27" ht="15.75" customHeight="1" x14ac:dyDescent="0.3">
      <c r="A69" s="2"/>
      <c r="B69" s="2"/>
      <c r="C69" s="2"/>
      <c r="D69" s="32" t="s">
        <v>72</v>
      </c>
      <c r="E69" s="23" t="s">
        <v>13</v>
      </c>
      <c r="F69" s="2"/>
      <c r="G69" s="24"/>
      <c r="H69" s="25" t="s">
        <v>25</v>
      </c>
      <c r="I69" s="26">
        <v>43973</v>
      </c>
      <c r="J69" s="2"/>
      <c r="K69" s="2"/>
      <c r="L69" s="2"/>
      <c r="M69" s="2"/>
      <c r="N69" s="2"/>
      <c r="O69" s="2"/>
      <c r="P69" s="2"/>
      <c r="Q69" s="2"/>
      <c r="R69" s="2"/>
      <c r="S69" s="2"/>
      <c r="T69" s="2"/>
      <c r="U69" s="2"/>
      <c r="V69" s="2"/>
      <c r="W69" s="2"/>
      <c r="X69" s="2"/>
      <c r="Y69" s="2"/>
      <c r="Z69" s="2"/>
      <c r="AA69" s="2"/>
    </row>
    <row r="70" spans="1:27" ht="15.75" customHeight="1" x14ac:dyDescent="0.3">
      <c r="A70" s="2"/>
      <c r="B70" s="2"/>
      <c r="C70" s="2"/>
      <c r="D70" s="22" t="s">
        <v>73</v>
      </c>
      <c r="E70" s="707" t="s">
        <v>3187</v>
      </c>
      <c r="F70" s="2"/>
      <c r="G70" s="24"/>
      <c r="H70" s="25" t="s">
        <v>14</v>
      </c>
      <c r="I70" s="27"/>
      <c r="J70" s="2"/>
      <c r="K70" s="2"/>
      <c r="L70" s="2"/>
      <c r="M70" s="2"/>
      <c r="N70" s="2"/>
      <c r="O70" s="2"/>
      <c r="P70" s="2"/>
      <c r="Q70" s="2"/>
      <c r="R70" s="2"/>
      <c r="S70" s="2"/>
      <c r="T70" s="2"/>
      <c r="U70" s="2"/>
      <c r="V70" s="2"/>
      <c r="W70" s="2"/>
      <c r="X70" s="2"/>
      <c r="Y70" s="2"/>
      <c r="Z70" s="2"/>
      <c r="AA70" s="2"/>
    </row>
    <row r="71" spans="1:27" ht="15.75" customHeight="1" x14ac:dyDescent="0.3">
      <c r="A71" s="2"/>
      <c r="B71" s="2"/>
      <c r="C71" s="2"/>
      <c r="D71" s="22" t="s">
        <v>74</v>
      </c>
      <c r="E71" s="28" t="s">
        <v>13</v>
      </c>
      <c r="F71" s="2"/>
      <c r="G71" s="24"/>
      <c r="H71" s="25" t="s">
        <v>25</v>
      </c>
      <c r="I71" s="27"/>
      <c r="J71" s="2"/>
      <c r="K71" s="2"/>
      <c r="L71" s="2"/>
      <c r="M71" s="2"/>
      <c r="N71" s="2"/>
      <c r="O71" s="2"/>
      <c r="P71" s="2"/>
      <c r="Q71" s="2"/>
      <c r="R71" s="2"/>
      <c r="S71" s="2"/>
      <c r="T71" s="2"/>
      <c r="U71" s="2"/>
      <c r="V71" s="2"/>
      <c r="W71" s="2"/>
      <c r="X71" s="2"/>
      <c r="Y71" s="2"/>
      <c r="Z71" s="2"/>
      <c r="AA71" s="2"/>
    </row>
    <row r="72" spans="1:27" ht="15.75" customHeight="1" x14ac:dyDescent="0.3">
      <c r="A72" s="2"/>
      <c r="B72" s="2"/>
      <c r="C72" s="2"/>
      <c r="D72" s="22" t="s">
        <v>75</v>
      </c>
      <c r="E72" s="707" t="s">
        <v>3187</v>
      </c>
      <c r="F72" s="2"/>
      <c r="G72" s="24"/>
      <c r="H72" s="25" t="s">
        <v>14</v>
      </c>
      <c r="I72" s="27"/>
      <c r="J72" s="2"/>
      <c r="K72" s="2"/>
      <c r="L72" s="2"/>
      <c r="M72" s="2"/>
      <c r="N72" s="2"/>
      <c r="O72" s="2"/>
      <c r="P72" s="2"/>
      <c r="Q72" s="2"/>
      <c r="R72" s="2"/>
      <c r="S72" s="2"/>
      <c r="T72" s="2"/>
      <c r="U72" s="2"/>
      <c r="V72" s="2"/>
      <c r="W72" s="2"/>
      <c r="X72" s="2"/>
      <c r="Y72" s="2"/>
      <c r="Z72" s="2"/>
      <c r="AA72" s="2"/>
    </row>
    <row r="73" spans="1:27" ht="15.75" customHeight="1" x14ac:dyDescent="0.3">
      <c r="A73" s="2"/>
      <c r="B73" s="2"/>
      <c r="C73" s="2"/>
      <c r="D73" s="22" t="s">
        <v>76</v>
      </c>
      <c r="E73" s="23" t="s">
        <v>13</v>
      </c>
      <c r="F73" s="2"/>
      <c r="G73" s="24"/>
      <c r="H73" s="25" t="s">
        <v>14</v>
      </c>
      <c r="I73" s="26">
        <v>43977</v>
      </c>
      <c r="J73" s="2"/>
      <c r="K73" s="2"/>
      <c r="L73" s="2"/>
      <c r="M73" s="2"/>
      <c r="N73" s="2"/>
      <c r="O73" s="2"/>
      <c r="P73" s="2"/>
      <c r="Q73" s="2"/>
      <c r="R73" s="2"/>
      <c r="S73" s="2"/>
      <c r="T73" s="2"/>
      <c r="U73" s="2"/>
      <c r="V73" s="2"/>
      <c r="W73" s="2"/>
      <c r="X73" s="2"/>
      <c r="Y73" s="2"/>
      <c r="Z73" s="2"/>
      <c r="AA73" s="2"/>
    </row>
    <row r="74" spans="1:27" ht="15.75" customHeight="1" x14ac:dyDescent="0.3">
      <c r="A74" s="2"/>
      <c r="B74" s="2"/>
      <c r="C74" s="2"/>
      <c r="D74" s="22" t="s">
        <v>77</v>
      </c>
      <c r="E74" s="707" t="s">
        <v>3187</v>
      </c>
      <c r="F74" s="2"/>
      <c r="G74" s="24"/>
      <c r="H74" s="25" t="s">
        <v>25</v>
      </c>
      <c r="I74" s="27"/>
      <c r="J74" s="2"/>
      <c r="K74" s="2"/>
      <c r="L74" s="2"/>
      <c r="M74" s="2"/>
      <c r="N74" s="2"/>
      <c r="O74" s="2"/>
      <c r="P74" s="2"/>
      <c r="Q74" s="2"/>
      <c r="R74" s="2"/>
      <c r="S74" s="2"/>
      <c r="T74" s="2"/>
      <c r="U74" s="2"/>
      <c r="V74" s="2"/>
      <c r="W74" s="2"/>
      <c r="X74" s="2"/>
      <c r="Y74" s="2"/>
      <c r="Z74" s="2"/>
      <c r="AA74" s="2"/>
    </row>
    <row r="75" spans="1:27" ht="15.75" customHeight="1" x14ac:dyDescent="0.3">
      <c r="A75" s="2"/>
      <c r="B75" s="2"/>
      <c r="C75" s="2"/>
      <c r="D75" s="22" t="s">
        <v>78</v>
      </c>
      <c r="E75" s="707" t="s">
        <v>3187</v>
      </c>
      <c r="F75" s="2"/>
      <c r="G75" s="24"/>
      <c r="H75" s="25" t="s">
        <v>14</v>
      </c>
      <c r="I75" s="27"/>
      <c r="J75" s="2"/>
      <c r="K75" s="2"/>
      <c r="L75" s="2"/>
      <c r="M75" s="2"/>
      <c r="N75" s="2"/>
      <c r="O75" s="2"/>
      <c r="P75" s="2"/>
      <c r="Q75" s="2"/>
      <c r="R75" s="2"/>
      <c r="S75" s="2"/>
      <c r="T75" s="2"/>
      <c r="U75" s="2"/>
      <c r="V75" s="2"/>
      <c r="W75" s="2"/>
      <c r="X75" s="2"/>
      <c r="Y75" s="2"/>
      <c r="Z75" s="2"/>
      <c r="AA75" s="2"/>
    </row>
    <row r="76" spans="1:27" ht="15.75" customHeight="1" x14ac:dyDescent="0.3">
      <c r="A76" s="2"/>
      <c r="B76" s="2"/>
      <c r="C76" s="2"/>
      <c r="D76" s="22" t="s">
        <v>79</v>
      </c>
      <c r="E76" s="23" t="s">
        <v>13</v>
      </c>
      <c r="F76" s="2"/>
      <c r="G76" s="24"/>
      <c r="H76" s="25" t="s">
        <v>14</v>
      </c>
      <c r="I76" s="27"/>
      <c r="J76" s="2"/>
      <c r="K76" s="2"/>
      <c r="L76" s="2"/>
      <c r="M76" s="2"/>
      <c r="N76" s="2"/>
      <c r="O76" s="2"/>
      <c r="P76" s="2"/>
      <c r="Q76" s="2"/>
      <c r="R76" s="2"/>
      <c r="S76" s="2"/>
      <c r="T76" s="2"/>
      <c r="U76" s="2"/>
      <c r="V76" s="2"/>
      <c r="W76" s="2"/>
      <c r="X76" s="2"/>
      <c r="Y76" s="2"/>
      <c r="Z76" s="2"/>
      <c r="AA76" s="2"/>
    </row>
    <row r="77" spans="1:27" ht="15.75" customHeight="1" x14ac:dyDescent="0.3">
      <c r="A77" s="2"/>
      <c r="B77" s="2"/>
      <c r="C77" s="2"/>
      <c r="D77" s="22" t="s">
        <v>80</v>
      </c>
      <c r="E77" s="707" t="s">
        <v>3187</v>
      </c>
      <c r="F77" s="2"/>
      <c r="G77" s="24"/>
      <c r="H77" s="25" t="s">
        <v>14</v>
      </c>
      <c r="I77" s="27"/>
      <c r="J77" s="2"/>
      <c r="K77" s="29"/>
      <c r="L77" s="2"/>
      <c r="M77" s="2"/>
      <c r="N77" s="2"/>
      <c r="O77" s="2"/>
      <c r="P77" s="2"/>
      <c r="Q77" s="2"/>
      <c r="R77" s="2"/>
      <c r="S77" s="2"/>
      <c r="T77" s="2"/>
      <c r="U77" s="2"/>
      <c r="V77" s="2"/>
      <c r="W77" s="2"/>
      <c r="X77" s="2"/>
      <c r="Y77" s="2"/>
      <c r="Z77" s="2"/>
      <c r="AA77" s="2"/>
    </row>
    <row r="78" spans="1:27" ht="15.75" customHeight="1" x14ac:dyDescent="0.3">
      <c r="A78" s="2"/>
      <c r="B78" s="2"/>
      <c r="C78" s="2"/>
      <c r="D78" s="22" t="s">
        <v>81</v>
      </c>
      <c r="E78" s="23" t="s">
        <v>13</v>
      </c>
      <c r="F78" s="2"/>
      <c r="G78" s="24"/>
      <c r="H78" s="25" t="s">
        <v>14</v>
      </c>
      <c r="I78" s="27"/>
      <c r="J78" s="2"/>
      <c r="K78" s="2"/>
      <c r="L78" s="2"/>
      <c r="M78" s="2"/>
      <c r="N78" s="2"/>
      <c r="O78" s="2"/>
      <c r="P78" s="2"/>
      <c r="Q78" s="2"/>
      <c r="R78" s="2"/>
      <c r="S78" s="2"/>
      <c r="T78" s="2"/>
      <c r="U78" s="2"/>
      <c r="V78" s="2"/>
      <c r="W78" s="2"/>
      <c r="X78" s="2"/>
      <c r="Y78" s="2"/>
      <c r="Z78" s="2"/>
      <c r="AA78" s="2"/>
    </row>
    <row r="79" spans="1:27" ht="15.75" customHeight="1" x14ac:dyDescent="0.3">
      <c r="A79" s="2"/>
      <c r="B79" s="2"/>
      <c r="C79" s="2"/>
      <c r="D79" s="22" t="s">
        <v>82</v>
      </c>
      <c r="E79" s="23" t="s">
        <v>13</v>
      </c>
      <c r="F79" s="2"/>
      <c r="G79" s="24"/>
      <c r="H79" s="25" t="s">
        <v>19</v>
      </c>
      <c r="I79" s="27"/>
      <c r="J79" s="2"/>
      <c r="K79" s="2"/>
      <c r="L79" s="2"/>
      <c r="M79" s="2"/>
      <c r="N79" s="2"/>
      <c r="O79" s="2"/>
      <c r="P79" s="2"/>
      <c r="Q79" s="2"/>
      <c r="R79" s="2"/>
      <c r="S79" s="2"/>
      <c r="T79" s="2"/>
      <c r="U79" s="2"/>
      <c r="V79" s="2"/>
      <c r="W79" s="2"/>
      <c r="X79" s="2"/>
      <c r="Y79" s="2"/>
      <c r="Z79" s="2"/>
      <c r="AA79" s="2"/>
    </row>
    <row r="80" spans="1:27" ht="15.75" customHeight="1" x14ac:dyDescent="0.3">
      <c r="A80" s="2"/>
      <c r="B80" s="2"/>
      <c r="C80" s="2"/>
      <c r="D80" s="22" t="s">
        <v>83</v>
      </c>
      <c r="E80" s="23" t="s">
        <v>13</v>
      </c>
      <c r="F80" s="2"/>
      <c r="G80" s="24"/>
      <c r="H80" s="25" t="s">
        <v>14</v>
      </c>
      <c r="I80" s="26">
        <v>43971</v>
      </c>
      <c r="J80" s="2"/>
      <c r="K80" s="2"/>
      <c r="L80" s="2"/>
      <c r="M80" s="2"/>
      <c r="N80" s="2"/>
      <c r="O80" s="2"/>
      <c r="P80" s="2"/>
      <c r="Q80" s="2"/>
      <c r="R80" s="2"/>
      <c r="S80" s="2"/>
      <c r="T80" s="2"/>
      <c r="U80" s="2"/>
      <c r="V80" s="2"/>
      <c r="W80" s="2"/>
      <c r="X80" s="2"/>
      <c r="Y80" s="2"/>
      <c r="Z80" s="2"/>
      <c r="AA80" s="2"/>
    </row>
    <row r="81" spans="1:27" ht="15.75" customHeight="1" x14ac:dyDescent="0.3">
      <c r="A81" s="2"/>
      <c r="B81" s="2"/>
      <c r="C81" s="2"/>
      <c r="D81" s="22" t="s">
        <v>84</v>
      </c>
      <c r="E81" s="23" t="s">
        <v>13</v>
      </c>
      <c r="F81" s="2"/>
      <c r="G81" s="24"/>
      <c r="H81" s="25" t="s">
        <v>19</v>
      </c>
      <c r="I81" s="26">
        <v>43973</v>
      </c>
      <c r="J81" s="2"/>
      <c r="K81" s="2"/>
      <c r="L81" s="2"/>
      <c r="M81" s="2"/>
      <c r="N81" s="2"/>
      <c r="O81" s="2"/>
      <c r="P81" s="2"/>
      <c r="Q81" s="2"/>
      <c r="R81" s="2"/>
      <c r="S81" s="2"/>
      <c r="T81" s="2"/>
      <c r="U81" s="2"/>
      <c r="V81" s="2"/>
      <c r="W81" s="2"/>
      <c r="X81" s="2"/>
      <c r="Y81" s="2"/>
      <c r="Z81" s="2"/>
      <c r="AA81" s="2"/>
    </row>
    <row r="82" spans="1:27" ht="15.75" customHeight="1" x14ac:dyDescent="0.3">
      <c r="A82" s="2"/>
      <c r="B82" s="2"/>
      <c r="C82" s="2"/>
      <c r="D82" s="22" t="s">
        <v>85</v>
      </c>
      <c r="E82" s="23" t="s">
        <v>13</v>
      </c>
      <c r="F82" s="2"/>
      <c r="G82" s="24"/>
      <c r="H82" s="25" t="s">
        <v>25</v>
      </c>
      <c r="I82" s="26">
        <v>43980</v>
      </c>
      <c r="J82" s="2"/>
      <c r="K82" s="2"/>
      <c r="L82" s="2"/>
      <c r="M82" s="2"/>
      <c r="N82" s="2"/>
      <c r="O82" s="2"/>
      <c r="P82" s="2"/>
      <c r="Q82" s="2"/>
      <c r="R82" s="2"/>
      <c r="S82" s="2"/>
      <c r="T82" s="2"/>
      <c r="U82" s="2"/>
      <c r="V82" s="2"/>
      <c r="W82" s="2"/>
      <c r="X82" s="2"/>
      <c r="Y82" s="2"/>
      <c r="Z82" s="2"/>
      <c r="AA82" s="2"/>
    </row>
    <row r="83" spans="1:27" ht="15.75" customHeight="1" x14ac:dyDescent="0.3">
      <c r="A83" s="2"/>
      <c r="B83" s="2"/>
      <c r="C83" s="2"/>
      <c r="D83" s="22" t="s">
        <v>86</v>
      </c>
      <c r="E83" s="23" t="s">
        <v>13</v>
      </c>
      <c r="F83" s="30"/>
      <c r="G83" s="24"/>
      <c r="H83" s="25" t="s">
        <v>14</v>
      </c>
      <c r="I83" s="27"/>
      <c r="J83" s="2"/>
      <c r="K83" s="2"/>
      <c r="L83" s="2"/>
      <c r="M83" s="2"/>
      <c r="N83" s="2"/>
      <c r="O83" s="2"/>
      <c r="P83" s="2"/>
      <c r="Q83" s="2"/>
      <c r="R83" s="2"/>
      <c r="S83" s="2"/>
      <c r="T83" s="2"/>
      <c r="U83" s="2"/>
      <c r="V83" s="2"/>
      <c r="W83" s="2"/>
      <c r="X83" s="2"/>
      <c r="Y83" s="2"/>
      <c r="Z83" s="2"/>
      <c r="AA83" s="2"/>
    </row>
    <row r="84" spans="1:27" ht="15.75" customHeight="1" x14ac:dyDescent="0.3">
      <c r="A84" s="2"/>
      <c r="B84" s="2"/>
      <c r="C84" s="2"/>
      <c r="D84" s="22" t="s">
        <v>87</v>
      </c>
      <c r="E84" s="23" t="s">
        <v>13</v>
      </c>
      <c r="F84" s="2"/>
      <c r="G84" s="24"/>
      <c r="H84" s="25" t="s">
        <v>14</v>
      </c>
      <c r="I84" s="26">
        <v>43972</v>
      </c>
      <c r="J84" s="2"/>
      <c r="K84" s="2"/>
      <c r="L84" s="2"/>
      <c r="M84" s="2"/>
      <c r="N84" s="2"/>
      <c r="O84" s="2"/>
      <c r="P84" s="2"/>
      <c r="Q84" s="2"/>
      <c r="R84" s="2"/>
      <c r="S84" s="2"/>
      <c r="T84" s="2"/>
      <c r="U84" s="2"/>
      <c r="V84" s="2"/>
      <c r="W84" s="2"/>
      <c r="X84" s="2"/>
      <c r="Y84" s="2"/>
      <c r="Z84" s="2"/>
      <c r="AA84" s="2"/>
    </row>
    <row r="85" spans="1:27" ht="15.75" customHeight="1" x14ac:dyDescent="0.3">
      <c r="A85" s="2"/>
      <c r="B85" s="2"/>
      <c r="C85" s="2"/>
      <c r="D85" s="22" t="s">
        <v>88</v>
      </c>
      <c r="E85" s="23" t="s">
        <v>13</v>
      </c>
      <c r="F85" s="2"/>
      <c r="G85" s="24"/>
      <c r="H85" s="25" t="s">
        <v>14</v>
      </c>
      <c r="I85" s="27"/>
      <c r="J85" s="2"/>
      <c r="K85" s="2"/>
      <c r="L85" s="2"/>
      <c r="M85" s="2"/>
      <c r="N85" s="2"/>
      <c r="O85" s="2"/>
      <c r="P85" s="2"/>
      <c r="Q85" s="2"/>
      <c r="R85" s="2"/>
      <c r="S85" s="2"/>
      <c r="T85" s="2"/>
      <c r="U85" s="2"/>
      <c r="V85" s="2"/>
      <c r="W85" s="2"/>
      <c r="X85" s="2"/>
      <c r="Y85" s="2"/>
      <c r="Z85" s="2"/>
      <c r="AA85" s="2"/>
    </row>
    <row r="86" spans="1:27" ht="15.75" customHeight="1" x14ac:dyDescent="0.3">
      <c r="A86" s="2"/>
      <c r="B86" s="2"/>
      <c r="C86" s="2"/>
      <c r="D86" s="22" t="s">
        <v>89</v>
      </c>
      <c r="E86" s="28" t="s">
        <v>13</v>
      </c>
      <c r="F86" s="2"/>
      <c r="G86" s="24"/>
      <c r="H86" s="25" t="s">
        <v>25</v>
      </c>
      <c r="I86" s="26">
        <v>43971</v>
      </c>
      <c r="J86" s="2"/>
      <c r="K86" s="2"/>
      <c r="L86" s="2"/>
      <c r="M86" s="2"/>
      <c r="N86" s="2"/>
      <c r="O86" s="2"/>
      <c r="P86" s="2"/>
      <c r="Q86" s="2"/>
      <c r="R86" s="2"/>
      <c r="S86" s="2"/>
      <c r="T86" s="2"/>
      <c r="U86" s="2"/>
      <c r="V86" s="2"/>
      <c r="W86" s="2"/>
      <c r="X86" s="2"/>
      <c r="Y86" s="2"/>
      <c r="Z86" s="2"/>
      <c r="AA86" s="2"/>
    </row>
    <row r="87" spans="1:27" ht="15.75" customHeight="1" x14ac:dyDescent="0.3">
      <c r="A87" s="2"/>
      <c r="B87" s="2"/>
      <c r="C87" s="2"/>
      <c r="D87" s="22" t="s">
        <v>90</v>
      </c>
      <c r="E87" s="23" t="s">
        <v>13</v>
      </c>
      <c r="F87" s="2"/>
      <c r="G87" s="24"/>
      <c r="H87" s="25" t="s">
        <v>19</v>
      </c>
      <c r="I87" s="26">
        <v>43973</v>
      </c>
      <c r="J87" s="2"/>
      <c r="K87" s="2"/>
      <c r="L87" s="2"/>
      <c r="M87" s="2"/>
      <c r="N87" s="2"/>
      <c r="O87" s="2"/>
      <c r="P87" s="2"/>
      <c r="Q87" s="2"/>
      <c r="R87" s="2"/>
      <c r="S87" s="2"/>
      <c r="T87" s="2"/>
      <c r="U87" s="2"/>
      <c r="V87" s="2"/>
      <c r="W87" s="2"/>
      <c r="X87" s="2"/>
      <c r="Y87" s="2"/>
      <c r="Z87" s="2"/>
      <c r="AA87" s="2"/>
    </row>
    <row r="88" spans="1:27" ht="15.75" customHeight="1" x14ac:dyDescent="0.3">
      <c r="A88" s="2"/>
      <c r="B88" s="2"/>
      <c r="C88" s="2"/>
      <c r="D88" s="22" t="s">
        <v>91</v>
      </c>
      <c r="E88" s="28" t="s">
        <v>13</v>
      </c>
      <c r="F88" s="2"/>
      <c r="G88" s="24"/>
      <c r="H88" s="25" t="s">
        <v>14</v>
      </c>
      <c r="I88" s="27"/>
      <c r="J88" s="2"/>
      <c r="K88" s="2"/>
      <c r="L88" s="2"/>
      <c r="M88" s="2"/>
      <c r="N88" s="2"/>
      <c r="O88" s="2"/>
      <c r="P88" s="2"/>
      <c r="Q88" s="2"/>
      <c r="R88" s="2"/>
      <c r="S88" s="2"/>
      <c r="T88" s="2"/>
      <c r="U88" s="2"/>
      <c r="V88" s="2"/>
      <c r="W88" s="2"/>
      <c r="X88" s="2"/>
      <c r="Y88" s="2"/>
      <c r="Z88" s="2"/>
      <c r="AA88" s="2"/>
    </row>
    <row r="89" spans="1:27" ht="15.75" customHeight="1" x14ac:dyDescent="0.3">
      <c r="A89" s="2"/>
      <c r="B89" s="2"/>
      <c r="C89" s="2"/>
      <c r="D89" s="22" t="s">
        <v>92</v>
      </c>
      <c r="E89" s="31" t="s">
        <v>13</v>
      </c>
      <c r="F89" s="2"/>
      <c r="G89" s="24"/>
      <c r="H89" s="25" t="s">
        <v>14</v>
      </c>
      <c r="I89" s="27"/>
      <c r="J89" s="2"/>
      <c r="K89" s="2"/>
      <c r="L89" s="2"/>
      <c r="M89" s="2"/>
      <c r="N89" s="2"/>
      <c r="O89" s="2"/>
      <c r="P89" s="2"/>
      <c r="Q89" s="2"/>
      <c r="R89" s="2"/>
      <c r="S89" s="2"/>
      <c r="T89" s="2"/>
      <c r="U89" s="2"/>
      <c r="V89" s="2"/>
      <c r="W89" s="2"/>
      <c r="X89" s="2"/>
      <c r="Y89" s="2"/>
      <c r="Z89" s="2"/>
      <c r="AA89" s="2"/>
    </row>
    <row r="90" spans="1:27" ht="15.75" customHeight="1" x14ac:dyDescent="0.3">
      <c r="A90" s="2"/>
      <c r="B90" s="2"/>
      <c r="C90" s="2"/>
      <c r="D90" s="22" t="s">
        <v>93</v>
      </c>
      <c r="E90" s="23" t="s">
        <v>13</v>
      </c>
      <c r="F90" s="2"/>
      <c r="G90" s="24"/>
      <c r="H90" s="25" t="s">
        <v>14</v>
      </c>
      <c r="I90" s="26">
        <v>43977</v>
      </c>
      <c r="J90" s="2"/>
      <c r="K90" s="2"/>
      <c r="L90" s="2"/>
      <c r="M90" s="2"/>
      <c r="N90" s="2"/>
      <c r="O90" s="2"/>
      <c r="P90" s="2"/>
      <c r="Q90" s="2"/>
      <c r="R90" s="2"/>
      <c r="S90" s="2"/>
      <c r="T90" s="2"/>
      <c r="U90" s="2"/>
      <c r="V90" s="2"/>
      <c r="W90" s="2"/>
      <c r="X90" s="2"/>
      <c r="Y90" s="2"/>
      <c r="Z90" s="2"/>
      <c r="AA90" s="2"/>
    </row>
    <row r="91" spans="1:27" ht="15.75" customHeight="1" x14ac:dyDescent="0.3">
      <c r="A91" s="2"/>
      <c r="B91" s="2"/>
      <c r="C91" s="2"/>
      <c r="D91" s="22" t="s">
        <v>94</v>
      </c>
      <c r="E91" s="28" t="s">
        <v>13</v>
      </c>
      <c r="F91" s="29"/>
      <c r="G91" s="24"/>
      <c r="H91" s="25" t="s">
        <v>25</v>
      </c>
      <c r="I91" s="27"/>
      <c r="J91" s="2"/>
      <c r="K91" s="2"/>
      <c r="L91" s="2"/>
      <c r="M91" s="2"/>
      <c r="N91" s="2"/>
      <c r="O91" s="2"/>
      <c r="P91" s="2"/>
      <c r="Q91" s="2"/>
      <c r="R91" s="2"/>
      <c r="S91" s="2"/>
      <c r="T91" s="2"/>
      <c r="U91" s="2"/>
      <c r="V91" s="2"/>
      <c r="W91" s="2"/>
      <c r="X91" s="2"/>
      <c r="Y91" s="2"/>
      <c r="Z91" s="2"/>
      <c r="AA91" s="2"/>
    </row>
    <row r="92" spans="1:27" ht="15.75" customHeight="1" x14ac:dyDescent="0.25">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spans="1:27" ht="15.75" customHeight="1" x14ac:dyDescent="0.25">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spans="1:27" ht="17.25" customHeight="1" x14ac:dyDescent="0.3">
      <c r="A94" s="33" t="s">
        <v>95</v>
      </c>
      <c r="B94" s="15"/>
      <c r="C94" s="10"/>
      <c r="D94" s="10"/>
      <c r="E94" s="10"/>
      <c r="F94" s="15"/>
      <c r="G94" s="10"/>
      <c r="H94" s="10"/>
      <c r="I94" s="10"/>
      <c r="J94" s="10"/>
      <c r="K94" s="10"/>
      <c r="L94" s="10"/>
      <c r="M94" s="10"/>
      <c r="N94" s="2"/>
      <c r="O94" s="2"/>
      <c r="P94" s="2"/>
      <c r="Q94" s="2"/>
      <c r="R94" s="2"/>
      <c r="S94" s="2"/>
      <c r="T94" s="2"/>
      <c r="U94" s="2"/>
      <c r="V94" s="2"/>
      <c r="W94" s="2"/>
      <c r="X94" s="2"/>
      <c r="Y94" s="2"/>
      <c r="Z94" s="2"/>
      <c r="AA94" s="2"/>
    </row>
    <row r="95" spans="1:27" ht="35.25" customHeight="1" x14ac:dyDescent="0.25">
      <c r="A95" s="943" t="s">
        <v>96</v>
      </c>
      <c r="B95" s="937"/>
      <c r="C95" s="937"/>
      <c r="D95" s="937"/>
      <c r="E95" s="937"/>
      <c r="F95" s="937"/>
      <c r="G95" s="937"/>
      <c r="H95" s="937"/>
      <c r="I95" s="937"/>
      <c r="J95" s="937"/>
      <c r="K95" s="937"/>
      <c r="L95" s="937"/>
      <c r="M95" s="34"/>
      <c r="N95" s="2"/>
      <c r="O95" s="2"/>
      <c r="P95" s="2"/>
      <c r="Q95" s="2"/>
      <c r="R95" s="2"/>
      <c r="S95" s="2"/>
      <c r="T95" s="2"/>
      <c r="U95" s="2"/>
      <c r="V95" s="2"/>
      <c r="W95" s="2"/>
      <c r="X95" s="2"/>
      <c r="Y95" s="2"/>
      <c r="Z95" s="2"/>
      <c r="AA95" s="2"/>
    </row>
    <row r="96" spans="1:27" ht="61.5" customHeight="1" x14ac:dyDescent="0.25">
      <c r="A96" s="936" t="s">
        <v>97</v>
      </c>
      <c r="B96" s="937"/>
      <c r="C96" s="937"/>
      <c r="D96" s="937"/>
      <c r="E96" s="937"/>
      <c r="F96" s="937"/>
      <c r="G96" s="937"/>
      <c r="H96" s="937"/>
      <c r="I96" s="937"/>
      <c r="J96" s="937"/>
      <c r="K96" s="937"/>
      <c r="L96" s="937"/>
      <c r="M96" s="937"/>
      <c r="N96" s="2"/>
      <c r="O96" s="2"/>
      <c r="P96" s="2"/>
      <c r="Q96" s="2"/>
      <c r="R96" s="2"/>
      <c r="S96" s="2"/>
      <c r="T96" s="2"/>
      <c r="U96" s="2"/>
      <c r="V96" s="2"/>
      <c r="W96" s="2"/>
      <c r="X96" s="2"/>
      <c r="Y96" s="2"/>
      <c r="Z96" s="2"/>
      <c r="AA96" s="2"/>
    </row>
    <row r="97" spans="1:27" ht="132" customHeight="1" x14ac:dyDescent="0.25">
      <c r="A97" s="936" t="s">
        <v>98</v>
      </c>
      <c r="B97" s="937"/>
      <c r="C97" s="937"/>
      <c r="D97" s="937"/>
      <c r="E97" s="937"/>
      <c r="F97" s="937"/>
      <c r="G97" s="937"/>
      <c r="H97" s="937"/>
      <c r="I97" s="937"/>
      <c r="J97" s="937"/>
      <c r="K97" s="937"/>
      <c r="L97" s="937"/>
      <c r="M97" s="937"/>
      <c r="N97" s="2"/>
      <c r="O97" s="2"/>
      <c r="P97" s="2"/>
      <c r="Q97" s="2"/>
      <c r="R97" s="2"/>
      <c r="S97" s="2"/>
      <c r="T97" s="2"/>
      <c r="U97" s="2"/>
      <c r="V97" s="2"/>
      <c r="W97" s="2"/>
      <c r="X97" s="2"/>
      <c r="Y97" s="2"/>
      <c r="Z97" s="2"/>
      <c r="AA97" s="2"/>
    </row>
    <row r="98" spans="1:27" ht="48" customHeight="1" x14ac:dyDescent="0.25">
      <c r="A98" s="936" t="s">
        <v>99</v>
      </c>
      <c r="B98" s="937"/>
      <c r="C98" s="937"/>
      <c r="D98" s="937"/>
      <c r="E98" s="937"/>
      <c r="F98" s="937"/>
      <c r="G98" s="937"/>
      <c r="H98" s="937"/>
      <c r="I98" s="937"/>
      <c r="J98" s="937"/>
      <c r="K98" s="937"/>
      <c r="L98" s="937"/>
      <c r="M98" s="937"/>
      <c r="N98" s="2"/>
      <c r="O98" s="2"/>
      <c r="P98" s="2"/>
      <c r="Q98" s="2"/>
      <c r="R98" s="2"/>
      <c r="S98" s="2"/>
      <c r="T98" s="2"/>
      <c r="U98" s="2"/>
      <c r="V98" s="2"/>
      <c r="W98" s="2"/>
      <c r="X98" s="2"/>
      <c r="Y98" s="2"/>
      <c r="Z98" s="2"/>
      <c r="AA98" s="2"/>
    </row>
    <row r="99" spans="1:27" ht="75" customHeight="1" x14ac:dyDescent="0.3">
      <c r="A99" s="944" t="s">
        <v>100</v>
      </c>
      <c r="B99" s="937"/>
      <c r="C99" s="937"/>
      <c r="D99" s="937"/>
      <c r="E99" s="937"/>
      <c r="F99" s="937"/>
      <c r="G99" s="937"/>
      <c r="H99" s="937"/>
      <c r="I99" s="937"/>
      <c r="J99" s="937"/>
      <c r="K99" s="937"/>
      <c r="L99" s="937"/>
      <c r="M99" s="937"/>
      <c r="N99" s="2"/>
      <c r="O99" s="2"/>
      <c r="P99" s="2"/>
      <c r="Q99" s="2"/>
      <c r="R99" s="2"/>
      <c r="S99" s="2"/>
      <c r="T99" s="2"/>
      <c r="U99" s="2"/>
      <c r="V99" s="2"/>
      <c r="W99" s="2"/>
      <c r="X99" s="2"/>
      <c r="Y99" s="2"/>
      <c r="Z99" s="2"/>
      <c r="AA99" s="2"/>
    </row>
    <row r="100" spans="1:27" ht="39.75" customHeight="1" x14ac:dyDescent="0.25">
      <c r="A100" s="936" t="s">
        <v>101</v>
      </c>
      <c r="B100" s="937"/>
      <c r="C100" s="937"/>
      <c r="D100" s="937"/>
      <c r="E100" s="937"/>
      <c r="F100" s="937"/>
      <c r="G100" s="937"/>
      <c r="H100" s="937"/>
      <c r="I100" s="937"/>
      <c r="J100" s="937"/>
      <c r="K100" s="937"/>
      <c r="L100" s="937"/>
      <c r="M100" s="937"/>
      <c r="N100" s="2"/>
      <c r="O100" s="2"/>
      <c r="P100" s="2"/>
      <c r="Q100" s="2"/>
      <c r="R100" s="2"/>
      <c r="S100" s="2"/>
      <c r="T100" s="2"/>
      <c r="U100" s="2"/>
      <c r="V100" s="2"/>
      <c r="W100" s="2"/>
      <c r="X100" s="2"/>
      <c r="Y100" s="2"/>
      <c r="Z100" s="2"/>
      <c r="AA100" s="2"/>
    </row>
    <row r="101" spans="1:27" ht="39.75" customHeight="1" x14ac:dyDescent="0.25">
      <c r="A101" s="936" t="s">
        <v>102</v>
      </c>
      <c r="B101" s="937"/>
      <c r="C101" s="937"/>
      <c r="D101" s="937"/>
      <c r="E101" s="937"/>
      <c r="F101" s="937"/>
      <c r="G101" s="937"/>
      <c r="H101" s="937"/>
      <c r="I101" s="937"/>
      <c r="J101" s="937"/>
      <c r="K101" s="937"/>
      <c r="L101" s="937"/>
      <c r="M101" s="937"/>
      <c r="N101" s="2"/>
      <c r="O101" s="2"/>
      <c r="P101" s="2"/>
      <c r="Q101" s="2"/>
      <c r="R101" s="2"/>
      <c r="S101" s="2"/>
      <c r="T101" s="2"/>
      <c r="U101" s="2"/>
      <c r="V101" s="2"/>
      <c r="W101" s="2"/>
      <c r="X101" s="2"/>
      <c r="Y101" s="2"/>
      <c r="Z101" s="2"/>
      <c r="AA101" s="2"/>
    </row>
    <row r="102" spans="1:27" ht="60" customHeight="1" x14ac:dyDescent="0.25">
      <c r="A102" s="936" t="s">
        <v>3251</v>
      </c>
      <c r="B102" s="937"/>
      <c r="C102" s="937"/>
      <c r="D102" s="937"/>
      <c r="E102" s="937"/>
      <c r="F102" s="937"/>
      <c r="G102" s="937"/>
      <c r="H102" s="937"/>
      <c r="I102" s="937"/>
      <c r="J102" s="937"/>
      <c r="K102" s="937"/>
      <c r="L102" s="937"/>
      <c r="M102" s="937"/>
      <c r="N102" s="2"/>
      <c r="O102" s="2"/>
      <c r="P102" s="2"/>
      <c r="Q102" s="2"/>
      <c r="R102" s="2"/>
      <c r="S102" s="2"/>
      <c r="T102" s="2"/>
      <c r="U102" s="2"/>
      <c r="V102" s="2"/>
      <c r="W102" s="2"/>
      <c r="X102" s="2"/>
      <c r="Y102" s="2"/>
      <c r="Z102" s="2"/>
      <c r="AA102" s="2"/>
    </row>
    <row r="103" spans="1:27" ht="49.5" customHeight="1" x14ac:dyDescent="0.25">
      <c r="A103" s="936" t="s">
        <v>103</v>
      </c>
      <c r="B103" s="937"/>
      <c r="C103" s="937"/>
      <c r="D103" s="937"/>
      <c r="E103" s="937"/>
      <c r="F103" s="937"/>
      <c r="G103" s="937"/>
      <c r="H103" s="937"/>
      <c r="I103" s="937"/>
      <c r="J103" s="937"/>
      <c r="K103" s="937"/>
      <c r="L103" s="937"/>
      <c r="M103" s="937"/>
      <c r="N103" s="2"/>
      <c r="O103" s="2"/>
      <c r="P103" s="2"/>
      <c r="Q103" s="2"/>
      <c r="R103" s="2"/>
      <c r="S103" s="2"/>
      <c r="T103" s="2"/>
      <c r="U103" s="2"/>
      <c r="V103" s="2"/>
      <c r="W103" s="2"/>
      <c r="X103" s="2"/>
      <c r="Y103" s="2"/>
      <c r="Z103" s="2"/>
      <c r="AA103" s="2"/>
    </row>
    <row r="104" spans="1:27" ht="49.5" customHeight="1" x14ac:dyDescent="0.25">
      <c r="A104" s="936" t="s">
        <v>104</v>
      </c>
      <c r="B104" s="937"/>
      <c r="C104" s="937"/>
      <c r="D104" s="937"/>
      <c r="E104" s="937"/>
      <c r="F104" s="937"/>
      <c r="G104" s="937"/>
      <c r="H104" s="937"/>
      <c r="I104" s="937"/>
      <c r="J104" s="937"/>
      <c r="K104" s="937"/>
      <c r="L104" s="937"/>
      <c r="M104" s="937"/>
      <c r="N104" s="2"/>
      <c r="O104" s="2"/>
      <c r="P104" s="2"/>
      <c r="Q104" s="2"/>
      <c r="R104" s="2"/>
      <c r="S104" s="2"/>
      <c r="T104" s="2"/>
      <c r="U104" s="2"/>
      <c r="V104" s="2"/>
      <c r="W104" s="2"/>
      <c r="X104" s="2"/>
      <c r="Y104" s="2"/>
      <c r="Z104" s="2"/>
      <c r="AA104" s="2"/>
    </row>
    <row r="105" spans="1:27" ht="15.75" customHeight="1"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spans="1:27" ht="15.75" customHeight="1"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spans="1:27" ht="15.75" customHeight="1"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spans="1:27" ht="15.75" customHeight="1"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spans="1:27" ht="15.75" customHeight="1"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spans="1:27"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spans="1:27" ht="15.75" customHeight="1"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ht="15.75" customHeight="1"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ht="15.75" customHeight="1"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ht="15.75" customHeight="1"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ht="15.75" customHeight="1"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ht="15.75" customHeight="1"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ht="15.75" customHeight="1"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ht="15.75" customHeight="1"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ht="15.75" customHeight="1"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ht="15.75" customHeight="1"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ht="15.75" customHeight="1"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ht="15.75" customHeight="1"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ht="15.75" customHeight="1"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ht="15.75" customHeight="1"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ht="15.75" customHeight="1"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ht="15.75" customHeight="1"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ht="15.75" customHeight="1"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ht="15.75" customHeight="1"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ht="15.75" customHeight="1"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ht="15.75" customHeight="1"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ht="15.75" customHeight="1"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ht="15.75" customHeight="1"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ht="15.75" customHeight="1"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ht="15.75" customHeight="1"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ht="15.75" customHeight="1"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ht="15.75" customHeight="1"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ht="15.75" customHeight="1"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ht="15.75" customHeight="1"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ht="15.75" customHeight="1"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ht="15.75" customHeight="1"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ht="15.75" customHeight="1"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ht="15.75" customHeight="1"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ht="15.75" customHeight="1"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ht="15.75" customHeight="1"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ht="15.75" customHeight="1"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ht="15.75" customHeight="1"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ht="15.75" customHeight="1"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ht="15.75" customHeight="1"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ht="15.75" customHeight="1"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ht="15.75" customHeight="1"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ht="15.75" customHeight="1"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ht="15.75" customHeight="1"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ht="15.75" customHeight="1"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ht="15.75" customHeight="1"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ht="15.75" customHeight="1"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ht="15.75" customHeight="1"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ht="15.75" customHeight="1"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ht="15.75" customHeight="1"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ht="15.75" customHeight="1"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ht="15.75" customHeight="1"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ht="15.75" customHeight="1"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ht="15.75" customHeight="1"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ht="15.75" customHeight="1"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ht="15.75" customHeight="1"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ht="15.75" customHeight="1"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ht="15.75" customHeight="1"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ht="15.75" customHeight="1"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ht="15.75" customHeight="1"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ht="15.75" customHeight="1"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ht="15.75" customHeight="1"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ht="15.75" customHeight="1"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ht="15.75" customHeight="1"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ht="15.75" customHeight="1"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ht="15.75" customHeight="1"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ht="15.75" customHeight="1"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ht="15.75" customHeight="1"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ht="15.75" customHeight="1"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ht="15.75" customHeight="1"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ht="15.75" customHeight="1"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ht="15.75" customHeight="1"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ht="15.75" customHeight="1"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ht="15.75" customHeight="1"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ht="15.75" customHeight="1"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ht="15.75" customHeight="1"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ht="15.75" customHeight="1"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ht="15.75" customHeight="1"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ht="15.75" customHeight="1"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ht="15.75" customHeight="1"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ht="15.75" customHeight="1"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ht="15.75" customHeight="1"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ht="15.75" customHeight="1"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ht="15.75" customHeight="1"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ht="15.75" customHeight="1"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ht="15.75" customHeight="1"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ht="15.75" customHeight="1"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ht="15.75" customHeight="1"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ht="15.75" customHeight="1"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ht="15.75" customHeight="1"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ht="15.75" customHeight="1"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ht="15.75" customHeight="1"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ht="15.75" customHeight="1"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ht="15.75" customHeight="1"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ht="15.75" customHeight="1"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ht="15.75" customHeight="1"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ht="15.75" customHeight="1"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ht="15.75" customHeight="1"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ht="15.75" customHeight="1"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ht="15.75" customHeight="1"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ht="15.75" customHeight="1"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ht="15.75" customHeight="1"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ht="15.75" customHeight="1"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ht="15.75" customHeight="1"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ht="15.75" customHeight="1"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ht="15.75" customHeight="1"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ht="15.75" customHeight="1"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ht="15.75" customHeight="1"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ht="15.75" customHeight="1"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ht="15.75" customHeight="1"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ht="15.75" customHeight="1"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ht="15.75" customHeight="1"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ht="15.75" customHeight="1"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ht="15.75" customHeight="1"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ht="15.75" customHeight="1"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ht="15.75" customHeight="1"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ht="15.75" customHeight="1"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ht="15.75" customHeight="1"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ht="15.75" customHeight="1"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ht="15.75" customHeight="1"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ht="15.75" customHeight="1"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ht="15.75" customHeight="1"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ht="15.75" customHeight="1"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ht="15.75" customHeight="1"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ht="15.75" customHeight="1"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ht="15.75" customHeight="1"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ht="15.75" customHeight="1"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ht="15.75" customHeight="1"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ht="15.75" customHeight="1"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ht="15.75" customHeight="1"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ht="15.75" customHeight="1"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ht="15.75" customHeight="1"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ht="15.75" customHeight="1"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ht="15.75" customHeight="1"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ht="15.75" customHeight="1"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ht="15.75" customHeight="1"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ht="15.75" customHeight="1"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ht="15.75" customHeight="1"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ht="15.75" customHeight="1"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ht="15.75" customHeight="1"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ht="15.75" customHeight="1"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ht="15.75" customHeight="1"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ht="15.75" customHeight="1"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ht="15.75" customHeight="1"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ht="15.75" customHeight="1"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ht="15.75" customHeight="1"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ht="15.75" customHeight="1"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ht="15.75" customHeight="1"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ht="15.75" customHeight="1"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ht="15.75" customHeight="1"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ht="15.75" customHeight="1"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ht="15.75" customHeight="1"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ht="15.75" customHeight="1"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ht="15.75" customHeight="1"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ht="15.75" customHeight="1"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ht="15.75" customHeight="1"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ht="15.75" customHeight="1"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ht="15.75" customHeight="1"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ht="15.75" customHeight="1"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ht="15.75" customHeight="1"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ht="15.75" customHeight="1"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ht="15.75" customHeight="1"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ht="15.75" customHeight="1"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ht="15.75" customHeight="1"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ht="15.75" customHeight="1"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ht="15.75" customHeight="1"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ht="15.75" customHeight="1"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ht="15.75" customHeight="1"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ht="15.75" customHeight="1"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ht="15.75" customHeight="1"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ht="15.75" customHeight="1"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ht="15.75" customHeight="1"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ht="15.75" customHeight="1"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ht="15.75" customHeight="1"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ht="15.75" customHeight="1"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ht="15.75" customHeight="1"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ht="15.75" customHeight="1"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ht="15.75" customHeight="1"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ht="15.75" customHeight="1"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ht="15.75" customHeight="1"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ht="15.75" customHeight="1"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ht="15.75" customHeight="1"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ht="15.75" customHeight="1"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ht="15.75" customHeight="1"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ht="15.75" customHeight="1"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ht="15.75" customHeight="1"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ht="15.75" customHeight="1"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ht="15.75" customHeight="1"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ht="15.75" customHeight="1"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ht="15.75" customHeight="1"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ht="15.75" customHeight="1"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ht="15.75" customHeight="1"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ht="15.75" customHeight="1"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ht="15.75" customHeight="1"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4">
    <mergeCell ref="A103:M103"/>
    <mergeCell ref="A104:M104"/>
    <mergeCell ref="A1:O1"/>
    <mergeCell ref="B2:N2"/>
    <mergeCell ref="D5:E5"/>
    <mergeCell ref="K5:L5"/>
    <mergeCell ref="A95:L95"/>
    <mergeCell ref="A96:M96"/>
    <mergeCell ref="A97:M97"/>
    <mergeCell ref="A98:M98"/>
    <mergeCell ref="A99:M99"/>
    <mergeCell ref="A100:M100"/>
    <mergeCell ref="A101:M101"/>
    <mergeCell ref="A102:M102"/>
  </mergeCells>
  <pageMargins left="0.70866141732283472" right="0.70866141732283472" top="0.74803149606299213" bottom="0.74803149606299213" header="0" footer="0"/>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Text" priority="1" operator="containsText" id="{7294AD8C-4EDD-4188-B0FF-2DC5B8B6064F}">
            <xm:f>NOT(ISERROR(SEARCH($E$17,E14)))</xm:f>
            <xm:f>$E$17</xm:f>
            <x14:dxf>
              <font>
                <color rgb="FFFF0000"/>
              </font>
            </x14:dxf>
          </x14:cfRule>
          <x14:cfRule type="containsText" priority="2" operator="containsText" id="{4A45CA20-AF8F-4D23-BC62-B903348D437C}">
            <xm:f>NOT(ISERROR(SEARCH($E$14,E14)))</xm:f>
            <xm:f>$E$14</xm:f>
            <x14:dxf>
              <font>
                <color rgb="FF00B050"/>
              </font>
            </x14:dxf>
          </x14:cfRule>
          <xm:sqref>E14:E91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33"/>
  <sheetViews>
    <sheetView showGridLines="0" topLeftCell="C1" workbookViewId="0">
      <selection activeCell="K12" sqref="K12"/>
    </sheetView>
  </sheetViews>
  <sheetFormatPr baseColWidth="10" defaultColWidth="12.625" defaultRowHeight="15" customHeight="1" x14ac:dyDescent="0.2"/>
  <cols>
    <col min="1" max="1" width="25.25" customWidth="1"/>
    <col min="2" max="2" width="15.5" customWidth="1"/>
    <col min="3" max="3" width="15.25" customWidth="1"/>
    <col min="10" max="10" width="12.25" bestFit="1" customWidth="1"/>
    <col min="11" max="11" width="13.5" bestFit="1" customWidth="1"/>
  </cols>
  <sheetData>
    <row r="1" spans="1:26" x14ac:dyDescent="0.25">
      <c r="A1" s="35"/>
      <c r="B1" s="35"/>
      <c r="C1" s="35"/>
      <c r="D1" s="35"/>
      <c r="E1" s="35"/>
      <c r="F1" s="35"/>
      <c r="G1" s="35"/>
      <c r="H1" s="35"/>
      <c r="I1" s="35"/>
      <c r="J1" s="35"/>
      <c r="K1" s="35"/>
    </row>
    <row r="2" spans="1:26" x14ac:dyDescent="0.25">
      <c r="A2" s="39" t="s">
        <v>105</v>
      </c>
      <c r="B2" s="83"/>
      <c r="C2" s="83"/>
      <c r="D2" s="83"/>
      <c r="E2" s="83"/>
      <c r="F2" s="83"/>
      <c r="G2" s="83"/>
      <c r="H2" s="83"/>
      <c r="I2" s="83"/>
      <c r="J2" s="83"/>
      <c r="K2" s="82" t="s">
        <v>106</v>
      </c>
    </row>
    <row r="3" spans="1:26" x14ac:dyDescent="0.25">
      <c r="A3" s="43" t="s">
        <v>107</v>
      </c>
      <c r="B3" s="83"/>
      <c r="C3" s="83"/>
      <c r="D3" s="83"/>
      <c r="E3" s="83"/>
      <c r="F3" s="83"/>
      <c r="G3" s="83"/>
      <c r="H3" s="83"/>
      <c r="I3" s="83"/>
      <c r="J3" s="83"/>
      <c r="K3" s="83"/>
    </row>
    <row r="4" spans="1:26" x14ac:dyDescent="0.25">
      <c r="A4" s="719" t="s">
        <v>3197</v>
      </c>
      <c r="B4" s="83"/>
      <c r="C4" s="83"/>
      <c r="D4" s="83"/>
      <c r="E4" s="83"/>
      <c r="F4" s="83"/>
      <c r="G4" s="83"/>
      <c r="H4" s="83"/>
      <c r="I4" s="83"/>
      <c r="J4" s="83"/>
      <c r="K4" s="83"/>
    </row>
    <row r="5" spans="1:26" x14ac:dyDescent="0.25">
      <c r="A5" s="46"/>
      <c r="B5" s="83"/>
      <c r="C5" s="83"/>
      <c r="D5" s="83"/>
      <c r="E5" s="83"/>
      <c r="F5" s="83"/>
      <c r="G5" s="83"/>
      <c r="H5" s="83"/>
      <c r="I5" s="83"/>
      <c r="J5" s="83"/>
      <c r="K5" s="83"/>
    </row>
    <row r="6" spans="1:26" x14ac:dyDescent="0.25">
      <c r="A6" s="47" t="s">
        <v>108</v>
      </c>
      <c r="B6" s="48" t="s">
        <v>109</v>
      </c>
      <c r="C6" s="48" t="s">
        <v>110</v>
      </c>
      <c r="D6" s="48"/>
      <c r="E6" s="224" t="s">
        <v>111</v>
      </c>
      <c r="F6" s="224"/>
      <c r="G6" s="48" t="s">
        <v>112</v>
      </c>
      <c r="H6" s="951" t="s">
        <v>113</v>
      </c>
      <c r="I6" s="952"/>
      <c r="J6" s="48" t="s">
        <v>114</v>
      </c>
      <c r="K6" s="48" t="s">
        <v>115</v>
      </c>
    </row>
    <row r="7" spans="1:26" ht="15" customHeight="1" x14ac:dyDescent="0.2">
      <c r="A7" s="965" t="s">
        <v>116</v>
      </c>
      <c r="B7" s="963" t="s">
        <v>117</v>
      </c>
      <c r="C7" s="963" t="s">
        <v>118</v>
      </c>
      <c r="D7" s="963" t="s">
        <v>119</v>
      </c>
      <c r="E7" s="962" t="s">
        <v>120</v>
      </c>
      <c r="F7" s="950"/>
      <c r="G7" s="963" t="s">
        <v>121</v>
      </c>
      <c r="H7" s="962" t="s">
        <v>122</v>
      </c>
      <c r="I7" s="950"/>
      <c r="J7" s="963" t="s">
        <v>123</v>
      </c>
      <c r="K7" s="964" t="s">
        <v>124</v>
      </c>
      <c r="L7" s="225"/>
      <c r="M7" s="225"/>
      <c r="N7" s="225"/>
      <c r="O7" s="225"/>
      <c r="P7" s="225"/>
      <c r="Q7" s="225"/>
      <c r="R7" s="225"/>
      <c r="S7" s="225"/>
      <c r="T7" s="225"/>
      <c r="U7" s="225"/>
      <c r="V7" s="225"/>
      <c r="W7" s="225"/>
      <c r="X7" s="225"/>
      <c r="Y7" s="225"/>
      <c r="Z7" s="225"/>
    </row>
    <row r="8" spans="1:26" ht="15" customHeight="1" x14ac:dyDescent="0.2">
      <c r="A8" s="946"/>
      <c r="B8" s="946"/>
      <c r="C8" s="946"/>
      <c r="D8" s="946"/>
      <c r="E8" s="226" t="s">
        <v>125</v>
      </c>
      <c r="F8" s="226" t="s">
        <v>126</v>
      </c>
      <c r="G8" s="946"/>
      <c r="H8" s="226" t="s">
        <v>125</v>
      </c>
      <c r="I8" s="226" t="s">
        <v>126</v>
      </c>
      <c r="J8" s="946"/>
      <c r="K8" s="946"/>
      <c r="L8" s="225"/>
      <c r="M8" s="225"/>
      <c r="N8" s="225"/>
      <c r="O8" s="225"/>
      <c r="P8" s="225"/>
      <c r="Q8" s="225"/>
      <c r="R8" s="225"/>
      <c r="S8" s="225"/>
      <c r="T8" s="225"/>
      <c r="U8" s="225"/>
      <c r="V8" s="225"/>
      <c r="W8" s="225"/>
      <c r="X8" s="225"/>
      <c r="Y8" s="225"/>
      <c r="Z8" s="225"/>
    </row>
    <row r="9" spans="1:26" x14ac:dyDescent="0.25">
      <c r="A9" s="53" t="s">
        <v>127</v>
      </c>
      <c r="B9" s="186"/>
      <c r="C9" s="186"/>
      <c r="D9" s="186"/>
      <c r="E9" s="186"/>
      <c r="F9" s="186"/>
      <c r="G9" s="186"/>
      <c r="H9" s="186"/>
      <c r="I9" s="186"/>
      <c r="J9" s="186"/>
      <c r="K9" s="84">
        <v>0</v>
      </c>
    </row>
    <row r="10" spans="1:26" x14ac:dyDescent="0.25">
      <c r="A10" s="66"/>
      <c r="B10" s="57"/>
      <c r="C10" s="57"/>
      <c r="D10" s="124"/>
      <c r="E10" s="124"/>
      <c r="F10" s="124"/>
      <c r="G10" s="57"/>
      <c r="H10" s="57"/>
      <c r="I10" s="57"/>
      <c r="J10" s="57"/>
      <c r="K10" s="92"/>
    </row>
    <row r="11" spans="1:26" x14ac:dyDescent="0.25">
      <c r="A11" s="53" t="s">
        <v>128</v>
      </c>
      <c r="B11" s="186"/>
      <c r="C11" s="186"/>
      <c r="D11" s="227"/>
      <c r="E11" s="227"/>
      <c r="F11" s="227"/>
      <c r="G11" s="186"/>
      <c r="H11" s="186"/>
      <c r="I11" s="186"/>
      <c r="J11" s="186"/>
      <c r="K11" s="84">
        <f>SUM(K12:K14)</f>
        <v>16637948.939999998</v>
      </c>
    </row>
    <row r="12" spans="1:26" ht="90" x14ac:dyDescent="0.2">
      <c r="A12" s="228" t="s">
        <v>665</v>
      </c>
      <c r="B12" s="229" t="s">
        <v>666</v>
      </c>
      <c r="C12" s="229" t="s">
        <v>667</v>
      </c>
      <c r="D12" s="230">
        <v>0.01</v>
      </c>
      <c r="E12" s="230"/>
      <c r="F12" s="230"/>
      <c r="G12" s="231" t="s">
        <v>668</v>
      </c>
      <c r="H12" s="232"/>
      <c r="I12" s="232"/>
      <c r="J12" s="229" t="s">
        <v>669</v>
      </c>
      <c r="K12" s="233">
        <v>9824719.0299999993</v>
      </c>
      <c r="L12" s="225"/>
      <c r="M12" s="225"/>
      <c r="N12" s="225"/>
      <c r="O12" s="225"/>
      <c r="P12" s="225"/>
      <c r="Q12" s="225"/>
      <c r="R12" s="225"/>
      <c r="S12" s="225"/>
      <c r="T12" s="225"/>
      <c r="U12" s="225"/>
      <c r="V12" s="225"/>
      <c r="W12" s="225"/>
      <c r="X12" s="225"/>
      <c r="Y12" s="225"/>
      <c r="Z12" s="225"/>
    </row>
    <row r="13" spans="1:26" ht="120" x14ac:dyDescent="0.2">
      <c r="A13" s="232" t="s">
        <v>169</v>
      </c>
      <c r="B13" s="229" t="s">
        <v>315</v>
      </c>
      <c r="C13" s="231" t="s">
        <v>670</v>
      </c>
      <c r="D13" s="230" t="s">
        <v>671</v>
      </c>
      <c r="E13" s="230">
        <v>0.02</v>
      </c>
      <c r="F13" s="234">
        <v>3.2500000000000001E-2</v>
      </c>
      <c r="G13" s="231" t="s">
        <v>672</v>
      </c>
      <c r="H13" s="231" t="s">
        <v>673</v>
      </c>
      <c r="I13" s="231" t="s">
        <v>674</v>
      </c>
      <c r="J13" s="229" t="s">
        <v>669</v>
      </c>
      <c r="K13" s="233">
        <v>4618485.3899999997</v>
      </c>
      <c r="L13" s="225"/>
      <c r="M13" s="225"/>
      <c r="N13" s="225"/>
      <c r="O13" s="225"/>
      <c r="P13" s="225"/>
      <c r="Q13" s="225"/>
      <c r="R13" s="225"/>
      <c r="S13" s="225"/>
      <c r="T13" s="225"/>
      <c r="U13" s="225"/>
      <c r="V13" s="225"/>
      <c r="W13" s="225"/>
      <c r="X13" s="225"/>
      <c r="Y13" s="225"/>
      <c r="Z13" s="225"/>
    </row>
    <row r="14" spans="1:26" ht="45" x14ac:dyDescent="0.2">
      <c r="A14" s="228" t="s">
        <v>675</v>
      </c>
      <c r="B14" s="229" t="s">
        <v>676</v>
      </c>
      <c r="C14" s="231" t="s">
        <v>677</v>
      </c>
      <c r="D14" s="230" t="s">
        <v>671</v>
      </c>
      <c r="E14" s="230"/>
      <c r="F14" s="230"/>
      <c r="G14" s="229"/>
      <c r="H14" s="235">
        <v>80</v>
      </c>
      <c r="I14" s="235">
        <v>120</v>
      </c>
      <c r="J14" s="229" t="s">
        <v>669</v>
      </c>
      <c r="K14" s="233">
        <v>2194744.52</v>
      </c>
      <c r="L14" s="225"/>
      <c r="M14" s="225"/>
      <c r="N14" s="225"/>
      <c r="O14" s="225"/>
      <c r="P14" s="225"/>
      <c r="Q14" s="225"/>
      <c r="R14" s="225"/>
      <c r="S14" s="225"/>
      <c r="T14" s="225"/>
      <c r="U14" s="225"/>
      <c r="V14" s="225"/>
      <c r="W14" s="225"/>
      <c r="X14" s="225"/>
      <c r="Y14" s="225"/>
      <c r="Z14" s="225"/>
    </row>
    <row r="15" spans="1:26" x14ac:dyDescent="0.25">
      <c r="A15" s="53" t="s">
        <v>135</v>
      </c>
      <c r="B15" s="186"/>
      <c r="C15" s="186"/>
      <c r="D15" s="227"/>
      <c r="E15" s="227"/>
      <c r="F15" s="227"/>
      <c r="G15" s="186"/>
      <c r="H15" s="186"/>
      <c r="I15" s="186"/>
      <c r="J15" s="186"/>
      <c r="K15" s="84">
        <f>SUM(K16)</f>
        <v>4337545.9400000004</v>
      </c>
    </row>
    <row r="16" spans="1:26" ht="30" x14ac:dyDescent="0.25">
      <c r="A16" s="118" t="s">
        <v>678</v>
      </c>
      <c r="B16" s="58" t="s">
        <v>679</v>
      </c>
      <c r="C16" s="58" t="s">
        <v>171</v>
      </c>
      <c r="D16" s="87">
        <v>8.6956000000000006E-2</v>
      </c>
      <c r="E16" s="124"/>
      <c r="F16" s="124"/>
      <c r="G16" s="63" t="s">
        <v>671</v>
      </c>
      <c r="H16" s="63"/>
      <c r="I16" s="63"/>
      <c r="J16" s="114" t="s">
        <v>680</v>
      </c>
      <c r="K16" s="110">
        <v>4337545.9400000004</v>
      </c>
    </row>
    <row r="17" spans="1:26" x14ac:dyDescent="0.25">
      <c r="A17" s="53" t="s">
        <v>141</v>
      </c>
      <c r="B17" s="186"/>
      <c r="C17" s="186"/>
      <c r="D17" s="227"/>
      <c r="E17" s="227"/>
      <c r="F17" s="227"/>
      <c r="G17" s="186"/>
      <c r="H17" s="186"/>
      <c r="I17" s="186"/>
      <c r="J17" s="186"/>
      <c r="K17" s="84">
        <f>+K18+K19+K20</f>
        <v>1579404.92</v>
      </c>
    </row>
    <row r="18" spans="1:26" x14ac:dyDescent="0.25">
      <c r="A18" s="57" t="s">
        <v>681</v>
      </c>
      <c r="B18" s="58" t="s">
        <v>671</v>
      </c>
      <c r="C18" s="58" t="s">
        <v>682</v>
      </c>
      <c r="D18" s="59" t="s">
        <v>671</v>
      </c>
      <c r="E18" s="59"/>
      <c r="F18" s="59"/>
      <c r="G18" s="114"/>
      <c r="H18" s="236">
        <v>150</v>
      </c>
      <c r="I18" s="236">
        <v>600</v>
      </c>
      <c r="J18" s="58" t="s">
        <v>669</v>
      </c>
      <c r="K18" s="110">
        <v>884040</v>
      </c>
    </row>
    <row r="19" spans="1:26" ht="30" x14ac:dyDescent="0.25">
      <c r="A19" s="118" t="s">
        <v>237</v>
      </c>
      <c r="B19" s="58" t="s">
        <v>671</v>
      </c>
      <c r="C19" s="58" t="s">
        <v>682</v>
      </c>
      <c r="D19" s="59" t="s">
        <v>671</v>
      </c>
      <c r="E19" s="59"/>
      <c r="F19" s="59"/>
      <c r="G19" s="114"/>
      <c r="H19" s="236">
        <v>50</v>
      </c>
      <c r="I19" s="236">
        <v>1500</v>
      </c>
      <c r="J19" s="58" t="s">
        <v>669</v>
      </c>
      <c r="K19" s="110">
        <v>617774.92000000004</v>
      </c>
    </row>
    <row r="20" spans="1:26" x14ac:dyDescent="0.25">
      <c r="A20" s="57" t="s">
        <v>683</v>
      </c>
      <c r="B20" s="58" t="s">
        <v>671</v>
      </c>
      <c r="C20" s="58" t="s">
        <v>682</v>
      </c>
      <c r="D20" s="59" t="s">
        <v>671</v>
      </c>
      <c r="E20" s="59"/>
      <c r="F20" s="59"/>
      <c r="G20" s="236"/>
      <c r="H20" s="236">
        <v>80</v>
      </c>
      <c r="I20" s="236">
        <v>300</v>
      </c>
      <c r="J20" s="58" t="s">
        <v>669</v>
      </c>
      <c r="K20" s="110">
        <v>77590</v>
      </c>
    </row>
    <row r="21" spans="1:26" x14ac:dyDescent="0.25">
      <c r="A21" s="53" t="s">
        <v>158</v>
      </c>
      <c r="B21" s="186"/>
      <c r="C21" s="186"/>
      <c r="D21" s="227"/>
      <c r="E21" s="227"/>
      <c r="F21" s="227"/>
      <c r="G21" s="186"/>
      <c r="H21" s="186"/>
      <c r="I21" s="186"/>
      <c r="J21" s="186"/>
      <c r="K21" s="84">
        <v>0</v>
      </c>
    </row>
    <row r="22" spans="1:26" x14ac:dyDescent="0.25">
      <c r="A22" s="66"/>
      <c r="B22" s="57"/>
      <c r="C22" s="57"/>
      <c r="D22" s="124"/>
      <c r="E22" s="124"/>
      <c r="F22" s="124"/>
      <c r="G22" s="57"/>
      <c r="H22" s="57"/>
      <c r="I22" s="57"/>
      <c r="J22" s="57"/>
      <c r="K22" s="92"/>
    </row>
    <row r="23" spans="1:26" x14ac:dyDescent="0.25">
      <c r="A23" s="53" t="s">
        <v>163</v>
      </c>
      <c r="B23" s="186"/>
      <c r="C23" s="186"/>
      <c r="D23" s="227"/>
      <c r="E23" s="227"/>
      <c r="F23" s="227"/>
      <c r="G23" s="186"/>
      <c r="H23" s="186"/>
      <c r="I23" s="186"/>
      <c r="J23" s="186"/>
      <c r="K23" s="84">
        <f>SUM(K24)</f>
        <v>906485.21</v>
      </c>
    </row>
    <row r="24" spans="1:26" ht="135" x14ac:dyDescent="0.2">
      <c r="A24" s="228" t="s">
        <v>684</v>
      </c>
      <c r="B24" s="231" t="s">
        <v>671</v>
      </c>
      <c r="C24" s="231" t="s">
        <v>682</v>
      </c>
      <c r="D24" s="237" t="s">
        <v>671</v>
      </c>
      <c r="E24" s="237"/>
      <c r="F24" s="237"/>
      <c r="G24" s="238" t="s">
        <v>685</v>
      </c>
      <c r="H24" s="228"/>
      <c r="I24" s="228"/>
      <c r="J24" s="231" t="s">
        <v>686</v>
      </c>
      <c r="K24" s="239">
        <v>906485.21</v>
      </c>
      <c r="L24" s="240"/>
      <c r="M24" s="240"/>
      <c r="N24" s="240"/>
      <c r="O24" s="240"/>
      <c r="P24" s="240"/>
      <c r="Q24" s="240"/>
      <c r="R24" s="240"/>
      <c r="S24" s="240"/>
      <c r="T24" s="240"/>
      <c r="U24" s="240"/>
      <c r="V24" s="240"/>
      <c r="W24" s="240"/>
      <c r="X24" s="240"/>
      <c r="Y24" s="240"/>
      <c r="Z24" s="240"/>
    </row>
    <row r="25" spans="1:26" x14ac:dyDescent="0.25">
      <c r="A25" s="53" t="s">
        <v>164</v>
      </c>
      <c r="B25" s="186"/>
      <c r="C25" s="186"/>
      <c r="D25" s="227"/>
      <c r="E25" s="227"/>
      <c r="F25" s="227"/>
      <c r="G25" s="186"/>
      <c r="H25" s="186"/>
      <c r="I25" s="186"/>
      <c r="J25" s="186"/>
      <c r="K25" s="84">
        <v>0</v>
      </c>
    </row>
    <row r="26" spans="1:26" x14ac:dyDescent="0.25">
      <c r="A26" s="66"/>
      <c r="B26" s="57"/>
      <c r="C26" s="57"/>
      <c r="D26" s="124"/>
      <c r="E26" s="124"/>
      <c r="F26" s="124"/>
      <c r="G26" s="57"/>
      <c r="H26" s="57"/>
      <c r="I26" s="57"/>
      <c r="J26" s="57"/>
      <c r="K26" s="92"/>
      <c r="L26" s="241"/>
      <c r="M26" s="241"/>
      <c r="N26" s="241"/>
      <c r="O26" s="241"/>
      <c r="P26" s="241"/>
      <c r="Q26" s="241"/>
      <c r="R26" s="241"/>
      <c r="S26" s="241"/>
      <c r="T26" s="241"/>
      <c r="U26" s="241"/>
      <c r="V26" s="241"/>
      <c r="W26" s="241"/>
      <c r="X26" s="241"/>
      <c r="Y26" s="241"/>
      <c r="Z26" s="241"/>
    </row>
    <row r="27" spans="1:26" x14ac:dyDescent="0.25">
      <c r="A27" s="53" t="s">
        <v>165</v>
      </c>
      <c r="B27" s="186"/>
      <c r="C27" s="186"/>
      <c r="D27" s="227"/>
      <c r="E27" s="227"/>
      <c r="F27" s="227"/>
      <c r="G27" s="186"/>
      <c r="H27" s="186"/>
      <c r="I27" s="186"/>
      <c r="J27" s="186"/>
      <c r="K27" s="84">
        <f>SUM(K28:K31)</f>
        <v>6185592.1499999994</v>
      </c>
    </row>
    <row r="28" spans="1:26" x14ac:dyDescent="0.25">
      <c r="A28" s="57" t="s">
        <v>594</v>
      </c>
      <c r="B28" s="58" t="s">
        <v>671</v>
      </c>
      <c r="C28" s="58" t="s">
        <v>682</v>
      </c>
      <c r="D28" s="59" t="s">
        <v>671</v>
      </c>
      <c r="E28" s="59"/>
      <c r="F28" s="59"/>
      <c r="G28" s="57" t="s">
        <v>671</v>
      </c>
      <c r="H28" s="57"/>
      <c r="I28" s="57"/>
      <c r="J28" s="58" t="s">
        <v>687</v>
      </c>
      <c r="K28" s="110">
        <v>5759740</v>
      </c>
    </row>
    <row r="29" spans="1:26" x14ac:dyDescent="0.25">
      <c r="A29" s="57" t="s">
        <v>688</v>
      </c>
      <c r="B29" s="58" t="s">
        <v>671</v>
      </c>
      <c r="C29" s="58" t="s">
        <v>667</v>
      </c>
      <c r="D29" s="59">
        <v>0.03</v>
      </c>
      <c r="E29" s="59"/>
      <c r="F29" s="59"/>
      <c r="G29" s="58" t="s">
        <v>671</v>
      </c>
      <c r="H29" s="57"/>
      <c r="I29" s="57"/>
      <c r="J29" s="58" t="s">
        <v>687</v>
      </c>
      <c r="K29" s="110">
        <v>321344.59000000003</v>
      </c>
    </row>
    <row r="30" spans="1:26" x14ac:dyDescent="0.25">
      <c r="A30" s="57" t="s">
        <v>689</v>
      </c>
      <c r="B30" s="58" t="s">
        <v>671</v>
      </c>
      <c r="C30" s="58" t="s">
        <v>682</v>
      </c>
      <c r="D30" s="59" t="s">
        <v>671</v>
      </c>
      <c r="E30" s="59"/>
      <c r="F30" s="59"/>
      <c r="G30" s="57" t="s">
        <v>671</v>
      </c>
      <c r="H30" s="57"/>
      <c r="I30" s="57"/>
      <c r="J30" s="58" t="s">
        <v>687</v>
      </c>
      <c r="K30" s="110">
        <v>103250</v>
      </c>
    </row>
    <row r="31" spans="1:26" ht="30" x14ac:dyDescent="0.25">
      <c r="A31" s="118" t="s">
        <v>690</v>
      </c>
      <c r="B31" s="58" t="s">
        <v>671</v>
      </c>
      <c r="C31" s="58" t="s">
        <v>682</v>
      </c>
      <c r="D31" s="59" t="s">
        <v>671</v>
      </c>
      <c r="E31" s="59"/>
      <c r="F31" s="59"/>
      <c r="G31" s="57" t="s">
        <v>671</v>
      </c>
      <c r="H31" s="57"/>
      <c r="I31" s="57"/>
      <c r="J31" s="58" t="s">
        <v>687</v>
      </c>
      <c r="K31" s="110">
        <v>1257.56</v>
      </c>
    </row>
    <row r="32" spans="1:26" x14ac:dyDescent="0.25">
      <c r="A32" s="242"/>
      <c r="B32" s="243"/>
      <c r="C32" s="243"/>
      <c r="D32" s="124"/>
      <c r="E32" s="124"/>
      <c r="F32" s="124"/>
      <c r="G32" s="243"/>
      <c r="H32" s="243"/>
      <c r="I32" s="243"/>
      <c r="J32" s="243"/>
      <c r="K32" s="244"/>
      <c r="L32" s="241"/>
      <c r="M32" s="241"/>
      <c r="N32" s="241"/>
      <c r="O32" s="241"/>
      <c r="P32" s="241"/>
      <c r="Q32" s="241"/>
      <c r="R32" s="241"/>
      <c r="S32" s="241"/>
      <c r="T32" s="241"/>
      <c r="U32" s="241"/>
      <c r="V32" s="241"/>
      <c r="W32" s="241"/>
      <c r="X32" s="241"/>
      <c r="Y32" s="241"/>
      <c r="Z32" s="241"/>
    </row>
    <row r="33" spans="1:11" x14ac:dyDescent="0.25">
      <c r="A33" s="245" t="s">
        <v>168</v>
      </c>
      <c r="B33" s="246"/>
      <c r="C33" s="246"/>
      <c r="D33" s="247"/>
      <c r="E33" s="247"/>
      <c r="F33" s="247"/>
      <c r="G33" s="246"/>
      <c r="H33" s="246"/>
      <c r="I33" s="246"/>
      <c r="J33" s="246"/>
      <c r="K33" s="248">
        <f>+K11+K15+K17+K21+K23+K25+K27</f>
        <v>29646977.159999996</v>
      </c>
    </row>
  </sheetData>
  <mergeCells count="10">
    <mergeCell ref="H7:I7"/>
    <mergeCell ref="J7:J8"/>
    <mergeCell ref="K7:K8"/>
    <mergeCell ref="H6:I6"/>
    <mergeCell ref="A7:A8"/>
    <mergeCell ref="B7:B8"/>
    <mergeCell ref="C7:C8"/>
    <mergeCell ref="D7:D8"/>
    <mergeCell ref="E7:F7"/>
    <mergeCell ref="G7:G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2"/>
  <sheetViews>
    <sheetView showGridLines="0" topLeftCell="B1" workbookViewId="0">
      <selection activeCell="K13" sqref="K13"/>
    </sheetView>
  </sheetViews>
  <sheetFormatPr baseColWidth="10" defaultColWidth="12.625" defaultRowHeight="15" customHeight="1" x14ac:dyDescent="0.2"/>
  <cols>
    <col min="1" max="1" width="47.75" customWidth="1"/>
    <col min="2" max="2" width="14.75" style="735" customWidth="1"/>
    <col min="3" max="9" width="12.625" style="735"/>
    <col min="10" max="10" width="19" style="735" customWidth="1"/>
  </cols>
  <sheetData>
    <row r="1" spans="1:11" x14ac:dyDescent="0.25">
      <c r="A1" s="249"/>
      <c r="B1" s="542"/>
      <c r="C1" s="542"/>
      <c r="D1" s="542"/>
      <c r="E1" s="542"/>
      <c r="F1" s="542"/>
      <c r="G1" s="542"/>
      <c r="H1" s="542"/>
      <c r="I1" s="542"/>
      <c r="J1" s="542"/>
      <c r="K1" s="35"/>
    </row>
    <row r="2" spans="1:11" x14ac:dyDescent="0.25">
      <c r="A2" s="39" t="s">
        <v>105</v>
      </c>
      <c r="B2" s="544"/>
      <c r="C2" s="544"/>
      <c r="D2" s="544"/>
      <c r="E2" s="544"/>
      <c r="F2" s="544"/>
      <c r="G2" s="544"/>
      <c r="H2" s="544"/>
      <c r="I2" s="544"/>
      <c r="J2" s="544"/>
      <c r="K2" s="82" t="s">
        <v>106</v>
      </c>
    </row>
    <row r="3" spans="1:11" x14ac:dyDescent="0.25">
      <c r="A3" s="43" t="s">
        <v>107</v>
      </c>
      <c r="B3" s="544"/>
      <c r="C3" s="544"/>
      <c r="D3" s="544"/>
      <c r="E3" s="544"/>
      <c r="F3" s="544"/>
      <c r="G3" s="544"/>
      <c r="H3" s="544"/>
      <c r="I3" s="544"/>
      <c r="J3" s="544"/>
      <c r="K3" s="83"/>
    </row>
    <row r="4" spans="1:11" x14ac:dyDescent="0.25">
      <c r="A4" s="719" t="s">
        <v>3198</v>
      </c>
      <c r="B4" s="544"/>
      <c r="C4" s="544"/>
      <c r="D4" s="544"/>
      <c r="E4" s="544"/>
      <c r="F4" s="544"/>
      <c r="G4" s="544"/>
      <c r="H4" s="544"/>
      <c r="I4" s="544"/>
      <c r="J4" s="544"/>
      <c r="K4" s="83"/>
    </row>
    <row r="5" spans="1:11" x14ac:dyDescent="0.25">
      <c r="A5" s="35"/>
      <c r="B5" s="542"/>
      <c r="C5" s="542"/>
      <c r="D5" s="542"/>
      <c r="E5" s="542"/>
      <c r="F5" s="542"/>
      <c r="G5" s="542"/>
      <c r="H5" s="542"/>
      <c r="I5" s="542"/>
      <c r="J5" s="542"/>
      <c r="K5" s="35"/>
    </row>
    <row r="6" spans="1:11" x14ac:dyDescent="0.25">
      <c r="A6" s="47" t="s">
        <v>108</v>
      </c>
      <c r="B6" s="730" t="s">
        <v>109</v>
      </c>
      <c r="C6" s="730" t="s">
        <v>110</v>
      </c>
      <c r="D6" s="730"/>
      <c r="E6" s="968" t="s">
        <v>111</v>
      </c>
      <c r="F6" s="969"/>
      <c r="G6" s="730" t="s">
        <v>112</v>
      </c>
      <c r="H6" s="968" t="s">
        <v>113</v>
      </c>
      <c r="I6" s="969"/>
      <c r="J6" s="730" t="s">
        <v>114</v>
      </c>
      <c r="K6" s="48" t="s">
        <v>115</v>
      </c>
    </row>
    <row r="7" spans="1:11" ht="15" customHeight="1" x14ac:dyDescent="0.2">
      <c r="A7" s="965" t="s">
        <v>116</v>
      </c>
      <c r="B7" s="963" t="s">
        <v>117</v>
      </c>
      <c r="C7" s="963" t="s">
        <v>118</v>
      </c>
      <c r="D7" s="963" t="s">
        <v>119</v>
      </c>
      <c r="E7" s="962" t="s">
        <v>120</v>
      </c>
      <c r="F7" s="967"/>
      <c r="G7" s="963" t="s">
        <v>121</v>
      </c>
      <c r="H7" s="962" t="s">
        <v>122</v>
      </c>
      <c r="I7" s="967"/>
      <c r="J7" s="963" t="s">
        <v>123</v>
      </c>
      <c r="K7" s="964" t="s">
        <v>124</v>
      </c>
    </row>
    <row r="8" spans="1:11" ht="15" customHeight="1" x14ac:dyDescent="0.2">
      <c r="A8" s="946"/>
      <c r="B8" s="966"/>
      <c r="C8" s="966"/>
      <c r="D8" s="966"/>
      <c r="E8" s="580" t="s">
        <v>125</v>
      </c>
      <c r="F8" s="580" t="s">
        <v>126</v>
      </c>
      <c r="G8" s="966"/>
      <c r="H8" s="580" t="s">
        <v>125</v>
      </c>
      <c r="I8" s="580" t="s">
        <v>126</v>
      </c>
      <c r="J8" s="966"/>
      <c r="K8" s="946"/>
    </row>
    <row r="9" spans="1:11" x14ac:dyDescent="0.25">
      <c r="A9" s="53" t="s">
        <v>127</v>
      </c>
      <c r="B9" s="549"/>
      <c r="C9" s="549"/>
      <c r="D9" s="549"/>
      <c r="E9" s="549"/>
      <c r="F9" s="549"/>
      <c r="G9" s="549"/>
      <c r="H9" s="549"/>
      <c r="I9" s="549"/>
      <c r="J9" s="549"/>
      <c r="K9" s="84">
        <f>SUM(K10)</f>
        <v>0</v>
      </c>
    </row>
    <row r="10" spans="1:11" x14ac:dyDescent="0.25">
      <c r="A10" s="57" t="s">
        <v>691</v>
      </c>
      <c r="B10" s="445"/>
      <c r="C10" s="445"/>
      <c r="D10" s="592"/>
      <c r="E10" s="592"/>
      <c r="F10" s="592"/>
      <c r="G10" s="445"/>
      <c r="H10" s="445"/>
      <c r="I10" s="445"/>
      <c r="J10" s="445"/>
      <c r="K10" s="85"/>
    </row>
    <row r="11" spans="1:11" x14ac:dyDescent="0.25">
      <c r="A11" s="53" t="s">
        <v>128</v>
      </c>
      <c r="B11" s="549"/>
      <c r="C11" s="549"/>
      <c r="D11" s="368"/>
      <c r="E11" s="368"/>
      <c r="F11" s="368"/>
      <c r="G11" s="549"/>
      <c r="H11" s="549"/>
      <c r="I11" s="549"/>
      <c r="J11" s="549"/>
      <c r="K11" s="84">
        <f>SUM(K12:K16)</f>
        <v>5002413.71</v>
      </c>
    </row>
    <row r="12" spans="1:11" x14ac:dyDescent="0.25">
      <c r="A12" s="57" t="s">
        <v>692</v>
      </c>
      <c r="B12" s="445" t="s">
        <v>693</v>
      </c>
      <c r="C12" s="445" t="s">
        <v>212</v>
      </c>
      <c r="D12" s="592">
        <v>0.14000000000000001</v>
      </c>
      <c r="E12" s="592"/>
      <c r="F12" s="592"/>
      <c r="G12" s="732"/>
      <c r="H12" s="732"/>
      <c r="I12" s="732"/>
      <c r="J12" s="445" t="s">
        <v>694</v>
      </c>
      <c r="K12" s="110">
        <v>2912119.79</v>
      </c>
    </row>
    <row r="13" spans="1:11" x14ac:dyDescent="0.25">
      <c r="A13" s="57" t="s">
        <v>695</v>
      </c>
      <c r="B13" s="445" t="s">
        <v>696</v>
      </c>
      <c r="C13" s="445" t="s">
        <v>212</v>
      </c>
      <c r="D13" s="592" t="s">
        <v>697</v>
      </c>
      <c r="E13" s="592" t="s">
        <v>698</v>
      </c>
      <c r="F13" s="592" t="s">
        <v>699</v>
      </c>
      <c r="G13" s="732">
        <v>0</v>
      </c>
      <c r="H13" s="732">
        <v>0.3</v>
      </c>
      <c r="I13" s="732">
        <v>2010</v>
      </c>
      <c r="J13" s="445" t="s">
        <v>700</v>
      </c>
      <c r="K13" s="110">
        <v>1393293.71</v>
      </c>
    </row>
    <row r="14" spans="1:11" x14ac:dyDescent="0.25">
      <c r="A14" s="57" t="s">
        <v>505</v>
      </c>
      <c r="B14" s="445" t="s">
        <v>701</v>
      </c>
      <c r="C14" s="445" t="s">
        <v>131</v>
      </c>
      <c r="D14" s="592" t="s">
        <v>702</v>
      </c>
      <c r="E14" s="592"/>
      <c r="F14" s="592"/>
      <c r="G14" s="732"/>
      <c r="H14" s="732">
        <v>65</v>
      </c>
      <c r="I14" s="732">
        <v>565</v>
      </c>
      <c r="J14" s="445" t="s">
        <v>700</v>
      </c>
      <c r="K14" s="110">
        <v>567900.21</v>
      </c>
    </row>
    <row r="15" spans="1:11" x14ac:dyDescent="0.25">
      <c r="A15" s="57" t="s">
        <v>237</v>
      </c>
      <c r="B15" s="445" t="s">
        <v>703</v>
      </c>
      <c r="C15" s="445" t="s">
        <v>704</v>
      </c>
      <c r="D15" s="592"/>
      <c r="E15" s="592"/>
      <c r="F15" s="592"/>
      <c r="G15" s="732"/>
      <c r="H15" s="732">
        <v>80</v>
      </c>
      <c r="I15" s="732">
        <v>1600</v>
      </c>
      <c r="J15" s="445" t="s">
        <v>700</v>
      </c>
      <c r="K15" s="110">
        <v>129100</v>
      </c>
    </row>
    <row r="16" spans="1:11" x14ac:dyDescent="0.25">
      <c r="A16" s="66"/>
      <c r="B16" s="445"/>
      <c r="C16" s="445"/>
      <c r="D16" s="592"/>
      <c r="E16" s="592"/>
      <c r="F16" s="592"/>
      <c r="G16" s="733"/>
      <c r="H16" s="733"/>
      <c r="I16" s="733"/>
      <c r="J16" s="445"/>
      <c r="K16" s="85"/>
    </row>
    <row r="17" spans="1:11" x14ac:dyDescent="0.25">
      <c r="A17" s="53" t="s">
        <v>135</v>
      </c>
      <c r="B17" s="549"/>
      <c r="C17" s="549"/>
      <c r="D17" s="368"/>
      <c r="E17" s="368"/>
      <c r="F17" s="368"/>
      <c r="G17" s="549"/>
      <c r="H17" s="549"/>
      <c r="I17" s="549"/>
      <c r="J17" s="549"/>
      <c r="K17" s="84">
        <f>SUM(K18:K19)</f>
        <v>0</v>
      </c>
    </row>
    <row r="18" spans="1:11" x14ac:dyDescent="0.25">
      <c r="A18" s="57" t="s">
        <v>691</v>
      </c>
      <c r="B18" s="445"/>
      <c r="C18" s="445"/>
      <c r="D18" s="592"/>
      <c r="E18" s="592"/>
      <c r="F18" s="592"/>
      <c r="G18" s="445"/>
      <c r="H18" s="445"/>
      <c r="I18" s="445"/>
      <c r="J18" s="445"/>
      <c r="K18" s="85"/>
    </row>
    <row r="19" spans="1:11" x14ac:dyDescent="0.25">
      <c r="A19" s="57"/>
      <c r="B19" s="445"/>
      <c r="C19" s="445"/>
      <c r="D19" s="592"/>
      <c r="E19" s="592"/>
      <c r="F19" s="592"/>
      <c r="G19" s="445"/>
      <c r="H19" s="445"/>
      <c r="I19" s="445"/>
      <c r="J19" s="445"/>
      <c r="K19" s="85"/>
    </row>
    <row r="20" spans="1:11" x14ac:dyDescent="0.25">
      <c r="A20" s="53" t="s">
        <v>141</v>
      </c>
      <c r="B20" s="549"/>
      <c r="C20" s="549"/>
      <c r="D20" s="368"/>
      <c r="E20" s="368"/>
      <c r="F20" s="368"/>
      <c r="G20" s="549"/>
      <c r="H20" s="549"/>
      <c r="I20" s="549"/>
      <c r="J20" s="549"/>
      <c r="K20" s="84">
        <f>SUM(K21)</f>
        <v>0</v>
      </c>
    </row>
    <row r="21" spans="1:11" x14ac:dyDescent="0.25">
      <c r="A21" s="66"/>
      <c r="B21" s="445"/>
      <c r="C21" s="445"/>
      <c r="D21" s="592"/>
      <c r="E21" s="592"/>
      <c r="F21" s="592"/>
      <c r="G21" s="732"/>
      <c r="H21" s="732"/>
      <c r="I21" s="732"/>
      <c r="J21" s="445"/>
      <c r="K21" s="85"/>
    </row>
    <row r="22" spans="1:11" x14ac:dyDescent="0.25">
      <c r="A22" s="53" t="s">
        <v>158</v>
      </c>
      <c r="B22" s="549"/>
      <c r="C22" s="549"/>
      <c r="D22" s="368"/>
      <c r="E22" s="368"/>
      <c r="F22" s="368"/>
      <c r="G22" s="549"/>
      <c r="H22" s="549"/>
      <c r="I22" s="549"/>
      <c r="J22" s="549"/>
      <c r="K22" s="84">
        <f>SUM(K23:K24)</f>
        <v>22710</v>
      </c>
    </row>
    <row r="23" spans="1:11" x14ac:dyDescent="0.25">
      <c r="A23" s="57" t="s">
        <v>705</v>
      </c>
      <c r="B23" s="445" t="s">
        <v>706</v>
      </c>
      <c r="C23" s="445" t="s">
        <v>704</v>
      </c>
      <c r="D23" s="592"/>
      <c r="E23" s="592"/>
      <c r="F23" s="592"/>
      <c r="G23" s="732"/>
      <c r="H23" s="732">
        <v>400</v>
      </c>
      <c r="I23" s="732">
        <v>2700</v>
      </c>
      <c r="J23" s="445" t="s">
        <v>700</v>
      </c>
      <c r="K23" s="110">
        <v>22710</v>
      </c>
    </row>
    <row r="24" spans="1:11" x14ac:dyDescent="0.25">
      <c r="A24" s="66"/>
      <c r="B24" s="445"/>
      <c r="C24" s="445"/>
      <c r="D24" s="592"/>
      <c r="E24" s="592"/>
      <c r="F24" s="592"/>
      <c r="G24" s="445"/>
      <c r="H24" s="732"/>
      <c r="I24" s="732"/>
      <c r="J24" s="445"/>
      <c r="K24" s="85"/>
    </row>
    <row r="25" spans="1:11" x14ac:dyDescent="0.25">
      <c r="A25" s="53" t="s">
        <v>163</v>
      </c>
      <c r="B25" s="549"/>
      <c r="C25" s="549"/>
      <c r="D25" s="368"/>
      <c r="E25" s="368"/>
      <c r="F25" s="368"/>
      <c r="G25" s="549"/>
      <c r="H25" s="549"/>
      <c r="I25" s="549"/>
      <c r="J25" s="549"/>
      <c r="K25" s="84">
        <f>SUM(K26:K28)</f>
        <v>197960.52</v>
      </c>
    </row>
    <row r="26" spans="1:11" x14ac:dyDescent="0.25">
      <c r="A26" s="57" t="s">
        <v>169</v>
      </c>
      <c r="B26" s="445" t="s">
        <v>707</v>
      </c>
      <c r="C26" s="445" t="s">
        <v>708</v>
      </c>
      <c r="D26" s="592"/>
      <c r="E26" s="592"/>
      <c r="F26" s="592"/>
      <c r="G26" s="732">
        <v>160</v>
      </c>
      <c r="H26" s="732"/>
      <c r="I26" s="732"/>
      <c r="J26" s="445" t="s">
        <v>700</v>
      </c>
      <c r="K26" s="110">
        <v>64252.57</v>
      </c>
    </row>
    <row r="27" spans="1:11" x14ac:dyDescent="0.25">
      <c r="A27" s="57" t="s">
        <v>709</v>
      </c>
      <c r="B27" s="445" t="s">
        <v>707</v>
      </c>
      <c r="C27" s="445" t="s">
        <v>708</v>
      </c>
      <c r="D27" s="592"/>
      <c r="E27" s="592"/>
      <c r="F27" s="592"/>
      <c r="G27" s="732">
        <v>80</v>
      </c>
      <c r="H27" s="732"/>
      <c r="I27" s="732"/>
      <c r="J27" s="445" t="s">
        <v>700</v>
      </c>
      <c r="K27" s="110">
        <v>50770.55</v>
      </c>
    </row>
    <row r="28" spans="1:11" x14ac:dyDescent="0.25">
      <c r="A28" s="57" t="s">
        <v>710</v>
      </c>
      <c r="B28" s="445" t="s">
        <v>711</v>
      </c>
      <c r="C28" s="445" t="s">
        <v>712</v>
      </c>
      <c r="D28" s="592"/>
      <c r="E28" s="592"/>
      <c r="F28" s="592"/>
      <c r="G28" s="732"/>
      <c r="H28" s="732" t="s">
        <v>713</v>
      </c>
      <c r="I28" s="732" t="s">
        <v>714</v>
      </c>
      <c r="J28" s="445" t="s">
        <v>715</v>
      </c>
      <c r="K28" s="110">
        <v>82937.399999999994</v>
      </c>
    </row>
    <row r="29" spans="1:11" x14ac:dyDescent="0.25">
      <c r="A29" s="57"/>
      <c r="B29" s="445"/>
      <c r="C29" s="445"/>
      <c r="D29" s="592"/>
      <c r="E29" s="592"/>
      <c r="F29" s="592"/>
      <c r="G29" s="732"/>
      <c r="H29" s="732"/>
      <c r="I29" s="732"/>
      <c r="J29" s="445"/>
      <c r="K29" s="110"/>
    </row>
    <row r="30" spans="1:11" x14ac:dyDescent="0.25">
      <c r="A30" s="53" t="s">
        <v>164</v>
      </c>
      <c r="B30" s="549"/>
      <c r="C30" s="549"/>
      <c r="D30" s="368"/>
      <c r="E30" s="368"/>
      <c r="F30" s="368"/>
      <c r="G30" s="549"/>
      <c r="H30" s="549"/>
      <c r="I30" s="549"/>
      <c r="J30" s="549"/>
      <c r="K30" s="84">
        <f>SUM(K31)</f>
        <v>0</v>
      </c>
    </row>
    <row r="31" spans="1:11" x14ac:dyDescent="0.25">
      <c r="A31" s="57" t="s">
        <v>691</v>
      </c>
      <c r="B31" s="445"/>
      <c r="C31" s="445"/>
      <c r="D31" s="592"/>
      <c r="E31" s="592"/>
      <c r="F31" s="592"/>
      <c r="G31" s="445"/>
      <c r="H31" s="445"/>
      <c r="I31" s="445"/>
      <c r="J31" s="445"/>
      <c r="K31" s="85"/>
    </row>
    <row r="32" spans="1:11" x14ac:dyDescent="0.25">
      <c r="A32" s="57"/>
      <c r="B32" s="445"/>
      <c r="C32" s="445"/>
      <c r="D32" s="592"/>
      <c r="E32" s="592"/>
      <c r="F32" s="592"/>
      <c r="G32" s="445"/>
      <c r="H32" s="445"/>
      <c r="I32" s="445"/>
      <c r="J32" s="445"/>
      <c r="K32" s="85"/>
    </row>
    <row r="33" spans="1:11" x14ac:dyDescent="0.25">
      <c r="A33" s="53" t="s">
        <v>165</v>
      </c>
      <c r="B33" s="549"/>
      <c r="C33" s="549"/>
      <c r="D33" s="368"/>
      <c r="E33" s="368"/>
      <c r="F33" s="368"/>
      <c r="G33" s="549"/>
      <c r="H33" s="549"/>
      <c r="I33" s="549"/>
      <c r="J33" s="549"/>
      <c r="K33" s="84">
        <f>SUM(K34)</f>
        <v>135983.95000000001</v>
      </c>
    </row>
    <row r="34" spans="1:11" x14ac:dyDescent="0.25">
      <c r="A34" s="57" t="s">
        <v>716</v>
      </c>
      <c r="B34" s="445" t="s">
        <v>717</v>
      </c>
      <c r="C34" s="445" t="s">
        <v>708</v>
      </c>
      <c r="D34" s="592">
        <v>0.04</v>
      </c>
      <c r="E34" s="592"/>
      <c r="F34" s="592"/>
      <c r="G34" s="445"/>
      <c r="H34" s="445"/>
      <c r="I34" s="445"/>
      <c r="J34" s="445" t="s">
        <v>700</v>
      </c>
      <c r="K34" s="110">
        <f>70657.7+65326.25</f>
        <v>135983.95000000001</v>
      </c>
    </row>
    <row r="35" spans="1:11" x14ac:dyDescent="0.25">
      <c r="A35" s="57"/>
      <c r="B35" s="445"/>
      <c r="C35" s="445"/>
      <c r="D35" s="592"/>
      <c r="E35" s="592"/>
      <c r="F35" s="592"/>
      <c r="G35" s="445"/>
      <c r="H35" s="445"/>
      <c r="I35" s="445"/>
      <c r="J35" s="445"/>
      <c r="K35" s="110"/>
    </row>
    <row r="36" spans="1:11" x14ac:dyDescent="0.25">
      <c r="A36" s="245" t="s">
        <v>168</v>
      </c>
      <c r="B36" s="450"/>
      <c r="C36" s="450"/>
      <c r="D36" s="734"/>
      <c r="E36" s="734"/>
      <c r="F36" s="734"/>
      <c r="G36" s="450"/>
      <c r="H36" s="450"/>
      <c r="I36" s="450"/>
      <c r="J36" s="450"/>
      <c r="K36" s="248">
        <f>+K9+K11+K17+K20+K22+K25+K30+K33</f>
        <v>5359068.18</v>
      </c>
    </row>
    <row r="37" spans="1:11" x14ac:dyDescent="0.2">
      <c r="J37" s="271"/>
    </row>
    <row r="38" spans="1:11" x14ac:dyDescent="0.2">
      <c r="J38" s="271"/>
    </row>
    <row r="39" spans="1:11" x14ac:dyDescent="0.2">
      <c r="J39" s="271"/>
    </row>
    <row r="40" spans="1:11" x14ac:dyDescent="0.2">
      <c r="J40" s="271"/>
    </row>
    <row r="41" spans="1:11" x14ac:dyDescent="0.2">
      <c r="J41" s="271"/>
    </row>
    <row r="42" spans="1:11" x14ac:dyDescent="0.2">
      <c r="J42" s="271"/>
    </row>
    <row r="43" spans="1:11" x14ac:dyDescent="0.2">
      <c r="J43" s="271"/>
    </row>
    <row r="44" spans="1:11" x14ac:dyDescent="0.2">
      <c r="J44" s="271"/>
    </row>
    <row r="45" spans="1:11" x14ac:dyDescent="0.2">
      <c r="J45" s="271"/>
    </row>
    <row r="46" spans="1:11" x14ac:dyDescent="0.2">
      <c r="J46" s="271"/>
    </row>
    <row r="47" spans="1:11" x14ac:dyDescent="0.2">
      <c r="J47" s="271"/>
    </row>
    <row r="48" spans="1:11" x14ac:dyDescent="0.2">
      <c r="J48" s="271"/>
    </row>
    <row r="49" spans="10:10" x14ac:dyDescent="0.2">
      <c r="J49" s="271"/>
    </row>
    <row r="50" spans="10:10" x14ac:dyDescent="0.2">
      <c r="J50" s="271"/>
    </row>
    <row r="51" spans="10:10" x14ac:dyDescent="0.2">
      <c r="J51" s="271"/>
    </row>
    <row r="52" spans="10:10" x14ac:dyDescent="0.2">
      <c r="J52" s="271"/>
    </row>
    <row r="53" spans="10:10" x14ac:dyDescent="0.2">
      <c r="J53" s="271"/>
    </row>
    <row r="54" spans="10:10" x14ac:dyDescent="0.2">
      <c r="J54" s="271"/>
    </row>
    <row r="55" spans="10:10" x14ac:dyDescent="0.2">
      <c r="J55" s="271"/>
    </row>
    <row r="56" spans="10:10" x14ac:dyDescent="0.2">
      <c r="J56" s="271"/>
    </row>
    <row r="57" spans="10:10" x14ac:dyDescent="0.2">
      <c r="J57" s="271"/>
    </row>
    <row r="58" spans="10:10" x14ac:dyDescent="0.2">
      <c r="J58" s="271"/>
    </row>
    <row r="59" spans="10:10" x14ac:dyDescent="0.2">
      <c r="J59" s="271"/>
    </row>
    <row r="60" spans="10:10" x14ac:dyDescent="0.2">
      <c r="J60" s="271"/>
    </row>
    <row r="61" spans="10:10" x14ac:dyDescent="0.2">
      <c r="J61" s="271"/>
    </row>
    <row r="62" spans="10:10" x14ac:dyDescent="0.2">
      <c r="J62" s="271"/>
    </row>
    <row r="63" spans="10:10" x14ac:dyDescent="0.2">
      <c r="J63" s="271"/>
    </row>
    <row r="64" spans="10:10" x14ac:dyDescent="0.2">
      <c r="J64" s="271"/>
    </row>
    <row r="65" spans="10:10" x14ac:dyDescent="0.2">
      <c r="J65" s="271"/>
    </row>
    <row r="66" spans="10:10" x14ac:dyDescent="0.2">
      <c r="J66" s="271"/>
    </row>
    <row r="67" spans="10:10" x14ac:dyDescent="0.2">
      <c r="J67" s="271"/>
    </row>
    <row r="68" spans="10:10" x14ac:dyDescent="0.2">
      <c r="J68" s="271"/>
    </row>
    <row r="69" spans="10:10" x14ac:dyDescent="0.2">
      <c r="J69" s="271"/>
    </row>
    <row r="70" spans="10:10" x14ac:dyDescent="0.2">
      <c r="J70" s="271"/>
    </row>
    <row r="71" spans="10:10" x14ac:dyDescent="0.2">
      <c r="J71" s="271"/>
    </row>
    <row r="72" spans="10:10" x14ac:dyDescent="0.2">
      <c r="J72" s="271"/>
    </row>
    <row r="73" spans="10:10" x14ac:dyDescent="0.2">
      <c r="J73" s="271"/>
    </row>
    <row r="74" spans="10:10" x14ac:dyDescent="0.2">
      <c r="J74" s="271"/>
    </row>
    <row r="75" spans="10:10" x14ac:dyDescent="0.2">
      <c r="J75" s="271"/>
    </row>
    <row r="76" spans="10:10" x14ac:dyDescent="0.2">
      <c r="J76" s="271"/>
    </row>
    <row r="77" spans="10:10" x14ac:dyDescent="0.2">
      <c r="J77" s="271"/>
    </row>
    <row r="78" spans="10:10" x14ac:dyDescent="0.2">
      <c r="J78" s="271"/>
    </row>
    <row r="79" spans="10:10" x14ac:dyDescent="0.2">
      <c r="J79" s="271"/>
    </row>
    <row r="80" spans="10:10" x14ac:dyDescent="0.2">
      <c r="J80" s="271"/>
    </row>
    <row r="81" spans="10:10" x14ac:dyDescent="0.2">
      <c r="J81" s="271"/>
    </row>
    <row r="82" spans="10:10" x14ac:dyDescent="0.2">
      <c r="J82" s="271"/>
    </row>
    <row r="83" spans="10:10" x14ac:dyDescent="0.2">
      <c r="J83" s="271"/>
    </row>
    <row r="84" spans="10:10" x14ac:dyDescent="0.2">
      <c r="J84" s="271"/>
    </row>
    <row r="85" spans="10:10" x14ac:dyDescent="0.2">
      <c r="J85" s="271"/>
    </row>
    <row r="86" spans="10:10" x14ac:dyDescent="0.2">
      <c r="J86" s="271"/>
    </row>
    <row r="87" spans="10:10" x14ac:dyDescent="0.2">
      <c r="J87" s="271"/>
    </row>
    <row r="88" spans="10:10" x14ac:dyDescent="0.2">
      <c r="J88" s="271"/>
    </row>
    <row r="89" spans="10:10" x14ac:dyDescent="0.2">
      <c r="J89" s="271"/>
    </row>
    <row r="90" spans="10:10" x14ac:dyDescent="0.2">
      <c r="J90" s="271"/>
    </row>
    <row r="91" spans="10:10" x14ac:dyDescent="0.2">
      <c r="J91" s="271"/>
    </row>
    <row r="92" spans="10:10" x14ac:dyDescent="0.2">
      <c r="J92" s="271"/>
    </row>
    <row r="93" spans="10:10" x14ac:dyDescent="0.2">
      <c r="J93" s="271"/>
    </row>
    <row r="94" spans="10:10" x14ac:dyDescent="0.2">
      <c r="J94" s="271"/>
    </row>
    <row r="95" spans="10:10" x14ac:dyDescent="0.2">
      <c r="J95" s="271"/>
    </row>
    <row r="96" spans="10:10" x14ac:dyDescent="0.2">
      <c r="J96" s="271"/>
    </row>
    <row r="97" spans="10:10" x14ac:dyDescent="0.2">
      <c r="J97" s="271"/>
    </row>
    <row r="98" spans="10:10" x14ac:dyDescent="0.2">
      <c r="J98" s="271"/>
    </row>
    <row r="99" spans="10:10" x14ac:dyDescent="0.2">
      <c r="J99" s="271"/>
    </row>
    <row r="100" spans="10:10" x14ac:dyDescent="0.2">
      <c r="J100" s="271"/>
    </row>
    <row r="101" spans="10:10" x14ac:dyDescent="0.2">
      <c r="J101" s="271"/>
    </row>
    <row r="102" spans="10:10" x14ac:dyDescent="0.2">
      <c r="J102" s="271"/>
    </row>
    <row r="103" spans="10:10" x14ac:dyDescent="0.2">
      <c r="J103" s="271"/>
    </row>
    <row r="104" spans="10:10" x14ac:dyDescent="0.2">
      <c r="J104" s="271"/>
    </row>
    <row r="105" spans="10:10" x14ac:dyDescent="0.2">
      <c r="J105" s="271"/>
    </row>
    <row r="106" spans="10:10" x14ac:dyDescent="0.2">
      <c r="J106" s="271"/>
    </row>
    <row r="107" spans="10:10" x14ac:dyDescent="0.2">
      <c r="J107" s="271"/>
    </row>
    <row r="108" spans="10:10" x14ac:dyDescent="0.2">
      <c r="J108" s="271"/>
    </row>
    <row r="109" spans="10:10" x14ac:dyDescent="0.2">
      <c r="J109" s="271"/>
    </row>
    <row r="110" spans="10:10" x14ac:dyDescent="0.2">
      <c r="J110" s="271"/>
    </row>
    <row r="111" spans="10:10" x14ac:dyDescent="0.2">
      <c r="J111" s="271"/>
    </row>
    <row r="112" spans="10:10" x14ac:dyDescent="0.2">
      <c r="J112" s="271"/>
    </row>
    <row r="113" spans="10:10" x14ac:dyDescent="0.2">
      <c r="J113" s="271"/>
    </row>
    <row r="114" spans="10:10" x14ac:dyDescent="0.2">
      <c r="J114" s="271"/>
    </row>
    <row r="115" spans="10:10" x14ac:dyDescent="0.2">
      <c r="J115" s="271"/>
    </row>
    <row r="116" spans="10:10" x14ac:dyDescent="0.2">
      <c r="J116" s="271"/>
    </row>
    <row r="117" spans="10:10" x14ac:dyDescent="0.2">
      <c r="J117" s="271"/>
    </row>
    <row r="118" spans="10:10" x14ac:dyDescent="0.2">
      <c r="J118" s="271"/>
    </row>
    <row r="119" spans="10:10" x14ac:dyDescent="0.2">
      <c r="J119" s="271"/>
    </row>
    <row r="120" spans="10:10" x14ac:dyDescent="0.2">
      <c r="J120" s="271"/>
    </row>
    <row r="121" spans="10:10" x14ac:dyDescent="0.2">
      <c r="J121" s="271"/>
    </row>
    <row r="122" spans="10:10" x14ac:dyDescent="0.2">
      <c r="J122" s="271"/>
    </row>
    <row r="123" spans="10:10" x14ac:dyDescent="0.2">
      <c r="J123" s="271"/>
    </row>
    <row r="124" spans="10:10" x14ac:dyDescent="0.2">
      <c r="J124" s="271"/>
    </row>
    <row r="125" spans="10:10" x14ac:dyDescent="0.2">
      <c r="J125" s="271"/>
    </row>
    <row r="126" spans="10:10" x14ac:dyDescent="0.2">
      <c r="J126" s="271"/>
    </row>
    <row r="127" spans="10:10" x14ac:dyDescent="0.2">
      <c r="J127" s="271"/>
    </row>
    <row r="128" spans="10:10" x14ac:dyDescent="0.2">
      <c r="J128" s="271"/>
    </row>
    <row r="129" spans="10:10" x14ac:dyDescent="0.2">
      <c r="J129" s="271"/>
    </row>
    <row r="130" spans="10:10" x14ac:dyDescent="0.2">
      <c r="J130" s="271"/>
    </row>
    <row r="131" spans="10:10" x14ac:dyDescent="0.2">
      <c r="J131" s="271"/>
    </row>
    <row r="132" spans="10:10" x14ac:dyDescent="0.2">
      <c r="J132" s="271"/>
    </row>
    <row r="133" spans="10:10" x14ac:dyDescent="0.2">
      <c r="J133" s="271"/>
    </row>
    <row r="134" spans="10:10" x14ac:dyDescent="0.2">
      <c r="J134" s="271"/>
    </row>
    <row r="135" spans="10:10" x14ac:dyDescent="0.2">
      <c r="J135" s="271"/>
    </row>
    <row r="136" spans="10:10" x14ac:dyDescent="0.2">
      <c r="J136" s="271"/>
    </row>
    <row r="137" spans="10:10" x14ac:dyDescent="0.2">
      <c r="J137" s="271"/>
    </row>
    <row r="138" spans="10:10" x14ac:dyDescent="0.2">
      <c r="J138" s="271"/>
    </row>
    <row r="139" spans="10:10" x14ac:dyDescent="0.2">
      <c r="J139" s="271"/>
    </row>
    <row r="140" spans="10:10" x14ac:dyDescent="0.2">
      <c r="J140" s="271"/>
    </row>
    <row r="141" spans="10:10" x14ac:dyDescent="0.2">
      <c r="J141" s="271"/>
    </row>
    <row r="142" spans="10:10" x14ac:dyDescent="0.2">
      <c r="J142" s="271"/>
    </row>
    <row r="143" spans="10:10" x14ac:dyDescent="0.2">
      <c r="J143" s="271"/>
    </row>
    <row r="144" spans="10:10" x14ac:dyDescent="0.2">
      <c r="J144" s="271"/>
    </row>
    <row r="145" spans="10:10" x14ac:dyDescent="0.2">
      <c r="J145" s="271"/>
    </row>
    <row r="146" spans="10:10" x14ac:dyDescent="0.2">
      <c r="J146" s="271"/>
    </row>
    <row r="147" spans="10:10" x14ac:dyDescent="0.2">
      <c r="J147" s="271"/>
    </row>
    <row r="148" spans="10:10" x14ac:dyDescent="0.2">
      <c r="J148" s="271"/>
    </row>
    <row r="149" spans="10:10" x14ac:dyDescent="0.2">
      <c r="J149" s="271"/>
    </row>
    <row r="150" spans="10:10" x14ac:dyDescent="0.2">
      <c r="J150" s="271"/>
    </row>
    <row r="151" spans="10:10" x14ac:dyDescent="0.2">
      <c r="J151" s="271"/>
    </row>
    <row r="152" spans="10:10" x14ac:dyDescent="0.2">
      <c r="J152" s="271"/>
    </row>
    <row r="153" spans="10:10" x14ac:dyDescent="0.2">
      <c r="J153" s="271"/>
    </row>
    <row r="154" spans="10:10" x14ac:dyDescent="0.2">
      <c r="J154" s="271"/>
    </row>
    <row r="155" spans="10:10" x14ac:dyDescent="0.2">
      <c r="J155" s="271"/>
    </row>
    <row r="156" spans="10:10" x14ac:dyDescent="0.2">
      <c r="J156" s="271"/>
    </row>
    <row r="157" spans="10:10" x14ac:dyDescent="0.2">
      <c r="J157" s="271"/>
    </row>
    <row r="158" spans="10:10" x14ac:dyDescent="0.2">
      <c r="J158" s="271"/>
    </row>
    <row r="159" spans="10:10" x14ac:dyDescent="0.2">
      <c r="J159" s="271"/>
    </row>
    <row r="160" spans="10:10" x14ac:dyDescent="0.2">
      <c r="J160" s="271"/>
    </row>
    <row r="161" spans="10:10" x14ac:dyDescent="0.2">
      <c r="J161" s="271"/>
    </row>
    <row r="162" spans="10:10" x14ac:dyDescent="0.2">
      <c r="J162" s="271"/>
    </row>
    <row r="163" spans="10:10" x14ac:dyDescent="0.2">
      <c r="J163" s="271"/>
    </row>
    <row r="164" spans="10:10" x14ac:dyDescent="0.2">
      <c r="J164" s="271"/>
    </row>
    <row r="165" spans="10:10" x14ac:dyDescent="0.2">
      <c r="J165" s="271"/>
    </row>
    <row r="166" spans="10:10" x14ac:dyDescent="0.2">
      <c r="J166" s="271"/>
    </row>
    <row r="167" spans="10:10" x14ac:dyDescent="0.2">
      <c r="J167" s="271"/>
    </row>
    <row r="168" spans="10:10" x14ac:dyDescent="0.2">
      <c r="J168" s="271"/>
    </row>
    <row r="169" spans="10:10" x14ac:dyDescent="0.2">
      <c r="J169" s="271"/>
    </row>
    <row r="170" spans="10:10" x14ac:dyDescent="0.2">
      <c r="J170" s="271"/>
    </row>
    <row r="171" spans="10:10" x14ac:dyDescent="0.2">
      <c r="J171" s="271"/>
    </row>
    <row r="172" spans="10:10" x14ac:dyDescent="0.2">
      <c r="J172" s="271"/>
    </row>
    <row r="173" spans="10:10" x14ac:dyDescent="0.2">
      <c r="J173" s="271"/>
    </row>
    <row r="174" spans="10:10" x14ac:dyDescent="0.2">
      <c r="J174" s="271"/>
    </row>
    <row r="175" spans="10:10" x14ac:dyDescent="0.2">
      <c r="J175" s="271"/>
    </row>
    <row r="176" spans="10:10" x14ac:dyDescent="0.2">
      <c r="J176" s="271"/>
    </row>
    <row r="177" spans="10:10" x14ac:dyDescent="0.2">
      <c r="J177" s="271"/>
    </row>
    <row r="178" spans="10:10" x14ac:dyDescent="0.2">
      <c r="J178" s="271"/>
    </row>
    <row r="179" spans="10:10" x14ac:dyDescent="0.2">
      <c r="J179" s="271"/>
    </row>
    <row r="180" spans="10:10" x14ac:dyDescent="0.2">
      <c r="J180" s="271"/>
    </row>
    <row r="181" spans="10:10" x14ac:dyDescent="0.2">
      <c r="J181" s="271"/>
    </row>
    <row r="182" spans="10:10" x14ac:dyDescent="0.2">
      <c r="J182" s="271"/>
    </row>
    <row r="183" spans="10:10" x14ac:dyDescent="0.2">
      <c r="J183" s="271"/>
    </row>
    <row r="184" spans="10:10" x14ac:dyDescent="0.2">
      <c r="J184" s="271"/>
    </row>
    <row r="185" spans="10:10" x14ac:dyDescent="0.2">
      <c r="J185" s="271"/>
    </row>
    <row r="186" spans="10:10" x14ac:dyDescent="0.2">
      <c r="J186" s="271"/>
    </row>
    <row r="187" spans="10:10" x14ac:dyDescent="0.2">
      <c r="J187" s="271"/>
    </row>
    <row r="188" spans="10:10" x14ac:dyDescent="0.2">
      <c r="J188" s="271"/>
    </row>
    <row r="189" spans="10:10" x14ac:dyDescent="0.2">
      <c r="J189" s="271"/>
    </row>
    <row r="190" spans="10:10" x14ac:dyDescent="0.2">
      <c r="J190" s="271"/>
    </row>
    <row r="191" spans="10:10" x14ac:dyDescent="0.2">
      <c r="J191" s="271"/>
    </row>
    <row r="192" spans="10:10" x14ac:dyDescent="0.2">
      <c r="J192" s="271"/>
    </row>
    <row r="193" spans="10:10" x14ac:dyDescent="0.2">
      <c r="J193" s="271"/>
    </row>
    <row r="194" spans="10:10" x14ac:dyDescent="0.2">
      <c r="J194" s="271"/>
    </row>
    <row r="195" spans="10:10" x14ac:dyDescent="0.2">
      <c r="J195" s="271"/>
    </row>
    <row r="196" spans="10:10" x14ac:dyDescent="0.2">
      <c r="J196" s="271"/>
    </row>
    <row r="197" spans="10:10" x14ac:dyDescent="0.2">
      <c r="J197" s="271"/>
    </row>
    <row r="198" spans="10:10" x14ac:dyDescent="0.2">
      <c r="J198" s="271"/>
    </row>
    <row r="199" spans="10:10" x14ac:dyDescent="0.2">
      <c r="J199" s="271"/>
    </row>
    <row r="200" spans="10:10" x14ac:dyDescent="0.2">
      <c r="J200" s="271"/>
    </row>
    <row r="201" spans="10:10" x14ac:dyDescent="0.2">
      <c r="J201" s="271"/>
    </row>
    <row r="202" spans="10:10" x14ac:dyDescent="0.2">
      <c r="J202" s="271"/>
    </row>
    <row r="203" spans="10:10" x14ac:dyDescent="0.2">
      <c r="J203" s="271"/>
    </row>
    <row r="204" spans="10:10" x14ac:dyDescent="0.2">
      <c r="J204" s="271"/>
    </row>
    <row r="205" spans="10:10" x14ac:dyDescent="0.2">
      <c r="J205" s="271"/>
    </row>
    <row r="206" spans="10:10" x14ac:dyDescent="0.2">
      <c r="J206" s="271"/>
    </row>
    <row r="207" spans="10:10" x14ac:dyDescent="0.2">
      <c r="J207" s="271"/>
    </row>
    <row r="208" spans="10:10" x14ac:dyDescent="0.2">
      <c r="J208" s="271"/>
    </row>
    <row r="209" spans="10:10" x14ac:dyDescent="0.2">
      <c r="J209" s="271"/>
    </row>
    <row r="210" spans="10:10" x14ac:dyDescent="0.2">
      <c r="J210" s="271"/>
    </row>
    <row r="211" spans="10:10" x14ac:dyDescent="0.2">
      <c r="J211" s="271"/>
    </row>
    <row r="212" spans="10:10" x14ac:dyDescent="0.2">
      <c r="J212" s="271"/>
    </row>
    <row r="213" spans="10:10" x14ac:dyDescent="0.2">
      <c r="J213" s="271"/>
    </row>
    <row r="214" spans="10:10" x14ac:dyDescent="0.2">
      <c r="J214" s="271"/>
    </row>
    <row r="215" spans="10:10" x14ac:dyDescent="0.2">
      <c r="J215" s="271"/>
    </row>
    <row r="216" spans="10:10" x14ac:dyDescent="0.2">
      <c r="J216" s="271"/>
    </row>
    <row r="217" spans="10:10" x14ac:dyDescent="0.2">
      <c r="J217" s="271"/>
    </row>
    <row r="218" spans="10:10" x14ac:dyDescent="0.2">
      <c r="J218" s="271"/>
    </row>
    <row r="219" spans="10:10" x14ac:dyDescent="0.2">
      <c r="J219" s="271"/>
    </row>
    <row r="220" spans="10:10" x14ac:dyDescent="0.2">
      <c r="J220" s="271"/>
    </row>
    <row r="221" spans="10:10" x14ac:dyDescent="0.2">
      <c r="J221" s="271"/>
    </row>
    <row r="222" spans="10:10" x14ac:dyDescent="0.2">
      <c r="J222" s="271"/>
    </row>
    <row r="223" spans="10:10" x14ac:dyDescent="0.2">
      <c r="J223" s="271"/>
    </row>
    <row r="224" spans="10:10" x14ac:dyDescent="0.2">
      <c r="J224" s="271"/>
    </row>
    <row r="225" spans="10:10" x14ac:dyDescent="0.2">
      <c r="J225" s="271"/>
    </row>
    <row r="226" spans="10:10" x14ac:dyDescent="0.2">
      <c r="J226" s="271"/>
    </row>
    <row r="227" spans="10:10" x14ac:dyDescent="0.2">
      <c r="J227" s="271"/>
    </row>
    <row r="228" spans="10:10" x14ac:dyDescent="0.2">
      <c r="J228" s="271"/>
    </row>
    <row r="229" spans="10:10" x14ac:dyDescent="0.2">
      <c r="J229" s="271"/>
    </row>
    <row r="230" spans="10:10" x14ac:dyDescent="0.2">
      <c r="J230" s="271"/>
    </row>
    <row r="231" spans="10:10" x14ac:dyDescent="0.2">
      <c r="J231" s="271"/>
    </row>
    <row r="232" spans="10:10" x14ac:dyDescent="0.2">
      <c r="J232" s="271"/>
    </row>
    <row r="233" spans="10:10" x14ac:dyDescent="0.2">
      <c r="J233" s="271"/>
    </row>
    <row r="234" spans="10:10" x14ac:dyDescent="0.2">
      <c r="J234" s="271"/>
    </row>
    <row r="235" spans="10:10" x14ac:dyDescent="0.2">
      <c r="J235" s="271"/>
    </row>
    <row r="236" spans="10:10" x14ac:dyDescent="0.2">
      <c r="J236" s="271"/>
    </row>
    <row r="237" spans="10:10" x14ac:dyDescent="0.2">
      <c r="J237" s="271"/>
    </row>
    <row r="238" spans="10:10" x14ac:dyDescent="0.2">
      <c r="J238" s="271"/>
    </row>
    <row r="239" spans="10:10" x14ac:dyDescent="0.2">
      <c r="J239" s="271"/>
    </row>
    <row r="240" spans="10:10" x14ac:dyDescent="0.2">
      <c r="J240" s="271"/>
    </row>
    <row r="241" spans="10:10" x14ac:dyDescent="0.2">
      <c r="J241" s="271"/>
    </row>
    <row r="242" spans="10:10" x14ac:dyDescent="0.2">
      <c r="J242" s="271"/>
    </row>
    <row r="243" spans="10:10" x14ac:dyDescent="0.2">
      <c r="J243" s="271"/>
    </row>
    <row r="244" spans="10:10" x14ac:dyDescent="0.2">
      <c r="J244" s="271"/>
    </row>
    <row r="245" spans="10:10" x14ac:dyDescent="0.2">
      <c r="J245" s="271"/>
    </row>
    <row r="246" spans="10:10" x14ac:dyDescent="0.2">
      <c r="J246" s="271"/>
    </row>
    <row r="247" spans="10:10" x14ac:dyDescent="0.2">
      <c r="J247" s="271"/>
    </row>
    <row r="248" spans="10:10" x14ac:dyDescent="0.2">
      <c r="J248" s="271"/>
    </row>
    <row r="249" spans="10:10" x14ac:dyDescent="0.2">
      <c r="J249" s="271"/>
    </row>
    <row r="250" spans="10:10" x14ac:dyDescent="0.2">
      <c r="J250" s="271"/>
    </row>
    <row r="251" spans="10:10" x14ac:dyDescent="0.2">
      <c r="J251" s="271"/>
    </row>
    <row r="252" spans="10:10" x14ac:dyDescent="0.2">
      <c r="J252" s="271"/>
    </row>
    <row r="253" spans="10:10" x14ac:dyDescent="0.2">
      <c r="J253" s="271"/>
    </row>
    <row r="254" spans="10:10" x14ac:dyDescent="0.2">
      <c r="J254" s="271"/>
    </row>
    <row r="255" spans="10:10" x14ac:dyDescent="0.2">
      <c r="J255" s="271"/>
    </row>
    <row r="256" spans="10:10" x14ac:dyDescent="0.2">
      <c r="J256" s="271"/>
    </row>
    <row r="257" spans="10:10" x14ac:dyDescent="0.2">
      <c r="J257" s="271"/>
    </row>
    <row r="258" spans="10:10" x14ac:dyDescent="0.2">
      <c r="J258" s="271"/>
    </row>
    <row r="259" spans="10:10" x14ac:dyDescent="0.2">
      <c r="J259" s="271"/>
    </row>
    <row r="260" spans="10:10" x14ac:dyDescent="0.2">
      <c r="J260" s="271"/>
    </row>
    <row r="261" spans="10:10" x14ac:dyDescent="0.2">
      <c r="J261" s="271"/>
    </row>
    <row r="262" spans="10:10" x14ac:dyDescent="0.2">
      <c r="J262" s="271"/>
    </row>
    <row r="263" spans="10:10" x14ac:dyDescent="0.2">
      <c r="J263" s="271"/>
    </row>
    <row r="264" spans="10:10" x14ac:dyDescent="0.2">
      <c r="J264" s="271"/>
    </row>
    <row r="265" spans="10:10" x14ac:dyDescent="0.2">
      <c r="J265" s="271"/>
    </row>
    <row r="266" spans="10:10" x14ac:dyDescent="0.2">
      <c r="J266" s="271"/>
    </row>
    <row r="267" spans="10:10" x14ac:dyDescent="0.2">
      <c r="J267" s="271"/>
    </row>
    <row r="268" spans="10:10" x14ac:dyDescent="0.2">
      <c r="J268" s="271"/>
    </row>
    <row r="269" spans="10:10" x14ac:dyDescent="0.2">
      <c r="J269" s="271"/>
    </row>
    <row r="270" spans="10:10" x14ac:dyDescent="0.2">
      <c r="J270" s="271"/>
    </row>
    <row r="271" spans="10:10" x14ac:dyDescent="0.2">
      <c r="J271" s="271"/>
    </row>
    <row r="272" spans="10:10" x14ac:dyDescent="0.2">
      <c r="J272" s="271"/>
    </row>
    <row r="273" spans="10:10" x14ac:dyDescent="0.2">
      <c r="J273" s="271"/>
    </row>
    <row r="274" spans="10:10" x14ac:dyDescent="0.2">
      <c r="J274" s="271"/>
    </row>
    <row r="275" spans="10:10" x14ac:dyDescent="0.2">
      <c r="J275" s="271"/>
    </row>
    <row r="276" spans="10:10" x14ac:dyDescent="0.2">
      <c r="J276" s="271"/>
    </row>
    <row r="277" spans="10:10" x14ac:dyDescent="0.2">
      <c r="J277" s="271"/>
    </row>
    <row r="278" spans="10:10" x14ac:dyDescent="0.2">
      <c r="J278" s="271"/>
    </row>
    <row r="279" spans="10:10" x14ac:dyDescent="0.2">
      <c r="J279" s="271"/>
    </row>
    <row r="280" spans="10:10" x14ac:dyDescent="0.2">
      <c r="J280" s="271"/>
    </row>
    <row r="281" spans="10:10" x14ac:dyDescent="0.2">
      <c r="J281" s="271"/>
    </row>
    <row r="282" spans="10:10" x14ac:dyDescent="0.2">
      <c r="J282" s="271"/>
    </row>
    <row r="283" spans="10:10" x14ac:dyDescent="0.2">
      <c r="J283" s="271"/>
    </row>
    <row r="284" spans="10:10" x14ac:dyDescent="0.2">
      <c r="J284" s="271"/>
    </row>
    <row r="285" spans="10:10" x14ac:dyDescent="0.2">
      <c r="J285" s="271"/>
    </row>
    <row r="286" spans="10:10" x14ac:dyDescent="0.2">
      <c r="J286" s="271"/>
    </row>
    <row r="287" spans="10:10" x14ac:dyDescent="0.2">
      <c r="J287" s="271"/>
    </row>
    <row r="288" spans="10:10" x14ac:dyDescent="0.2">
      <c r="J288" s="271"/>
    </row>
    <row r="289" spans="10:10" x14ac:dyDescent="0.2">
      <c r="J289" s="271"/>
    </row>
    <row r="290" spans="10:10" x14ac:dyDescent="0.2">
      <c r="J290" s="271"/>
    </row>
    <row r="291" spans="10:10" x14ac:dyDescent="0.2">
      <c r="J291" s="271"/>
    </row>
    <row r="292" spans="10:10" x14ac:dyDescent="0.2">
      <c r="J292" s="271"/>
    </row>
    <row r="293" spans="10:10" x14ac:dyDescent="0.2">
      <c r="J293" s="271"/>
    </row>
    <row r="294" spans="10:10" x14ac:dyDescent="0.2">
      <c r="J294" s="271"/>
    </row>
    <row r="295" spans="10:10" x14ac:dyDescent="0.2">
      <c r="J295" s="271"/>
    </row>
    <row r="296" spans="10:10" x14ac:dyDescent="0.2">
      <c r="J296" s="271"/>
    </row>
    <row r="297" spans="10:10" x14ac:dyDescent="0.2">
      <c r="J297" s="271"/>
    </row>
    <row r="298" spans="10:10" x14ac:dyDescent="0.2">
      <c r="J298" s="271"/>
    </row>
    <row r="299" spans="10:10" x14ac:dyDescent="0.2">
      <c r="J299" s="271"/>
    </row>
    <row r="300" spans="10:10" x14ac:dyDescent="0.2">
      <c r="J300" s="271"/>
    </row>
    <row r="301" spans="10:10" x14ac:dyDescent="0.2">
      <c r="J301" s="271"/>
    </row>
    <row r="302" spans="10:10" x14ac:dyDescent="0.2">
      <c r="J302" s="271"/>
    </row>
    <row r="303" spans="10:10" x14ac:dyDescent="0.2">
      <c r="J303" s="271"/>
    </row>
    <row r="304" spans="10:10" x14ac:dyDescent="0.2">
      <c r="J304" s="271"/>
    </row>
    <row r="305" spans="10:10" x14ac:dyDescent="0.2">
      <c r="J305" s="271"/>
    </row>
    <row r="306" spans="10:10" x14ac:dyDescent="0.2">
      <c r="J306" s="271"/>
    </row>
    <row r="307" spans="10:10" x14ac:dyDescent="0.2">
      <c r="J307" s="271"/>
    </row>
    <row r="308" spans="10:10" x14ac:dyDescent="0.2">
      <c r="J308" s="271"/>
    </row>
    <row r="309" spans="10:10" x14ac:dyDescent="0.2">
      <c r="J309" s="271"/>
    </row>
    <row r="310" spans="10:10" x14ac:dyDescent="0.2">
      <c r="J310" s="271"/>
    </row>
    <row r="311" spans="10:10" x14ac:dyDescent="0.2">
      <c r="J311" s="271"/>
    </row>
    <row r="312" spans="10:10" x14ac:dyDescent="0.2">
      <c r="J312" s="271"/>
    </row>
    <row r="313" spans="10:10" x14ac:dyDescent="0.2">
      <c r="J313" s="271"/>
    </row>
    <row r="314" spans="10:10" x14ac:dyDescent="0.2">
      <c r="J314" s="271"/>
    </row>
    <row r="315" spans="10:10" x14ac:dyDescent="0.2">
      <c r="J315" s="271"/>
    </row>
    <row r="316" spans="10:10" x14ac:dyDescent="0.2">
      <c r="J316" s="271"/>
    </row>
    <row r="317" spans="10:10" x14ac:dyDescent="0.2">
      <c r="J317" s="271"/>
    </row>
    <row r="318" spans="10:10" x14ac:dyDescent="0.2">
      <c r="J318" s="271"/>
    </row>
    <row r="319" spans="10:10" x14ac:dyDescent="0.2">
      <c r="J319" s="271"/>
    </row>
    <row r="320" spans="10:10" x14ac:dyDescent="0.2">
      <c r="J320" s="271"/>
    </row>
    <row r="321" spans="10:10" x14ac:dyDescent="0.2">
      <c r="J321" s="271"/>
    </row>
    <row r="322" spans="10:10" x14ac:dyDescent="0.2">
      <c r="J322" s="271"/>
    </row>
    <row r="323" spans="10:10" x14ac:dyDescent="0.2">
      <c r="J323" s="271"/>
    </row>
    <row r="324" spans="10:10" x14ac:dyDescent="0.2">
      <c r="J324" s="271"/>
    </row>
    <row r="325" spans="10:10" x14ac:dyDescent="0.2">
      <c r="J325" s="271"/>
    </row>
    <row r="326" spans="10:10" x14ac:dyDescent="0.2">
      <c r="J326" s="271"/>
    </row>
    <row r="327" spans="10:10" x14ac:dyDescent="0.2">
      <c r="J327" s="271"/>
    </row>
    <row r="328" spans="10:10" x14ac:dyDescent="0.2">
      <c r="J328" s="271"/>
    </row>
    <row r="329" spans="10:10" x14ac:dyDescent="0.2">
      <c r="J329" s="271"/>
    </row>
    <row r="330" spans="10:10" x14ac:dyDescent="0.2">
      <c r="J330" s="271"/>
    </row>
    <row r="331" spans="10:10" x14ac:dyDescent="0.2">
      <c r="J331" s="271"/>
    </row>
    <row r="332" spans="10:10" x14ac:dyDescent="0.2">
      <c r="J332" s="271"/>
    </row>
    <row r="333" spans="10:10" x14ac:dyDescent="0.2">
      <c r="J333" s="271"/>
    </row>
    <row r="334" spans="10:10" x14ac:dyDescent="0.2">
      <c r="J334" s="271"/>
    </row>
    <row r="335" spans="10:10" x14ac:dyDescent="0.2">
      <c r="J335" s="271"/>
    </row>
    <row r="336" spans="10:10" x14ac:dyDescent="0.2">
      <c r="J336" s="271"/>
    </row>
    <row r="337" spans="10:10" x14ac:dyDescent="0.2">
      <c r="J337" s="271"/>
    </row>
    <row r="338" spans="10:10" x14ac:dyDescent="0.2">
      <c r="J338" s="271"/>
    </row>
    <row r="339" spans="10:10" x14ac:dyDescent="0.2">
      <c r="J339" s="271"/>
    </row>
    <row r="340" spans="10:10" x14ac:dyDescent="0.2">
      <c r="J340" s="271"/>
    </row>
    <row r="341" spans="10:10" x14ac:dyDescent="0.2">
      <c r="J341" s="271"/>
    </row>
    <row r="342" spans="10:10" x14ac:dyDescent="0.2">
      <c r="J342" s="271"/>
    </row>
    <row r="343" spans="10:10" x14ac:dyDescent="0.2">
      <c r="J343" s="271"/>
    </row>
    <row r="344" spans="10:10" x14ac:dyDescent="0.2">
      <c r="J344" s="271"/>
    </row>
    <row r="345" spans="10:10" x14ac:dyDescent="0.2">
      <c r="J345" s="271"/>
    </row>
    <row r="346" spans="10:10" x14ac:dyDescent="0.2">
      <c r="J346" s="271"/>
    </row>
    <row r="347" spans="10:10" x14ac:dyDescent="0.2">
      <c r="J347" s="271"/>
    </row>
    <row r="348" spans="10:10" x14ac:dyDescent="0.2">
      <c r="J348" s="271"/>
    </row>
    <row r="349" spans="10:10" x14ac:dyDescent="0.2">
      <c r="J349" s="271"/>
    </row>
    <row r="350" spans="10:10" x14ac:dyDescent="0.2">
      <c r="J350" s="271"/>
    </row>
    <row r="351" spans="10:10" x14ac:dyDescent="0.2">
      <c r="J351" s="271"/>
    </row>
    <row r="352" spans="10:10" x14ac:dyDescent="0.2">
      <c r="J352" s="271"/>
    </row>
    <row r="353" spans="10:10" x14ac:dyDescent="0.2">
      <c r="J353" s="271"/>
    </row>
    <row r="354" spans="10:10" x14ac:dyDescent="0.2">
      <c r="J354" s="271"/>
    </row>
    <row r="355" spans="10:10" x14ac:dyDescent="0.2">
      <c r="J355" s="271"/>
    </row>
    <row r="356" spans="10:10" x14ac:dyDescent="0.2">
      <c r="J356" s="271"/>
    </row>
    <row r="357" spans="10:10" x14ac:dyDescent="0.2">
      <c r="J357" s="271"/>
    </row>
    <row r="358" spans="10:10" x14ac:dyDescent="0.2">
      <c r="J358" s="271"/>
    </row>
    <row r="359" spans="10:10" x14ac:dyDescent="0.2">
      <c r="J359" s="271"/>
    </row>
    <row r="360" spans="10:10" x14ac:dyDescent="0.2">
      <c r="J360" s="271"/>
    </row>
    <row r="361" spans="10:10" x14ac:dyDescent="0.2">
      <c r="J361" s="271"/>
    </row>
    <row r="362" spans="10:10" x14ac:dyDescent="0.2">
      <c r="J362" s="271"/>
    </row>
    <row r="363" spans="10:10" x14ac:dyDescent="0.2">
      <c r="J363" s="271"/>
    </row>
    <row r="364" spans="10:10" x14ac:dyDescent="0.2">
      <c r="J364" s="271"/>
    </row>
    <row r="365" spans="10:10" x14ac:dyDescent="0.2">
      <c r="J365" s="271"/>
    </row>
    <row r="366" spans="10:10" x14ac:dyDescent="0.2">
      <c r="J366" s="271"/>
    </row>
    <row r="367" spans="10:10" x14ac:dyDescent="0.2">
      <c r="J367" s="271"/>
    </row>
    <row r="368" spans="10:10" x14ac:dyDescent="0.2">
      <c r="J368" s="271"/>
    </row>
    <row r="369" spans="10:10" x14ac:dyDescent="0.2">
      <c r="J369" s="271"/>
    </row>
    <row r="370" spans="10:10" x14ac:dyDescent="0.2">
      <c r="J370" s="271"/>
    </row>
    <row r="371" spans="10:10" x14ac:dyDescent="0.2">
      <c r="J371" s="271"/>
    </row>
    <row r="372" spans="10:10" x14ac:dyDescent="0.2">
      <c r="J372" s="271"/>
    </row>
    <row r="373" spans="10:10" x14ac:dyDescent="0.2">
      <c r="J373" s="271"/>
    </row>
    <row r="374" spans="10:10" x14ac:dyDescent="0.2">
      <c r="J374" s="271"/>
    </row>
    <row r="375" spans="10:10" x14ac:dyDescent="0.2">
      <c r="J375" s="271"/>
    </row>
    <row r="376" spans="10:10" x14ac:dyDescent="0.2">
      <c r="J376" s="271"/>
    </row>
    <row r="377" spans="10:10" x14ac:dyDescent="0.2">
      <c r="J377" s="271"/>
    </row>
    <row r="378" spans="10:10" x14ac:dyDescent="0.2">
      <c r="J378" s="271"/>
    </row>
    <row r="379" spans="10:10" x14ac:dyDescent="0.2">
      <c r="J379" s="271"/>
    </row>
    <row r="380" spans="10:10" x14ac:dyDescent="0.2">
      <c r="J380" s="271"/>
    </row>
    <row r="381" spans="10:10" x14ac:dyDescent="0.2">
      <c r="J381" s="271"/>
    </row>
    <row r="382" spans="10:10" x14ac:dyDescent="0.2">
      <c r="J382" s="271"/>
    </row>
    <row r="383" spans="10:10" x14ac:dyDescent="0.2">
      <c r="J383" s="271"/>
    </row>
    <row r="384" spans="10:10" x14ac:dyDescent="0.2">
      <c r="J384" s="271"/>
    </row>
    <row r="385" spans="10:10" x14ac:dyDescent="0.2">
      <c r="J385" s="271"/>
    </row>
    <row r="386" spans="10:10" x14ac:dyDescent="0.2">
      <c r="J386" s="271"/>
    </row>
    <row r="387" spans="10:10" x14ac:dyDescent="0.2">
      <c r="J387" s="271"/>
    </row>
    <row r="388" spans="10:10" x14ac:dyDescent="0.2">
      <c r="J388" s="271"/>
    </row>
    <row r="389" spans="10:10" x14ac:dyDescent="0.2">
      <c r="J389" s="271"/>
    </row>
    <row r="390" spans="10:10" x14ac:dyDescent="0.2">
      <c r="J390" s="271"/>
    </row>
    <row r="391" spans="10:10" x14ac:dyDescent="0.2">
      <c r="J391" s="271"/>
    </row>
    <row r="392" spans="10:10" x14ac:dyDescent="0.2">
      <c r="J392" s="271"/>
    </row>
    <row r="393" spans="10:10" x14ac:dyDescent="0.2">
      <c r="J393" s="271"/>
    </row>
    <row r="394" spans="10:10" x14ac:dyDescent="0.2">
      <c r="J394" s="271"/>
    </row>
    <row r="395" spans="10:10" x14ac:dyDescent="0.2">
      <c r="J395" s="271"/>
    </row>
    <row r="396" spans="10:10" x14ac:dyDescent="0.2">
      <c r="J396" s="271"/>
    </row>
    <row r="397" spans="10:10" x14ac:dyDescent="0.2">
      <c r="J397" s="271"/>
    </row>
    <row r="398" spans="10:10" x14ac:dyDescent="0.2">
      <c r="J398" s="271"/>
    </row>
    <row r="399" spans="10:10" x14ac:dyDescent="0.2">
      <c r="J399" s="271"/>
    </row>
    <row r="400" spans="10:10" x14ac:dyDescent="0.2">
      <c r="J400" s="271"/>
    </row>
    <row r="401" spans="10:10" x14ac:dyDescent="0.2">
      <c r="J401" s="271"/>
    </row>
    <row r="402" spans="10:10" x14ac:dyDescent="0.2">
      <c r="J402" s="271"/>
    </row>
    <row r="403" spans="10:10" x14ac:dyDescent="0.2">
      <c r="J403" s="271"/>
    </row>
    <row r="404" spans="10:10" x14ac:dyDescent="0.2">
      <c r="J404" s="271"/>
    </row>
    <row r="405" spans="10:10" x14ac:dyDescent="0.2">
      <c r="J405" s="271"/>
    </row>
    <row r="406" spans="10:10" x14ac:dyDescent="0.2">
      <c r="J406" s="271"/>
    </row>
    <row r="407" spans="10:10" x14ac:dyDescent="0.2">
      <c r="J407" s="271"/>
    </row>
    <row r="408" spans="10:10" x14ac:dyDescent="0.2">
      <c r="J408" s="271"/>
    </row>
    <row r="409" spans="10:10" x14ac:dyDescent="0.2">
      <c r="J409" s="271"/>
    </row>
    <row r="410" spans="10:10" x14ac:dyDescent="0.2">
      <c r="J410" s="271"/>
    </row>
    <row r="411" spans="10:10" x14ac:dyDescent="0.2">
      <c r="J411" s="271"/>
    </row>
    <row r="412" spans="10:10" x14ac:dyDescent="0.2">
      <c r="J412" s="271"/>
    </row>
    <row r="413" spans="10:10" x14ac:dyDescent="0.2">
      <c r="J413" s="271"/>
    </row>
    <row r="414" spans="10:10" x14ac:dyDescent="0.2">
      <c r="J414" s="271"/>
    </row>
    <row r="415" spans="10:10" x14ac:dyDescent="0.2">
      <c r="J415" s="271"/>
    </row>
    <row r="416" spans="10:10" x14ac:dyDescent="0.2">
      <c r="J416" s="271"/>
    </row>
    <row r="417" spans="10:10" x14ac:dyDescent="0.2">
      <c r="J417" s="271"/>
    </row>
    <row r="418" spans="10:10" x14ac:dyDescent="0.2">
      <c r="J418" s="271"/>
    </row>
    <row r="419" spans="10:10" x14ac:dyDescent="0.2">
      <c r="J419" s="271"/>
    </row>
    <row r="420" spans="10:10" x14ac:dyDescent="0.2">
      <c r="J420" s="271"/>
    </row>
    <row r="421" spans="10:10" x14ac:dyDescent="0.2">
      <c r="J421" s="271"/>
    </row>
    <row r="422" spans="10:10" x14ac:dyDescent="0.2">
      <c r="J422" s="271"/>
    </row>
    <row r="423" spans="10:10" x14ac:dyDescent="0.2">
      <c r="J423" s="271"/>
    </row>
    <row r="424" spans="10:10" x14ac:dyDescent="0.2">
      <c r="J424" s="271"/>
    </row>
    <row r="425" spans="10:10" x14ac:dyDescent="0.2">
      <c r="J425" s="271"/>
    </row>
    <row r="426" spans="10:10" x14ac:dyDescent="0.2">
      <c r="J426" s="271"/>
    </row>
    <row r="427" spans="10:10" x14ac:dyDescent="0.2">
      <c r="J427" s="271"/>
    </row>
    <row r="428" spans="10:10" x14ac:dyDescent="0.2">
      <c r="J428" s="271"/>
    </row>
    <row r="429" spans="10:10" x14ac:dyDescent="0.2">
      <c r="J429" s="271"/>
    </row>
    <row r="430" spans="10:10" x14ac:dyDescent="0.2">
      <c r="J430" s="271"/>
    </row>
    <row r="431" spans="10:10" x14ac:dyDescent="0.2">
      <c r="J431" s="271"/>
    </row>
    <row r="432" spans="10:10" x14ac:dyDescent="0.2">
      <c r="J432" s="271"/>
    </row>
    <row r="433" spans="10:10" x14ac:dyDescent="0.2">
      <c r="J433" s="271"/>
    </row>
    <row r="434" spans="10:10" x14ac:dyDescent="0.2">
      <c r="J434" s="271"/>
    </row>
    <row r="435" spans="10:10" x14ac:dyDescent="0.2">
      <c r="J435" s="271"/>
    </row>
    <row r="436" spans="10:10" x14ac:dyDescent="0.2">
      <c r="J436" s="271"/>
    </row>
    <row r="437" spans="10:10" x14ac:dyDescent="0.2">
      <c r="J437" s="271"/>
    </row>
    <row r="438" spans="10:10" x14ac:dyDescent="0.2">
      <c r="J438" s="271"/>
    </row>
    <row r="439" spans="10:10" x14ac:dyDescent="0.2">
      <c r="J439" s="271"/>
    </row>
    <row r="440" spans="10:10" x14ac:dyDescent="0.2">
      <c r="J440" s="271"/>
    </row>
    <row r="441" spans="10:10" x14ac:dyDescent="0.2">
      <c r="J441" s="271"/>
    </row>
    <row r="442" spans="10:10" x14ac:dyDescent="0.2">
      <c r="J442" s="271"/>
    </row>
    <row r="443" spans="10:10" x14ac:dyDescent="0.2">
      <c r="J443" s="271"/>
    </row>
    <row r="444" spans="10:10" x14ac:dyDescent="0.2">
      <c r="J444" s="271"/>
    </row>
    <row r="445" spans="10:10" x14ac:dyDescent="0.2">
      <c r="J445" s="271"/>
    </row>
    <row r="446" spans="10:10" x14ac:dyDescent="0.2">
      <c r="J446" s="271"/>
    </row>
    <row r="447" spans="10:10" x14ac:dyDescent="0.2">
      <c r="J447" s="271"/>
    </row>
    <row r="448" spans="10:10" x14ac:dyDescent="0.2">
      <c r="J448" s="271"/>
    </row>
    <row r="449" spans="10:10" x14ac:dyDescent="0.2">
      <c r="J449" s="271"/>
    </row>
    <row r="450" spans="10:10" x14ac:dyDescent="0.2">
      <c r="J450" s="271"/>
    </row>
    <row r="451" spans="10:10" x14ac:dyDescent="0.2">
      <c r="J451" s="271"/>
    </row>
    <row r="452" spans="10:10" x14ac:dyDescent="0.2">
      <c r="J452" s="271"/>
    </row>
    <row r="453" spans="10:10" x14ac:dyDescent="0.2">
      <c r="J453" s="271"/>
    </row>
    <row r="454" spans="10:10" x14ac:dyDescent="0.2">
      <c r="J454" s="271"/>
    </row>
    <row r="455" spans="10:10" x14ac:dyDescent="0.2">
      <c r="J455" s="271"/>
    </row>
    <row r="456" spans="10:10" x14ac:dyDescent="0.2">
      <c r="J456" s="271"/>
    </row>
    <row r="457" spans="10:10" x14ac:dyDescent="0.2">
      <c r="J457" s="271"/>
    </row>
    <row r="458" spans="10:10" x14ac:dyDescent="0.2">
      <c r="J458" s="271"/>
    </row>
    <row r="459" spans="10:10" x14ac:dyDescent="0.2">
      <c r="J459" s="271"/>
    </row>
    <row r="460" spans="10:10" x14ac:dyDescent="0.2">
      <c r="J460" s="271"/>
    </row>
    <row r="461" spans="10:10" x14ac:dyDescent="0.2">
      <c r="J461" s="271"/>
    </row>
    <row r="462" spans="10:10" x14ac:dyDescent="0.2">
      <c r="J462" s="271"/>
    </row>
    <row r="463" spans="10:10" x14ac:dyDescent="0.2">
      <c r="J463" s="271"/>
    </row>
    <row r="464" spans="10:10" x14ac:dyDescent="0.2">
      <c r="J464" s="271"/>
    </row>
    <row r="465" spans="10:10" x14ac:dyDescent="0.2">
      <c r="J465" s="271"/>
    </row>
    <row r="466" spans="10:10" x14ac:dyDescent="0.2">
      <c r="J466" s="271"/>
    </row>
    <row r="467" spans="10:10" x14ac:dyDescent="0.2">
      <c r="J467" s="271"/>
    </row>
    <row r="468" spans="10:10" x14ac:dyDescent="0.2">
      <c r="J468" s="271"/>
    </row>
    <row r="469" spans="10:10" x14ac:dyDescent="0.2">
      <c r="J469" s="271"/>
    </row>
    <row r="470" spans="10:10" x14ac:dyDescent="0.2">
      <c r="J470" s="271"/>
    </row>
    <row r="471" spans="10:10" x14ac:dyDescent="0.2">
      <c r="J471" s="271"/>
    </row>
    <row r="472" spans="10:10" x14ac:dyDescent="0.2">
      <c r="J472" s="271"/>
    </row>
    <row r="473" spans="10:10" x14ac:dyDescent="0.2">
      <c r="J473" s="271"/>
    </row>
    <row r="474" spans="10:10" x14ac:dyDescent="0.2">
      <c r="J474" s="271"/>
    </row>
    <row r="475" spans="10:10" x14ac:dyDescent="0.2">
      <c r="J475" s="271"/>
    </row>
    <row r="476" spans="10:10" x14ac:dyDescent="0.2">
      <c r="J476" s="271"/>
    </row>
    <row r="477" spans="10:10" x14ac:dyDescent="0.2">
      <c r="J477" s="271"/>
    </row>
    <row r="478" spans="10:10" x14ac:dyDescent="0.2">
      <c r="J478" s="271"/>
    </row>
    <row r="479" spans="10:10" x14ac:dyDescent="0.2">
      <c r="J479" s="271"/>
    </row>
    <row r="480" spans="10:10" x14ac:dyDescent="0.2">
      <c r="J480" s="271"/>
    </row>
    <row r="481" spans="10:10" x14ac:dyDescent="0.2">
      <c r="J481" s="271"/>
    </row>
    <row r="482" spans="10:10" x14ac:dyDescent="0.2">
      <c r="J482" s="271"/>
    </row>
    <row r="483" spans="10:10" x14ac:dyDescent="0.2">
      <c r="J483" s="271"/>
    </row>
    <row r="484" spans="10:10" x14ac:dyDescent="0.2">
      <c r="J484" s="271"/>
    </row>
    <row r="485" spans="10:10" x14ac:dyDescent="0.2">
      <c r="J485" s="271"/>
    </row>
    <row r="486" spans="10:10" x14ac:dyDescent="0.2">
      <c r="J486" s="271"/>
    </row>
    <row r="487" spans="10:10" x14ac:dyDescent="0.2">
      <c r="J487" s="271"/>
    </row>
    <row r="488" spans="10:10" x14ac:dyDescent="0.2">
      <c r="J488" s="271"/>
    </row>
    <row r="489" spans="10:10" x14ac:dyDescent="0.2">
      <c r="J489" s="271"/>
    </row>
    <row r="490" spans="10:10" x14ac:dyDescent="0.2">
      <c r="J490" s="271"/>
    </row>
    <row r="491" spans="10:10" x14ac:dyDescent="0.2">
      <c r="J491" s="271"/>
    </row>
    <row r="492" spans="10:10" x14ac:dyDescent="0.2">
      <c r="J492" s="271"/>
    </row>
    <row r="493" spans="10:10" x14ac:dyDescent="0.2">
      <c r="J493" s="271"/>
    </row>
    <row r="494" spans="10:10" x14ac:dyDescent="0.2">
      <c r="J494" s="271"/>
    </row>
    <row r="495" spans="10:10" x14ac:dyDescent="0.2">
      <c r="J495" s="271"/>
    </row>
    <row r="496" spans="10:10" x14ac:dyDescent="0.2">
      <c r="J496" s="271"/>
    </row>
    <row r="497" spans="10:10" x14ac:dyDescent="0.2">
      <c r="J497" s="271"/>
    </row>
    <row r="498" spans="10:10" x14ac:dyDescent="0.2">
      <c r="J498" s="271"/>
    </row>
    <row r="499" spans="10:10" x14ac:dyDescent="0.2">
      <c r="J499" s="271"/>
    </row>
    <row r="500" spans="10:10" x14ac:dyDescent="0.2">
      <c r="J500" s="271"/>
    </row>
    <row r="501" spans="10:10" x14ac:dyDescent="0.2">
      <c r="J501" s="271"/>
    </row>
    <row r="502" spans="10:10" x14ac:dyDescent="0.2">
      <c r="J502" s="271"/>
    </row>
    <row r="503" spans="10:10" x14ac:dyDescent="0.2">
      <c r="J503" s="271"/>
    </row>
    <row r="504" spans="10:10" x14ac:dyDescent="0.2">
      <c r="J504" s="271"/>
    </row>
    <row r="505" spans="10:10" x14ac:dyDescent="0.2">
      <c r="J505" s="271"/>
    </row>
    <row r="506" spans="10:10" x14ac:dyDescent="0.2">
      <c r="J506" s="271"/>
    </row>
    <row r="507" spans="10:10" x14ac:dyDescent="0.2">
      <c r="J507" s="271"/>
    </row>
    <row r="508" spans="10:10" x14ac:dyDescent="0.2">
      <c r="J508" s="271"/>
    </row>
    <row r="509" spans="10:10" x14ac:dyDescent="0.2">
      <c r="J509" s="271"/>
    </row>
    <row r="510" spans="10:10" x14ac:dyDescent="0.2">
      <c r="J510" s="271"/>
    </row>
    <row r="511" spans="10:10" x14ac:dyDescent="0.2">
      <c r="J511" s="271"/>
    </row>
    <row r="512" spans="10:10" x14ac:dyDescent="0.2">
      <c r="J512" s="271"/>
    </row>
    <row r="513" spans="10:10" x14ac:dyDescent="0.2">
      <c r="J513" s="271"/>
    </row>
    <row r="514" spans="10:10" x14ac:dyDescent="0.2">
      <c r="J514" s="271"/>
    </row>
    <row r="515" spans="10:10" x14ac:dyDescent="0.2">
      <c r="J515" s="271"/>
    </row>
    <row r="516" spans="10:10" x14ac:dyDescent="0.2">
      <c r="J516" s="271"/>
    </row>
    <row r="517" spans="10:10" x14ac:dyDescent="0.2">
      <c r="J517" s="271"/>
    </row>
    <row r="518" spans="10:10" x14ac:dyDescent="0.2">
      <c r="J518" s="271"/>
    </row>
    <row r="519" spans="10:10" x14ac:dyDescent="0.2">
      <c r="J519" s="271"/>
    </row>
    <row r="520" spans="10:10" x14ac:dyDescent="0.2">
      <c r="J520" s="271"/>
    </row>
    <row r="521" spans="10:10" x14ac:dyDescent="0.2">
      <c r="J521" s="271"/>
    </row>
    <row r="522" spans="10:10" x14ac:dyDescent="0.2">
      <c r="J522" s="271"/>
    </row>
    <row r="523" spans="10:10" x14ac:dyDescent="0.2">
      <c r="J523" s="271"/>
    </row>
    <row r="524" spans="10:10" x14ac:dyDescent="0.2">
      <c r="J524" s="271"/>
    </row>
    <row r="525" spans="10:10" x14ac:dyDescent="0.2">
      <c r="J525" s="271"/>
    </row>
    <row r="526" spans="10:10" x14ac:dyDescent="0.2">
      <c r="J526" s="271"/>
    </row>
    <row r="527" spans="10:10" x14ac:dyDescent="0.2">
      <c r="J527" s="271"/>
    </row>
    <row r="528" spans="10:10" x14ac:dyDescent="0.2">
      <c r="J528" s="271"/>
    </row>
    <row r="529" spans="10:10" x14ac:dyDescent="0.2">
      <c r="J529" s="271"/>
    </row>
    <row r="530" spans="10:10" x14ac:dyDescent="0.2">
      <c r="J530" s="271"/>
    </row>
    <row r="531" spans="10:10" x14ac:dyDescent="0.2">
      <c r="J531" s="271"/>
    </row>
    <row r="532" spans="10:10" x14ac:dyDescent="0.2">
      <c r="J532" s="271"/>
    </row>
    <row r="533" spans="10:10" x14ac:dyDescent="0.2">
      <c r="J533" s="271"/>
    </row>
    <row r="534" spans="10:10" x14ac:dyDescent="0.2">
      <c r="J534" s="271"/>
    </row>
    <row r="535" spans="10:10" x14ac:dyDescent="0.2">
      <c r="J535" s="271"/>
    </row>
    <row r="536" spans="10:10" x14ac:dyDescent="0.2">
      <c r="J536" s="271"/>
    </row>
    <row r="537" spans="10:10" x14ac:dyDescent="0.2">
      <c r="J537" s="271"/>
    </row>
    <row r="538" spans="10:10" x14ac:dyDescent="0.2">
      <c r="J538" s="271"/>
    </row>
    <row r="539" spans="10:10" x14ac:dyDescent="0.2">
      <c r="J539" s="271"/>
    </row>
    <row r="540" spans="10:10" x14ac:dyDescent="0.2">
      <c r="J540" s="271"/>
    </row>
    <row r="541" spans="10:10" x14ac:dyDescent="0.2">
      <c r="J541" s="271"/>
    </row>
    <row r="542" spans="10:10" x14ac:dyDescent="0.2">
      <c r="J542" s="271"/>
    </row>
    <row r="543" spans="10:10" x14ac:dyDescent="0.2">
      <c r="J543" s="271"/>
    </row>
    <row r="544" spans="10:10" x14ac:dyDescent="0.2">
      <c r="J544" s="271"/>
    </row>
    <row r="545" spans="10:10" x14ac:dyDescent="0.2">
      <c r="J545" s="271"/>
    </row>
    <row r="546" spans="10:10" x14ac:dyDescent="0.2">
      <c r="J546" s="271"/>
    </row>
    <row r="547" spans="10:10" x14ac:dyDescent="0.2">
      <c r="J547" s="271"/>
    </row>
    <row r="548" spans="10:10" x14ac:dyDescent="0.2">
      <c r="J548" s="271"/>
    </row>
    <row r="549" spans="10:10" x14ac:dyDescent="0.2">
      <c r="J549" s="271"/>
    </row>
    <row r="550" spans="10:10" x14ac:dyDescent="0.2">
      <c r="J550" s="271"/>
    </row>
    <row r="551" spans="10:10" x14ac:dyDescent="0.2">
      <c r="J551" s="271"/>
    </row>
    <row r="552" spans="10:10" x14ac:dyDescent="0.2">
      <c r="J552" s="271"/>
    </row>
    <row r="553" spans="10:10" x14ac:dyDescent="0.2">
      <c r="J553" s="271"/>
    </row>
    <row r="554" spans="10:10" x14ac:dyDescent="0.2">
      <c r="J554" s="271"/>
    </row>
    <row r="555" spans="10:10" x14ac:dyDescent="0.2">
      <c r="J555" s="271"/>
    </row>
    <row r="556" spans="10:10" x14ac:dyDescent="0.2">
      <c r="J556" s="271"/>
    </row>
    <row r="557" spans="10:10" x14ac:dyDescent="0.2">
      <c r="J557" s="271"/>
    </row>
    <row r="558" spans="10:10" x14ac:dyDescent="0.2">
      <c r="J558" s="271"/>
    </row>
    <row r="559" spans="10:10" x14ac:dyDescent="0.2">
      <c r="J559" s="271"/>
    </row>
    <row r="560" spans="10:10" x14ac:dyDescent="0.2">
      <c r="J560" s="271"/>
    </row>
    <row r="561" spans="10:10" x14ac:dyDescent="0.2">
      <c r="J561" s="271"/>
    </row>
    <row r="562" spans="10:10" x14ac:dyDescent="0.2">
      <c r="J562" s="271"/>
    </row>
    <row r="563" spans="10:10" x14ac:dyDescent="0.2">
      <c r="J563" s="271"/>
    </row>
    <row r="564" spans="10:10" x14ac:dyDescent="0.2">
      <c r="J564" s="271"/>
    </row>
    <row r="565" spans="10:10" x14ac:dyDescent="0.2">
      <c r="J565" s="271"/>
    </row>
    <row r="566" spans="10:10" x14ac:dyDescent="0.2">
      <c r="J566" s="271"/>
    </row>
    <row r="567" spans="10:10" x14ac:dyDescent="0.2">
      <c r="J567" s="271"/>
    </row>
    <row r="568" spans="10:10" x14ac:dyDescent="0.2">
      <c r="J568" s="271"/>
    </row>
    <row r="569" spans="10:10" x14ac:dyDescent="0.2">
      <c r="J569" s="271"/>
    </row>
    <row r="570" spans="10:10" x14ac:dyDescent="0.2">
      <c r="J570" s="271"/>
    </row>
    <row r="571" spans="10:10" x14ac:dyDescent="0.2">
      <c r="J571" s="271"/>
    </row>
    <row r="572" spans="10:10" x14ac:dyDescent="0.2">
      <c r="J572" s="271"/>
    </row>
    <row r="573" spans="10:10" x14ac:dyDescent="0.2">
      <c r="J573" s="271"/>
    </row>
    <row r="574" spans="10:10" x14ac:dyDescent="0.2">
      <c r="J574" s="271"/>
    </row>
    <row r="575" spans="10:10" x14ac:dyDescent="0.2">
      <c r="J575" s="271"/>
    </row>
    <row r="576" spans="10:10" x14ac:dyDescent="0.2">
      <c r="J576" s="271"/>
    </row>
    <row r="577" spans="10:10" x14ac:dyDescent="0.2">
      <c r="J577" s="271"/>
    </row>
    <row r="578" spans="10:10" x14ac:dyDescent="0.2">
      <c r="J578" s="271"/>
    </row>
    <row r="579" spans="10:10" x14ac:dyDescent="0.2">
      <c r="J579" s="271"/>
    </row>
    <row r="580" spans="10:10" x14ac:dyDescent="0.2">
      <c r="J580" s="271"/>
    </row>
    <row r="581" spans="10:10" x14ac:dyDescent="0.2">
      <c r="J581" s="271"/>
    </row>
    <row r="582" spans="10:10" x14ac:dyDescent="0.2">
      <c r="J582" s="271"/>
    </row>
    <row r="583" spans="10:10" x14ac:dyDescent="0.2">
      <c r="J583" s="271"/>
    </row>
    <row r="584" spans="10:10" x14ac:dyDescent="0.2">
      <c r="J584" s="271"/>
    </row>
    <row r="585" spans="10:10" x14ac:dyDescent="0.2">
      <c r="J585" s="271"/>
    </row>
    <row r="586" spans="10:10" x14ac:dyDescent="0.2">
      <c r="J586" s="271"/>
    </row>
    <row r="587" spans="10:10" x14ac:dyDescent="0.2">
      <c r="J587" s="271"/>
    </row>
    <row r="588" spans="10:10" x14ac:dyDescent="0.2">
      <c r="J588" s="271"/>
    </row>
    <row r="589" spans="10:10" x14ac:dyDescent="0.2">
      <c r="J589" s="271"/>
    </row>
    <row r="590" spans="10:10" x14ac:dyDescent="0.2">
      <c r="J590" s="271"/>
    </row>
    <row r="591" spans="10:10" x14ac:dyDescent="0.2">
      <c r="J591" s="271"/>
    </row>
    <row r="592" spans="10:10" x14ac:dyDescent="0.2">
      <c r="J592" s="271"/>
    </row>
    <row r="593" spans="10:10" x14ac:dyDescent="0.2">
      <c r="J593" s="271"/>
    </row>
    <row r="594" spans="10:10" x14ac:dyDescent="0.2">
      <c r="J594" s="271"/>
    </row>
    <row r="595" spans="10:10" x14ac:dyDescent="0.2">
      <c r="J595" s="271"/>
    </row>
    <row r="596" spans="10:10" x14ac:dyDescent="0.2">
      <c r="J596" s="271"/>
    </row>
    <row r="597" spans="10:10" x14ac:dyDescent="0.2">
      <c r="J597" s="271"/>
    </row>
    <row r="598" spans="10:10" x14ac:dyDescent="0.2">
      <c r="J598" s="271"/>
    </row>
    <row r="599" spans="10:10" x14ac:dyDescent="0.2">
      <c r="J599" s="271"/>
    </row>
    <row r="600" spans="10:10" x14ac:dyDescent="0.2">
      <c r="J600" s="271"/>
    </row>
    <row r="601" spans="10:10" x14ac:dyDescent="0.2">
      <c r="J601" s="271"/>
    </row>
    <row r="602" spans="10:10" x14ac:dyDescent="0.2">
      <c r="J602" s="271"/>
    </row>
    <row r="603" spans="10:10" x14ac:dyDescent="0.2">
      <c r="J603" s="271"/>
    </row>
    <row r="604" spans="10:10" x14ac:dyDescent="0.2">
      <c r="J604" s="271"/>
    </row>
    <row r="605" spans="10:10" x14ac:dyDescent="0.2">
      <c r="J605" s="271"/>
    </row>
    <row r="606" spans="10:10" x14ac:dyDescent="0.2">
      <c r="J606" s="271"/>
    </row>
    <row r="607" spans="10:10" x14ac:dyDescent="0.2">
      <c r="J607" s="271"/>
    </row>
    <row r="608" spans="10:10" x14ac:dyDescent="0.2">
      <c r="J608" s="271"/>
    </row>
    <row r="609" spans="10:10" x14ac:dyDescent="0.2">
      <c r="J609" s="271"/>
    </row>
    <row r="610" spans="10:10" x14ac:dyDescent="0.2">
      <c r="J610" s="271"/>
    </row>
    <row r="611" spans="10:10" x14ac:dyDescent="0.2">
      <c r="J611" s="271"/>
    </row>
    <row r="612" spans="10:10" x14ac:dyDescent="0.2">
      <c r="J612" s="271"/>
    </row>
    <row r="613" spans="10:10" x14ac:dyDescent="0.2">
      <c r="J613" s="271"/>
    </row>
    <row r="614" spans="10:10" x14ac:dyDescent="0.2">
      <c r="J614" s="271"/>
    </row>
    <row r="615" spans="10:10" x14ac:dyDescent="0.2">
      <c r="J615" s="271"/>
    </row>
    <row r="616" spans="10:10" x14ac:dyDescent="0.2">
      <c r="J616" s="271"/>
    </row>
    <row r="617" spans="10:10" x14ac:dyDescent="0.2">
      <c r="J617" s="271"/>
    </row>
    <row r="618" spans="10:10" x14ac:dyDescent="0.2">
      <c r="J618" s="271"/>
    </row>
    <row r="619" spans="10:10" x14ac:dyDescent="0.2">
      <c r="J619" s="271"/>
    </row>
    <row r="620" spans="10:10" x14ac:dyDescent="0.2">
      <c r="J620" s="271"/>
    </row>
    <row r="621" spans="10:10" x14ac:dyDescent="0.2">
      <c r="J621" s="271"/>
    </row>
    <row r="622" spans="10:10" x14ac:dyDescent="0.2">
      <c r="J622" s="271"/>
    </row>
    <row r="623" spans="10:10" x14ac:dyDescent="0.2">
      <c r="J623" s="271"/>
    </row>
    <row r="624" spans="10:10" x14ac:dyDescent="0.2">
      <c r="J624" s="271"/>
    </row>
    <row r="625" spans="10:10" x14ac:dyDescent="0.2">
      <c r="J625" s="271"/>
    </row>
    <row r="626" spans="10:10" x14ac:dyDescent="0.2">
      <c r="J626" s="271"/>
    </row>
    <row r="627" spans="10:10" x14ac:dyDescent="0.2">
      <c r="J627" s="271"/>
    </row>
    <row r="628" spans="10:10" x14ac:dyDescent="0.2">
      <c r="J628" s="271"/>
    </row>
    <row r="629" spans="10:10" x14ac:dyDescent="0.2">
      <c r="J629" s="271"/>
    </row>
    <row r="630" spans="10:10" x14ac:dyDescent="0.2">
      <c r="J630" s="271"/>
    </row>
    <row r="631" spans="10:10" x14ac:dyDescent="0.2">
      <c r="J631" s="271"/>
    </row>
    <row r="632" spans="10:10" x14ac:dyDescent="0.2">
      <c r="J632" s="271"/>
    </row>
    <row r="633" spans="10:10" x14ac:dyDescent="0.2">
      <c r="J633" s="271"/>
    </row>
    <row r="634" spans="10:10" x14ac:dyDescent="0.2">
      <c r="J634" s="271"/>
    </row>
    <row r="635" spans="10:10" x14ac:dyDescent="0.2">
      <c r="J635" s="271"/>
    </row>
    <row r="636" spans="10:10" x14ac:dyDescent="0.2">
      <c r="J636" s="271"/>
    </row>
    <row r="637" spans="10:10" x14ac:dyDescent="0.2">
      <c r="J637" s="271"/>
    </row>
    <row r="638" spans="10:10" x14ac:dyDescent="0.2">
      <c r="J638" s="271"/>
    </row>
    <row r="639" spans="10:10" x14ac:dyDescent="0.2">
      <c r="J639" s="271"/>
    </row>
    <row r="640" spans="10:10" x14ac:dyDescent="0.2">
      <c r="J640" s="271"/>
    </row>
    <row r="641" spans="10:10" x14ac:dyDescent="0.2">
      <c r="J641" s="271"/>
    </row>
    <row r="642" spans="10:10" x14ac:dyDescent="0.2">
      <c r="J642" s="271"/>
    </row>
    <row r="643" spans="10:10" x14ac:dyDescent="0.2">
      <c r="J643" s="271"/>
    </row>
    <row r="644" spans="10:10" x14ac:dyDescent="0.2">
      <c r="J644" s="271"/>
    </row>
    <row r="645" spans="10:10" x14ac:dyDescent="0.2">
      <c r="J645" s="271"/>
    </row>
    <row r="646" spans="10:10" x14ac:dyDescent="0.2">
      <c r="J646" s="271"/>
    </row>
    <row r="647" spans="10:10" x14ac:dyDescent="0.2">
      <c r="J647" s="271"/>
    </row>
    <row r="648" spans="10:10" x14ac:dyDescent="0.2">
      <c r="J648" s="271"/>
    </row>
    <row r="649" spans="10:10" x14ac:dyDescent="0.2">
      <c r="J649" s="271"/>
    </row>
    <row r="650" spans="10:10" x14ac:dyDescent="0.2">
      <c r="J650" s="271"/>
    </row>
    <row r="651" spans="10:10" x14ac:dyDescent="0.2">
      <c r="J651" s="271"/>
    </row>
    <row r="652" spans="10:10" x14ac:dyDescent="0.2">
      <c r="J652" s="271"/>
    </row>
    <row r="653" spans="10:10" x14ac:dyDescent="0.2">
      <c r="J653" s="271"/>
    </row>
    <row r="654" spans="10:10" x14ac:dyDescent="0.2">
      <c r="J654" s="271"/>
    </row>
    <row r="655" spans="10:10" x14ac:dyDescent="0.2">
      <c r="J655" s="271"/>
    </row>
    <row r="656" spans="10:10" x14ac:dyDescent="0.2">
      <c r="J656" s="271"/>
    </row>
    <row r="657" spans="10:10" x14ac:dyDescent="0.2">
      <c r="J657" s="271"/>
    </row>
    <row r="658" spans="10:10" x14ac:dyDescent="0.2">
      <c r="J658" s="271"/>
    </row>
    <row r="659" spans="10:10" x14ac:dyDescent="0.2">
      <c r="J659" s="271"/>
    </row>
    <row r="660" spans="10:10" x14ac:dyDescent="0.2">
      <c r="J660" s="271"/>
    </row>
    <row r="661" spans="10:10" x14ac:dyDescent="0.2">
      <c r="J661" s="271"/>
    </row>
    <row r="662" spans="10:10" x14ac:dyDescent="0.2">
      <c r="J662" s="271"/>
    </row>
    <row r="663" spans="10:10" x14ac:dyDescent="0.2">
      <c r="J663" s="271"/>
    </row>
    <row r="664" spans="10:10" x14ac:dyDescent="0.2">
      <c r="J664" s="271"/>
    </row>
    <row r="665" spans="10:10" x14ac:dyDescent="0.2">
      <c r="J665" s="271"/>
    </row>
    <row r="666" spans="10:10" x14ac:dyDescent="0.2">
      <c r="J666" s="271"/>
    </row>
    <row r="667" spans="10:10" x14ac:dyDescent="0.2">
      <c r="J667" s="271"/>
    </row>
    <row r="668" spans="10:10" x14ac:dyDescent="0.2">
      <c r="J668" s="271"/>
    </row>
    <row r="669" spans="10:10" x14ac:dyDescent="0.2">
      <c r="J669" s="271"/>
    </row>
    <row r="670" spans="10:10" x14ac:dyDescent="0.2">
      <c r="J670" s="271"/>
    </row>
    <row r="671" spans="10:10" x14ac:dyDescent="0.2">
      <c r="J671" s="271"/>
    </row>
    <row r="672" spans="10:10" x14ac:dyDescent="0.2">
      <c r="J672" s="271"/>
    </row>
    <row r="673" spans="10:10" x14ac:dyDescent="0.2">
      <c r="J673" s="271"/>
    </row>
    <row r="674" spans="10:10" x14ac:dyDescent="0.2">
      <c r="J674" s="271"/>
    </row>
    <row r="675" spans="10:10" x14ac:dyDescent="0.2">
      <c r="J675" s="271"/>
    </row>
    <row r="676" spans="10:10" x14ac:dyDescent="0.2">
      <c r="J676" s="271"/>
    </row>
    <row r="677" spans="10:10" x14ac:dyDescent="0.2">
      <c r="J677" s="271"/>
    </row>
    <row r="678" spans="10:10" x14ac:dyDescent="0.2">
      <c r="J678" s="271"/>
    </row>
    <row r="679" spans="10:10" x14ac:dyDescent="0.2">
      <c r="J679" s="271"/>
    </row>
    <row r="680" spans="10:10" x14ac:dyDescent="0.2">
      <c r="J680" s="271"/>
    </row>
    <row r="681" spans="10:10" x14ac:dyDescent="0.2">
      <c r="J681" s="271"/>
    </row>
    <row r="682" spans="10:10" x14ac:dyDescent="0.2">
      <c r="J682" s="271"/>
    </row>
    <row r="683" spans="10:10" x14ac:dyDescent="0.2">
      <c r="J683" s="271"/>
    </row>
    <row r="684" spans="10:10" x14ac:dyDescent="0.2">
      <c r="J684" s="271"/>
    </row>
    <row r="685" spans="10:10" x14ac:dyDescent="0.2">
      <c r="J685" s="271"/>
    </row>
    <row r="686" spans="10:10" x14ac:dyDescent="0.2">
      <c r="J686" s="271"/>
    </row>
    <row r="687" spans="10:10" x14ac:dyDescent="0.2">
      <c r="J687" s="271"/>
    </row>
    <row r="688" spans="10:10" x14ac:dyDescent="0.2">
      <c r="J688" s="271"/>
    </row>
    <row r="689" spans="10:10" x14ac:dyDescent="0.2">
      <c r="J689" s="271"/>
    </row>
    <row r="690" spans="10:10" x14ac:dyDescent="0.2">
      <c r="J690" s="271"/>
    </row>
    <row r="691" spans="10:10" x14ac:dyDescent="0.2">
      <c r="J691" s="271"/>
    </row>
    <row r="692" spans="10:10" x14ac:dyDescent="0.2">
      <c r="J692" s="271"/>
    </row>
    <row r="693" spans="10:10" x14ac:dyDescent="0.2">
      <c r="J693" s="271"/>
    </row>
    <row r="694" spans="10:10" x14ac:dyDescent="0.2">
      <c r="J694" s="271"/>
    </row>
    <row r="695" spans="10:10" x14ac:dyDescent="0.2">
      <c r="J695" s="271"/>
    </row>
    <row r="696" spans="10:10" x14ac:dyDescent="0.2">
      <c r="J696" s="271"/>
    </row>
    <row r="697" spans="10:10" x14ac:dyDescent="0.2">
      <c r="J697" s="271"/>
    </row>
    <row r="698" spans="10:10" x14ac:dyDescent="0.2">
      <c r="J698" s="271"/>
    </row>
    <row r="699" spans="10:10" x14ac:dyDescent="0.2">
      <c r="J699" s="271"/>
    </row>
    <row r="700" spans="10:10" x14ac:dyDescent="0.2">
      <c r="J700" s="271"/>
    </row>
    <row r="701" spans="10:10" x14ac:dyDescent="0.2">
      <c r="J701" s="271"/>
    </row>
    <row r="702" spans="10:10" x14ac:dyDescent="0.2">
      <c r="J702" s="271"/>
    </row>
    <row r="703" spans="10:10" x14ac:dyDescent="0.2">
      <c r="J703" s="271"/>
    </row>
    <row r="704" spans="10:10" x14ac:dyDescent="0.2">
      <c r="J704" s="271"/>
    </row>
    <row r="705" spans="10:10" x14ac:dyDescent="0.2">
      <c r="J705" s="271"/>
    </row>
    <row r="706" spans="10:10" x14ac:dyDescent="0.2">
      <c r="J706" s="271"/>
    </row>
    <row r="707" spans="10:10" x14ac:dyDescent="0.2">
      <c r="J707" s="271"/>
    </row>
    <row r="708" spans="10:10" x14ac:dyDescent="0.2">
      <c r="J708" s="271"/>
    </row>
    <row r="709" spans="10:10" x14ac:dyDescent="0.2">
      <c r="J709" s="271"/>
    </row>
    <row r="710" spans="10:10" x14ac:dyDescent="0.2">
      <c r="J710" s="271"/>
    </row>
    <row r="711" spans="10:10" x14ac:dyDescent="0.2">
      <c r="J711" s="271"/>
    </row>
    <row r="712" spans="10:10" x14ac:dyDescent="0.2">
      <c r="J712" s="271"/>
    </row>
    <row r="713" spans="10:10" x14ac:dyDescent="0.2">
      <c r="J713" s="271"/>
    </row>
    <row r="714" spans="10:10" x14ac:dyDescent="0.2">
      <c r="J714" s="271"/>
    </row>
    <row r="715" spans="10:10" x14ac:dyDescent="0.2">
      <c r="J715" s="271"/>
    </row>
    <row r="716" spans="10:10" x14ac:dyDescent="0.2">
      <c r="J716" s="271"/>
    </row>
    <row r="717" spans="10:10" x14ac:dyDescent="0.2">
      <c r="J717" s="271"/>
    </row>
    <row r="718" spans="10:10" x14ac:dyDescent="0.2">
      <c r="J718" s="271"/>
    </row>
    <row r="719" spans="10:10" x14ac:dyDescent="0.2">
      <c r="J719" s="271"/>
    </row>
    <row r="720" spans="10:10" x14ac:dyDescent="0.2">
      <c r="J720" s="271"/>
    </row>
    <row r="721" spans="10:10" x14ac:dyDescent="0.2">
      <c r="J721" s="271"/>
    </row>
    <row r="722" spans="10:10" x14ac:dyDescent="0.2">
      <c r="J722" s="271"/>
    </row>
    <row r="723" spans="10:10" x14ac:dyDescent="0.2">
      <c r="J723" s="271"/>
    </row>
    <row r="724" spans="10:10" x14ac:dyDescent="0.2">
      <c r="J724" s="271"/>
    </row>
    <row r="725" spans="10:10" x14ac:dyDescent="0.2">
      <c r="J725" s="271"/>
    </row>
    <row r="726" spans="10:10" x14ac:dyDescent="0.2">
      <c r="J726" s="271"/>
    </row>
    <row r="727" spans="10:10" x14ac:dyDescent="0.2">
      <c r="J727" s="271"/>
    </row>
    <row r="728" spans="10:10" x14ac:dyDescent="0.2">
      <c r="J728" s="271"/>
    </row>
    <row r="729" spans="10:10" x14ac:dyDescent="0.2">
      <c r="J729" s="271"/>
    </row>
    <row r="730" spans="10:10" x14ac:dyDescent="0.2">
      <c r="J730" s="271"/>
    </row>
    <row r="731" spans="10:10" x14ac:dyDescent="0.2">
      <c r="J731" s="271"/>
    </row>
    <row r="732" spans="10:10" x14ac:dyDescent="0.2">
      <c r="J732" s="271"/>
    </row>
    <row r="733" spans="10:10" x14ac:dyDescent="0.2">
      <c r="J733" s="271"/>
    </row>
    <row r="734" spans="10:10" x14ac:dyDescent="0.2">
      <c r="J734" s="271"/>
    </row>
    <row r="735" spans="10:10" x14ac:dyDescent="0.2">
      <c r="J735" s="271"/>
    </row>
    <row r="736" spans="10:10" x14ac:dyDescent="0.2">
      <c r="J736" s="271"/>
    </row>
    <row r="737" spans="10:10" x14ac:dyDescent="0.2">
      <c r="J737" s="271"/>
    </row>
    <row r="738" spans="10:10" x14ac:dyDescent="0.2">
      <c r="J738" s="271"/>
    </row>
    <row r="739" spans="10:10" x14ac:dyDescent="0.2">
      <c r="J739" s="271"/>
    </row>
    <row r="740" spans="10:10" x14ac:dyDescent="0.2">
      <c r="J740" s="271"/>
    </row>
    <row r="741" spans="10:10" x14ac:dyDescent="0.2">
      <c r="J741" s="271"/>
    </row>
    <row r="742" spans="10:10" x14ac:dyDescent="0.2">
      <c r="J742" s="271"/>
    </row>
    <row r="743" spans="10:10" x14ac:dyDescent="0.2">
      <c r="J743" s="271"/>
    </row>
    <row r="744" spans="10:10" x14ac:dyDescent="0.2">
      <c r="J744" s="271"/>
    </row>
    <row r="745" spans="10:10" x14ac:dyDescent="0.2">
      <c r="J745" s="271"/>
    </row>
    <row r="746" spans="10:10" x14ac:dyDescent="0.2">
      <c r="J746" s="271"/>
    </row>
    <row r="747" spans="10:10" x14ac:dyDescent="0.2">
      <c r="J747" s="271"/>
    </row>
    <row r="748" spans="10:10" x14ac:dyDescent="0.2">
      <c r="J748" s="271"/>
    </row>
    <row r="749" spans="10:10" x14ac:dyDescent="0.2">
      <c r="J749" s="271"/>
    </row>
    <row r="750" spans="10:10" x14ac:dyDescent="0.2">
      <c r="J750" s="271"/>
    </row>
    <row r="751" spans="10:10" x14ac:dyDescent="0.2">
      <c r="J751" s="271"/>
    </row>
    <row r="752" spans="10:10" x14ac:dyDescent="0.2">
      <c r="J752" s="271"/>
    </row>
    <row r="753" spans="10:10" x14ac:dyDescent="0.2">
      <c r="J753" s="271"/>
    </row>
    <row r="754" spans="10:10" x14ac:dyDescent="0.2">
      <c r="J754" s="271"/>
    </row>
    <row r="755" spans="10:10" x14ac:dyDescent="0.2">
      <c r="J755" s="271"/>
    </row>
    <row r="756" spans="10:10" x14ac:dyDescent="0.2">
      <c r="J756" s="271"/>
    </row>
    <row r="757" spans="10:10" x14ac:dyDescent="0.2">
      <c r="J757" s="271"/>
    </row>
    <row r="758" spans="10:10" x14ac:dyDescent="0.2">
      <c r="J758" s="271"/>
    </row>
    <row r="759" spans="10:10" x14ac:dyDescent="0.2">
      <c r="J759" s="271"/>
    </row>
    <row r="760" spans="10:10" x14ac:dyDescent="0.2">
      <c r="J760" s="271"/>
    </row>
    <row r="761" spans="10:10" x14ac:dyDescent="0.2">
      <c r="J761" s="271"/>
    </row>
    <row r="762" spans="10:10" x14ac:dyDescent="0.2">
      <c r="J762" s="271"/>
    </row>
    <row r="763" spans="10:10" x14ac:dyDescent="0.2">
      <c r="J763" s="271"/>
    </row>
    <row r="764" spans="10:10" x14ac:dyDescent="0.2">
      <c r="J764" s="271"/>
    </row>
    <row r="765" spans="10:10" x14ac:dyDescent="0.2">
      <c r="J765" s="271"/>
    </row>
    <row r="766" spans="10:10" x14ac:dyDescent="0.2">
      <c r="J766" s="271"/>
    </row>
    <row r="767" spans="10:10" x14ac:dyDescent="0.2">
      <c r="J767" s="271"/>
    </row>
    <row r="768" spans="10:10" x14ac:dyDescent="0.2">
      <c r="J768" s="271"/>
    </row>
    <row r="769" spans="10:10" x14ac:dyDescent="0.2">
      <c r="J769" s="271"/>
    </row>
    <row r="770" spans="10:10" x14ac:dyDescent="0.2">
      <c r="J770" s="271"/>
    </row>
    <row r="771" spans="10:10" x14ac:dyDescent="0.2">
      <c r="J771" s="271"/>
    </row>
    <row r="772" spans="10:10" x14ac:dyDescent="0.2">
      <c r="J772" s="271"/>
    </row>
    <row r="773" spans="10:10" x14ac:dyDescent="0.2">
      <c r="J773" s="271"/>
    </row>
    <row r="774" spans="10:10" x14ac:dyDescent="0.2">
      <c r="J774" s="271"/>
    </row>
    <row r="775" spans="10:10" x14ac:dyDescent="0.2">
      <c r="J775" s="271"/>
    </row>
    <row r="776" spans="10:10" x14ac:dyDescent="0.2">
      <c r="J776" s="271"/>
    </row>
    <row r="777" spans="10:10" x14ac:dyDescent="0.2">
      <c r="J777" s="271"/>
    </row>
    <row r="778" spans="10:10" x14ac:dyDescent="0.2">
      <c r="J778" s="271"/>
    </row>
    <row r="779" spans="10:10" x14ac:dyDescent="0.2">
      <c r="J779" s="271"/>
    </row>
    <row r="780" spans="10:10" x14ac:dyDescent="0.2">
      <c r="J780" s="271"/>
    </row>
    <row r="781" spans="10:10" x14ac:dyDescent="0.2">
      <c r="J781" s="271"/>
    </row>
    <row r="782" spans="10:10" x14ac:dyDescent="0.2">
      <c r="J782" s="271"/>
    </row>
    <row r="783" spans="10:10" x14ac:dyDescent="0.2">
      <c r="J783" s="271"/>
    </row>
    <row r="784" spans="10:10" x14ac:dyDescent="0.2">
      <c r="J784" s="271"/>
    </row>
    <row r="785" spans="10:10" x14ac:dyDescent="0.2">
      <c r="J785" s="271"/>
    </row>
    <row r="786" spans="10:10" x14ac:dyDescent="0.2">
      <c r="J786" s="271"/>
    </row>
    <row r="787" spans="10:10" x14ac:dyDescent="0.2">
      <c r="J787" s="271"/>
    </row>
    <row r="788" spans="10:10" x14ac:dyDescent="0.2">
      <c r="J788" s="271"/>
    </row>
    <row r="789" spans="10:10" x14ac:dyDescent="0.2">
      <c r="J789" s="271"/>
    </row>
    <row r="790" spans="10:10" x14ac:dyDescent="0.2">
      <c r="J790" s="271"/>
    </row>
    <row r="791" spans="10:10" x14ac:dyDescent="0.2">
      <c r="J791" s="271"/>
    </row>
    <row r="792" spans="10:10" x14ac:dyDescent="0.2">
      <c r="J792" s="271"/>
    </row>
    <row r="793" spans="10:10" x14ac:dyDescent="0.2">
      <c r="J793" s="271"/>
    </row>
    <row r="794" spans="10:10" x14ac:dyDescent="0.2">
      <c r="J794" s="271"/>
    </row>
    <row r="795" spans="10:10" x14ac:dyDescent="0.2">
      <c r="J795" s="271"/>
    </row>
    <row r="796" spans="10:10" x14ac:dyDescent="0.2">
      <c r="J796" s="271"/>
    </row>
    <row r="797" spans="10:10" x14ac:dyDescent="0.2">
      <c r="J797" s="271"/>
    </row>
    <row r="798" spans="10:10" x14ac:dyDescent="0.2">
      <c r="J798" s="271"/>
    </row>
    <row r="799" spans="10:10" x14ac:dyDescent="0.2">
      <c r="J799" s="271"/>
    </row>
    <row r="800" spans="10:10" x14ac:dyDescent="0.2">
      <c r="J800" s="271"/>
    </row>
    <row r="801" spans="10:10" x14ac:dyDescent="0.2">
      <c r="J801" s="271"/>
    </row>
    <row r="802" spans="10:10" x14ac:dyDescent="0.2">
      <c r="J802" s="271"/>
    </row>
    <row r="803" spans="10:10" x14ac:dyDescent="0.2">
      <c r="J803" s="271"/>
    </row>
    <row r="804" spans="10:10" x14ac:dyDescent="0.2">
      <c r="J804" s="271"/>
    </row>
    <row r="805" spans="10:10" x14ac:dyDescent="0.2">
      <c r="J805" s="271"/>
    </row>
    <row r="806" spans="10:10" x14ac:dyDescent="0.2">
      <c r="J806" s="271"/>
    </row>
    <row r="807" spans="10:10" x14ac:dyDescent="0.2">
      <c r="J807" s="271"/>
    </row>
    <row r="808" spans="10:10" x14ac:dyDescent="0.2">
      <c r="J808" s="271"/>
    </row>
    <row r="809" spans="10:10" x14ac:dyDescent="0.2">
      <c r="J809" s="271"/>
    </row>
    <row r="810" spans="10:10" x14ac:dyDescent="0.2">
      <c r="J810" s="271"/>
    </row>
    <row r="811" spans="10:10" x14ac:dyDescent="0.2">
      <c r="J811" s="271"/>
    </row>
    <row r="812" spans="10:10" x14ac:dyDescent="0.2">
      <c r="J812" s="271"/>
    </row>
    <row r="813" spans="10:10" x14ac:dyDescent="0.2">
      <c r="J813" s="271"/>
    </row>
    <row r="814" spans="10:10" x14ac:dyDescent="0.2">
      <c r="J814" s="271"/>
    </row>
    <row r="815" spans="10:10" x14ac:dyDescent="0.2">
      <c r="J815" s="271"/>
    </row>
    <row r="816" spans="10:10" x14ac:dyDescent="0.2">
      <c r="J816" s="271"/>
    </row>
    <row r="817" spans="10:10" x14ac:dyDescent="0.2">
      <c r="J817" s="271"/>
    </row>
    <row r="818" spans="10:10" x14ac:dyDescent="0.2">
      <c r="J818" s="271"/>
    </row>
    <row r="819" spans="10:10" x14ac:dyDescent="0.2">
      <c r="J819" s="271"/>
    </row>
    <row r="820" spans="10:10" x14ac:dyDescent="0.2">
      <c r="J820" s="271"/>
    </row>
    <row r="821" spans="10:10" x14ac:dyDescent="0.2">
      <c r="J821" s="271"/>
    </row>
    <row r="822" spans="10:10" x14ac:dyDescent="0.2">
      <c r="J822" s="271"/>
    </row>
    <row r="823" spans="10:10" x14ac:dyDescent="0.2">
      <c r="J823" s="271"/>
    </row>
    <row r="824" spans="10:10" x14ac:dyDescent="0.2">
      <c r="J824" s="271"/>
    </row>
    <row r="825" spans="10:10" x14ac:dyDescent="0.2">
      <c r="J825" s="271"/>
    </row>
    <row r="826" spans="10:10" x14ac:dyDescent="0.2">
      <c r="J826" s="271"/>
    </row>
    <row r="827" spans="10:10" x14ac:dyDescent="0.2">
      <c r="J827" s="271"/>
    </row>
    <row r="828" spans="10:10" x14ac:dyDescent="0.2">
      <c r="J828" s="271"/>
    </row>
    <row r="829" spans="10:10" x14ac:dyDescent="0.2">
      <c r="J829" s="271"/>
    </row>
    <row r="830" spans="10:10" x14ac:dyDescent="0.2">
      <c r="J830" s="271"/>
    </row>
    <row r="831" spans="10:10" x14ac:dyDescent="0.2">
      <c r="J831" s="271"/>
    </row>
    <row r="832" spans="10:10" x14ac:dyDescent="0.2">
      <c r="J832" s="271"/>
    </row>
    <row r="833" spans="10:10" x14ac:dyDescent="0.2">
      <c r="J833" s="271"/>
    </row>
    <row r="834" spans="10:10" x14ac:dyDescent="0.2">
      <c r="J834" s="271"/>
    </row>
    <row r="835" spans="10:10" x14ac:dyDescent="0.2">
      <c r="J835" s="271"/>
    </row>
    <row r="836" spans="10:10" x14ac:dyDescent="0.2">
      <c r="J836" s="271"/>
    </row>
    <row r="837" spans="10:10" x14ac:dyDescent="0.2">
      <c r="J837" s="271"/>
    </row>
    <row r="838" spans="10:10" x14ac:dyDescent="0.2">
      <c r="J838" s="271"/>
    </row>
    <row r="839" spans="10:10" x14ac:dyDescent="0.2">
      <c r="J839" s="271"/>
    </row>
    <row r="840" spans="10:10" x14ac:dyDescent="0.2">
      <c r="J840" s="271"/>
    </row>
    <row r="841" spans="10:10" x14ac:dyDescent="0.2">
      <c r="J841" s="271"/>
    </row>
    <row r="842" spans="10:10" x14ac:dyDescent="0.2">
      <c r="J842" s="271"/>
    </row>
    <row r="843" spans="10:10" x14ac:dyDescent="0.2">
      <c r="J843" s="271"/>
    </row>
    <row r="844" spans="10:10" x14ac:dyDescent="0.2">
      <c r="J844" s="271"/>
    </row>
    <row r="845" spans="10:10" x14ac:dyDescent="0.2">
      <c r="J845" s="271"/>
    </row>
    <row r="846" spans="10:10" x14ac:dyDescent="0.2">
      <c r="J846" s="271"/>
    </row>
    <row r="847" spans="10:10" x14ac:dyDescent="0.2">
      <c r="J847" s="271"/>
    </row>
    <row r="848" spans="10:10" x14ac:dyDescent="0.2">
      <c r="J848" s="271"/>
    </row>
    <row r="849" spans="10:10" x14ac:dyDescent="0.2">
      <c r="J849" s="271"/>
    </row>
    <row r="850" spans="10:10" x14ac:dyDescent="0.2">
      <c r="J850" s="271"/>
    </row>
    <row r="851" spans="10:10" x14ac:dyDescent="0.2">
      <c r="J851" s="271"/>
    </row>
    <row r="852" spans="10:10" x14ac:dyDescent="0.2">
      <c r="J852" s="271"/>
    </row>
    <row r="853" spans="10:10" x14ac:dyDescent="0.2">
      <c r="J853" s="271"/>
    </row>
    <row r="854" spans="10:10" x14ac:dyDescent="0.2">
      <c r="J854" s="271"/>
    </row>
    <row r="855" spans="10:10" x14ac:dyDescent="0.2">
      <c r="J855" s="271"/>
    </row>
    <row r="856" spans="10:10" x14ac:dyDescent="0.2">
      <c r="J856" s="271"/>
    </row>
    <row r="857" spans="10:10" x14ac:dyDescent="0.2">
      <c r="J857" s="271"/>
    </row>
    <row r="858" spans="10:10" x14ac:dyDescent="0.2">
      <c r="J858" s="271"/>
    </row>
    <row r="859" spans="10:10" x14ac:dyDescent="0.2">
      <c r="J859" s="271"/>
    </row>
    <row r="860" spans="10:10" x14ac:dyDescent="0.2">
      <c r="J860" s="271"/>
    </row>
    <row r="861" spans="10:10" x14ac:dyDescent="0.2">
      <c r="J861" s="271"/>
    </row>
    <row r="862" spans="10:10" x14ac:dyDescent="0.2">
      <c r="J862" s="271"/>
    </row>
    <row r="863" spans="10:10" x14ac:dyDescent="0.2">
      <c r="J863" s="271"/>
    </row>
    <row r="864" spans="10:10" x14ac:dyDescent="0.2">
      <c r="J864" s="271"/>
    </row>
    <row r="865" spans="10:10" x14ac:dyDescent="0.2">
      <c r="J865" s="271"/>
    </row>
    <row r="866" spans="10:10" x14ac:dyDescent="0.2">
      <c r="J866" s="271"/>
    </row>
    <row r="867" spans="10:10" x14ac:dyDescent="0.2">
      <c r="J867" s="271"/>
    </row>
    <row r="868" spans="10:10" x14ac:dyDescent="0.2">
      <c r="J868" s="271"/>
    </row>
    <row r="869" spans="10:10" x14ac:dyDescent="0.2">
      <c r="J869" s="271"/>
    </row>
    <row r="870" spans="10:10" x14ac:dyDescent="0.2">
      <c r="J870" s="271"/>
    </row>
    <row r="871" spans="10:10" x14ac:dyDescent="0.2">
      <c r="J871" s="271"/>
    </row>
    <row r="872" spans="10:10" x14ac:dyDescent="0.2">
      <c r="J872" s="271"/>
    </row>
    <row r="873" spans="10:10" x14ac:dyDescent="0.2">
      <c r="J873" s="271"/>
    </row>
    <row r="874" spans="10:10" x14ac:dyDescent="0.2">
      <c r="J874" s="271"/>
    </row>
    <row r="875" spans="10:10" x14ac:dyDescent="0.2">
      <c r="J875" s="271"/>
    </row>
    <row r="876" spans="10:10" x14ac:dyDescent="0.2">
      <c r="J876" s="271"/>
    </row>
    <row r="877" spans="10:10" x14ac:dyDescent="0.2">
      <c r="J877" s="271"/>
    </row>
    <row r="878" spans="10:10" x14ac:dyDescent="0.2">
      <c r="J878" s="271"/>
    </row>
    <row r="879" spans="10:10" x14ac:dyDescent="0.2">
      <c r="J879" s="271"/>
    </row>
    <row r="880" spans="10:10" x14ac:dyDescent="0.2">
      <c r="J880" s="271"/>
    </row>
    <row r="881" spans="10:10" x14ac:dyDescent="0.2">
      <c r="J881" s="271"/>
    </row>
    <row r="882" spans="10:10" x14ac:dyDescent="0.2">
      <c r="J882" s="271"/>
    </row>
    <row r="883" spans="10:10" x14ac:dyDescent="0.2">
      <c r="J883" s="271"/>
    </row>
    <row r="884" spans="10:10" x14ac:dyDescent="0.2">
      <c r="J884" s="271"/>
    </row>
    <row r="885" spans="10:10" x14ac:dyDescent="0.2">
      <c r="J885" s="271"/>
    </row>
    <row r="886" spans="10:10" x14ac:dyDescent="0.2">
      <c r="J886" s="271"/>
    </row>
    <row r="887" spans="10:10" x14ac:dyDescent="0.2">
      <c r="J887" s="271"/>
    </row>
    <row r="888" spans="10:10" x14ac:dyDescent="0.2">
      <c r="J888" s="271"/>
    </row>
    <row r="889" spans="10:10" x14ac:dyDescent="0.2">
      <c r="J889" s="271"/>
    </row>
    <row r="890" spans="10:10" x14ac:dyDescent="0.2">
      <c r="J890" s="271"/>
    </row>
    <row r="891" spans="10:10" x14ac:dyDescent="0.2">
      <c r="J891" s="271"/>
    </row>
    <row r="892" spans="10:10" x14ac:dyDescent="0.2">
      <c r="J892" s="271"/>
    </row>
    <row r="893" spans="10:10" x14ac:dyDescent="0.2">
      <c r="J893" s="271"/>
    </row>
    <row r="894" spans="10:10" x14ac:dyDescent="0.2">
      <c r="J894" s="271"/>
    </row>
    <row r="895" spans="10:10" x14ac:dyDescent="0.2">
      <c r="J895" s="271"/>
    </row>
    <row r="896" spans="10:10" x14ac:dyDescent="0.2">
      <c r="J896" s="271"/>
    </row>
    <row r="897" spans="10:10" x14ac:dyDescent="0.2">
      <c r="J897" s="271"/>
    </row>
    <row r="898" spans="10:10" x14ac:dyDescent="0.2">
      <c r="J898" s="271"/>
    </row>
    <row r="899" spans="10:10" x14ac:dyDescent="0.2">
      <c r="J899" s="271"/>
    </row>
    <row r="900" spans="10:10" x14ac:dyDescent="0.2">
      <c r="J900" s="271"/>
    </row>
    <row r="901" spans="10:10" x14ac:dyDescent="0.2">
      <c r="J901" s="271"/>
    </row>
    <row r="902" spans="10:10" x14ac:dyDescent="0.2">
      <c r="J902" s="271"/>
    </row>
    <row r="903" spans="10:10" x14ac:dyDescent="0.2">
      <c r="J903" s="271"/>
    </row>
    <row r="904" spans="10:10" x14ac:dyDescent="0.2">
      <c r="J904" s="271"/>
    </row>
    <row r="905" spans="10:10" x14ac:dyDescent="0.2">
      <c r="J905" s="271"/>
    </row>
    <row r="906" spans="10:10" x14ac:dyDescent="0.2">
      <c r="J906" s="271"/>
    </row>
    <row r="907" spans="10:10" x14ac:dyDescent="0.2">
      <c r="J907" s="271"/>
    </row>
    <row r="908" spans="10:10" x14ac:dyDescent="0.2">
      <c r="J908" s="271"/>
    </row>
    <row r="909" spans="10:10" x14ac:dyDescent="0.2">
      <c r="J909" s="271"/>
    </row>
    <row r="910" spans="10:10" x14ac:dyDescent="0.2">
      <c r="J910" s="271"/>
    </row>
    <row r="911" spans="10:10" x14ac:dyDescent="0.2">
      <c r="J911" s="271"/>
    </row>
    <row r="912" spans="10:10" x14ac:dyDescent="0.2">
      <c r="J912" s="271"/>
    </row>
    <row r="913" spans="10:10" x14ac:dyDescent="0.2">
      <c r="J913" s="271"/>
    </row>
    <row r="914" spans="10:10" x14ac:dyDescent="0.2">
      <c r="J914" s="271"/>
    </row>
    <row r="915" spans="10:10" x14ac:dyDescent="0.2">
      <c r="J915" s="271"/>
    </row>
    <row r="916" spans="10:10" x14ac:dyDescent="0.2">
      <c r="J916" s="271"/>
    </row>
    <row r="917" spans="10:10" x14ac:dyDescent="0.2">
      <c r="J917" s="271"/>
    </row>
    <row r="918" spans="10:10" x14ac:dyDescent="0.2">
      <c r="J918" s="271"/>
    </row>
    <row r="919" spans="10:10" x14ac:dyDescent="0.2">
      <c r="J919" s="271"/>
    </row>
    <row r="920" spans="10:10" x14ac:dyDescent="0.2">
      <c r="J920" s="271"/>
    </row>
    <row r="921" spans="10:10" x14ac:dyDescent="0.2">
      <c r="J921" s="271"/>
    </row>
    <row r="922" spans="10:10" x14ac:dyDescent="0.2">
      <c r="J922" s="271"/>
    </row>
    <row r="923" spans="10:10" x14ac:dyDescent="0.2">
      <c r="J923" s="271"/>
    </row>
    <row r="924" spans="10:10" x14ac:dyDescent="0.2">
      <c r="J924" s="271"/>
    </row>
    <row r="925" spans="10:10" x14ac:dyDescent="0.2">
      <c r="J925" s="271"/>
    </row>
    <row r="926" spans="10:10" x14ac:dyDescent="0.2">
      <c r="J926" s="271"/>
    </row>
    <row r="927" spans="10:10" x14ac:dyDescent="0.2">
      <c r="J927" s="271"/>
    </row>
    <row r="928" spans="10:10" x14ac:dyDescent="0.2">
      <c r="J928" s="271"/>
    </row>
    <row r="929" spans="10:10" x14ac:dyDescent="0.2">
      <c r="J929" s="271"/>
    </row>
    <row r="930" spans="10:10" x14ac:dyDescent="0.2">
      <c r="J930" s="271"/>
    </row>
    <row r="931" spans="10:10" x14ac:dyDescent="0.2">
      <c r="J931" s="271"/>
    </row>
    <row r="932" spans="10:10" x14ac:dyDescent="0.2">
      <c r="J932" s="271"/>
    </row>
    <row r="933" spans="10:10" x14ac:dyDescent="0.2">
      <c r="J933" s="271"/>
    </row>
    <row r="934" spans="10:10" x14ac:dyDescent="0.2">
      <c r="J934" s="271"/>
    </row>
    <row r="935" spans="10:10" x14ac:dyDescent="0.2">
      <c r="J935" s="271"/>
    </row>
    <row r="936" spans="10:10" x14ac:dyDescent="0.2">
      <c r="J936" s="271"/>
    </row>
    <row r="937" spans="10:10" x14ac:dyDescent="0.2">
      <c r="J937" s="271"/>
    </row>
    <row r="938" spans="10:10" x14ac:dyDescent="0.2">
      <c r="J938" s="271"/>
    </row>
    <row r="939" spans="10:10" x14ac:dyDescent="0.2">
      <c r="J939" s="271"/>
    </row>
    <row r="940" spans="10:10" x14ac:dyDescent="0.2">
      <c r="J940" s="271"/>
    </row>
    <row r="941" spans="10:10" x14ac:dyDescent="0.2">
      <c r="J941" s="271"/>
    </row>
    <row r="942" spans="10:10" x14ac:dyDescent="0.2">
      <c r="J942" s="271"/>
    </row>
    <row r="943" spans="10:10" x14ac:dyDescent="0.2">
      <c r="J943" s="271"/>
    </row>
    <row r="944" spans="10:10" x14ac:dyDescent="0.2">
      <c r="J944" s="271"/>
    </row>
    <row r="945" spans="10:10" x14ac:dyDescent="0.2">
      <c r="J945" s="271"/>
    </row>
    <row r="946" spans="10:10" x14ac:dyDescent="0.2">
      <c r="J946" s="271"/>
    </row>
    <row r="947" spans="10:10" x14ac:dyDescent="0.2">
      <c r="J947" s="271"/>
    </row>
    <row r="948" spans="10:10" x14ac:dyDescent="0.2">
      <c r="J948" s="271"/>
    </row>
    <row r="949" spans="10:10" x14ac:dyDescent="0.2">
      <c r="J949" s="271"/>
    </row>
    <row r="950" spans="10:10" x14ac:dyDescent="0.2">
      <c r="J950" s="271"/>
    </row>
    <row r="951" spans="10:10" x14ac:dyDescent="0.2">
      <c r="J951" s="271"/>
    </row>
    <row r="952" spans="10:10" x14ac:dyDescent="0.2">
      <c r="J952" s="271"/>
    </row>
    <row r="953" spans="10:10" x14ac:dyDescent="0.2">
      <c r="J953" s="271"/>
    </row>
    <row r="954" spans="10:10" x14ac:dyDescent="0.2">
      <c r="J954" s="271"/>
    </row>
    <row r="955" spans="10:10" x14ac:dyDescent="0.2">
      <c r="J955" s="271"/>
    </row>
    <row r="956" spans="10:10" x14ac:dyDescent="0.2">
      <c r="J956" s="271"/>
    </row>
    <row r="957" spans="10:10" x14ac:dyDescent="0.2">
      <c r="J957" s="271"/>
    </row>
    <row r="958" spans="10:10" x14ac:dyDescent="0.2">
      <c r="J958" s="271"/>
    </row>
    <row r="959" spans="10:10" x14ac:dyDescent="0.2">
      <c r="J959" s="271"/>
    </row>
    <row r="960" spans="10:10" x14ac:dyDescent="0.2">
      <c r="J960" s="271"/>
    </row>
    <row r="961" spans="10:10" x14ac:dyDescent="0.2">
      <c r="J961" s="271"/>
    </row>
    <row r="962" spans="10:10" x14ac:dyDescent="0.2">
      <c r="J962" s="271"/>
    </row>
    <row r="963" spans="10:10" x14ac:dyDescent="0.2">
      <c r="J963" s="271"/>
    </row>
    <row r="964" spans="10:10" x14ac:dyDescent="0.2">
      <c r="J964" s="271"/>
    </row>
    <row r="965" spans="10:10" x14ac:dyDescent="0.2">
      <c r="J965" s="271"/>
    </row>
    <row r="966" spans="10:10" x14ac:dyDescent="0.2">
      <c r="J966" s="271"/>
    </row>
    <row r="967" spans="10:10" x14ac:dyDescent="0.2">
      <c r="J967" s="271"/>
    </row>
    <row r="968" spans="10:10" x14ac:dyDescent="0.2">
      <c r="J968" s="271"/>
    </row>
    <row r="969" spans="10:10" x14ac:dyDescent="0.2">
      <c r="J969" s="271"/>
    </row>
    <row r="970" spans="10:10" x14ac:dyDescent="0.2">
      <c r="J970" s="271"/>
    </row>
    <row r="971" spans="10:10" x14ac:dyDescent="0.2">
      <c r="J971" s="271"/>
    </row>
    <row r="972" spans="10:10" x14ac:dyDescent="0.2">
      <c r="J972" s="271"/>
    </row>
    <row r="973" spans="10:10" x14ac:dyDescent="0.2">
      <c r="J973" s="271"/>
    </row>
    <row r="974" spans="10:10" x14ac:dyDescent="0.2">
      <c r="J974" s="271"/>
    </row>
    <row r="975" spans="10:10" x14ac:dyDescent="0.2">
      <c r="J975" s="271"/>
    </row>
    <row r="976" spans="10:10" x14ac:dyDescent="0.2">
      <c r="J976" s="271"/>
    </row>
    <row r="977" spans="10:10" x14ac:dyDescent="0.2">
      <c r="J977" s="271"/>
    </row>
    <row r="978" spans="10:10" x14ac:dyDescent="0.2">
      <c r="J978" s="271"/>
    </row>
    <row r="979" spans="10:10" x14ac:dyDescent="0.2">
      <c r="J979" s="271"/>
    </row>
    <row r="980" spans="10:10" x14ac:dyDescent="0.2">
      <c r="J980" s="271"/>
    </row>
    <row r="981" spans="10:10" x14ac:dyDescent="0.2">
      <c r="J981" s="271"/>
    </row>
    <row r="982" spans="10:10" x14ac:dyDescent="0.2">
      <c r="J982" s="27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88"/>
  <sheetViews>
    <sheetView showGridLines="0" topLeftCell="A49" workbookViewId="0">
      <selection activeCell="G53" sqref="G53"/>
    </sheetView>
  </sheetViews>
  <sheetFormatPr baseColWidth="10" defaultColWidth="12.625" defaultRowHeight="15" customHeight="1" x14ac:dyDescent="0.2"/>
  <cols>
    <col min="1" max="1" width="80.25" customWidth="1"/>
    <col min="2" max="2" width="12.5" style="735" customWidth="1"/>
    <col min="3" max="3" width="19.125" style="735" customWidth="1"/>
    <col min="4" max="9" width="12.625" style="735"/>
    <col min="10" max="10" width="16.125" style="735" customWidth="1"/>
  </cols>
  <sheetData>
    <row r="1" spans="1:26" x14ac:dyDescent="0.25">
      <c r="A1" s="96"/>
      <c r="B1" s="250"/>
      <c r="C1" s="250"/>
      <c r="D1" s="250"/>
      <c r="E1" s="250"/>
      <c r="F1" s="250"/>
      <c r="G1" s="250"/>
      <c r="H1" s="250"/>
      <c r="I1" s="250"/>
      <c r="J1" s="250"/>
      <c r="K1" s="96"/>
    </row>
    <row r="2" spans="1:26" x14ac:dyDescent="0.25">
      <c r="A2" s="39" t="s">
        <v>105</v>
      </c>
      <c r="B2" s="251"/>
      <c r="C2" s="251"/>
      <c r="D2" s="251"/>
      <c r="E2" s="251"/>
      <c r="F2" s="251"/>
      <c r="G2" s="251"/>
      <c r="H2" s="251"/>
      <c r="I2" s="251"/>
      <c r="J2" s="251"/>
      <c r="K2" s="98" t="s">
        <v>106</v>
      </c>
    </row>
    <row r="3" spans="1:26" x14ac:dyDescent="0.25">
      <c r="A3" s="43" t="s">
        <v>107</v>
      </c>
      <c r="B3" s="251"/>
      <c r="C3" s="251"/>
      <c r="D3" s="251"/>
      <c r="E3" s="251"/>
      <c r="F3" s="251"/>
      <c r="G3" s="251"/>
      <c r="H3" s="251"/>
      <c r="I3" s="251"/>
      <c r="J3" s="251"/>
      <c r="K3" s="97"/>
    </row>
    <row r="4" spans="1:26" x14ac:dyDescent="0.25">
      <c r="A4" s="719" t="s">
        <v>3199</v>
      </c>
      <c r="B4" s="251"/>
      <c r="C4" s="251"/>
      <c r="D4" s="251"/>
      <c r="E4" s="251"/>
      <c r="F4" s="251"/>
      <c r="G4" s="251"/>
      <c r="H4" s="251"/>
      <c r="I4" s="251"/>
      <c r="J4" s="251"/>
      <c r="K4" s="97"/>
    </row>
    <row r="5" spans="1:26" x14ac:dyDescent="0.25">
      <c r="A5" s="252"/>
      <c r="B5" s="251"/>
      <c r="C5" s="251"/>
      <c r="D5" s="251"/>
      <c r="E5" s="251"/>
      <c r="F5" s="251"/>
      <c r="G5" s="251"/>
      <c r="H5" s="251"/>
      <c r="I5" s="251"/>
      <c r="J5" s="251"/>
      <c r="K5" s="97"/>
    </row>
    <row r="6" spans="1:26" x14ac:dyDescent="0.25">
      <c r="A6" s="49" t="s">
        <v>108</v>
      </c>
      <c r="B6" s="253" t="s">
        <v>109</v>
      </c>
      <c r="C6" s="253" t="s">
        <v>110</v>
      </c>
      <c r="D6" s="253"/>
      <c r="E6" s="974" t="s">
        <v>111</v>
      </c>
      <c r="F6" s="974"/>
      <c r="G6" s="253" t="s">
        <v>112</v>
      </c>
      <c r="H6" s="968" t="s">
        <v>113</v>
      </c>
      <c r="I6" s="973"/>
      <c r="J6" s="253" t="s">
        <v>114</v>
      </c>
      <c r="K6" s="49" t="s">
        <v>115</v>
      </c>
    </row>
    <row r="7" spans="1:26" ht="15" customHeight="1" x14ac:dyDescent="0.2">
      <c r="A7" s="965" t="s">
        <v>116</v>
      </c>
      <c r="B7" s="971" t="s">
        <v>117</v>
      </c>
      <c r="C7" s="971" t="s">
        <v>118</v>
      </c>
      <c r="D7" s="971" t="s">
        <v>718</v>
      </c>
      <c r="E7" s="970" t="s">
        <v>120</v>
      </c>
      <c r="F7" s="967"/>
      <c r="G7" s="971" t="s">
        <v>121</v>
      </c>
      <c r="H7" s="970" t="s">
        <v>122</v>
      </c>
      <c r="I7" s="967"/>
      <c r="J7" s="971" t="s">
        <v>123</v>
      </c>
      <c r="K7" s="972" t="s">
        <v>124</v>
      </c>
      <c r="L7" s="225"/>
      <c r="M7" s="225"/>
      <c r="N7" s="225"/>
      <c r="O7" s="225"/>
      <c r="P7" s="225"/>
      <c r="Q7" s="225"/>
      <c r="R7" s="225"/>
      <c r="S7" s="225"/>
      <c r="T7" s="225"/>
      <c r="U7" s="225"/>
      <c r="V7" s="225"/>
      <c r="W7" s="225"/>
      <c r="X7" s="225"/>
      <c r="Y7" s="225"/>
      <c r="Z7" s="225"/>
    </row>
    <row r="8" spans="1:26" ht="15" customHeight="1" x14ac:dyDescent="0.2">
      <c r="A8" s="946"/>
      <c r="B8" s="966"/>
      <c r="C8" s="966"/>
      <c r="D8" s="966"/>
      <c r="E8" s="343" t="s">
        <v>125</v>
      </c>
      <c r="F8" s="343" t="s">
        <v>126</v>
      </c>
      <c r="G8" s="966"/>
      <c r="H8" s="343" t="s">
        <v>125</v>
      </c>
      <c r="I8" s="343" t="s">
        <v>126</v>
      </c>
      <c r="J8" s="966"/>
      <c r="K8" s="946"/>
      <c r="L8" s="225"/>
      <c r="M8" s="225"/>
      <c r="N8" s="225"/>
      <c r="O8" s="225"/>
      <c r="P8" s="225"/>
      <c r="Q8" s="225"/>
      <c r="R8" s="225"/>
      <c r="S8" s="225"/>
      <c r="T8" s="225"/>
      <c r="U8" s="225"/>
      <c r="V8" s="225"/>
      <c r="W8" s="225"/>
      <c r="X8" s="225"/>
      <c r="Y8" s="225"/>
      <c r="Z8" s="225"/>
    </row>
    <row r="9" spans="1:26" x14ac:dyDescent="0.25">
      <c r="A9" s="53" t="s">
        <v>127</v>
      </c>
      <c r="B9" s="549"/>
      <c r="C9" s="549"/>
      <c r="D9" s="549"/>
      <c r="E9" s="549"/>
      <c r="F9" s="549"/>
      <c r="G9" s="549"/>
      <c r="H9" s="549"/>
      <c r="I9" s="549"/>
      <c r="J9" s="549"/>
      <c r="K9" s="255">
        <f>SUM(K10)</f>
        <v>0</v>
      </c>
    </row>
    <row r="10" spans="1:26" x14ac:dyDescent="0.25">
      <c r="A10" s="57"/>
      <c r="B10" s="445"/>
      <c r="C10" s="445"/>
      <c r="D10" s="592"/>
      <c r="E10" s="592"/>
      <c r="F10" s="592"/>
      <c r="G10" s="445"/>
      <c r="H10" s="445"/>
      <c r="I10" s="445"/>
      <c r="J10" s="445"/>
      <c r="K10" s="256"/>
    </row>
    <row r="11" spans="1:26" x14ac:dyDescent="0.25">
      <c r="A11" s="53" t="s">
        <v>128</v>
      </c>
      <c r="B11" s="549"/>
      <c r="C11" s="549"/>
      <c r="D11" s="368"/>
      <c r="E11" s="368"/>
      <c r="F11" s="368"/>
      <c r="G11" s="549"/>
      <c r="H11" s="549"/>
      <c r="I11" s="549"/>
      <c r="J11" s="549"/>
      <c r="K11" s="255">
        <f>SUM(K12:K17)</f>
        <v>109205</v>
      </c>
    </row>
    <row r="12" spans="1:26" x14ac:dyDescent="0.25">
      <c r="A12" s="257" t="s">
        <v>719</v>
      </c>
      <c r="B12" s="317"/>
      <c r="C12" s="317"/>
      <c r="D12" s="305"/>
      <c r="E12" s="305"/>
      <c r="F12" s="305"/>
      <c r="G12" s="317"/>
      <c r="H12" s="317"/>
      <c r="I12" s="317"/>
      <c r="J12" s="317"/>
      <c r="K12" s="259">
        <v>109205</v>
      </c>
    </row>
    <row r="13" spans="1:26" x14ac:dyDescent="0.25">
      <c r="A13" s="118" t="s">
        <v>720</v>
      </c>
      <c r="B13" s="445"/>
      <c r="C13" s="445" t="s">
        <v>189</v>
      </c>
      <c r="D13" s="592"/>
      <c r="E13" s="592"/>
      <c r="F13" s="592"/>
      <c r="G13" s="260">
        <v>360</v>
      </c>
      <c r="H13" s="445"/>
      <c r="I13" s="445"/>
      <c r="J13" s="445" t="s">
        <v>721</v>
      </c>
      <c r="K13" s="256"/>
    </row>
    <row r="14" spans="1:26" x14ac:dyDescent="0.25">
      <c r="A14" s="118" t="s">
        <v>722</v>
      </c>
      <c r="B14" s="445"/>
      <c r="C14" s="445" t="s">
        <v>189</v>
      </c>
      <c r="D14" s="592"/>
      <c r="E14" s="592"/>
      <c r="F14" s="592"/>
      <c r="G14" s="260">
        <v>400</v>
      </c>
      <c r="H14" s="445"/>
      <c r="I14" s="445"/>
      <c r="J14" s="445" t="s">
        <v>721</v>
      </c>
      <c r="K14" s="256"/>
    </row>
    <row r="15" spans="1:26" x14ac:dyDescent="0.25">
      <c r="A15" s="118" t="s">
        <v>723</v>
      </c>
      <c r="B15" s="445"/>
      <c r="C15" s="445" t="s">
        <v>189</v>
      </c>
      <c r="D15" s="592"/>
      <c r="E15" s="592"/>
      <c r="F15" s="592"/>
      <c r="G15" s="260">
        <v>150</v>
      </c>
      <c r="H15" s="445"/>
      <c r="I15" s="445"/>
      <c r="J15" s="445" t="s">
        <v>721</v>
      </c>
      <c r="K15" s="256"/>
    </row>
    <row r="16" spans="1:26" x14ac:dyDescent="0.25">
      <c r="A16" s="118" t="s">
        <v>724</v>
      </c>
      <c r="B16" s="445"/>
      <c r="C16" s="445" t="s">
        <v>189</v>
      </c>
      <c r="D16" s="592"/>
      <c r="E16" s="592"/>
      <c r="F16" s="592"/>
      <c r="G16" s="260">
        <v>1000</v>
      </c>
      <c r="H16" s="445"/>
      <c r="I16" s="445"/>
      <c r="J16" s="445" t="s">
        <v>721</v>
      </c>
      <c r="K16" s="256"/>
    </row>
    <row r="17" spans="1:11" x14ac:dyDescent="0.25">
      <c r="A17" s="261"/>
      <c r="B17" s="317"/>
      <c r="C17" s="317"/>
      <c r="D17" s="317"/>
      <c r="E17" s="317"/>
      <c r="F17" s="317"/>
      <c r="G17" s="317"/>
      <c r="H17" s="317"/>
      <c r="I17" s="317"/>
      <c r="J17" s="317"/>
      <c r="K17" s="261"/>
    </row>
    <row r="18" spans="1:11" x14ac:dyDescent="0.25">
      <c r="A18" s="53" t="s">
        <v>135</v>
      </c>
      <c r="B18" s="549"/>
      <c r="C18" s="549"/>
      <c r="D18" s="368"/>
      <c r="E18" s="368"/>
      <c r="F18" s="368"/>
      <c r="G18" s="549"/>
      <c r="H18" s="549"/>
      <c r="I18" s="549"/>
      <c r="J18" s="549"/>
      <c r="K18" s="255">
        <f>SUM(K19)</f>
        <v>0</v>
      </c>
    </row>
    <row r="19" spans="1:11" x14ac:dyDescent="0.25">
      <c r="A19" s="57"/>
      <c r="B19" s="445"/>
      <c r="C19" s="445"/>
      <c r="D19" s="592"/>
      <c r="E19" s="592"/>
      <c r="F19" s="592"/>
      <c r="G19" s="445"/>
      <c r="H19" s="445"/>
      <c r="I19" s="445"/>
      <c r="J19" s="445"/>
      <c r="K19" s="256"/>
    </row>
    <row r="20" spans="1:11" x14ac:dyDescent="0.25">
      <c r="A20" s="53" t="s">
        <v>141</v>
      </c>
      <c r="B20" s="549"/>
      <c r="C20" s="549"/>
      <c r="D20" s="368"/>
      <c r="E20" s="368"/>
      <c r="F20" s="368"/>
      <c r="G20" s="549"/>
      <c r="H20" s="549"/>
      <c r="I20" s="549"/>
      <c r="J20" s="549"/>
      <c r="K20" s="255">
        <f>SUM(K21:K55)</f>
        <v>1800204.02</v>
      </c>
    </row>
    <row r="21" spans="1:11" ht="30" x14ac:dyDescent="0.25">
      <c r="A21" s="262" t="s">
        <v>725</v>
      </c>
      <c r="B21" s="445"/>
      <c r="C21" s="445"/>
      <c r="D21" s="592"/>
      <c r="E21" s="592"/>
      <c r="F21" s="592"/>
      <c r="G21" s="445"/>
      <c r="H21" s="445"/>
      <c r="I21" s="445"/>
      <c r="J21" s="445"/>
      <c r="K21" s="263"/>
    </row>
    <row r="22" spans="1:11" x14ac:dyDescent="0.25">
      <c r="A22" s="57" t="s">
        <v>726</v>
      </c>
      <c r="B22" s="260" t="s">
        <v>727</v>
      </c>
      <c r="C22" s="445" t="s">
        <v>171</v>
      </c>
      <c r="D22" s="260"/>
      <c r="E22" s="592"/>
      <c r="F22" s="592"/>
      <c r="G22" s="260">
        <v>3</v>
      </c>
      <c r="H22" s="445"/>
      <c r="I22" s="445"/>
      <c r="J22" s="445" t="s">
        <v>728</v>
      </c>
      <c r="K22" s="256">
        <v>1624314.02</v>
      </c>
    </row>
    <row r="23" spans="1:11" x14ac:dyDescent="0.25">
      <c r="A23" s="57" t="s">
        <v>729</v>
      </c>
      <c r="B23" s="260" t="s">
        <v>727</v>
      </c>
      <c r="C23" s="445" t="s">
        <v>171</v>
      </c>
      <c r="D23" s="260"/>
      <c r="E23" s="592"/>
      <c r="F23" s="592"/>
      <c r="G23" s="260">
        <v>3.97</v>
      </c>
      <c r="H23" s="445"/>
      <c r="I23" s="445"/>
      <c r="J23" s="445" t="s">
        <v>728</v>
      </c>
      <c r="K23" s="256"/>
    </row>
    <row r="24" spans="1:11" x14ac:dyDescent="0.25">
      <c r="A24" s="57" t="s">
        <v>730</v>
      </c>
      <c r="B24" s="260" t="s">
        <v>727</v>
      </c>
      <c r="C24" s="445" t="s">
        <v>171</v>
      </c>
      <c r="D24" s="260"/>
      <c r="E24" s="592"/>
      <c r="F24" s="592"/>
      <c r="G24" s="260">
        <v>14.7</v>
      </c>
      <c r="H24" s="445"/>
      <c r="I24" s="445"/>
      <c r="J24" s="445" t="s">
        <v>728</v>
      </c>
      <c r="K24" s="256"/>
    </row>
    <row r="25" spans="1:11" x14ac:dyDescent="0.25">
      <c r="A25" s="57" t="s">
        <v>731</v>
      </c>
      <c r="B25" s="260" t="s">
        <v>727</v>
      </c>
      <c r="C25" s="445" t="s">
        <v>171</v>
      </c>
      <c r="D25" s="260"/>
      <c r="E25" s="592"/>
      <c r="F25" s="592"/>
      <c r="G25" s="260">
        <v>1.5</v>
      </c>
      <c r="H25" s="445"/>
      <c r="I25" s="445"/>
      <c r="J25" s="445" t="s">
        <v>728</v>
      </c>
      <c r="K25" s="256"/>
    </row>
    <row r="26" spans="1:11" x14ac:dyDescent="0.25">
      <c r="A26" s="57" t="s">
        <v>732</v>
      </c>
      <c r="B26" s="260" t="s">
        <v>727</v>
      </c>
      <c r="C26" s="445" t="s">
        <v>171</v>
      </c>
      <c r="D26" s="260"/>
      <c r="E26" s="592"/>
      <c r="F26" s="592"/>
      <c r="G26" s="260">
        <v>1.65</v>
      </c>
      <c r="H26" s="445"/>
      <c r="I26" s="445"/>
      <c r="J26" s="445" t="s">
        <v>728</v>
      </c>
      <c r="K26" s="256"/>
    </row>
    <row r="27" spans="1:11" x14ac:dyDescent="0.25">
      <c r="A27" s="57" t="s">
        <v>733</v>
      </c>
      <c r="B27" s="260" t="s">
        <v>727</v>
      </c>
      <c r="C27" s="445" t="s">
        <v>171</v>
      </c>
      <c r="D27" s="260"/>
      <c r="E27" s="592"/>
      <c r="F27" s="592"/>
      <c r="G27" s="260">
        <v>1.95</v>
      </c>
      <c r="H27" s="445"/>
      <c r="I27" s="445"/>
      <c r="J27" s="445" t="s">
        <v>728</v>
      </c>
      <c r="K27" s="256"/>
    </row>
    <row r="28" spans="1:11" x14ac:dyDescent="0.25">
      <c r="A28" s="57" t="s">
        <v>734</v>
      </c>
      <c r="B28" s="260" t="s">
        <v>727</v>
      </c>
      <c r="C28" s="445" t="s">
        <v>171</v>
      </c>
      <c r="D28" s="260"/>
      <c r="E28" s="592"/>
      <c r="F28" s="592"/>
      <c r="G28" s="260">
        <v>1.65</v>
      </c>
      <c r="H28" s="445"/>
      <c r="I28" s="445"/>
      <c r="J28" s="445" t="s">
        <v>728</v>
      </c>
      <c r="K28" s="256"/>
    </row>
    <row r="29" spans="1:11" x14ac:dyDescent="0.25">
      <c r="A29" s="57" t="s">
        <v>735</v>
      </c>
      <c r="B29" s="260" t="s">
        <v>727</v>
      </c>
      <c r="C29" s="445" t="s">
        <v>171</v>
      </c>
      <c r="D29" s="260"/>
      <c r="E29" s="592"/>
      <c r="F29" s="592"/>
      <c r="G29" s="260">
        <v>1.2</v>
      </c>
      <c r="H29" s="445"/>
      <c r="I29" s="445"/>
      <c r="J29" s="445" t="s">
        <v>728</v>
      </c>
      <c r="K29" s="256"/>
    </row>
    <row r="30" spans="1:11" x14ac:dyDescent="0.25">
      <c r="A30" s="57" t="s">
        <v>736</v>
      </c>
      <c r="B30" s="260" t="s">
        <v>727</v>
      </c>
      <c r="C30" s="445" t="s">
        <v>171</v>
      </c>
      <c r="D30" s="260"/>
      <c r="E30" s="592"/>
      <c r="F30" s="592"/>
      <c r="G30" s="260">
        <v>12.75</v>
      </c>
      <c r="H30" s="445"/>
      <c r="I30" s="445"/>
      <c r="J30" s="445" t="s">
        <v>728</v>
      </c>
      <c r="K30" s="256"/>
    </row>
    <row r="31" spans="1:11" x14ac:dyDescent="0.25">
      <c r="A31" s="57" t="s">
        <v>737</v>
      </c>
      <c r="B31" s="260" t="s">
        <v>727</v>
      </c>
      <c r="C31" s="445" t="s">
        <v>171</v>
      </c>
      <c r="D31" s="260"/>
      <c r="E31" s="592"/>
      <c r="F31" s="592"/>
      <c r="G31" s="260">
        <v>4.95</v>
      </c>
      <c r="H31" s="445"/>
      <c r="I31" s="445"/>
      <c r="J31" s="445" t="s">
        <v>728</v>
      </c>
      <c r="K31" s="256"/>
    </row>
    <row r="32" spans="1:11" x14ac:dyDescent="0.25">
      <c r="A32" s="57" t="s">
        <v>738</v>
      </c>
      <c r="B32" s="260" t="s">
        <v>727</v>
      </c>
      <c r="C32" s="445" t="s">
        <v>171</v>
      </c>
      <c r="D32" s="260"/>
      <c r="E32" s="592"/>
      <c r="F32" s="592"/>
      <c r="G32" s="260">
        <v>8.02</v>
      </c>
      <c r="H32" s="445"/>
      <c r="I32" s="445"/>
      <c r="J32" s="445" t="s">
        <v>728</v>
      </c>
      <c r="K32" s="256"/>
    </row>
    <row r="33" spans="1:11" x14ac:dyDescent="0.25">
      <c r="A33" s="57" t="s">
        <v>739</v>
      </c>
      <c r="B33" s="260" t="s">
        <v>727</v>
      </c>
      <c r="C33" s="445" t="s">
        <v>171</v>
      </c>
      <c r="D33" s="260"/>
      <c r="E33" s="592"/>
      <c r="F33" s="592"/>
      <c r="G33" s="260">
        <v>14.7</v>
      </c>
      <c r="H33" s="445"/>
      <c r="I33" s="445"/>
      <c r="J33" s="445" t="s">
        <v>728</v>
      </c>
      <c r="K33" s="256"/>
    </row>
    <row r="34" spans="1:11" x14ac:dyDescent="0.25">
      <c r="A34" s="57" t="s">
        <v>740</v>
      </c>
      <c r="B34" s="260" t="s">
        <v>727</v>
      </c>
      <c r="C34" s="445" t="s">
        <v>171</v>
      </c>
      <c r="D34" s="260"/>
      <c r="E34" s="592"/>
      <c r="F34" s="592"/>
      <c r="G34" s="260">
        <v>14.7</v>
      </c>
      <c r="H34" s="445"/>
      <c r="I34" s="445"/>
      <c r="J34" s="445" t="s">
        <v>728</v>
      </c>
      <c r="K34" s="256"/>
    </row>
    <row r="35" spans="1:11" x14ac:dyDescent="0.25">
      <c r="A35" s="57" t="s">
        <v>741</v>
      </c>
      <c r="B35" s="260" t="s">
        <v>727</v>
      </c>
      <c r="C35" s="445" t="s">
        <v>171</v>
      </c>
      <c r="D35" s="260"/>
      <c r="E35" s="592"/>
      <c r="F35" s="592"/>
      <c r="G35" s="260">
        <v>10.8</v>
      </c>
      <c r="H35" s="445"/>
      <c r="I35" s="445"/>
      <c r="J35" s="445" t="s">
        <v>728</v>
      </c>
      <c r="K35" s="256"/>
    </row>
    <row r="36" spans="1:11" x14ac:dyDescent="0.25">
      <c r="A36" s="57" t="s">
        <v>742</v>
      </c>
      <c r="B36" s="260" t="s">
        <v>727</v>
      </c>
      <c r="C36" s="445" t="s">
        <v>171</v>
      </c>
      <c r="D36" s="592">
        <v>0.05</v>
      </c>
      <c r="E36" s="592"/>
      <c r="F36" s="592"/>
      <c r="G36" s="445"/>
      <c r="H36" s="445"/>
      <c r="I36" s="445"/>
      <c r="J36" s="445" t="s">
        <v>728</v>
      </c>
      <c r="K36" s="256"/>
    </row>
    <row r="37" spans="1:11" x14ac:dyDescent="0.25">
      <c r="A37" s="257" t="s">
        <v>743</v>
      </c>
      <c r="B37" s="317"/>
      <c r="C37" s="317"/>
      <c r="D37" s="305"/>
      <c r="E37" s="305"/>
      <c r="F37" s="305"/>
      <c r="G37" s="317"/>
      <c r="H37" s="317"/>
      <c r="I37" s="317"/>
      <c r="J37" s="317" t="s">
        <v>744</v>
      </c>
      <c r="K37" s="259">
        <v>48500</v>
      </c>
    </row>
    <row r="38" spans="1:11" x14ac:dyDescent="0.25">
      <c r="A38" s="57" t="s">
        <v>745</v>
      </c>
      <c r="B38" s="445"/>
      <c r="C38" s="445"/>
      <c r="D38" s="592"/>
      <c r="E38" s="592"/>
      <c r="F38" s="592"/>
      <c r="G38" s="445"/>
      <c r="H38" s="445"/>
      <c r="I38" s="445"/>
      <c r="J38" s="317"/>
      <c r="K38" s="256"/>
    </row>
    <row r="39" spans="1:11" x14ac:dyDescent="0.25">
      <c r="A39" s="57" t="s">
        <v>746</v>
      </c>
      <c r="B39" s="445"/>
      <c r="C39" s="445"/>
      <c r="D39" s="592"/>
      <c r="E39" s="592"/>
      <c r="F39" s="592"/>
      <c r="G39" s="445"/>
      <c r="H39" s="445"/>
      <c r="I39" s="445"/>
      <c r="J39" s="317"/>
      <c r="K39" s="256"/>
    </row>
    <row r="40" spans="1:11" x14ac:dyDescent="0.25">
      <c r="A40" s="57" t="s">
        <v>747</v>
      </c>
      <c r="B40" s="445"/>
      <c r="C40" s="445"/>
      <c r="D40" s="592"/>
      <c r="E40" s="592"/>
      <c r="F40" s="592"/>
      <c r="G40" s="445"/>
      <c r="H40" s="445"/>
      <c r="I40" s="445"/>
      <c r="J40" s="317"/>
      <c r="K40" s="256"/>
    </row>
    <row r="41" spans="1:11" x14ac:dyDescent="0.25">
      <c r="A41" s="57" t="s">
        <v>748</v>
      </c>
      <c r="B41" s="445"/>
      <c r="C41" s="445"/>
      <c r="D41" s="592"/>
      <c r="E41" s="592"/>
      <c r="F41" s="592"/>
      <c r="G41" s="445"/>
      <c r="H41" s="445"/>
      <c r="I41" s="445"/>
      <c r="J41" s="317"/>
      <c r="K41" s="256"/>
    </row>
    <row r="42" spans="1:11" ht="30" x14ac:dyDescent="0.25">
      <c r="A42" s="118" t="s">
        <v>749</v>
      </c>
      <c r="B42" s="445"/>
      <c r="C42" s="445"/>
      <c r="D42" s="592"/>
      <c r="E42" s="592"/>
      <c r="F42" s="592"/>
      <c r="G42" s="445"/>
      <c r="H42" s="445"/>
      <c r="I42" s="445"/>
      <c r="J42" s="445" t="s">
        <v>750</v>
      </c>
      <c r="K42" s="256">
        <v>0</v>
      </c>
    </row>
    <row r="43" spans="1:11" x14ac:dyDescent="0.25">
      <c r="A43" s="264" t="s">
        <v>751</v>
      </c>
      <c r="B43" s="317"/>
      <c r="C43" s="317"/>
      <c r="D43" s="317"/>
      <c r="E43" s="317"/>
      <c r="F43" s="317"/>
      <c r="G43" s="317"/>
      <c r="H43" s="317"/>
      <c r="I43" s="317"/>
      <c r="J43" s="317"/>
      <c r="K43" s="265">
        <v>111940</v>
      </c>
    </row>
    <row r="44" spans="1:11" x14ac:dyDescent="0.25">
      <c r="A44" s="118" t="s">
        <v>752</v>
      </c>
      <c r="B44" s="445"/>
      <c r="C44" s="445" t="s">
        <v>753</v>
      </c>
      <c r="D44" s="592"/>
      <c r="E44" s="592"/>
      <c r="F44" s="592"/>
      <c r="G44" s="260">
        <v>180</v>
      </c>
      <c r="H44" s="445"/>
      <c r="I44" s="445"/>
      <c r="J44" s="445" t="s">
        <v>721</v>
      </c>
      <c r="K44" s="256"/>
    </row>
    <row r="45" spans="1:11" x14ac:dyDescent="0.25">
      <c r="A45" s="118" t="s">
        <v>754</v>
      </c>
      <c r="B45" s="445"/>
      <c r="C45" s="445" t="s">
        <v>753</v>
      </c>
      <c r="D45" s="592"/>
      <c r="E45" s="592"/>
      <c r="F45" s="592"/>
      <c r="G45" s="260">
        <v>210</v>
      </c>
      <c r="H45" s="445"/>
      <c r="I45" s="445"/>
      <c r="J45" s="445" t="s">
        <v>721</v>
      </c>
      <c r="K45" s="256"/>
    </row>
    <row r="46" spans="1:11" x14ac:dyDescent="0.25">
      <c r="A46" s="118" t="s">
        <v>755</v>
      </c>
      <c r="B46" s="445"/>
      <c r="C46" s="445" t="s">
        <v>753</v>
      </c>
      <c r="D46" s="592"/>
      <c r="E46" s="592"/>
      <c r="F46" s="592"/>
      <c r="G46" s="260">
        <v>250</v>
      </c>
      <c r="H46" s="445"/>
      <c r="I46" s="445"/>
      <c r="J46" s="445" t="s">
        <v>721</v>
      </c>
      <c r="K46" s="256"/>
    </row>
    <row r="47" spans="1:11" x14ac:dyDescent="0.25">
      <c r="A47" s="118" t="s">
        <v>756</v>
      </c>
      <c r="B47" s="445"/>
      <c r="C47" s="445" t="s">
        <v>753</v>
      </c>
      <c r="D47" s="592"/>
      <c r="E47" s="592"/>
      <c r="F47" s="592"/>
      <c r="G47" s="260">
        <v>260</v>
      </c>
      <c r="H47" s="445"/>
      <c r="I47" s="445"/>
      <c r="J47" s="445" t="s">
        <v>721</v>
      </c>
      <c r="K47" s="256"/>
    </row>
    <row r="48" spans="1:11" x14ac:dyDescent="0.25">
      <c r="A48" s="118" t="s">
        <v>757</v>
      </c>
      <c r="B48" s="445"/>
      <c r="C48" s="445" t="s">
        <v>753</v>
      </c>
      <c r="D48" s="592"/>
      <c r="E48" s="592"/>
      <c r="F48" s="592"/>
      <c r="G48" s="260">
        <v>260</v>
      </c>
      <c r="H48" s="445"/>
      <c r="I48" s="445"/>
      <c r="J48" s="445" t="s">
        <v>721</v>
      </c>
      <c r="K48" s="256"/>
    </row>
    <row r="49" spans="1:11" x14ac:dyDescent="0.25">
      <c r="A49" s="118" t="s">
        <v>758</v>
      </c>
      <c r="B49" s="445"/>
      <c r="C49" s="445" t="s">
        <v>753</v>
      </c>
      <c r="D49" s="592"/>
      <c r="E49" s="592"/>
      <c r="F49" s="592"/>
      <c r="G49" s="260">
        <v>240</v>
      </c>
      <c r="H49" s="445"/>
      <c r="I49" s="445"/>
      <c r="J49" s="445" t="s">
        <v>721</v>
      </c>
      <c r="K49" s="256"/>
    </row>
    <row r="50" spans="1:11" x14ac:dyDescent="0.25">
      <c r="A50" s="118" t="s">
        <v>759</v>
      </c>
      <c r="B50" s="445"/>
      <c r="C50" s="445" t="s">
        <v>753</v>
      </c>
      <c r="D50" s="592"/>
      <c r="E50" s="592"/>
      <c r="F50" s="592"/>
      <c r="G50" s="260">
        <v>130</v>
      </c>
      <c r="H50" s="445"/>
      <c r="I50" s="445"/>
      <c r="J50" s="445" t="s">
        <v>721</v>
      </c>
      <c r="K50" s="256"/>
    </row>
    <row r="51" spans="1:11" x14ac:dyDescent="0.25">
      <c r="A51" s="266" t="s">
        <v>760</v>
      </c>
      <c r="B51" s="445"/>
      <c r="C51" s="445" t="s">
        <v>753</v>
      </c>
      <c r="D51" s="592"/>
      <c r="E51" s="592"/>
      <c r="F51" s="592"/>
      <c r="G51" s="260">
        <v>100</v>
      </c>
      <c r="H51" s="445"/>
      <c r="I51" s="445"/>
      <c r="J51" s="445" t="s">
        <v>721</v>
      </c>
      <c r="K51" s="259">
        <v>13000</v>
      </c>
    </row>
    <row r="52" spans="1:11" x14ac:dyDescent="0.25">
      <c r="A52" s="266" t="s">
        <v>761</v>
      </c>
      <c r="B52" s="260"/>
      <c r="C52" s="445" t="s">
        <v>753</v>
      </c>
      <c r="D52" s="592"/>
      <c r="E52" s="592"/>
      <c r="F52" s="592"/>
      <c r="G52" s="260">
        <v>600</v>
      </c>
      <c r="H52" s="445"/>
      <c r="I52" s="445"/>
      <c r="J52" s="445" t="s">
        <v>762</v>
      </c>
      <c r="K52" s="259">
        <v>1200</v>
      </c>
    </row>
    <row r="53" spans="1:11" x14ac:dyDescent="0.25">
      <c r="A53" s="65" t="s">
        <v>763</v>
      </c>
      <c r="B53" s="267"/>
      <c r="C53" s="317" t="s">
        <v>753</v>
      </c>
      <c r="D53" s="305"/>
      <c r="E53" s="305"/>
      <c r="F53" s="305"/>
      <c r="G53" s="270">
        <v>500</v>
      </c>
      <c r="H53" s="317"/>
      <c r="I53" s="317"/>
      <c r="J53" s="317" t="s">
        <v>721</v>
      </c>
      <c r="K53" s="259">
        <v>1250</v>
      </c>
    </row>
    <row r="54" spans="1:11" x14ac:dyDescent="0.25">
      <c r="A54" s="57" t="s">
        <v>764</v>
      </c>
      <c r="B54" s="260"/>
      <c r="C54" s="445" t="s">
        <v>753</v>
      </c>
      <c r="D54" s="592"/>
      <c r="E54" s="592"/>
      <c r="F54" s="592"/>
      <c r="G54" s="260">
        <v>250</v>
      </c>
      <c r="H54" s="445"/>
      <c r="I54" s="445"/>
      <c r="J54" s="445" t="s">
        <v>721</v>
      </c>
      <c r="K54" s="259">
        <v>0</v>
      </c>
    </row>
    <row r="55" spans="1:11" x14ac:dyDescent="0.25">
      <c r="A55" s="57"/>
      <c r="B55" s="260"/>
      <c r="C55" s="445"/>
      <c r="D55" s="592"/>
      <c r="E55" s="592"/>
      <c r="F55" s="592"/>
      <c r="G55" s="260"/>
      <c r="H55" s="445"/>
      <c r="I55" s="445"/>
      <c r="J55" s="445"/>
      <c r="K55" s="256"/>
    </row>
    <row r="56" spans="1:11" x14ac:dyDescent="0.25">
      <c r="A56" s="53" t="s">
        <v>158</v>
      </c>
      <c r="B56" s="549"/>
      <c r="C56" s="549"/>
      <c r="D56" s="368"/>
      <c r="E56" s="368"/>
      <c r="F56" s="368"/>
      <c r="G56" s="549"/>
      <c r="H56" s="549"/>
      <c r="I56" s="549"/>
      <c r="J56" s="549"/>
      <c r="K56" s="255">
        <f>SUM(K57)</f>
        <v>0</v>
      </c>
    </row>
    <row r="57" spans="1:11" x14ac:dyDescent="0.25">
      <c r="A57" s="57"/>
      <c r="B57" s="445"/>
      <c r="C57" s="445"/>
      <c r="D57" s="592"/>
      <c r="E57" s="592"/>
      <c r="F57" s="592"/>
      <c r="G57" s="445"/>
      <c r="H57" s="445"/>
      <c r="I57" s="445"/>
      <c r="J57" s="445"/>
      <c r="K57" s="256"/>
    </row>
    <row r="58" spans="1:11" x14ac:dyDescent="0.25">
      <c r="A58" s="53" t="s">
        <v>163</v>
      </c>
      <c r="B58" s="549"/>
      <c r="C58" s="549"/>
      <c r="D58" s="368"/>
      <c r="E58" s="368"/>
      <c r="F58" s="368"/>
      <c r="G58" s="549"/>
      <c r="H58" s="549"/>
      <c r="I58" s="549"/>
      <c r="J58" s="549"/>
      <c r="K58" s="255">
        <f>SUM(K59)</f>
        <v>0</v>
      </c>
    </row>
    <row r="59" spans="1:11" x14ac:dyDescent="0.25">
      <c r="A59" s="57"/>
      <c r="B59" s="445"/>
      <c r="C59" s="445"/>
      <c r="D59" s="592"/>
      <c r="E59" s="592"/>
      <c r="F59" s="592"/>
      <c r="G59" s="445"/>
      <c r="H59" s="445"/>
      <c r="I59" s="445"/>
      <c r="J59" s="445"/>
      <c r="K59" s="256"/>
    </row>
    <row r="60" spans="1:11" x14ac:dyDescent="0.25">
      <c r="A60" s="53" t="s">
        <v>164</v>
      </c>
      <c r="B60" s="549"/>
      <c r="C60" s="549"/>
      <c r="D60" s="368"/>
      <c r="E60" s="368"/>
      <c r="F60" s="368"/>
      <c r="G60" s="549"/>
      <c r="H60" s="549"/>
      <c r="I60" s="549"/>
      <c r="J60" s="549"/>
      <c r="K60" s="255">
        <f>SUM(K61)</f>
        <v>0</v>
      </c>
    </row>
    <row r="61" spans="1:11" x14ac:dyDescent="0.25">
      <c r="A61" s="57"/>
      <c r="B61" s="445"/>
      <c r="C61" s="445"/>
      <c r="D61" s="592"/>
      <c r="E61" s="592"/>
      <c r="F61" s="592"/>
      <c r="G61" s="445"/>
      <c r="H61" s="445"/>
      <c r="I61" s="445"/>
      <c r="J61" s="445"/>
      <c r="K61" s="256"/>
    </row>
    <row r="62" spans="1:11" x14ac:dyDescent="0.25">
      <c r="A62" s="53" t="s">
        <v>165</v>
      </c>
      <c r="B62" s="549"/>
      <c r="C62" s="549"/>
      <c r="D62" s="368"/>
      <c r="E62" s="368"/>
      <c r="F62" s="368"/>
      <c r="G62" s="549"/>
      <c r="H62" s="549"/>
      <c r="I62" s="549"/>
      <c r="J62" s="549"/>
      <c r="K62" s="255">
        <f>SUM(K63:K67)</f>
        <v>264867.88</v>
      </c>
    </row>
    <row r="63" spans="1:11" x14ac:dyDescent="0.25">
      <c r="A63" s="65" t="s">
        <v>765</v>
      </c>
      <c r="B63" s="317"/>
      <c r="C63" s="317"/>
      <c r="D63" s="305"/>
      <c r="E63" s="305"/>
      <c r="F63" s="305"/>
      <c r="G63" s="317"/>
      <c r="H63" s="317"/>
      <c r="I63" s="317"/>
      <c r="J63" s="317"/>
      <c r="K63" s="259">
        <v>148.44999999999999</v>
      </c>
    </row>
    <row r="64" spans="1:11" x14ac:dyDescent="0.25">
      <c r="A64" s="57" t="s">
        <v>766</v>
      </c>
      <c r="B64" s="445"/>
      <c r="C64" s="445" t="s">
        <v>171</v>
      </c>
      <c r="D64" s="592"/>
      <c r="E64" s="592"/>
      <c r="F64" s="592"/>
      <c r="G64" s="445"/>
      <c r="H64" s="445"/>
      <c r="I64" s="445"/>
      <c r="J64" s="445"/>
      <c r="K64" s="259">
        <v>14225.68</v>
      </c>
    </row>
    <row r="65" spans="1:26" x14ac:dyDescent="0.25">
      <c r="A65" s="65" t="s">
        <v>767</v>
      </c>
      <c r="B65" s="317"/>
      <c r="C65" s="317"/>
      <c r="D65" s="305"/>
      <c r="E65" s="305"/>
      <c r="F65" s="305"/>
      <c r="G65" s="317"/>
      <c r="H65" s="317"/>
      <c r="I65" s="317"/>
      <c r="J65" s="317"/>
      <c r="K65" s="259">
        <v>17490.5</v>
      </c>
    </row>
    <row r="66" spans="1:26" x14ac:dyDescent="0.25">
      <c r="A66" s="123" t="s">
        <v>768</v>
      </c>
      <c r="B66" s="317"/>
      <c r="C66" s="317"/>
      <c r="D66" s="305"/>
      <c r="E66" s="305"/>
      <c r="F66" s="305"/>
      <c r="G66" s="317"/>
      <c r="H66" s="317"/>
      <c r="I66" s="317"/>
      <c r="J66" s="317"/>
      <c r="K66" s="259">
        <v>163003.25</v>
      </c>
    </row>
    <row r="67" spans="1:26" ht="45" x14ac:dyDescent="0.2">
      <c r="A67" s="268" t="s">
        <v>769</v>
      </c>
      <c r="B67" s="269" t="s">
        <v>770</v>
      </c>
      <c r="C67" s="317"/>
      <c r="D67" s="317"/>
      <c r="E67" s="317"/>
      <c r="F67" s="317"/>
      <c r="G67" s="317"/>
      <c r="H67" s="317"/>
      <c r="I67" s="317"/>
      <c r="J67" s="317"/>
      <c r="K67" s="270">
        <v>70000</v>
      </c>
      <c r="L67" s="271"/>
      <c r="M67" s="271"/>
      <c r="N67" s="271"/>
      <c r="O67" s="271"/>
      <c r="P67" s="271"/>
      <c r="Q67" s="271"/>
      <c r="R67" s="271"/>
      <c r="S67" s="271"/>
      <c r="T67" s="271"/>
      <c r="U67" s="271"/>
      <c r="V67" s="271"/>
      <c r="W67" s="271"/>
      <c r="X67" s="271"/>
      <c r="Y67" s="271"/>
      <c r="Z67" s="271"/>
    </row>
    <row r="68" spans="1:26" x14ac:dyDescent="0.25">
      <c r="A68" s="245" t="s">
        <v>168</v>
      </c>
      <c r="B68" s="450"/>
      <c r="C68" s="450"/>
      <c r="D68" s="734"/>
      <c r="E68" s="734"/>
      <c r="F68" s="734"/>
      <c r="G68" s="450"/>
      <c r="H68" s="450"/>
      <c r="I68" s="450"/>
      <c r="J68" s="450"/>
      <c r="K68" s="273">
        <f>+K9+K11+K18+K20+K56+K58+K60+K62</f>
        <v>2174276.9</v>
      </c>
    </row>
    <row r="69" spans="1:26" x14ac:dyDescent="0.2">
      <c r="C69" s="271"/>
      <c r="G69" s="271"/>
    </row>
    <row r="70" spans="1:26" x14ac:dyDescent="0.2">
      <c r="C70" s="271"/>
      <c r="G70" s="271"/>
    </row>
    <row r="71" spans="1:26" x14ac:dyDescent="0.2">
      <c r="C71" s="271"/>
      <c r="G71" s="271"/>
    </row>
    <row r="72" spans="1:26" x14ac:dyDescent="0.2">
      <c r="C72" s="271"/>
      <c r="G72" s="271"/>
    </row>
    <row r="73" spans="1:26" x14ac:dyDescent="0.2">
      <c r="C73" s="271"/>
      <c r="G73" s="271"/>
    </row>
    <row r="74" spans="1:26" x14ac:dyDescent="0.2">
      <c r="C74" s="271"/>
      <c r="G74" s="271"/>
    </row>
    <row r="75" spans="1:26" x14ac:dyDescent="0.2">
      <c r="C75" s="271"/>
      <c r="G75" s="271"/>
    </row>
    <row r="76" spans="1:26" x14ac:dyDescent="0.2">
      <c r="C76" s="271"/>
      <c r="G76" s="271"/>
    </row>
    <row r="77" spans="1:26" x14ac:dyDescent="0.2">
      <c r="C77" s="271"/>
      <c r="G77" s="271"/>
    </row>
    <row r="78" spans="1:26" x14ac:dyDescent="0.2">
      <c r="C78" s="271"/>
      <c r="G78" s="271"/>
    </row>
    <row r="79" spans="1:26" x14ac:dyDescent="0.2">
      <c r="C79" s="271"/>
      <c r="G79" s="271"/>
    </row>
    <row r="80" spans="1:26" x14ac:dyDescent="0.2">
      <c r="C80" s="271"/>
      <c r="G80" s="271"/>
    </row>
    <row r="81" spans="3:7" x14ac:dyDescent="0.2">
      <c r="C81" s="271"/>
      <c r="G81" s="271"/>
    </row>
    <row r="82" spans="3:7" x14ac:dyDescent="0.2">
      <c r="C82" s="271"/>
      <c r="G82" s="271"/>
    </row>
    <row r="83" spans="3:7" x14ac:dyDescent="0.2">
      <c r="C83" s="271"/>
      <c r="G83" s="271"/>
    </row>
    <row r="84" spans="3:7" x14ac:dyDescent="0.2">
      <c r="C84" s="271"/>
      <c r="G84" s="271"/>
    </row>
    <row r="85" spans="3:7" x14ac:dyDescent="0.2">
      <c r="C85" s="271"/>
      <c r="G85" s="271"/>
    </row>
    <row r="86" spans="3:7" x14ac:dyDescent="0.2">
      <c r="C86" s="271"/>
      <c r="G86" s="271"/>
    </row>
    <row r="87" spans="3:7" x14ac:dyDescent="0.2">
      <c r="C87" s="271"/>
      <c r="G87" s="271"/>
    </row>
    <row r="88" spans="3:7" x14ac:dyDescent="0.2">
      <c r="C88" s="271"/>
      <c r="G88" s="271"/>
    </row>
    <row r="89" spans="3:7" x14ac:dyDescent="0.2">
      <c r="C89" s="271"/>
      <c r="G89" s="271"/>
    </row>
    <row r="90" spans="3:7" x14ac:dyDescent="0.2">
      <c r="C90" s="271"/>
      <c r="G90" s="271"/>
    </row>
    <row r="91" spans="3:7" x14ac:dyDescent="0.2">
      <c r="C91" s="271"/>
      <c r="G91" s="271"/>
    </row>
    <row r="92" spans="3:7" x14ac:dyDescent="0.2">
      <c r="C92" s="271"/>
      <c r="G92" s="271"/>
    </row>
    <row r="93" spans="3:7" x14ac:dyDescent="0.2">
      <c r="C93" s="271"/>
      <c r="G93" s="271"/>
    </row>
    <row r="94" spans="3:7" x14ac:dyDescent="0.2">
      <c r="C94" s="271"/>
      <c r="G94" s="271"/>
    </row>
    <row r="95" spans="3:7" x14ac:dyDescent="0.2">
      <c r="C95" s="271"/>
      <c r="G95" s="271"/>
    </row>
    <row r="96" spans="3:7" x14ac:dyDescent="0.2">
      <c r="C96" s="271"/>
      <c r="G96" s="271"/>
    </row>
    <row r="97" spans="3:7" x14ac:dyDescent="0.2">
      <c r="C97" s="271"/>
      <c r="G97" s="271"/>
    </row>
    <row r="98" spans="3:7" x14ac:dyDescent="0.2">
      <c r="C98" s="271"/>
      <c r="G98" s="271"/>
    </row>
    <row r="99" spans="3:7" x14ac:dyDescent="0.2">
      <c r="C99" s="271"/>
      <c r="G99" s="271"/>
    </row>
    <row r="100" spans="3:7" x14ac:dyDescent="0.2">
      <c r="C100" s="271"/>
      <c r="G100" s="271"/>
    </row>
    <row r="101" spans="3:7" x14ac:dyDescent="0.2">
      <c r="C101" s="271"/>
      <c r="G101" s="271"/>
    </row>
    <row r="102" spans="3:7" x14ac:dyDescent="0.2">
      <c r="C102" s="271"/>
      <c r="G102" s="271"/>
    </row>
    <row r="103" spans="3:7" x14ac:dyDescent="0.2">
      <c r="C103" s="271"/>
      <c r="G103" s="271"/>
    </row>
    <row r="104" spans="3:7" x14ac:dyDescent="0.2">
      <c r="C104" s="271"/>
      <c r="G104" s="271"/>
    </row>
    <row r="105" spans="3:7" x14ac:dyDescent="0.2">
      <c r="C105" s="271"/>
      <c r="G105" s="271"/>
    </row>
    <row r="106" spans="3:7" x14ac:dyDescent="0.2">
      <c r="C106" s="271"/>
      <c r="G106" s="271"/>
    </row>
    <row r="107" spans="3:7" x14ac:dyDescent="0.2">
      <c r="C107" s="271"/>
      <c r="G107" s="271"/>
    </row>
    <row r="108" spans="3:7" x14ac:dyDescent="0.2">
      <c r="C108" s="271"/>
      <c r="G108" s="271"/>
    </row>
    <row r="109" spans="3:7" x14ac:dyDescent="0.2">
      <c r="C109" s="271"/>
      <c r="G109" s="271"/>
    </row>
    <row r="110" spans="3:7" x14ac:dyDescent="0.2">
      <c r="C110" s="271"/>
      <c r="G110" s="271"/>
    </row>
    <row r="111" spans="3:7" x14ac:dyDescent="0.2">
      <c r="C111" s="271"/>
      <c r="G111" s="271"/>
    </row>
    <row r="112" spans="3:7" x14ac:dyDescent="0.2">
      <c r="C112" s="271"/>
      <c r="G112" s="271"/>
    </row>
    <row r="113" spans="3:7" x14ac:dyDescent="0.2">
      <c r="C113" s="271"/>
      <c r="G113" s="271"/>
    </row>
    <row r="114" spans="3:7" x14ac:dyDescent="0.2">
      <c r="C114" s="271"/>
      <c r="G114" s="271"/>
    </row>
    <row r="115" spans="3:7" x14ac:dyDescent="0.2">
      <c r="C115" s="271"/>
      <c r="G115" s="271"/>
    </row>
    <row r="116" spans="3:7" x14ac:dyDescent="0.2">
      <c r="C116" s="271"/>
      <c r="G116" s="271"/>
    </row>
    <row r="117" spans="3:7" x14ac:dyDescent="0.2">
      <c r="C117" s="271"/>
      <c r="G117" s="271"/>
    </row>
    <row r="118" spans="3:7" x14ac:dyDescent="0.2">
      <c r="C118" s="271"/>
      <c r="G118" s="271"/>
    </row>
    <row r="119" spans="3:7" x14ac:dyDescent="0.2">
      <c r="C119" s="271"/>
      <c r="G119" s="271"/>
    </row>
    <row r="120" spans="3:7" x14ac:dyDescent="0.2">
      <c r="C120" s="271"/>
      <c r="G120" s="271"/>
    </row>
    <row r="121" spans="3:7" x14ac:dyDescent="0.2">
      <c r="C121" s="271"/>
      <c r="G121" s="271"/>
    </row>
    <row r="122" spans="3:7" x14ac:dyDescent="0.2">
      <c r="C122" s="271"/>
      <c r="G122" s="271"/>
    </row>
    <row r="123" spans="3:7" x14ac:dyDescent="0.2">
      <c r="C123" s="271"/>
      <c r="G123" s="271"/>
    </row>
    <row r="124" spans="3:7" x14ac:dyDescent="0.2">
      <c r="C124" s="271"/>
      <c r="G124" s="271"/>
    </row>
    <row r="125" spans="3:7" x14ac:dyDescent="0.2">
      <c r="C125" s="271"/>
      <c r="G125" s="271"/>
    </row>
    <row r="126" spans="3:7" x14ac:dyDescent="0.2">
      <c r="C126" s="271"/>
      <c r="G126" s="271"/>
    </row>
    <row r="127" spans="3:7" x14ac:dyDescent="0.2">
      <c r="C127" s="271"/>
      <c r="G127" s="271"/>
    </row>
    <row r="128" spans="3:7" x14ac:dyDescent="0.2">
      <c r="C128" s="271"/>
      <c r="G128" s="271"/>
    </row>
    <row r="129" spans="3:7" x14ac:dyDescent="0.2">
      <c r="C129" s="271"/>
      <c r="G129" s="271"/>
    </row>
    <row r="130" spans="3:7" x14ac:dyDescent="0.2">
      <c r="C130" s="271"/>
      <c r="G130" s="271"/>
    </row>
    <row r="131" spans="3:7" x14ac:dyDescent="0.2">
      <c r="C131" s="271"/>
      <c r="G131" s="271"/>
    </row>
    <row r="132" spans="3:7" x14ac:dyDescent="0.2">
      <c r="C132" s="271"/>
      <c r="G132" s="271"/>
    </row>
    <row r="133" spans="3:7" x14ac:dyDescent="0.2">
      <c r="C133" s="271"/>
      <c r="G133" s="271"/>
    </row>
    <row r="134" spans="3:7" x14ac:dyDescent="0.2">
      <c r="C134" s="271"/>
      <c r="G134" s="271"/>
    </row>
    <row r="135" spans="3:7" x14ac:dyDescent="0.2">
      <c r="C135" s="271"/>
      <c r="G135" s="271"/>
    </row>
    <row r="136" spans="3:7" x14ac:dyDescent="0.2">
      <c r="C136" s="271"/>
      <c r="G136" s="271"/>
    </row>
    <row r="137" spans="3:7" x14ac:dyDescent="0.2">
      <c r="C137" s="271"/>
      <c r="G137" s="271"/>
    </row>
    <row r="138" spans="3:7" x14ac:dyDescent="0.2">
      <c r="C138" s="271"/>
      <c r="G138" s="271"/>
    </row>
    <row r="139" spans="3:7" x14ac:dyDescent="0.2">
      <c r="C139" s="271"/>
      <c r="G139" s="271"/>
    </row>
    <row r="140" spans="3:7" x14ac:dyDescent="0.2">
      <c r="C140" s="271"/>
      <c r="G140" s="271"/>
    </row>
    <row r="141" spans="3:7" x14ac:dyDescent="0.2">
      <c r="C141" s="271"/>
      <c r="G141" s="271"/>
    </row>
    <row r="142" spans="3:7" x14ac:dyDescent="0.2">
      <c r="C142" s="271"/>
      <c r="G142" s="271"/>
    </row>
    <row r="143" spans="3:7" x14ac:dyDescent="0.2">
      <c r="C143" s="271"/>
      <c r="G143" s="271"/>
    </row>
    <row r="144" spans="3:7" x14ac:dyDescent="0.2">
      <c r="C144" s="271"/>
      <c r="G144" s="271"/>
    </row>
    <row r="145" spans="3:7" x14ac:dyDescent="0.2">
      <c r="C145" s="271"/>
      <c r="G145" s="271"/>
    </row>
    <row r="146" spans="3:7" x14ac:dyDescent="0.2">
      <c r="C146" s="271"/>
      <c r="G146" s="271"/>
    </row>
    <row r="147" spans="3:7" x14ac:dyDescent="0.2">
      <c r="C147" s="271"/>
      <c r="G147" s="271"/>
    </row>
    <row r="148" spans="3:7" x14ac:dyDescent="0.2">
      <c r="C148" s="271"/>
      <c r="G148" s="271"/>
    </row>
    <row r="149" spans="3:7" x14ac:dyDescent="0.2">
      <c r="C149" s="271"/>
      <c r="G149" s="271"/>
    </row>
    <row r="150" spans="3:7" x14ac:dyDescent="0.2">
      <c r="C150" s="271"/>
      <c r="G150" s="271"/>
    </row>
    <row r="151" spans="3:7" x14ac:dyDescent="0.2">
      <c r="C151" s="271"/>
      <c r="G151" s="271"/>
    </row>
    <row r="152" spans="3:7" x14ac:dyDescent="0.2">
      <c r="C152" s="271"/>
      <c r="G152" s="271"/>
    </row>
    <row r="153" spans="3:7" x14ac:dyDescent="0.2">
      <c r="C153" s="271"/>
      <c r="G153" s="271"/>
    </row>
    <row r="154" spans="3:7" x14ac:dyDescent="0.2">
      <c r="C154" s="271"/>
      <c r="G154" s="271"/>
    </row>
    <row r="155" spans="3:7" x14ac:dyDescent="0.2">
      <c r="C155" s="271"/>
      <c r="G155" s="271"/>
    </row>
    <row r="156" spans="3:7" x14ac:dyDescent="0.2">
      <c r="C156" s="271"/>
      <c r="G156" s="271"/>
    </row>
    <row r="157" spans="3:7" x14ac:dyDescent="0.2">
      <c r="C157" s="271"/>
      <c r="G157" s="271"/>
    </row>
    <row r="158" spans="3:7" x14ac:dyDescent="0.2">
      <c r="C158" s="271"/>
      <c r="G158" s="271"/>
    </row>
    <row r="159" spans="3:7" x14ac:dyDescent="0.2">
      <c r="C159" s="271"/>
      <c r="G159" s="271"/>
    </row>
    <row r="160" spans="3:7" x14ac:dyDescent="0.2">
      <c r="C160" s="271"/>
      <c r="G160" s="271"/>
    </row>
    <row r="161" spans="3:7" x14ac:dyDescent="0.2">
      <c r="C161" s="271"/>
      <c r="G161" s="271"/>
    </row>
    <row r="162" spans="3:7" x14ac:dyDescent="0.2">
      <c r="C162" s="271"/>
      <c r="G162" s="271"/>
    </row>
    <row r="163" spans="3:7" x14ac:dyDescent="0.2">
      <c r="C163" s="271"/>
      <c r="G163" s="271"/>
    </row>
    <row r="164" spans="3:7" x14ac:dyDescent="0.2">
      <c r="C164" s="271"/>
      <c r="G164" s="271"/>
    </row>
    <row r="165" spans="3:7" x14ac:dyDescent="0.2">
      <c r="C165" s="271"/>
      <c r="G165" s="271"/>
    </row>
    <row r="166" spans="3:7" x14ac:dyDescent="0.2">
      <c r="C166" s="271"/>
      <c r="G166" s="271"/>
    </row>
    <row r="167" spans="3:7" x14ac:dyDescent="0.2">
      <c r="C167" s="271"/>
      <c r="G167" s="271"/>
    </row>
    <row r="168" spans="3:7" x14ac:dyDescent="0.2">
      <c r="C168" s="271"/>
      <c r="G168" s="271"/>
    </row>
    <row r="169" spans="3:7" x14ac:dyDescent="0.2">
      <c r="C169" s="271"/>
      <c r="G169" s="271"/>
    </row>
    <row r="170" spans="3:7" x14ac:dyDescent="0.2">
      <c r="C170" s="271"/>
      <c r="G170" s="271"/>
    </row>
    <row r="171" spans="3:7" x14ac:dyDescent="0.2">
      <c r="C171" s="271"/>
      <c r="G171" s="271"/>
    </row>
    <row r="172" spans="3:7" x14ac:dyDescent="0.2">
      <c r="C172" s="271"/>
      <c r="G172" s="271"/>
    </row>
    <row r="173" spans="3:7" x14ac:dyDescent="0.2">
      <c r="C173" s="271"/>
      <c r="G173" s="271"/>
    </row>
    <row r="174" spans="3:7" x14ac:dyDescent="0.2">
      <c r="C174" s="271"/>
      <c r="G174" s="271"/>
    </row>
    <row r="175" spans="3:7" x14ac:dyDescent="0.2">
      <c r="C175" s="271"/>
      <c r="G175" s="271"/>
    </row>
    <row r="176" spans="3:7" x14ac:dyDescent="0.2">
      <c r="C176" s="271"/>
      <c r="G176" s="271"/>
    </row>
    <row r="177" spans="3:7" x14ac:dyDescent="0.2">
      <c r="C177" s="271"/>
      <c r="G177" s="271"/>
    </row>
    <row r="178" spans="3:7" x14ac:dyDescent="0.2">
      <c r="C178" s="271"/>
      <c r="G178" s="271"/>
    </row>
    <row r="179" spans="3:7" x14ac:dyDescent="0.2">
      <c r="C179" s="271"/>
      <c r="G179" s="271"/>
    </row>
    <row r="180" spans="3:7" x14ac:dyDescent="0.2">
      <c r="C180" s="271"/>
      <c r="G180" s="271"/>
    </row>
    <row r="181" spans="3:7" x14ac:dyDescent="0.2">
      <c r="C181" s="271"/>
      <c r="G181" s="271"/>
    </row>
    <row r="182" spans="3:7" x14ac:dyDescent="0.2">
      <c r="C182" s="271"/>
      <c r="G182" s="271"/>
    </row>
    <row r="183" spans="3:7" x14ac:dyDescent="0.2">
      <c r="C183" s="271"/>
      <c r="G183" s="271"/>
    </row>
    <row r="184" spans="3:7" x14ac:dyDescent="0.2">
      <c r="C184" s="271"/>
      <c r="G184" s="271"/>
    </row>
    <row r="185" spans="3:7" x14ac:dyDescent="0.2">
      <c r="C185" s="271"/>
      <c r="G185" s="271"/>
    </row>
    <row r="186" spans="3:7" x14ac:dyDescent="0.2">
      <c r="C186" s="271"/>
      <c r="G186" s="271"/>
    </row>
    <row r="187" spans="3:7" x14ac:dyDescent="0.2">
      <c r="C187" s="271"/>
      <c r="G187" s="271"/>
    </row>
    <row r="188" spans="3:7" x14ac:dyDescent="0.2">
      <c r="C188" s="271"/>
      <c r="G188" s="271"/>
    </row>
    <row r="189" spans="3:7" x14ac:dyDescent="0.2">
      <c r="C189" s="271"/>
      <c r="G189" s="271"/>
    </row>
    <row r="190" spans="3:7" x14ac:dyDescent="0.2">
      <c r="C190" s="271"/>
      <c r="G190" s="271"/>
    </row>
    <row r="191" spans="3:7" x14ac:dyDescent="0.2">
      <c r="C191" s="271"/>
      <c r="G191" s="271"/>
    </row>
    <row r="192" spans="3:7" x14ac:dyDescent="0.2">
      <c r="C192" s="271"/>
      <c r="G192" s="271"/>
    </row>
    <row r="193" spans="3:7" x14ac:dyDescent="0.2">
      <c r="C193" s="271"/>
      <c r="G193" s="271"/>
    </row>
    <row r="194" spans="3:7" x14ac:dyDescent="0.2">
      <c r="C194" s="271"/>
      <c r="G194" s="271"/>
    </row>
    <row r="195" spans="3:7" x14ac:dyDescent="0.2">
      <c r="C195" s="271"/>
      <c r="G195" s="271"/>
    </row>
    <row r="196" spans="3:7" x14ac:dyDescent="0.2">
      <c r="C196" s="271"/>
      <c r="G196" s="271"/>
    </row>
    <row r="197" spans="3:7" x14ac:dyDescent="0.2">
      <c r="C197" s="271"/>
      <c r="G197" s="271"/>
    </row>
    <row r="198" spans="3:7" x14ac:dyDescent="0.2">
      <c r="C198" s="271"/>
      <c r="G198" s="271"/>
    </row>
    <row r="199" spans="3:7" x14ac:dyDescent="0.2">
      <c r="C199" s="271"/>
      <c r="G199" s="271"/>
    </row>
    <row r="200" spans="3:7" x14ac:dyDescent="0.2">
      <c r="C200" s="271"/>
      <c r="G200" s="271"/>
    </row>
    <row r="201" spans="3:7" x14ac:dyDescent="0.2">
      <c r="C201" s="271"/>
      <c r="G201" s="271"/>
    </row>
    <row r="202" spans="3:7" x14ac:dyDescent="0.2">
      <c r="C202" s="271"/>
      <c r="G202" s="271"/>
    </row>
    <row r="203" spans="3:7" x14ac:dyDescent="0.2">
      <c r="C203" s="271"/>
      <c r="G203" s="271"/>
    </row>
    <row r="204" spans="3:7" x14ac:dyDescent="0.2">
      <c r="C204" s="271"/>
      <c r="G204" s="271"/>
    </row>
    <row r="205" spans="3:7" x14ac:dyDescent="0.2">
      <c r="C205" s="271"/>
      <c r="G205" s="271"/>
    </row>
    <row r="206" spans="3:7" x14ac:dyDescent="0.2">
      <c r="C206" s="271"/>
      <c r="G206" s="271"/>
    </row>
    <row r="207" spans="3:7" x14ac:dyDescent="0.2">
      <c r="C207" s="271"/>
      <c r="G207" s="271"/>
    </row>
    <row r="208" spans="3:7" x14ac:dyDescent="0.2">
      <c r="C208" s="271"/>
      <c r="G208" s="271"/>
    </row>
    <row r="209" spans="3:7" x14ac:dyDescent="0.2">
      <c r="C209" s="271"/>
      <c r="G209" s="271"/>
    </row>
    <row r="210" spans="3:7" x14ac:dyDescent="0.2">
      <c r="C210" s="271"/>
      <c r="G210" s="271"/>
    </row>
    <row r="211" spans="3:7" x14ac:dyDescent="0.2">
      <c r="C211" s="271"/>
      <c r="G211" s="271"/>
    </row>
    <row r="212" spans="3:7" x14ac:dyDescent="0.2">
      <c r="C212" s="271"/>
      <c r="G212" s="271"/>
    </row>
    <row r="213" spans="3:7" x14ac:dyDescent="0.2">
      <c r="C213" s="271"/>
      <c r="G213" s="271"/>
    </row>
    <row r="214" spans="3:7" x14ac:dyDescent="0.2">
      <c r="C214" s="271"/>
      <c r="G214" s="271"/>
    </row>
    <row r="215" spans="3:7" x14ac:dyDescent="0.2">
      <c r="C215" s="271"/>
      <c r="G215" s="271"/>
    </row>
    <row r="216" spans="3:7" x14ac:dyDescent="0.2">
      <c r="C216" s="271"/>
      <c r="G216" s="271"/>
    </row>
    <row r="217" spans="3:7" x14ac:dyDescent="0.2">
      <c r="C217" s="271"/>
      <c r="G217" s="271"/>
    </row>
    <row r="218" spans="3:7" x14ac:dyDescent="0.2">
      <c r="C218" s="271"/>
      <c r="G218" s="271"/>
    </row>
    <row r="219" spans="3:7" x14ac:dyDescent="0.2">
      <c r="C219" s="271"/>
      <c r="G219" s="271"/>
    </row>
    <row r="220" spans="3:7" x14ac:dyDescent="0.2">
      <c r="C220" s="271"/>
      <c r="G220" s="271"/>
    </row>
    <row r="221" spans="3:7" x14ac:dyDescent="0.2">
      <c r="C221" s="271"/>
      <c r="G221" s="271"/>
    </row>
    <row r="222" spans="3:7" x14ac:dyDescent="0.2">
      <c r="C222" s="271"/>
      <c r="G222" s="271"/>
    </row>
    <row r="223" spans="3:7" x14ac:dyDescent="0.2">
      <c r="C223" s="271"/>
      <c r="G223" s="271"/>
    </row>
    <row r="224" spans="3:7" x14ac:dyDescent="0.2">
      <c r="C224" s="271"/>
      <c r="G224" s="271"/>
    </row>
    <row r="225" spans="3:7" x14ac:dyDescent="0.2">
      <c r="C225" s="271"/>
      <c r="G225" s="271"/>
    </row>
    <row r="226" spans="3:7" x14ac:dyDescent="0.2">
      <c r="C226" s="271"/>
      <c r="G226" s="271"/>
    </row>
    <row r="227" spans="3:7" x14ac:dyDescent="0.2">
      <c r="C227" s="271"/>
      <c r="G227" s="271"/>
    </row>
    <row r="228" spans="3:7" x14ac:dyDescent="0.2">
      <c r="C228" s="271"/>
      <c r="G228" s="271"/>
    </row>
    <row r="229" spans="3:7" x14ac:dyDescent="0.2">
      <c r="C229" s="271"/>
      <c r="G229" s="271"/>
    </row>
    <row r="230" spans="3:7" x14ac:dyDescent="0.2">
      <c r="C230" s="271"/>
      <c r="G230" s="271"/>
    </row>
    <row r="231" spans="3:7" x14ac:dyDescent="0.2">
      <c r="C231" s="271"/>
      <c r="G231" s="271"/>
    </row>
    <row r="232" spans="3:7" x14ac:dyDescent="0.2">
      <c r="C232" s="271"/>
      <c r="G232" s="271"/>
    </row>
    <row r="233" spans="3:7" x14ac:dyDescent="0.2">
      <c r="C233" s="271"/>
      <c r="G233" s="271"/>
    </row>
    <row r="234" spans="3:7" x14ac:dyDescent="0.2">
      <c r="C234" s="271"/>
      <c r="G234" s="271"/>
    </row>
    <row r="235" spans="3:7" x14ac:dyDescent="0.2">
      <c r="C235" s="271"/>
      <c r="G235" s="271"/>
    </row>
    <row r="236" spans="3:7" x14ac:dyDescent="0.2">
      <c r="C236" s="271"/>
      <c r="G236" s="271"/>
    </row>
    <row r="237" spans="3:7" x14ac:dyDescent="0.2">
      <c r="C237" s="271"/>
      <c r="G237" s="271"/>
    </row>
    <row r="238" spans="3:7" x14ac:dyDescent="0.2">
      <c r="C238" s="271"/>
      <c r="G238" s="271"/>
    </row>
    <row r="239" spans="3:7" x14ac:dyDescent="0.2">
      <c r="C239" s="271"/>
      <c r="G239" s="271"/>
    </row>
    <row r="240" spans="3:7" x14ac:dyDescent="0.2">
      <c r="C240" s="271"/>
      <c r="G240" s="271"/>
    </row>
    <row r="241" spans="3:7" x14ac:dyDescent="0.2">
      <c r="C241" s="271"/>
      <c r="G241" s="271"/>
    </row>
    <row r="242" spans="3:7" x14ac:dyDescent="0.2">
      <c r="C242" s="271"/>
      <c r="G242" s="271"/>
    </row>
    <row r="243" spans="3:7" x14ac:dyDescent="0.2">
      <c r="C243" s="271"/>
      <c r="G243" s="271"/>
    </row>
    <row r="244" spans="3:7" x14ac:dyDescent="0.2">
      <c r="C244" s="271"/>
      <c r="G244" s="271"/>
    </row>
    <row r="245" spans="3:7" x14ac:dyDescent="0.2">
      <c r="C245" s="271"/>
      <c r="G245" s="271"/>
    </row>
    <row r="246" spans="3:7" x14ac:dyDescent="0.2">
      <c r="C246" s="271"/>
      <c r="G246" s="271"/>
    </row>
    <row r="247" spans="3:7" x14ac:dyDescent="0.2">
      <c r="C247" s="271"/>
      <c r="G247" s="271"/>
    </row>
    <row r="248" spans="3:7" x14ac:dyDescent="0.2">
      <c r="C248" s="271"/>
      <c r="G248" s="271"/>
    </row>
    <row r="249" spans="3:7" x14ac:dyDescent="0.2">
      <c r="C249" s="271"/>
      <c r="G249" s="271"/>
    </row>
    <row r="250" spans="3:7" x14ac:dyDescent="0.2">
      <c r="C250" s="271"/>
      <c r="G250" s="271"/>
    </row>
    <row r="251" spans="3:7" x14ac:dyDescent="0.2">
      <c r="C251" s="271"/>
      <c r="G251" s="271"/>
    </row>
    <row r="252" spans="3:7" x14ac:dyDescent="0.2">
      <c r="C252" s="271"/>
      <c r="G252" s="271"/>
    </row>
    <row r="253" spans="3:7" x14ac:dyDescent="0.2">
      <c r="C253" s="271"/>
      <c r="G253" s="271"/>
    </row>
    <row r="254" spans="3:7" x14ac:dyDescent="0.2">
      <c r="C254" s="271"/>
      <c r="G254" s="271"/>
    </row>
    <row r="255" spans="3:7" x14ac:dyDescent="0.2">
      <c r="C255" s="271"/>
      <c r="G255" s="271"/>
    </row>
    <row r="256" spans="3:7" x14ac:dyDescent="0.2">
      <c r="C256" s="271"/>
      <c r="G256" s="271"/>
    </row>
    <row r="257" spans="3:7" x14ac:dyDescent="0.2">
      <c r="C257" s="271"/>
      <c r="G257" s="271"/>
    </row>
    <row r="258" spans="3:7" x14ac:dyDescent="0.2">
      <c r="C258" s="271"/>
      <c r="G258" s="271"/>
    </row>
    <row r="259" spans="3:7" x14ac:dyDescent="0.2">
      <c r="C259" s="271"/>
      <c r="G259" s="271"/>
    </row>
    <row r="260" spans="3:7" x14ac:dyDescent="0.2">
      <c r="C260" s="271"/>
      <c r="G260" s="271"/>
    </row>
    <row r="261" spans="3:7" x14ac:dyDescent="0.2">
      <c r="C261" s="271"/>
      <c r="G261" s="271"/>
    </row>
    <row r="262" spans="3:7" x14ac:dyDescent="0.2">
      <c r="C262" s="271"/>
      <c r="G262" s="271"/>
    </row>
    <row r="263" spans="3:7" x14ac:dyDescent="0.2">
      <c r="C263" s="271"/>
      <c r="G263" s="271"/>
    </row>
    <row r="264" spans="3:7" x14ac:dyDescent="0.2">
      <c r="C264" s="271"/>
      <c r="G264" s="271"/>
    </row>
    <row r="265" spans="3:7" x14ac:dyDescent="0.2">
      <c r="C265" s="271"/>
      <c r="G265" s="271"/>
    </row>
    <row r="266" spans="3:7" x14ac:dyDescent="0.2">
      <c r="C266" s="271"/>
      <c r="G266" s="271"/>
    </row>
    <row r="267" spans="3:7" x14ac:dyDescent="0.2">
      <c r="C267" s="271"/>
      <c r="G267" s="271"/>
    </row>
    <row r="268" spans="3:7" x14ac:dyDescent="0.2">
      <c r="C268" s="271"/>
      <c r="G268" s="271"/>
    </row>
    <row r="269" spans="3:7" x14ac:dyDescent="0.2">
      <c r="C269" s="271"/>
      <c r="G269" s="271"/>
    </row>
    <row r="270" spans="3:7" x14ac:dyDescent="0.2">
      <c r="C270" s="271"/>
      <c r="G270" s="271"/>
    </row>
    <row r="271" spans="3:7" x14ac:dyDescent="0.2">
      <c r="C271" s="271"/>
      <c r="G271" s="271"/>
    </row>
    <row r="272" spans="3:7" x14ac:dyDescent="0.2">
      <c r="C272" s="271"/>
      <c r="G272" s="271"/>
    </row>
    <row r="273" spans="3:7" x14ac:dyDescent="0.2">
      <c r="C273" s="271"/>
      <c r="G273" s="271"/>
    </row>
    <row r="274" spans="3:7" x14ac:dyDescent="0.2">
      <c r="C274" s="271"/>
      <c r="G274" s="271"/>
    </row>
    <row r="275" spans="3:7" x14ac:dyDescent="0.2">
      <c r="C275" s="271"/>
      <c r="G275" s="271"/>
    </row>
    <row r="276" spans="3:7" x14ac:dyDescent="0.2">
      <c r="C276" s="271"/>
      <c r="G276" s="271"/>
    </row>
    <row r="277" spans="3:7" x14ac:dyDescent="0.2">
      <c r="C277" s="271"/>
      <c r="G277" s="271"/>
    </row>
    <row r="278" spans="3:7" x14ac:dyDescent="0.2">
      <c r="C278" s="271"/>
      <c r="G278" s="271"/>
    </row>
    <row r="279" spans="3:7" x14ac:dyDescent="0.2">
      <c r="C279" s="271"/>
      <c r="G279" s="271"/>
    </row>
    <row r="280" spans="3:7" x14ac:dyDescent="0.2">
      <c r="C280" s="271"/>
      <c r="G280" s="271"/>
    </row>
    <row r="281" spans="3:7" x14ac:dyDescent="0.2">
      <c r="C281" s="271"/>
      <c r="G281" s="271"/>
    </row>
    <row r="282" spans="3:7" x14ac:dyDescent="0.2">
      <c r="C282" s="271"/>
      <c r="G282" s="271"/>
    </row>
    <row r="283" spans="3:7" x14ac:dyDescent="0.2">
      <c r="C283" s="271"/>
      <c r="G283" s="271"/>
    </row>
    <row r="284" spans="3:7" x14ac:dyDescent="0.2">
      <c r="C284" s="271"/>
      <c r="G284" s="271"/>
    </row>
    <row r="285" spans="3:7" x14ac:dyDescent="0.2">
      <c r="C285" s="271"/>
      <c r="G285" s="271"/>
    </row>
    <row r="286" spans="3:7" x14ac:dyDescent="0.2">
      <c r="C286" s="271"/>
      <c r="G286" s="271"/>
    </row>
    <row r="287" spans="3:7" x14ac:dyDescent="0.2">
      <c r="C287" s="271"/>
      <c r="G287" s="271"/>
    </row>
    <row r="288" spans="3:7" x14ac:dyDescent="0.2">
      <c r="C288" s="271"/>
      <c r="G288" s="271"/>
    </row>
    <row r="289" spans="3:7" x14ac:dyDescent="0.2">
      <c r="C289" s="271"/>
      <c r="G289" s="271"/>
    </row>
    <row r="290" spans="3:7" x14ac:dyDescent="0.2">
      <c r="C290" s="271"/>
      <c r="G290" s="271"/>
    </row>
    <row r="291" spans="3:7" x14ac:dyDescent="0.2">
      <c r="C291" s="271"/>
      <c r="G291" s="271"/>
    </row>
    <row r="292" spans="3:7" x14ac:dyDescent="0.2">
      <c r="C292" s="271"/>
      <c r="G292" s="271"/>
    </row>
    <row r="293" spans="3:7" x14ac:dyDescent="0.2">
      <c r="C293" s="271"/>
      <c r="G293" s="271"/>
    </row>
    <row r="294" spans="3:7" x14ac:dyDescent="0.2">
      <c r="C294" s="271"/>
      <c r="G294" s="271"/>
    </row>
    <row r="295" spans="3:7" x14ac:dyDescent="0.2">
      <c r="C295" s="271"/>
      <c r="G295" s="271"/>
    </row>
    <row r="296" spans="3:7" x14ac:dyDescent="0.2">
      <c r="C296" s="271"/>
      <c r="G296" s="271"/>
    </row>
    <row r="297" spans="3:7" x14ac:dyDescent="0.2">
      <c r="C297" s="271"/>
      <c r="G297" s="271"/>
    </row>
    <row r="298" spans="3:7" x14ac:dyDescent="0.2">
      <c r="C298" s="271"/>
      <c r="G298" s="271"/>
    </row>
    <row r="299" spans="3:7" x14ac:dyDescent="0.2">
      <c r="C299" s="271"/>
      <c r="G299" s="271"/>
    </row>
    <row r="300" spans="3:7" x14ac:dyDescent="0.2">
      <c r="C300" s="271"/>
      <c r="G300" s="271"/>
    </row>
    <row r="301" spans="3:7" x14ac:dyDescent="0.2">
      <c r="C301" s="271"/>
      <c r="G301" s="271"/>
    </row>
    <row r="302" spans="3:7" x14ac:dyDescent="0.2">
      <c r="C302" s="271"/>
      <c r="G302" s="271"/>
    </row>
    <row r="303" spans="3:7" x14ac:dyDescent="0.2">
      <c r="C303" s="271"/>
      <c r="G303" s="271"/>
    </row>
    <row r="304" spans="3:7" x14ac:dyDescent="0.2">
      <c r="C304" s="271"/>
      <c r="G304" s="271"/>
    </row>
    <row r="305" spans="3:7" x14ac:dyDescent="0.2">
      <c r="C305" s="271"/>
      <c r="G305" s="271"/>
    </row>
    <row r="306" spans="3:7" x14ac:dyDescent="0.2">
      <c r="C306" s="271"/>
      <c r="G306" s="271"/>
    </row>
    <row r="307" spans="3:7" x14ac:dyDescent="0.2">
      <c r="C307" s="271"/>
      <c r="G307" s="271"/>
    </row>
    <row r="308" spans="3:7" x14ac:dyDescent="0.2">
      <c r="C308" s="271"/>
      <c r="G308" s="271"/>
    </row>
    <row r="309" spans="3:7" x14ac:dyDescent="0.2">
      <c r="C309" s="271"/>
      <c r="G309" s="271"/>
    </row>
    <row r="310" spans="3:7" x14ac:dyDescent="0.2">
      <c r="C310" s="271"/>
      <c r="G310" s="271"/>
    </row>
    <row r="311" spans="3:7" x14ac:dyDescent="0.2">
      <c r="C311" s="271"/>
      <c r="G311" s="271"/>
    </row>
    <row r="312" spans="3:7" x14ac:dyDescent="0.2">
      <c r="C312" s="271"/>
      <c r="G312" s="271"/>
    </row>
    <row r="313" spans="3:7" x14ac:dyDescent="0.2">
      <c r="C313" s="271"/>
      <c r="G313" s="271"/>
    </row>
    <row r="314" spans="3:7" x14ac:dyDescent="0.2">
      <c r="C314" s="271"/>
      <c r="G314" s="271"/>
    </row>
    <row r="315" spans="3:7" x14ac:dyDescent="0.2">
      <c r="C315" s="271"/>
      <c r="G315" s="271"/>
    </row>
    <row r="316" spans="3:7" x14ac:dyDescent="0.2">
      <c r="C316" s="271"/>
      <c r="G316" s="271"/>
    </row>
    <row r="317" spans="3:7" x14ac:dyDescent="0.2">
      <c r="C317" s="271"/>
      <c r="G317" s="271"/>
    </row>
    <row r="318" spans="3:7" x14ac:dyDescent="0.2">
      <c r="C318" s="271"/>
      <c r="G318" s="271"/>
    </row>
    <row r="319" spans="3:7" x14ac:dyDescent="0.2">
      <c r="C319" s="271"/>
      <c r="G319" s="271"/>
    </row>
    <row r="320" spans="3:7" x14ac:dyDescent="0.2">
      <c r="C320" s="271"/>
      <c r="G320" s="271"/>
    </row>
    <row r="321" spans="3:7" x14ac:dyDescent="0.2">
      <c r="C321" s="271"/>
      <c r="G321" s="271"/>
    </row>
    <row r="322" spans="3:7" x14ac:dyDescent="0.2">
      <c r="C322" s="271"/>
      <c r="G322" s="271"/>
    </row>
    <row r="323" spans="3:7" x14ac:dyDescent="0.2">
      <c r="C323" s="271"/>
      <c r="G323" s="271"/>
    </row>
    <row r="324" spans="3:7" x14ac:dyDescent="0.2">
      <c r="C324" s="271"/>
      <c r="G324" s="271"/>
    </row>
    <row r="325" spans="3:7" x14ac:dyDescent="0.2">
      <c r="C325" s="271"/>
      <c r="G325" s="271"/>
    </row>
    <row r="326" spans="3:7" x14ac:dyDescent="0.2">
      <c r="C326" s="271"/>
      <c r="G326" s="271"/>
    </row>
    <row r="327" spans="3:7" x14ac:dyDescent="0.2">
      <c r="C327" s="271"/>
      <c r="G327" s="271"/>
    </row>
    <row r="328" spans="3:7" x14ac:dyDescent="0.2">
      <c r="C328" s="271"/>
      <c r="G328" s="271"/>
    </row>
    <row r="329" spans="3:7" x14ac:dyDescent="0.2">
      <c r="C329" s="271"/>
      <c r="G329" s="271"/>
    </row>
    <row r="330" spans="3:7" x14ac:dyDescent="0.2">
      <c r="C330" s="271"/>
      <c r="G330" s="271"/>
    </row>
    <row r="331" spans="3:7" x14ac:dyDescent="0.2">
      <c r="C331" s="271"/>
      <c r="G331" s="271"/>
    </row>
    <row r="332" spans="3:7" x14ac:dyDescent="0.2">
      <c r="C332" s="271"/>
      <c r="G332" s="271"/>
    </row>
    <row r="333" spans="3:7" x14ac:dyDescent="0.2">
      <c r="C333" s="271"/>
      <c r="G333" s="271"/>
    </row>
    <row r="334" spans="3:7" x14ac:dyDescent="0.2">
      <c r="C334" s="271"/>
      <c r="G334" s="271"/>
    </row>
    <row r="335" spans="3:7" x14ac:dyDescent="0.2">
      <c r="C335" s="271"/>
      <c r="G335" s="271"/>
    </row>
    <row r="336" spans="3:7" x14ac:dyDescent="0.2">
      <c r="C336" s="271"/>
      <c r="G336" s="271"/>
    </row>
    <row r="337" spans="3:7" x14ac:dyDescent="0.2">
      <c r="C337" s="271"/>
      <c r="G337" s="271"/>
    </row>
    <row r="338" spans="3:7" x14ac:dyDescent="0.2">
      <c r="C338" s="271"/>
      <c r="G338" s="271"/>
    </row>
    <row r="339" spans="3:7" x14ac:dyDescent="0.2">
      <c r="C339" s="271"/>
      <c r="G339" s="271"/>
    </row>
    <row r="340" spans="3:7" x14ac:dyDescent="0.2">
      <c r="C340" s="271"/>
      <c r="G340" s="271"/>
    </row>
    <row r="341" spans="3:7" x14ac:dyDescent="0.2">
      <c r="C341" s="271"/>
      <c r="G341" s="271"/>
    </row>
    <row r="342" spans="3:7" x14ac:dyDescent="0.2">
      <c r="C342" s="271"/>
      <c r="G342" s="271"/>
    </row>
    <row r="343" spans="3:7" x14ac:dyDescent="0.2">
      <c r="C343" s="271"/>
      <c r="G343" s="271"/>
    </row>
    <row r="344" spans="3:7" x14ac:dyDescent="0.2">
      <c r="C344" s="271"/>
      <c r="G344" s="271"/>
    </row>
    <row r="345" spans="3:7" x14ac:dyDescent="0.2">
      <c r="C345" s="271"/>
      <c r="G345" s="271"/>
    </row>
    <row r="346" spans="3:7" x14ac:dyDescent="0.2">
      <c r="C346" s="271"/>
      <c r="G346" s="271"/>
    </row>
    <row r="347" spans="3:7" x14ac:dyDescent="0.2">
      <c r="C347" s="271"/>
      <c r="G347" s="271"/>
    </row>
    <row r="348" spans="3:7" x14ac:dyDescent="0.2">
      <c r="C348" s="271"/>
      <c r="G348" s="271"/>
    </row>
    <row r="349" spans="3:7" x14ac:dyDescent="0.2">
      <c r="C349" s="271"/>
      <c r="G349" s="271"/>
    </row>
    <row r="350" spans="3:7" x14ac:dyDescent="0.2">
      <c r="C350" s="271"/>
      <c r="G350" s="271"/>
    </row>
    <row r="351" spans="3:7" x14ac:dyDescent="0.2">
      <c r="C351" s="271"/>
      <c r="G351" s="271"/>
    </row>
    <row r="352" spans="3:7" x14ac:dyDescent="0.2">
      <c r="C352" s="271"/>
      <c r="G352" s="271"/>
    </row>
    <row r="353" spans="3:7" x14ac:dyDescent="0.2">
      <c r="C353" s="271"/>
      <c r="G353" s="271"/>
    </row>
    <row r="354" spans="3:7" x14ac:dyDescent="0.2">
      <c r="C354" s="271"/>
      <c r="G354" s="271"/>
    </row>
    <row r="355" spans="3:7" x14ac:dyDescent="0.2">
      <c r="C355" s="271"/>
      <c r="G355" s="271"/>
    </row>
    <row r="356" spans="3:7" x14ac:dyDescent="0.2">
      <c r="C356" s="271"/>
      <c r="G356" s="271"/>
    </row>
    <row r="357" spans="3:7" x14ac:dyDescent="0.2">
      <c r="C357" s="271"/>
      <c r="G357" s="271"/>
    </row>
    <row r="358" spans="3:7" x14ac:dyDescent="0.2">
      <c r="C358" s="271"/>
      <c r="G358" s="271"/>
    </row>
    <row r="359" spans="3:7" x14ac:dyDescent="0.2">
      <c r="C359" s="271"/>
      <c r="G359" s="271"/>
    </row>
    <row r="360" spans="3:7" x14ac:dyDescent="0.2">
      <c r="C360" s="271"/>
      <c r="G360" s="271"/>
    </row>
    <row r="361" spans="3:7" x14ac:dyDescent="0.2">
      <c r="C361" s="271"/>
      <c r="G361" s="271"/>
    </row>
    <row r="362" spans="3:7" x14ac:dyDescent="0.2">
      <c r="C362" s="271"/>
      <c r="G362" s="271"/>
    </row>
    <row r="363" spans="3:7" x14ac:dyDescent="0.2">
      <c r="C363" s="271"/>
      <c r="G363" s="271"/>
    </row>
    <row r="364" spans="3:7" x14ac:dyDescent="0.2">
      <c r="C364" s="271"/>
      <c r="G364" s="271"/>
    </row>
    <row r="365" spans="3:7" x14ac:dyDescent="0.2">
      <c r="C365" s="271"/>
      <c r="G365" s="271"/>
    </row>
    <row r="366" spans="3:7" x14ac:dyDescent="0.2">
      <c r="C366" s="271"/>
      <c r="G366" s="271"/>
    </row>
    <row r="367" spans="3:7" x14ac:dyDescent="0.2">
      <c r="C367" s="271"/>
      <c r="G367" s="271"/>
    </row>
    <row r="368" spans="3:7" x14ac:dyDescent="0.2">
      <c r="C368" s="271"/>
      <c r="G368" s="271"/>
    </row>
    <row r="369" spans="3:7" x14ac:dyDescent="0.2">
      <c r="C369" s="271"/>
      <c r="G369" s="271"/>
    </row>
    <row r="370" spans="3:7" x14ac:dyDescent="0.2">
      <c r="C370" s="271"/>
      <c r="G370" s="271"/>
    </row>
    <row r="371" spans="3:7" x14ac:dyDescent="0.2">
      <c r="C371" s="271"/>
      <c r="G371" s="271"/>
    </row>
    <row r="372" spans="3:7" x14ac:dyDescent="0.2">
      <c r="C372" s="271"/>
      <c r="G372" s="271"/>
    </row>
    <row r="373" spans="3:7" x14ac:dyDescent="0.2">
      <c r="C373" s="271"/>
      <c r="G373" s="271"/>
    </row>
    <row r="374" spans="3:7" x14ac:dyDescent="0.2">
      <c r="C374" s="271"/>
      <c r="G374" s="271"/>
    </row>
    <row r="375" spans="3:7" x14ac:dyDescent="0.2">
      <c r="C375" s="271"/>
      <c r="G375" s="271"/>
    </row>
    <row r="376" spans="3:7" x14ac:dyDescent="0.2">
      <c r="C376" s="271"/>
      <c r="G376" s="271"/>
    </row>
    <row r="377" spans="3:7" x14ac:dyDescent="0.2">
      <c r="C377" s="271"/>
      <c r="G377" s="271"/>
    </row>
    <row r="378" spans="3:7" x14ac:dyDescent="0.2">
      <c r="C378" s="271"/>
      <c r="G378" s="271"/>
    </row>
    <row r="379" spans="3:7" x14ac:dyDescent="0.2">
      <c r="C379" s="271"/>
      <c r="G379" s="271"/>
    </row>
    <row r="380" spans="3:7" x14ac:dyDescent="0.2">
      <c r="C380" s="271"/>
      <c r="G380" s="271"/>
    </row>
    <row r="381" spans="3:7" x14ac:dyDescent="0.2">
      <c r="C381" s="271"/>
      <c r="G381" s="271"/>
    </row>
    <row r="382" spans="3:7" x14ac:dyDescent="0.2">
      <c r="C382" s="271"/>
      <c r="G382" s="271"/>
    </row>
    <row r="383" spans="3:7" x14ac:dyDescent="0.2">
      <c r="C383" s="271"/>
      <c r="G383" s="271"/>
    </row>
    <row r="384" spans="3:7" x14ac:dyDescent="0.2">
      <c r="C384" s="271"/>
      <c r="G384" s="271"/>
    </row>
    <row r="385" spans="3:7" x14ac:dyDescent="0.2">
      <c r="C385" s="271"/>
      <c r="G385" s="271"/>
    </row>
    <row r="386" spans="3:7" x14ac:dyDescent="0.2">
      <c r="C386" s="271"/>
      <c r="G386" s="271"/>
    </row>
    <row r="387" spans="3:7" x14ac:dyDescent="0.2">
      <c r="C387" s="271"/>
      <c r="G387" s="271"/>
    </row>
    <row r="388" spans="3:7" x14ac:dyDescent="0.2">
      <c r="C388" s="271"/>
      <c r="G388" s="271"/>
    </row>
    <row r="389" spans="3:7" x14ac:dyDescent="0.2">
      <c r="C389" s="271"/>
      <c r="G389" s="271"/>
    </row>
    <row r="390" spans="3:7" x14ac:dyDescent="0.2">
      <c r="C390" s="271"/>
      <c r="G390" s="271"/>
    </row>
    <row r="391" spans="3:7" x14ac:dyDescent="0.2">
      <c r="C391" s="271"/>
      <c r="G391" s="271"/>
    </row>
    <row r="392" spans="3:7" x14ac:dyDescent="0.2">
      <c r="C392" s="271"/>
      <c r="G392" s="271"/>
    </row>
    <row r="393" spans="3:7" x14ac:dyDescent="0.2">
      <c r="C393" s="271"/>
      <c r="G393" s="271"/>
    </row>
    <row r="394" spans="3:7" x14ac:dyDescent="0.2">
      <c r="C394" s="271"/>
      <c r="G394" s="271"/>
    </row>
    <row r="395" spans="3:7" x14ac:dyDescent="0.2">
      <c r="C395" s="271"/>
      <c r="G395" s="271"/>
    </row>
    <row r="396" spans="3:7" x14ac:dyDescent="0.2">
      <c r="C396" s="271"/>
      <c r="G396" s="271"/>
    </row>
    <row r="397" spans="3:7" x14ac:dyDescent="0.2">
      <c r="C397" s="271"/>
      <c r="G397" s="271"/>
    </row>
    <row r="398" spans="3:7" x14ac:dyDescent="0.2">
      <c r="C398" s="271"/>
      <c r="G398" s="271"/>
    </row>
    <row r="399" spans="3:7" x14ac:dyDescent="0.2">
      <c r="C399" s="271"/>
      <c r="G399" s="271"/>
    </row>
    <row r="400" spans="3:7" x14ac:dyDescent="0.2">
      <c r="C400" s="271"/>
      <c r="G400" s="271"/>
    </row>
    <row r="401" spans="3:7" x14ac:dyDescent="0.2">
      <c r="C401" s="271"/>
      <c r="G401" s="271"/>
    </row>
    <row r="402" spans="3:7" x14ac:dyDescent="0.2">
      <c r="C402" s="271"/>
      <c r="G402" s="271"/>
    </row>
    <row r="403" spans="3:7" x14ac:dyDescent="0.2">
      <c r="C403" s="271"/>
      <c r="G403" s="271"/>
    </row>
    <row r="404" spans="3:7" x14ac:dyDescent="0.2">
      <c r="C404" s="271"/>
      <c r="G404" s="271"/>
    </row>
    <row r="405" spans="3:7" x14ac:dyDescent="0.2">
      <c r="C405" s="271"/>
      <c r="G405" s="271"/>
    </row>
    <row r="406" spans="3:7" x14ac:dyDescent="0.2">
      <c r="C406" s="271"/>
      <c r="G406" s="271"/>
    </row>
    <row r="407" spans="3:7" x14ac:dyDescent="0.2">
      <c r="C407" s="271"/>
      <c r="G407" s="271"/>
    </row>
    <row r="408" spans="3:7" x14ac:dyDescent="0.2">
      <c r="C408" s="271"/>
      <c r="G408" s="271"/>
    </row>
    <row r="409" spans="3:7" x14ac:dyDescent="0.2">
      <c r="C409" s="271"/>
      <c r="G409" s="271"/>
    </row>
    <row r="410" spans="3:7" x14ac:dyDescent="0.2">
      <c r="C410" s="271"/>
      <c r="G410" s="271"/>
    </row>
    <row r="411" spans="3:7" x14ac:dyDescent="0.2">
      <c r="C411" s="271"/>
      <c r="G411" s="271"/>
    </row>
    <row r="412" spans="3:7" x14ac:dyDescent="0.2">
      <c r="C412" s="271"/>
      <c r="G412" s="271"/>
    </row>
    <row r="413" spans="3:7" x14ac:dyDescent="0.2">
      <c r="C413" s="271"/>
      <c r="G413" s="271"/>
    </row>
    <row r="414" spans="3:7" x14ac:dyDescent="0.2">
      <c r="C414" s="271"/>
      <c r="G414" s="271"/>
    </row>
    <row r="415" spans="3:7" x14ac:dyDescent="0.2">
      <c r="C415" s="271"/>
      <c r="G415" s="271"/>
    </row>
    <row r="416" spans="3:7" x14ac:dyDescent="0.2">
      <c r="C416" s="271"/>
      <c r="G416" s="271"/>
    </row>
    <row r="417" spans="3:7" x14ac:dyDescent="0.2">
      <c r="C417" s="271"/>
      <c r="G417" s="271"/>
    </row>
    <row r="418" spans="3:7" x14ac:dyDescent="0.2">
      <c r="C418" s="271"/>
      <c r="G418" s="271"/>
    </row>
    <row r="419" spans="3:7" x14ac:dyDescent="0.2">
      <c r="C419" s="271"/>
      <c r="G419" s="271"/>
    </row>
    <row r="420" spans="3:7" x14ac:dyDescent="0.2">
      <c r="C420" s="271"/>
      <c r="G420" s="271"/>
    </row>
    <row r="421" spans="3:7" x14ac:dyDescent="0.2">
      <c r="C421" s="271"/>
      <c r="G421" s="271"/>
    </row>
    <row r="422" spans="3:7" x14ac:dyDescent="0.2">
      <c r="C422" s="271"/>
      <c r="G422" s="271"/>
    </row>
    <row r="423" spans="3:7" x14ac:dyDescent="0.2">
      <c r="C423" s="271"/>
      <c r="G423" s="271"/>
    </row>
    <row r="424" spans="3:7" x14ac:dyDescent="0.2">
      <c r="C424" s="271"/>
      <c r="G424" s="271"/>
    </row>
    <row r="425" spans="3:7" x14ac:dyDescent="0.2">
      <c r="C425" s="271"/>
      <c r="G425" s="271"/>
    </row>
    <row r="426" spans="3:7" x14ac:dyDescent="0.2">
      <c r="C426" s="271"/>
      <c r="G426" s="271"/>
    </row>
    <row r="427" spans="3:7" x14ac:dyDescent="0.2">
      <c r="C427" s="271"/>
      <c r="G427" s="271"/>
    </row>
    <row r="428" spans="3:7" x14ac:dyDescent="0.2">
      <c r="C428" s="271"/>
      <c r="G428" s="271"/>
    </row>
    <row r="429" spans="3:7" x14ac:dyDescent="0.2">
      <c r="C429" s="271"/>
      <c r="G429" s="271"/>
    </row>
    <row r="430" spans="3:7" x14ac:dyDescent="0.2">
      <c r="C430" s="271"/>
      <c r="G430" s="271"/>
    </row>
    <row r="431" spans="3:7" x14ac:dyDescent="0.2">
      <c r="C431" s="271"/>
      <c r="G431" s="271"/>
    </row>
    <row r="432" spans="3:7" x14ac:dyDescent="0.2">
      <c r="C432" s="271"/>
      <c r="G432" s="271"/>
    </row>
    <row r="433" spans="3:7" x14ac:dyDescent="0.2">
      <c r="C433" s="271"/>
      <c r="G433" s="271"/>
    </row>
    <row r="434" spans="3:7" x14ac:dyDescent="0.2">
      <c r="C434" s="271"/>
      <c r="G434" s="271"/>
    </row>
    <row r="435" spans="3:7" x14ac:dyDescent="0.2">
      <c r="C435" s="271"/>
      <c r="G435" s="271"/>
    </row>
    <row r="436" spans="3:7" x14ac:dyDescent="0.2">
      <c r="C436" s="271"/>
      <c r="G436" s="271"/>
    </row>
    <row r="437" spans="3:7" x14ac:dyDescent="0.2">
      <c r="C437" s="271"/>
      <c r="G437" s="271"/>
    </row>
    <row r="438" spans="3:7" x14ac:dyDescent="0.2">
      <c r="C438" s="271"/>
      <c r="G438" s="271"/>
    </row>
    <row r="439" spans="3:7" x14ac:dyDescent="0.2">
      <c r="C439" s="271"/>
      <c r="G439" s="271"/>
    </row>
    <row r="440" spans="3:7" x14ac:dyDescent="0.2">
      <c r="C440" s="271"/>
      <c r="G440" s="271"/>
    </row>
    <row r="441" spans="3:7" x14ac:dyDescent="0.2">
      <c r="C441" s="271"/>
      <c r="G441" s="271"/>
    </row>
    <row r="442" spans="3:7" x14ac:dyDescent="0.2">
      <c r="C442" s="271"/>
      <c r="G442" s="271"/>
    </row>
    <row r="443" spans="3:7" x14ac:dyDescent="0.2">
      <c r="C443" s="271"/>
      <c r="G443" s="271"/>
    </row>
    <row r="444" spans="3:7" x14ac:dyDescent="0.2">
      <c r="C444" s="271"/>
      <c r="G444" s="271"/>
    </row>
    <row r="445" spans="3:7" x14ac:dyDescent="0.2">
      <c r="C445" s="271"/>
      <c r="G445" s="271"/>
    </row>
    <row r="446" spans="3:7" x14ac:dyDescent="0.2">
      <c r="C446" s="271"/>
      <c r="G446" s="271"/>
    </row>
    <row r="447" spans="3:7" x14ac:dyDescent="0.2">
      <c r="C447" s="271"/>
      <c r="G447" s="271"/>
    </row>
    <row r="448" spans="3:7" x14ac:dyDescent="0.2">
      <c r="C448" s="271"/>
      <c r="G448" s="271"/>
    </row>
    <row r="449" spans="3:7" x14ac:dyDescent="0.2">
      <c r="C449" s="271"/>
      <c r="G449" s="271"/>
    </row>
    <row r="450" spans="3:7" x14ac:dyDescent="0.2">
      <c r="C450" s="271"/>
      <c r="G450" s="271"/>
    </row>
    <row r="451" spans="3:7" x14ac:dyDescent="0.2">
      <c r="C451" s="271"/>
      <c r="G451" s="271"/>
    </row>
    <row r="452" spans="3:7" x14ac:dyDescent="0.2">
      <c r="C452" s="271"/>
      <c r="G452" s="271"/>
    </row>
    <row r="453" spans="3:7" x14ac:dyDescent="0.2">
      <c r="C453" s="271"/>
      <c r="G453" s="271"/>
    </row>
    <row r="454" spans="3:7" x14ac:dyDescent="0.2">
      <c r="C454" s="271"/>
      <c r="G454" s="271"/>
    </row>
    <row r="455" spans="3:7" x14ac:dyDescent="0.2">
      <c r="C455" s="271"/>
      <c r="G455" s="271"/>
    </row>
    <row r="456" spans="3:7" x14ac:dyDescent="0.2">
      <c r="C456" s="271"/>
      <c r="G456" s="271"/>
    </row>
    <row r="457" spans="3:7" x14ac:dyDescent="0.2">
      <c r="C457" s="271"/>
      <c r="G457" s="271"/>
    </row>
    <row r="458" spans="3:7" x14ac:dyDescent="0.2">
      <c r="C458" s="271"/>
      <c r="G458" s="271"/>
    </row>
    <row r="459" spans="3:7" x14ac:dyDescent="0.2">
      <c r="C459" s="271"/>
      <c r="G459" s="271"/>
    </row>
    <row r="460" spans="3:7" x14ac:dyDescent="0.2">
      <c r="C460" s="271"/>
      <c r="G460" s="271"/>
    </row>
    <row r="461" spans="3:7" x14ac:dyDescent="0.2">
      <c r="C461" s="271"/>
      <c r="G461" s="271"/>
    </row>
    <row r="462" spans="3:7" x14ac:dyDescent="0.2">
      <c r="C462" s="271"/>
      <c r="G462" s="271"/>
    </row>
    <row r="463" spans="3:7" x14ac:dyDescent="0.2">
      <c r="C463" s="271"/>
      <c r="G463" s="271"/>
    </row>
    <row r="464" spans="3:7" x14ac:dyDescent="0.2">
      <c r="C464" s="271"/>
      <c r="G464" s="271"/>
    </row>
    <row r="465" spans="3:7" x14ac:dyDescent="0.2">
      <c r="C465" s="271"/>
      <c r="G465" s="271"/>
    </row>
    <row r="466" spans="3:7" x14ac:dyDescent="0.2">
      <c r="C466" s="271"/>
      <c r="G466" s="271"/>
    </row>
    <row r="467" spans="3:7" x14ac:dyDescent="0.2">
      <c r="C467" s="271"/>
      <c r="G467" s="271"/>
    </row>
    <row r="468" spans="3:7" x14ac:dyDescent="0.2">
      <c r="C468" s="271"/>
      <c r="G468" s="271"/>
    </row>
    <row r="469" spans="3:7" x14ac:dyDescent="0.2">
      <c r="C469" s="271"/>
      <c r="G469" s="271"/>
    </row>
    <row r="470" spans="3:7" x14ac:dyDescent="0.2">
      <c r="C470" s="271"/>
      <c r="G470" s="271"/>
    </row>
    <row r="471" spans="3:7" x14ac:dyDescent="0.2">
      <c r="C471" s="271"/>
      <c r="G471" s="271"/>
    </row>
    <row r="472" spans="3:7" x14ac:dyDescent="0.2">
      <c r="C472" s="271"/>
      <c r="G472" s="271"/>
    </row>
    <row r="473" spans="3:7" x14ac:dyDescent="0.2">
      <c r="C473" s="271"/>
      <c r="G473" s="271"/>
    </row>
    <row r="474" spans="3:7" x14ac:dyDescent="0.2">
      <c r="C474" s="271"/>
      <c r="G474" s="271"/>
    </row>
    <row r="475" spans="3:7" x14ac:dyDescent="0.2">
      <c r="C475" s="271"/>
      <c r="G475" s="271"/>
    </row>
    <row r="476" spans="3:7" x14ac:dyDescent="0.2">
      <c r="C476" s="271"/>
      <c r="G476" s="271"/>
    </row>
    <row r="477" spans="3:7" x14ac:dyDescent="0.2">
      <c r="C477" s="271"/>
      <c r="G477" s="271"/>
    </row>
    <row r="478" spans="3:7" x14ac:dyDescent="0.2">
      <c r="C478" s="271"/>
      <c r="G478" s="271"/>
    </row>
    <row r="479" spans="3:7" x14ac:dyDescent="0.2">
      <c r="C479" s="271"/>
      <c r="G479" s="271"/>
    </row>
    <row r="480" spans="3:7" x14ac:dyDescent="0.2">
      <c r="C480" s="271"/>
      <c r="G480" s="271"/>
    </row>
    <row r="481" spans="3:7" x14ac:dyDescent="0.2">
      <c r="C481" s="271"/>
      <c r="G481" s="271"/>
    </row>
    <row r="482" spans="3:7" x14ac:dyDescent="0.2">
      <c r="C482" s="271"/>
      <c r="G482" s="271"/>
    </row>
    <row r="483" spans="3:7" x14ac:dyDescent="0.2">
      <c r="C483" s="271"/>
      <c r="G483" s="271"/>
    </row>
    <row r="484" spans="3:7" x14ac:dyDescent="0.2">
      <c r="C484" s="271"/>
      <c r="G484" s="271"/>
    </row>
    <row r="485" spans="3:7" x14ac:dyDescent="0.2">
      <c r="C485" s="271"/>
      <c r="G485" s="271"/>
    </row>
    <row r="486" spans="3:7" x14ac:dyDescent="0.2">
      <c r="C486" s="271"/>
      <c r="G486" s="271"/>
    </row>
    <row r="487" spans="3:7" x14ac:dyDescent="0.2">
      <c r="C487" s="271"/>
      <c r="G487" s="271"/>
    </row>
    <row r="488" spans="3:7" x14ac:dyDescent="0.2">
      <c r="C488" s="271"/>
      <c r="G488" s="271"/>
    </row>
    <row r="489" spans="3:7" x14ac:dyDescent="0.2">
      <c r="C489" s="271"/>
      <c r="G489" s="271"/>
    </row>
    <row r="490" spans="3:7" x14ac:dyDescent="0.2">
      <c r="C490" s="271"/>
      <c r="G490" s="271"/>
    </row>
    <row r="491" spans="3:7" x14ac:dyDescent="0.2">
      <c r="C491" s="271"/>
      <c r="G491" s="271"/>
    </row>
    <row r="492" spans="3:7" x14ac:dyDescent="0.2">
      <c r="C492" s="271"/>
      <c r="G492" s="271"/>
    </row>
    <row r="493" spans="3:7" x14ac:dyDescent="0.2">
      <c r="C493" s="271"/>
      <c r="G493" s="271"/>
    </row>
    <row r="494" spans="3:7" x14ac:dyDescent="0.2">
      <c r="C494" s="271"/>
      <c r="G494" s="271"/>
    </row>
    <row r="495" spans="3:7" x14ac:dyDescent="0.2">
      <c r="C495" s="271"/>
      <c r="G495" s="271"/>
    </row>
    <row r="496" spans="3:7" x14ac:dyDescent="0.2">
      <c r="C496" s="271"/>
      <c r="G496" s="271"/>
    </row>
    <row r="497" spans="3:7" x14ac:dyDescent="0.2">
      <c r="C497" s="271"/>
      <c r="G497" s="271"/>
    </row>
    <row r="498" spans="3:7" x14ac:dyDescent="0.2">
      <c r="C498" s="271"/>
      <c r="G498" s="271"/>
    </row>
    <row r="499" spans="3:7" x14ac:dyDescent="0.2">
      <c r="C499" s="271"/>
      <c r="G499" s="271"/>
    </row>
    <row r="500" spans="3:7" x14ac:dyDescent="0.2">
      <c r="C500" s="271"/>
      <c r="G500" s="271"/>
    </row>
    <row r="501" spans="3:7" x14ac:dyDescent="0.2">
      <c r="C501" s="271"/>
      <c r="G501" s="271"/>
    </row>
    <row r="502" spans="3:7" x14ac:dyDescent="0.2">
      <c r="C502" s="271"/>
      <c r="G502" s="271"/>
    </row>
    <row r="503" spans="3:7" x14ac:dyDescent="0.2">
      <c r="C503" s="271"/>
      <c r="G503" s="271"/>
    </row>
    <row r="504" spans="3:7" x14ac:dyDescent="0.2">
      <c r="C504" s="271"/>
      <c r="G504" s="271"/>
    </row>
    <row r="505" spans="3:7" x14ac:dyDescent="0.2">
      <c r="C505" s="271"/>
      <c r="G505" s="271"/>
    </row>
    <row r="506" spans="3:7" x14ac:dyDescent="0.2">
      <c r="C506" s="271"/>
      <c r="G506" s="271"/>
    </row>
    <row r="507" spans="3:7" x14ac:dyDescent="0.2">
      <c r="C507" s="271"/>
      <c r="G507" s="271"/>
    </row>
    <row r="508" spans="3:7" x14ac:dyDescent="0.2">
      <c r="C508" s="271"/>
      <c r="G508" s="271"/>
    </row>
    <row r="509" spans="3:7" x14ac:dyDescent="0.2">
      <c r="C509" s="271"/>
      <c r="G509" s="271"/>
    </row>
    <row r="510" spans="3:7" x14ac:dyDescent="0.2">
      <c r="C510" s="271"/>
      <c r="G510" s="271"/>
    </row>
    <row r="511" spans="3:7" x14ac:dyDescent="0.2">
      <c r="C511" s="271"/>
      <c r="G511" s="271"/>
    </row>
    <row r="512" spans="3:7" x14ac:dyDescent="0.2">
      <c r="C512" s="271"/>
      <c r="G512" s="271"/>
    </row>
    <row r="513" spans="3:7" x14ac:dyDescent="0.2">
      <c r="C513" s="271"/>
      <c r="G513" s="271"/>
    </row>
    <row r="514" spans="3:7" x14ac:dyDescent="0.2">
      <c r="C514" s="271"/>
      <c r="G514" s="271"/>
    </row>
    <row r="515" spans="3:7" x14ac:dyDescent="0.2">
      <c r="C515" s="271"/>
      <c r="G515" s="271"/>
    </row>
    <row r="516" spans="3:7" x14ac:dyDescent="0.2">
      <c r="C516" s="271"/>
      <c r="G516" s="271"/>
    </row>
    <row r="517" spans="3:7" x14ac:dyDescent="0.2">
      <c r="C517" s="271"/>
      <c r="G517" s="271"/>
    </row>
    <row r="518" spans="3:7" x14ac:dyDescent="0.2">
      <c r="C518" s="271"/>
      <c r="G518" s="271"/>
    </row>
    <row r="519" spans="3:7" x14ac:dyDescent="0.2">
      <c r="C519" s="271"/>
      <c r="G519" s="271"/>
    </row>
    <row r="520" spans="3:7" x14ac:dyDescent="0.2">
      <c r="C520" s="271"/>
      <c r="G520" s="271"/>
    </row>
    <row r="521" spans="3:7" x14ac:dyDescent="0.2">
      <c r="C521" s="271"/>
      <c r="G521" s="271"/>
    </row>
    <row r="522" spans="3:7" x14ac:dyDescent="0.2">
      <c r="C522" s="271"/>
      <c r="G522" s="271"/>
    </row>
    <row r="523" spans="3:7" x14ac:dyDescent="0.2">
      <c r="C523" s="271"/>
      <c r="G523" s="271"/>
    </row>
    <row r="524" spans="3:7" x14ac:dyDescent="0.2">
      <c r="C524" s="271"/>
      <c r="G524" s="271"/>
    </row>
    <row r="525" spans="3:7" x14ac:dyDescent="0.2">
      <c r="C525" s="271"/>
      <c r="G525" s="271"/>
    </row>
    <row r="526" spans="3:7" x14ac:dyDescent="0.2">
      <c r="C526" s="271"/>
      <c r="G526" s="271"/>
    </row>
    <row r="527" spans="3:7" x14ac:dyDescent="0.2">
      <c r="C527" s="271"/>
      <c r="G527" s="271"/>
    </row>
    <row r="528" spans="3:7" x14ac:dyDescent="0.2">
      <c r="C528" s="271"/>
      <c r="G528" s="271"/>
    </row>
    <row r="529" spans="3:7" x14ac:dyDescent="0.2">
      <c r="C529" s="271"/>
      <c r="G529" s="271"/>
    </row>
    <row r="530" spans="3:7" x14ac:dyDescent="0.2">
      <c r="C530" s="271"/>
      <c r="G530" s="271"/>
    </row>
    <row r="531" spans="3:7" x14ac:dyDescent="0.2">
      <c r="C531" s="271"/>
      <c r="G531" s="271"/>
    </row>
    <row r="532" spans="3:7" x14ac:dyDescent="0.2">
      <c r="C532" s="271"/>
      <c r="G532" s="271"/>
    </row>
    <row r="533" spans="3:7" x14ac:dyDescent="0.2">
      <c r="C533" s="271"/>
      <c r="G533" s="271"/>
    </row>
    <row r="534" spans="3:7" x14ac:dyDescent="0.2">
      <c r="C534" s="271"/>
      <c r="G534" s="271"/>
    </row>
    <row r="535" spans="3:7" x14ac:dyDescent="0.2">
      <c r="C535" s="271"/>
      <c r="G535" s="271"/>
    </row>
    <row r="536" spans="3:7" x14ac:dyDescent="0.2">
      <c r="C536" s="271"/>
      <c r="G536" s="271"/>
    </row>
    <row r="537" spans="3:7" x14ac:dyDescent="0.2">
      <c r="C537" s="271"/>
      <c r="G537" s="271"/>
    </row>
    <row r="538" spans="3:7" x14ac:dyDescent="0.2">
      <c r="C538" s="271"/>
      <c r="G538" s="271"/>
    </row>
    <row r="539" spans="3:7" x14ac:dyDescent="0.2">
      <c r="C539" s="271"/>
      <c r="G539" s="271"/>
    </row>
    <row r="540" spans="3:7" x14ac:dyDescent="0.2">
      <c r="C540" s="271"/>
      <c r="G540" s="271"/>
    </row>
    <row r="541" spans="3:7" x14ac:dyDescent="0.2">
      <c r="C541" s="271"/>
      <c r="G541" s="271"/>
    </row>
    <row r="542" spans="3:7" x14ac:dyDescent="0.2">
      <c r="C542" s="271"/>
      <c r="G542" s="271"/>
    </row>
    <row r="543" spans="3:7" x14ac:dyDescent="0.2">
      <c r="C543" s="271"/>
      <c r="G543" s="271"/>
    </row>
    <row r="544" spans="3:7" x14ac:dyDescent="0.2">
      <c r="C544" s="271"/>
      <c r="G544" s="271"/>
    </row>
    <row r="545" spans="3:7" x14ac:dyDescent="0.2">
      <c r="C545" s="271"/>
      <c r="G545" s="271"/>
    </row>
    <row r="546" spans="3:7" x14ac:dyDescent="0.2">
      <c r="C546" s="271"/>
      <c r="G546" s="271"/>
    </row>
    <row r="547" spans="3:7" x14ac:dyDescent="0.2">
      <c r="C547" s="271"/>
      <c r="G547" s="271"/>
    </row>
    <row r="548" spans="3:7" x14ac:dyDescent="0.2">
      <c r="C548" s="271"/>
      <c r="G548" s="271"/>
    </row>
    <row r="549" spans="3:7" x14ac:dyDescent="0.2">
      <c r="C549" s="271"/>
      <c r="G549" s="271"/>
    </row>
    <row r="550" spans="3:7" x14ac:dyDescent="0.2">
      <c r="C550" s="271"/>
      <c r="G550" s="271"/>
    </row>
    <row r="551" spans="3:7" x14ac:dyDescent="0.2">
      <c r="C551" s="271"/>
      <c r="G551" s="271"/>
    </row>
    <row r="552" spans="3:7" x14ac:dyDescent="0.2">
      <c r="C552" s="271"/>
      <c r="G552" s="271"/>
    </row>
    <row r="553" spans="3:7" x14ac:dyDescent="0.2">
      <c r="C553" s="271"/>
      <c r="G553" s="271"/>
    </row>
    <row r="554" spans="3:7" x14ac:dyDescent="0.2">
      <c r="C554" s="271"/>
      <c r="G554" s="271"/>
    </row>
    <row r="555" spans="3:7" x14ac:dyDescent="0.2">
      <c r="C555" s="271"/>
      <c r="G555" s="271"/>
    </row>
    <row r="556" spans="3:7" x14ac:dyDescent="0.2">
      <c r="C556" s="271"/>
      <c r="G556" s="271"/>
    </row>
    <row r="557" spans="3:7" x14ac:dyDescent="0.2">
      <c r="C557" s="271"/>
      <c r="G557" s="271"/>
    </row>
    <row r="558" spans="3:7" x14ac:dyDescent="0.2">
      <c r="C558" s="271"/>
      <c r="G558" s="271"/>
    </row>
    <row r="559" spans="3:7" x14ac:dyDescent="0.2">
      <c r="C559" s="271"/>
      <c r="G559" s="271"/>
    </row>
    <row r="560" spans="3:7" x14ac:dyDescent="0.2">
      <c r="C560" s="271"/>
      <c r="G560" s="271"/>
    </row>
    <row r="561" spans="3:7" x14ac:dyDescent="0.2">
      <c r="C561" s="271"/>
      <c r="G561" s="271"/>
    </row>
    <row r="562" spans="3:7" x14ac:dyDescent="0.2">
      <c r="C562" s="271"/>
      <c r="G562" s="271"/>
    </row>
    <row r="563" spans="3:7" x14ac:dyDescent="0.2">
      <c r="C563" s="271"/>
      <c r="G563" s="271"/>
    </row>
    <row r="564" spans="3:7" x14ac:dyDescent="0.2">
      <c r="C564" s="271"/>
      <c r="G564" s="271"/>
    </row>
    <row r="565" spans="3:7" x14ac:dyDescent="0.2">
      <c r="C565" s="271"/>
      <c r="G565" s="271"/>
    </row>
    <row r="566" spans="3:7" x14ac:dyDescent="0.2">
      <c r="C566" s="271"/>
      <c r="G566" s="271"/>
    </row>
    <row r="567" spans="3:7" x14ac:dyDescent="0.2">
      <c r="C567" s="271"/>
      <c r="G567" s="271"/>
    </row>
    <row r="568" spans="3:7" x14ac:dyDescent="0.2">
      <c r="C568" s="271"/>
      <c r="G568" s="271"/>
    </row>
    <row r="569" spans="3:7" x14ac:dyDescent="0.2">
      <c r="C569" s="271"/>
      <c r="G569" s="271"/>
    </row>
    <row r="570" spans="3:7" x14ac:dyDescent="0.2">
      <c r="C570" s="271"/>
      <c r="G570" s="271"/>
    </row>
    <row r="571" spans="3:7" x14ac:dyDescent="0.2">
      <c r="C571" s="271"/>
      <c r="G571" s="271"/>
    </row>
    <row r="572" spans="3:7" x14ac:dyDescent="0.2">
      <c r="C572" s="271"/>
      <c r="G572" s="271"/>
    </row>
    <row r="573" spans="3:7" x14ac:dyDescent="0.2">
      <c r="C573" s="271"/>
      <c r="G573" s="271"/>
    </row>
    <row r="574" spans="3:7" x14ac:dyDescent="0.2">
      <c r="C574" s="271"/>
      <c r="G574" s="271"/>
    </row>
    <row r="575" spans="3:7" x14ac:dyDescent="0.2">
      <c r="C575" s="271"/>
      <c r="G575" s="271"/>
    </row>
    <row r="576" spans="3:7" x14ac:dyDescent="0.2">
      <c r="C576" s="271"/>
      <c r="G576" s="271"/>
    </row>
    <row r="577" spans="3:7" x14ac:dyDescent="0.2">
      <c r="C577" s="271"/>
      <c r="G577" s="271"/>
    </row>
    <row r="578" spans="3:7" x14ac:dyDescent="0.2">
      <c r="C578" s="271"/>
      <c r="G578" s="271"/>
    </row>
    <row r="579" spans="3:7" x14ac:dyDescent="0.2">
      <c r="C579" s="271"/>
      <c r="G579" s="271"/>
    </row>
    <row r="580" spans="3:7" x14ac:dyDescent="0.2">
      <c r="C580" s="271"/>
      <c r="G580" s="271"/>
    </row>
    <row r="581" spans="3:7" x14ac:dyDescent="0.2">
      <c r="C581" s="271"/>
      <c r="G581" s="271"/>
    </row>
    <row r="582" spans="3:7" x14ac:dyDescent="0.2">
      <c r="C582" s="271"/>
      <c r="G582" s="271"/>
    </row>
    <row r="583" spans="3:7" x14ac:dyDescent="0.2">
      <c r="C583" s="271"/>
      <c r="G583" s="271"/>
    </row>
    <row r="584" spans="3:7" x14ac:dyDescent="0.2">
      <c r="C584" s="271"/>
      <c r="G584" s="271"/>
    </row>
    <row r="585" spans="3:7" x14ac:dyDescent="0.2">
      <c r="C585" s="271"/>
      <c r="G585" s="271"/>
    </row>
    <row r="586" spans="3:7" x14ac:dyDescent="0.2">
      <c r="C586" s="271"/>
      <c r="G586" s="271"/>
    </row>
    <row r="587" spans="3:7" x14ac:dyDescent="0.2">
      <c r="C587" s="271"/>
      <c r="G587" s="271"/>
    </row>
    <row r="588" spans="3:7" x14ac:dyDescent="0.2">
      <c r="C588" s="271"/>
      <c r="G588" s="271"/>
    </row>
    <row r="589" spans="3:7" x14ac:dyDescent="0.2">
      <c r="C589" s="271"/>
      <c r="G589" s="271"/>
    </row>
    <row r="590" spans="3:7" x14ac:dyDescent="0.2">
      <c r="C590" s="271"/>
      <c r="G590" s="271"/>
    </row>
    <row r="591" spans="3:7" x14ac:dyDescent="0.2">
      <c r="C591" s="271"/>
      <c r="G591" s="271"/>
    </row>
    <row r="592" spans="3:7" x14ac:dyDescent="0.2">
      <c r="C592" s="271"/>
      <c r="G592" s="271"/>
    </row>
    <row r="593" spans="3:7" x14ac:dyDescent="0.2">
      <c r="C593" s="271"/>
      <c r="G593" s="271"/>
    </row>
    <row r="594" spans="3:7" x14ac:dyDescent="0.2">
      <c r="C594" s="271"/>
      <c r="G594" s="271"/>
    </row>
    <row r="595" spans="3:7" x14ac:dyDescent="0.2">
      <c r="C595" s="271"/>
      <c r="G595" s="271"/>
    </row>
    <row r="596" spans="3:7" x14ac:dyDescent="0.2">
      <c r="C596" s="271"/>
      <c r="G596" s="271"/>
    </row>
    <row r="597" spans="3:7" x14ac:dyDescent="0.2">
      <c r="C597" s="271"/>
      <c r="G597" s="271"/>
    </row>
    <row r="598" spans="3:7" x14ac:dyDescent="0.2">
      <c r="C598" s="271"/>
      <c r="G598" s="271"/>
    </row>
    <row r="599" spans="3:7" x14ac:dyDescent="0.2">
      <c r="C599" s="271"/>
      <c r="G599" s="271"/>
    </row>
    <row r="600" spans="3:7" x14ac:dyDescent="0.2">
      <c r="C600" s="271"/>
      <c r="G600" s="271"/>
    </row>
    <row r="601" spans="3:7" x14ac:dyDescent="0.2">
      <c r="C601" s="271"/>
      <c r="G601" s="271"/>
    </row>
    <row r="602" spans="3:7" x14ac:dyDescent="0.2">
      <c r="C602" s="271"/>
      <c r="G602" s="271"/>
    </row>
    <row r="603" spans="3:7" x14ac:dyDescent="0.2">
      <c r="C603" s="271"/>
      <c r="G603" s="271"/>
    </row>
    <row r="604" spans="3:7" x14ac:dyDescent="0.2">
      <c r="C604" s="271"/>
      <c r="G604" s="271"/>
    </row>
    <row r="605" spans="3:7" x14ac:dyDescent="0.2">
      <c r="C605" s="271"/>
      <c r="G605" s="271"/>
    </row>
    <row r="606" spans="3:7" x14ac:dyDescent="0.2">
      <c r="C606" s="271"/>
      <c r="G606" s="271"/>
    </row>
    <row r="607" spans="3:7" x14ac:dyDescent="0.2">
      <c r="C607" s="271"/>
      <c r="G607" s="271"/>
    </row>
    <row r="608" spans="3:7" x14ac:dyDescent="0.2">
      <c r="C608" s="271"/>
      <c r="G608" s="271"/>
    </row>
    <row r="609" spans="3:7" x14ac:dyDescent="0.2">
      <c r="C609" s="271"/>
      <c r="G609" s="271"/>
    </row>
    <row r="610" spans="3:7" x14ac:dyDescent="0.2">
      <c r="C610" s="271"/>
      <c r="G610" s="271"/>
    </row>
    <row r="611" spans="3:7" x14ac:dyDescent="0.2">
      <c r="C611" s="271"/>
      <c r="G611" s="271"/>
    </row>
    <row r="612" spans="3:7" x14ac:dyDescent="0.2">
      <c r="C612" s="271"/>
      <c r="G612" s="271"/>
    </row>
    <row r="613" spans="3:7" x14ac:dyDescent="0.2">
      <c r="C613" s="271"/>
      <c r="G613" s="271"/>
    </row>
    <row r="614" spans="3:7" x14ac:dyDescent="0.2">
      <c r="C614" s="271"/>
      <c r="G614" s="271"/>
    </row>
    <row r="615" spans="3:7" x14ac:dyDescent="0.2">
      <c r="C615" s="271"/>
      <c r="G615" s="271"/>
    </row>
    <row r="616" spans="3:7" x14ac:dyDescent="0.2">
      <c r="C616" s="271"/>
      <c r="G616" s="271"/>
    </row>
    <row r="617" spans="3:7" x14ac:dyDescent="0.2">
      <c r="C617" s="271"/>
      <c r="G617" s="271"/>
    </row>
    <row r="618" spans="3:7" x14ac:dyDescent="0.2">
      <c r="C618" s="271"/>
      <c r="G618" s="271"/>
    </row>
    <row r="619" spans="3:7" x14ac:dyDescent="0.2">
      <c r="C619" s="271"/>
      <c r="G619" s="271"/>
    </row>
    <row r="620" spans="3:7" x14ac:dyDescent="0.2">
      <c r="C620" s="271"/>
      <c r="G620" s="271"/>
    </row>
    <row r="621" spans="3:7" x14ac:dyDescent="0.2">
      <c r="C621" s="271"/>
      <c r="G621" s="271"/>
    </row>
    <row r="622" spans="3:7" x14ac:dyDescent="0.2">
      <c r="C622" s="271"/>
      <c r="G622" s="271"/>
    </row>
    <row r="623" spans="3:7" x14ac:dyDescent="0.2">
      <c r="C623" s="271"/>
      <c r="G623" s="271"/>
    </row>
    <row r="624" spans="3:7" x14ac:dyDescent="0.2">
      <c r="C624" s="271"/>
      <c r="G624" s="271"/>
    </row>
    <row r="625" spans="3:7" x14ac:dyDescent="0.2">
      <c r="C625" s="271"/>
      <c r="G625" s="271"/>
    </row>
    <row r="626" spans="3:7" x14ac:dyDescent="0.2">
      <c r="C626" s="271"/>
      <c r="G626" s="271"/>
    </row>
    <row r="627" spans="3:7" x14ac:dyDescent="0.2">
      <c r="C627" s="271"/>
      <c r="G627" s="271"/>
    </row>
    <row r="628" spans="3:7" x14ac:dyDescent="0.2">
      <c r="C628" s="271"/>
      <c r="G628" s="271"/>
    </row>
    <row r="629" spans="3:7" x14ac:dyDescent="0.2">
      <c r="C629" s="271"/>
      <c r="G629" s="271"/>
    </row>
    <row r="630" spans="3:7" x14ac:dyDescent="0.2">
      <c r="C630" s="271"/>
      <c r="G630" s="271"/>
    </row>
    <row r="631" spans="3:7" x14ac:dyDescent="0.2">
      <c r="C631" s="271"/>
      <c r="G631" s="271"/>
    </row>
    <row r="632" spans="3:7" x14ac:dyDescent="0.2">
      <c r="C632" s="271"/>
      <c r="G632" s="271"/>
    </row>
    <row r="633" spans="3:7" x14ac:dyDescent="0.2">
      <c r="C633" s="271"/>
      <c r="G633" s="271"/>
    </row>
    <row r="634" spans="3:7" x14ac:dyDescent="0.2">
      <c r="C634" s="271"/>
      <c r="G634" s="271"/>
    </row>
    <row r="635" spans="3:7" x14ac:dyDescent="0.2">
      <c r="C635" s="271"/>
      <c r="G635" s="271"/>
    </row>
    <row r="636" spans="3:7" x14ac:dyDescent="0.2">
      <c r="C636" s="271"/>
      <c r="G636" s="271"/>
    </row>
    <row r="637" spans="3:7" x14ac:dyDescent="0.2">
      <c r="C637" s="271"/>
      <c r="G637" s="271"/>
    </row>
    <row r="638" spans="3:7" x14ac:dyDescent="0.2">
      <c r="C638" s="271"/>
      <c r="G638" s="271"/>
    </row>
    <row r="639" spans="3:7" x14ac:dyDescent="0.2">
      <c r="C639" s="271"/>
      <c r="G639" s="271"/>
    </row>
    <row r="640" spans="3:7" x14ac:dyDescent="0.2">
      <c r="C640" s="271"/>
      <c r="G640" s="271"/>
    </row>
    <row r="641" spans="3:7" x14ac:dyDescent="0.2">
      <c r="C641" s="271"/>
      <c r="G641" s="271"/>
    </row>
    <row r="642" spans="3:7" x14ac:dyDescent="0.2">
      <c r="C642" s="271"/>
      <c r="G642" s="271"/>
    </row>
    <row r="643" spans="3:7" x14ac:dyDescent="0.2">
      <c r="C643" s="271"/>
      <c r="G643" s="271"/>
    </row>
    <row r="644" spans="3:7" x14ac:dyDescent="0.2">
      <c r="C644" s="271"/>
      <c r="G644" s="271"/>
    </row>
    <row r="645" spans="3:7" x14ac:dyDescent="0.2">
      <c r="C645" s="271"/>
      <c r="G645" s="271"/>
    </row>
    <row r="646" spans="3:7" x14ac:dyDescent="0.2">
      <c r="C646" s="271"/>
      <c r="G646" s="271"/>
    </row>
    <row r="647" spans="3:7" x14ac:dyDescent="0.2">
      <c r="C647" s="271"/>
      <c r="G647" s="271"/>
    </row>
    <row r="648" spans="3:7" x14ac:dyDescent="0.2">
      <c r="C648" s="271"/>
      <c r="G648" s="271"/>
    </row>
    <row r="649" spans="3:7" x14ac:dyDescent="0.2">
      <c r="C649" s="271"/>
      <c r="G649" s="271"/>
    </row>
    <row r="650" spans="3:7" x14ac:dyDescent="0.2">
      <c r="C650" s="271"/>
      <c r="G650" s="271"/>
    </row>
    <row r="651" spans="3:7" x14ac:dyDescent="0.2">
      <c r="C651" s="271"/>
      <c r="G651" s="271"/>
    </row>
    <row r="652" spans="3:7" x14ac:dyDescent="0.2">
      <c r="C652" s="271"/>
      <c r="G652" s="271"/>
    </row>
    <row r="653" spans="3:7" x14ac:dyDescent="0.2">
      <c r="C653" s="271"/>
      <c r="G653" s="271"/>
    </row>
    <row r="654" spans="3:7" x14ac:dyDescent="0.2">
      <c r="C654" s="271"/>
      <c r="G654" s="271"/>
    </row>
    <row r="655" spans="3:7" x14ac:dyDescent="0.2">
      <c r="C655" s="271"/>
      <c r="G655" s="271"/>
    </row>
    <row r="656" spans="3:7" x14ac:dyDescent="0.2">
      <c r="C656" s="271"/>
      <c r="G656" s="271"/>
    </row>
    <row r="657" spans="3:7" x14ac:dyDescent="0.2">
      <c r="C657" s="271"/>
      <c r="G657" s="271"/>
    </row>
    <row r="658" spans="3:7" x14ac:dyDescent="0.2">
      <c r="C658" s="271"/>
      <c r="G658" s="271"/>
    </row>
    <row r="659" spans="3:7" x14ac:dyDescent="0.2">
      <c r="C659" s="271"/>
      <c r="G659" s="271"/>
    </row>
    <row r="660" spans="3:7" x14ac:dyDescent="0.2">
      <c r="C660" s="271"/>
      <c r="G660" s="271"/>
    </row>
    <row r="661" spans="3:7" x14ac:dyDescent="0.2">
      <c r="C661" s="271"/>
      <c r="G661" s="271"/>
    </row>
    <row r="662" spans="3:7" x14ac:dyDescent="0.2">
      <c r="C662" s="271"/>
      <c r="G662" s="271"/>
    </row>
    <row r="663" spans="3:7" x14ac:dyDescent="0.2">
      <c r="C663" s="271"/>
      <c r="G663" s="271"/>
    </row>
    <row r="664" spans="3:7" x14ac:dyDescent="0.2">
      <c r="C664" s="271"/>
      <c r="G664" s="271"/>
    </row>
    <row r="665" spans="3:7" x14ac:dyDescent="0.2">
      <c r="C665" s="271"/>
      <c r="G665" s="271"/>
    </row>
    <row r="666" spans="3:7" x14ac:dyDescent="0.2">
      <c r="C666" s="271"/>
      <c r="G666" s="271"/>
    </row>
    <row r="667" spans="3:7" x14ac:dyDescent="0.2">
      <c r="C667" s="271"/>
      <c r="G667" s="271"/>
    </row>
    <row r="668" spans="3:7" x14ac:dyDescent="0.2">
      <c r="C668" s="271"/>
      <c r="G668" s="271"/>
    </row>
    <row r="669" spans="3:7" x14ac:dyDescent="0.2">
      <c r="C669" s="271"/>
      <c r="G669" s="271"/>
    </row>
    <row r="670" spans="3:7" x14ac:dyDescent="0.2">
      <c r="C670" s="271"/>
      <c r="G670" s="271"/>
    </row>
    <row r="671" spans="3:7" x14ac:dyDescent="0.2">
      <c r="C671" s="271"/>
      <c r="G671" s="271"/>
    </row>
    <row r="672" spans="3:7" x14ac:dyDescent="0.2">
      <c r="C672" s="271"/>
      <c r="G672" s="271"/>
    </row>
    <row r="673" spans="3:7" x14ac:dyDescent="0.2">
      <c r="C673" s="271"/>
      <c r="G673" s="271"/>
    </row>
    <row r="674" spans="3:7" x14ac:dyDescent="0.2">
      <c r="C674" s="271"/>
      <c r="G674" s="271"/>
    </row>
    <row r="675" spans="3:7" x14ac:dyDescent="0.2">
      <c r="C675" s="271"/>
      <c r="G675" s="271"/>
    </row>
    <row r="676" spans="3:7" x14ac:dyDescent="0.2">
      <c r="C676" s="271"/>
      <c r="G676" s="271"/>
    </row>
    <row r="677" spans="3:7" x14ac:dyDescent="0.2">
      <c r="C677" s="271"/>
      <c r="G677" s="271"/>
    </row>
    <row r="678" spans="3:7" x14ac:dyDescent="0.2">
      <c r="C678" s="271"/>
      <c r="G678" s="271"/>
    </row>
    <row r="679" spans="3:7" x14ac:dyDescent="0.2">
      <c r="C679" s="271"/>
      <c r="G679" s="271"/>
    </row>
    <row r="680" spans="3:7" x14ac:dyDescent="0.2">
      <c r="C680" s="271"/>
      <c r="G680" s="271"/>
    </row>
    <row r="681" spans="3:7" x14ac:dyDescent="0.2">
      <c r="C681" s="271"/>
      <c r="G681" s="271"/>
    </row>
    <row r="682" spans="3:7" x14ac:dyDescent="0.2">
      <c r="C682" s="271"/>
      <c r="G682" s="271"/>
    </row>
    <row r="683" spans="3:7" x14ac:dyDescent="0.2">
      <c r="C683" s="271"/>
      <c r="G683" s="271"/>
    </row>
    <row r="684" spans="3:7" x14ac:dyDescent="0.2">
      <c r="C684" s="271"/>
      <c r="G684" s="271"/>
    </row>
    <row r="685" spans="3:7" x14ac:dyDescent="0.2">
      <c r="C685" s="271"/>
      <c r="G685" s="271"/>
    </row>
    <row r="686" spans="3:7" x14ac:dyDescent="0.2">
      <c r="C686" s="271"/>
      <c r="G686" s="271"/>
    </row>
    <row r="687" spans="3:7" x14ac:dyDescent="0.2">
      <c r="C687" s="271"/>
      <c r="G687" s="271"/>
    </row>
    <row r="688" spans="3:7" x14ac:dyDescent="0.2">
      <c r="C688" s="271"/>
      <c r="G688" s="271"/>
    </row>
    <row r="689" spans="3:7" x14ac:dyDescent="0.2">
      <c r="C689" s="271"/>
      <c r="G689" s="271"/>
    </row>
    <row r="690" spans="3:7" x14ac:dyDescent="0.2">
      <c r="C690" s="271"/>
      <c r="G690" s="271"/>
    </row>
    <row r="691" spans="3:7" x14ac:dyDescent="0.2">
      <c r="C691" s="271"/>
      <c r="G691" s="271"/>
    </row>
    <row r="692" spans="3:7" x14ac:dyDescent="0.2">
      <c r="C692" s="271"/>
      <c r="G692" s="271"/>
    </row>
    <row r="693" spans="3:7" x14ac:dyDescent="0.2">
      <c r="C693" s="271"/>
      <c r="G693" s="271"/>
    </row>
    <row r="694" spans="3:7" x14ac:dyDescent="0.2">
      <c r="C694" s="271"/>
      <c r="G694" s="271"/>
    </row>
    <row r="695" spans="3:7" x14ac:dyDescent="0.2">
      <c r="C695" s="271"/>
      <c r="G695" s="271"/>
    </row>
    <row r="696" spans="3:7" x14ac:dyDescent="0.2">
      <c r="C696" s="271"/>
      <c r="G696" s="271"/>
    </row>
    <row r="697" spans="3:7" x14ac:dyDescent="0.2">
      <c r="C697" s="271"/>
      <c r="G697" s="271"/>
    </row>
    <row r="698" spans="3:7" x14ac:dyDescent="0.2">
      <c r="C698" s="271"/>
      <c r="G698" s="271"/>
    </row>
    <row r="699" spans="3:7" x14ac:dyDescent="0.2">
      <c r="C699" s="271"/>
      <c r="G699" s="271"/>
    </row>
    <row r="700" spans="3:7" x14ac:dyDescent="0.2">
      <c r="C700" s="271"/>
      <c r="G700" s="271"/>
    </row>
    <row r="701" spans="3:7" x14ac:dyDescent="0.2">
      <c r="C701" s="271"/>
      <c r="G701" s="271"/>
    </row>
    <row r="702" spans="3:7" x14ac:dyDescent="0.2">
      <c r="C702" s="271"/>
      <c r="G702" s="271"/>
    </row>
    <row r="703" spans="3:7" x14ac:dyDescent="0.2">
      <c r="C703" s="271"/>
      <c r="G703" s="271"/>
    </row>
    <row r="704" spans="3:7" x14ac:dyDescent="0.2">
      <c r="C704" s="271"/>
      <c r="G704" s="271"/>
    </row>
    <row r="705" spans="3:7" x14ac:dyDescent="0.2">
      <c r="C705" s="271"/>
      <c r="G705" s="271"/>
    </row>
    <row r="706" spans="3:7" x14ac:dyDescent="0.2">
      <c r="C706" s="271"/>
      <c r="G706" s="271"/>
    </row>
    <row r="707" spans="3:7" x14ac:dyDescent="0.2">
      <c r="C707" s="271"/>
      <c r="G707" s="271"/>
    </row>
    <row r="708" spans="3:7" x14ac:dyDescent="0.2">
      <c r="C708" s="271"/>
      <c r="G708" s="271"/>
    </row>
    <row r="709" spans="3:7" x14ac:dyDescent="0.2">
      <c r="C709" s="271"/>
      <c r="G709" s="271"/>
    </row>
    <row r="710" spans="3:7" x14ac:dyDescent="0.2">
      <c r="C710" s="271"/>
      <c r="G710" s="271"/>
    </row>
    <row r="711" spans="3:7" x14ac:dyDescent="0.2">
      <c r="C711" s="271"/>
      <c r="G711" s="271"/>
    </row>
    <row r="712" spans="3:7" x14ac:dyDescent="0.2">
      <c r="C712" s="271"/>
      <c r="G712" s="271"/>
    </row>
    <row r="713" spans="3:7" x14ac:dyDescent="0.2">
      <c r="C713" s="271"/>
      <c r="G713" s="271"/>
    </row>
    <row r="714" spans="3:7" x14ac:dyDescent="0.2">
      <c r="C714" s="271"/>
      <c r="G714" s="271"/>
    </row>
    <row r="715" spans="3:7" x14ac:dyDescent="0.2">
      <c r="C715" s="271"/>
      <c r="G715" s="271"/>
    </row>
    <row r="716" spans="3:7" x14ac:dyDescent="0.2">
      <c r="C716" s="271"/>
      <c r="G716" s="271"/>
    </row>
    <row r="717" spans="3:7" x14ac:dyDescent="0.2">
      <c r="C717" s="271"/>
      <c r="G717" s="271"/>
    </row>
    <row r="718" spans="3:7" x14ac:dyDescent="0.2">
      <c r="C718" s="271"/>
      <c r="G718" s="271"/>
    </row>
    <row r="719" spans="3:7" x14ac:dyDescent="0.2">
      <c r="C719" s="271"/>
      <c r="G719" s="271"/>
    </row>
    <row r="720" spans="3:7" x14ac:dyDescent="0.2">
      <c r="C720" s="271"/>
      <c r="G720" s="271"/>
    </row>
    <row r="721" spans="3:7" x14ac:dyDescent="0.2">
      <c r="C721" s="271"/>
      <c r="G721" s="271"/>
    </row>
    <row r="722" spans="3:7" x14ac:dyDescent="0.2">
      <c r="C722" s="271"/>
      <c r="G722" s="271"/>
    </row>
    <row r="723" spans="3:7" x14ac:dyDescent="0.2">
      <c r="C723" s="271"/>
      <c r="G723" s="271"/>
    </row>
    <row r="724" spans="3:7" x14ac:dyDescent="0.2">
      <c r="C724" s="271"/>
      <c r="G724" s="271"/>
    </row>
    <row r="725" spans="3:7" x14ac:dyDescent="0.2">
      <c r="C725" s="271"/>
      <c r="G725" s="271"/>
    </row>
    <row r="726" spans="3:7" x14ac:dyDescent="0.2">
      <c r="C726" s="271"/>
      <c r="G726" s="271"/>
    </row>
    <row r="727" spans="3:7" x14ac:dyDescent="0.2">
      <c r="C727" s="271"/>
      <c r="G727" s="271"/>
    </row>
    <row r="728" spans="3:7" x14ac:dyDescent="0.2">
      <c r="C728" s="271"/>
      <c r="G728" s="271"/>
    </row>
    <row r="729" spans="3:7" x14ac:dyDescent="0.2">
      <c r="C729" s="271"/>
      <c r="G729" s="271"/>
    </row>
    <row r="730" spans="3:7" x14ac:dyDescent="0.2">
      <c r="C730" s="271"/>
      <c r="G730" s="271"/>
    </row>
    <row r="731" spans="3:7" x14ac:dyDescent="0.2">
      <c r="C731" s="271"/>
      <c r="G731" s="271"/>
    </row>
    <row r="732" spans="3:7" x14ac:dyDescent="0.2">
      <c r="C732" s="271"/>
      <c r="G732" s="271"/>
    </row>
    <row r="733" spans="3:7" x14ac:dyDescent="0.2">
      <c r="C733" s="271"/>
      <c r="G733" s="271"/>
    </row>
    <row r="734" spans="3:7" x14ac:dyDescent="0.2">
      <c r="C734" s="271"/>
      <c r="G734" s="271"/>
    </row>
    <row r="735" spans="3:7" x14ac:dyDescent="0.2">
      <c r="C735" s="271"/>
      <c r="G735" s="271"/>
    </row>
    <row r="736" spans="3:7" x14ac:dyDescent="0.2">
      <c r="C736" s="271"/>
      <c r="G736" s="271"/>
    </row>
    <row r="737" spans="3:7" x14ac:dyDescent="0.2">
      <c r="C737" s="271"/>
      <c r="G737" s="271"/>
    </row>
    <row r="738" spans="3:7" x14ac:dyDescent="0.2">
      <c r="C738" s="271"/>
      <c r="G738" s="271"/>
    </row>
    <row r="739" spans="3:7" x14ac:dyDescent="0.2">
      <c r="C739" s="271"/>
      <c r="G739" s="271"/>
    </row>
    <row r="740" spans="3:7" x14ac:dyDescent="0.2">
      <c r="C740" s="271"/>
      <c r="G740" s="271"/>
    </row>
    <row r="741" spans="3:7" x14ac:dyDescent="0.2">
      <c r="C741" s="271"/>
      <c r="G741" s="271"/>
    </row>
    <row r="742" spans="3:7" x14ac:dyDescent="0.2">
      <c r="C742" s="271"/>
      <c r="G742" s="271"/>
    </row>
    <row r="743" spans="3:7" x14ac:dyDescent="0.2">
      <c r="C743" s="271"/>
      <c r="G743" s="271"/>
    </row>
    <row r="744" spans="3:7" x14ac:dyDescent="0.2">
      <c r="C744" s="271"/>
      <c r="G744" s="271"/>
    </row>
    <row r="745" spans="3:7" x14ac:dyDescent="0.2">
      <c r="C745" s="271"/>
      <c r="G745" s="271"/>
    </row>
    <row r="746" spans="3:7" x14ac:dyDescent="0.2">
      <c r="C746" s="271"/>
      <c r="G746" s="271"/>
    </row>
    <row r="747" spans="3:7" x14ac:dyDescent="0.2">
      <c r="C747" s="271"/>
      <c r="G747" s="271"/>
    </row>
    <row r="748" spans="3:7" x14ac:dyDescent="0.2">
      <c r="C748" s="271"/>
      <c r="G748" s="271"/>
    </row>
    <row r="749" spans="3:7" x14ac:dyDescent="0.2">
      <c r="C749" s="271"/>
      <c r="G749" s="271"/>
    </row>
    <row r="750" spans="3:7" x14ac:dyDescent="0.2">
      <c r="C750" s="271"/>
      <c r="G750" s="271"/>
    </row>
    <row r="751" spans="3:7" x14ac:dyDescent="0.2">
      <c r="C751" s="271"/>
      <c r="G751" s="271"/>
    </row>
    <row r="752" spans="3:7" x14ac:dyDescent="0.2">
      <c r="C752" s="271"/>
      <c r="G752" s="271"/>
    </row>
    <row r="753" spans="3:7" x14ac:dyDescent="0.2">
      <c r="C753" s="271"/>
      <c r="G753" s="271"/>
    </row>
    <row r="754" spans="3:7" x14ac:dyDescent="0.2">
      <c r="C754" s="271"/>
      <c r="G754" s="271"/>
    </row>
    <row r="755" spans="3:7" x14ac:dyDescent="0.2">
      <c r="C755" s="271"/>
      <c r="G755" s="271"/>
    </row>
    <row r="756" spans="3:7" x14ac:dyDescent="0.2">
      <c r="C756" s="271"/>
      <c r="G756" s="271"/>
    </row>
    <row r="757" spans="3:7" x14ac:dyDescent="0.2">
      <c r="C757" s="271"/>
      <c r="G757" s="271"/>
    </row>
    <row r="758" spans="3:7" x14ac:dyDescent="0.2">
      <c r="C758" s="271"/>
      <c r="G758" s="271"/>
    </row>
    <row r="759" spans="3:7" x14ac:dyDescent="0.2">
      <c r="C759" s="271"/>
      <c r="G759" s="271"/>
    </row>
    <row r="760" spans="3:7" x14ac:dyDescent="0.2">
      <c r="C760" s="271"/>
      <c r="G760" s="271"/>
    </row>
    <row r="761" spans="3:7" x14ac:dyDescent="0.2">
      <c r="C761" s="271"/>
      <c r="G761" s="271"/>
    </row>
    <row r="762" spans="3:7" x14ac:dyDescent="0.2">
      <c r="C762" s="271"/>
      <c r="G762" s="271"/>
    </row>
    <row r="763" spans="3:7" x14ac:dyDescent="0.2">
      <c r="C763" s="271"/>
      <c r="G763" s="271"/>
    </row>
    <row r="764" spans="3:7" x14ac:dyDescent="0.2">
      <c r="C764" s="271"/>
      <c r="G764" s="271"/>
    </row>
    <row r="765" spans="3:7" x14ac:dyDescent="0.2">
      <c r="C765" s="271"/>
      <c r="G765" s="271"/>
    </row>
    <row r="766" spans="3:7" x14ac:dyDescent="0.2">
      <c r="C766" s="271"/>
      <c r="G766" s="271"/>
    </row>
    <row r="767" spans="3:7" x14ac:dyDescent="0.2">
      <c r="C767" s="271"/>
      <c r="G767" s="271"/>
    </row>
    <row r="768" spans="3:7" x14ac:dyDescent="0.2">
      <c r="C768" s="271"/>
      <c r="G768" s="271"/>
    </row>
    <row r="769" spans="3:7" x14ac:dyDescent="0.2">
      <c r="C769" s="271"/>
      <c r="G769" s="271"/>
    </row>
    <row r="770" spans="3:7" x14ac:dyDescent="0.2">
      <c r="C770" s="271"/>
      <c r="G770" s="271"/>
    </row>
    <row r="771" spans="3:7" x14ac:dyDescent="0.2">
      <c r="C771" s="271"/>
      <c r="G771" s="271"/>
    </row>
    <row r="772" spans="3:7" x14ac:dyDescent="0.2">
      <c r="C772" s="271"/>
      <c r="G772" s="271"/>
    </row>
    <row r="773" spans="3:7" x14ac:dyDescent="0.2">
      <c r="C773" s="271"/>
      <c r="G773" s="271"/>
    </row>
    <row r="774" spans="3:7" x14ac:dyDescent="0.2">
      <c r="C774" s="271"/>
      <c r="G774" s="271"/>
    </row>
    <row r="775" spans="3:7" x14ac:dyDescent="0.2">
      <c r="C775" s="271"/>
      <c r="G775" s="271"/>
    </row>
    <row r="776" spans="3:7" x14ac:dyDescent="0.2">
      <c r="C776" s="271"/>
      <c r="G776" s="271"/>
    </row>
    <row r="777" spans="3:7" x14ac:dyDescent="0.2">
      <c r="C777" s="271"/>
      <c r="G777" s="271"/>
    </row>
    <row r="778" spans="3:7" x14ac:dyDescent="0.2">
      <c r="C778" s="271"/>
      <c r="G778" s="271"/>
    </row>
    <row r="779" spans="3:7" x14ac:dyDescent="0.2">
      <c r="C779" s="271"/>
      <c r="G779" s="271"/>
    </row>
    <row r="780" spans="3:7" x14ac:dyDescent="0.2">
      <c r="C780" s="271"/>
      <c r="G780" s="271"/>
    </row>
    <row r="781" spans="3:7" x14ac:dyDescent="0.2">
      <c r="C781" s="271"/>
      <c r="G781" s="271"/>
    </row>
    <row r="782" spans="3:7" x14ac:dyDescent="0.2">
      <c r="C782" s="271"/>
      <c r="G782" s="271"/>
    </row>
    <row r="783" spans="3:7" x14ac:dyDescent="0.2">
      <c r="C783" s="271"/>
      <c r="G783" s="271"/>
    </row>
    <row r="784" spans="3:7" x14ac:dyDescent="0.2">
      <c r="C784" s="271"/>
      <c r="G784" s="271"/>
    </row>
    <row r="785" spans="3:7" x14ac:dyDescent="0.2">
      <c r="C785" s="271"/>
      <c r="G785" s="271"/>
    </row>
    <row r="786" spans="3:7" x14ac:dyDescent="0.2">
      <c r="C786" s="271"/>
      <c r="G786" s="271"/>
    </row>
    <row r="787" spans="3:7" x14ac:dyDescent="0.2">
      <c r="C787" s="271"/>
      <c r="G787" s="271"/>
    </row>
    <row r="788" spans="3:7" x14ac:dyDescent="0.2">
      <c r="C788" s="271"/>
      <c r="G788" s="271"/>
    </row>
    <row r="789" spans="3:7" x14ac:dyDescent="0.2">
      <c r="C789" s="271"/>
      <c r="G789" s="271"/>
    </row>
    <row r="790" spans="3:7" x14ac:dyDescent="0.2">
      <c r="C790" s="271"/>
      <c r="G790" s="271"/>
    </row>
    <row r="791" spans="3:7" x14ac:dyDescent="0.2">
      <c r="C791" s="271"/>
      <c r="G791" s="271"/>
    </row>
    <row r="792" spans="3:7" x14ac:dyDescent="0.2">
      <c r="C792" s="271"/>
      <c r="G792" s="271"/>
    </row>
    <row r="793" spans="3:7" x14ac:dyDescent="0.2">
      <c r="C793" s="271"/>
      <c r="G793" s="271"/>
    </row>
    <row r="794" spans="3:7" x14ac:dyDescent="0.2">
      <c r="C794" s="271"/>
      <c r="G794" s="271"/>
    </row>
    <row r="795" spans="3:7" x14ac:dyDescent="0.2">
      <c r="C795" s="271"/>
      <c r="G795" s="271"/>
    </row>
    <row r="796" spans="3:7" x14ac:dyDescent="0.2">
      <c r="C796" s="271"/>
      <c r="G796" s="271"/>
    </row>
    <row r="797" spans="3:7" x14ac:dyDescent="0.2">
      <c r="C797" s="271"/>
      <c r="G797" s="271"/>
    </row>
    <row r="798" spans="3:7" x14ac:dyDescent="0.2">
      <c r="C798" s="271"/>
      <c r="G798" s="271"/>
    </row>
    <row r="799" spans="3:7" x14ac:dyDescent="0.2">
      <c r="C799" s="271"/>
      <c r="G799" s="271"/>
    </row>
    <row r="800" spans="3:7" x14ac:dyDescent="0.2">
      <c r="C800" s="271"/>
      <c r="G800" s="271"/>
    </row>
    <row r="801" spans="3:7" x14ac:dyDescent="0.2">
      <c r="C801" s="271"/>
      <c r="G801" s="271"/>
    </row>
    <row r="802" spans="3:7" x14ac:dyDescent="0.2">
      <c r="C802" s="271"/>
      <c r="G802" s="271"/>
    </row>
    <row r="803" spans="3:7" x14ac:dyDescent="0.2">
      <c r="C803" s="271"/>
      <c r="G803" s="271"/>
    </row>
    <row r="804" spans="3:7" x14ac:dyDescent="0.2">
      <c r="C804" s="271"/>
      <c r="G804" s="271"/>
    </row>
    <row r="805" spans="3:7" x14ac:dyDescent="0.2">
      <c r="C805" s="271"/>
      <c r="G805" s="271"/>
    </row>
    <row r="806" spans="3:7" x14ac:dyDescent="0.2">
      <c r="C806" s="271"/>
      <c r="G806" s="271"/>
    </row>
    <row r="807" spans="3:7" x14ac:dyDescent="0.2">
      <c r="C807" s="271"/>
      <c r="G807" s="271"/>
    </row>
    <row r="808" spans="3:7" x14ac:dyDescent="0.2">
      <c r="C808" s="271"/>
      <c r="G808" s="271"/>
    </row>
    <row r="809" spans="3:7" x14ac:dyDescent="0.2">
      <c r="C809" s="271"/>
      <c r="G809" s="271"/>
    </row>
    <row r="810" spans="3:7" x14ac:dyDescent="0.2">
      <c r="C810" s="271"/>
      <c r="G810" s="271"/>
    </row>
    <row r="811" spans="3:7" x14ac:dyDescent="0.2">
      <c r="C811" s="271"/>
      <c r="G811" s="271"/>
    </row>
    <row r="812" spans="3:7" x14ac:dyDescent="0.2">
      <c r="C812" s="271"/>
      <c r="G812" s="271"/>
    </row>
    <row r="813" spans="3:7" x14ac:dyDescent="0.2">
      <c r="C813" s="271"/>
      <c r="G813" s="271"/>
    </row>
    <row r="814" spans="3:7" x14ac:dyDescent="0.2">
      <c r="C814" s="271"/>
      <c r="G814" s="271"/>
    </row>
    <row r="815" spans="3:7" x14ac:dyDescent="0.2">
      <c r="C815" s="271"/>
      <c r="G815" s="271"/>
    </row>
    <row r="816" spans="3:7" x14ac:dyDescent="0.2">
      <c r="C816" s="271"/>
      <c r="G816" s="271"/>
    </row>
    <row r="817" spans="3:7" x14ac:dyDescent="0.2">
      <c r="C817" s="271"/>
      <c r="G817" s="271"/>
    </row>
    <row r="818" spans="3:7" x14ac:dyDescent="0.2">
      <c r="C818" s="271"/>
      <c r="G818" s="271"/>
    </row>
    <row r="819" spans="3:7" x14ac:dyDescent="0.2">
      <c r="C819" s="271"/>
      <c r="G819" s="271"/>
    </row>
    <row r="820" spans="3:7" x14ac:dyDescent="0.2">
      <c r="C820" s="271"/>
      <c r="G820" s="271"/>
    </row>
    <row r="821" spans="3:7" x14ac:dyDescent="0.2">
      <c r="C821" s="271"/>
      <c r="G821" s="271"/>
    </row>
    <row r="822" spans="3:7" x14ac:dyDescent="0.2">
      <c r="C822" s="271"/>
      <c r="G822" s="271"/>
    </row>
    <row r="823" spans="3:7" x14ac:dyDescent="0.2">
      <c r="C823" s="271"/>
      <c r="G823" s="271"/>
    </row>
    <row r="824" spans="3:7" x14ac:dyDescent="0.2">
      <c r="C824" s="271"/>
      <c r="G824" s="271"/>
    </row>
    <row r="825" spans="3:7" x14ac:dyDescent="0.2">
      <c r="C825" s="271"/>
      <c r="G825" s="271"/>
    </row>
    <row r="826" spans="3:7" x14ac:dyDescent="0.2">
      <c r="C826" s="271"/>
      <c r="G826" s="271"/>
    </row>
    <row r="827" spans="3:7" x14ac:dyDescent="0.2">
      <c r="C827" s="271"/>
      <c r="G827" s="271"/>
    </row>
    <row r="828" spans="3:7" x14ac:dyDescent="0.2">
      <c r="C828" s="271"/>
      <c r="G828" s="271"/>
    </row>
    <row r="829" spans="3:7" x14ac:dyDescent="0.2">
      <c r="C829" s="271"/>
      <c r="G829" s="271"/>
    </row>
    <row r="830" spans="3:7" x14ac:dyDescent="0.2">
      <c r="C830" s="271"/>
      <c r="G830" s="271"/>
    </row>
    <row r="831" spans="3:7" x14ac:dyDescent="0.2">
      <c r="C831" s="271"/>
      <c r="G831" s="271"/>
    </row>
    <row r="832" spans="3:7" x14ac:dyDescent="0.2">
      <c r="C832" s="271"/>
      <c r="G832" s="271"/>
    </row>
    <row r="833" spans="3:7" x14ac:dyDescent="0.2">
      <c r="C833" s="271"/>
      <c r="G833" s="271"/>
    </row>
    <row r="834" spans="3:7" x14ac:dyDescent="0.2">
      <c r="C834" s="271"/>
      <c r="G834" s="271"/>
    </row>
    <row r="835" spans="3:7" x14ac:dyDescent="0.2">
      <c r="C835" s="271"/>
      <c r="G835" s="271"/>
    </row>
    <row r="836" spans="3:7" x14ac:dyDescent="0.2">
      <c r="C836" s="271"/>
      <c r="G836" s="271"/>
    </row>
    <row r="837" spans="3:7" x14ac:dyDescent="0.2">
      <c r="C837" s="271"/>
      <c r="G837" s="271"/>
    </row>
    <row r="838" spans="3:7" x14ac:dyDescent="0.2">
      <c r="C838" s="271"/>
      <c r="G838" s="271"/>
    </row>
    <row r="839" spans="3:7" x14ac:dyDescent="0.2">
      <c r="C839" s="271"/>
      <c r="G839" s="271"/>
    </row>
    <row r="840" spans="3:7" x14ac:dyDescent="0.2">
      <c r="C840" s="271"/>
      <c r="G840" s="271"/>
    </row>
    <row r="841" spans="3:7" x14ac:dyDescent="0.2">
      <c r="C841" s="271"/>
      <c r="G841" s="271"/>
    </row>
    <row r="842" spans="3:7" x14ac:dyDescent="0.2">
      <c r="C842" s="271"/>
      <c r="G842" s="271"/>
    </row>
    <row r="843" spans="3:7" x14ac:dyDescent="0.2">
      <c r="C843" s="271"/>
      <c r="G843" s="271"/>
    </row>
    <row r="844" spans="3:7" x14ac:dyDescent="0.2">
      <c r="C844" s="271"/>
      <c r="G844" s="271"/>
    </row>
    <row r="845" spans="3:7" x14ac:dyDescent="0.2">
      <c r="C845" s="271"/>
      <c r="G845" s="271"/>
    </row>
    <row r="846" spans="3:7" x14ac:dyDescent="0.2">
      <c r="C846" s="271"/>
      <c r="G846" s="271"/>
    </row>
    <row r="847" spans="3:7" x14ac:dyDescent="0.2">
      <c r="C847" s="271"/>
      <c r="G847" s="271"/>
    </row>
    <row r="848" spans="3:7" x14ac:dyDescent="0.2">
      <c r="C848" s="271"/>
      <c r="G848" s="271"/>
    </row>
    <row r="849" spans="3:7" x14ac:dyDescent="0.2">
      <c r="C849" s="271"/>
      <c r="G849" s="271"/>
    </row>
    <row r="850" spans="3:7" x14ac:dyDescent="0.2">
      <c r="C850" s="271"/>
      <c r="G850" s="271"/>
    </row>
    <row r="851" spans="3:7" x14ac:dyDescent="0.2">
      <c r="C851" s="271"/>
      <c r="G851" s="271"/>
    </row>
    <row r="852" spans="3:7" x14ac:dyDescent="0.2">
      <c r="C852" s="271"/>
      <c r="G852" s="271"/>
    </row>
    <row r="853" spans="3:7" x14ac:dyDescent="0.2">
      <c r="C853" s="271"/>
      <c r="G853" s="271"/>
    </row>
    <row r="854" spans="3:7" x14ac:dyDescent="0.2">
      <c r="C854" s="271"/>
      <c r="G854" s="271"/>
    </row>
    <row r="855" spans="3:7" x14ac:dyDescent="0.2">
      <c r="C855" s="271"/>
      <c r="G855" s="271"/>
    </row>
    <row r="856" spans="3:7" x14ac:dyDescent="0.2">
      <c r="C856" s="271"/>
      <c r="G856" s="271"/>
    </row>
    <row r="857" spans="3:7" x14ac:dyDescent="0.2">
      <c r="C857" s="271"/>
      <c r="G857" s="271"/>
    </row>
    <row r="858" spans="3:7" x14ac:dyDescent="0.2">
      <c r="C858" s="271"/>
      <c r="G858" s="271"/>
    </row>
    <row r="859" spans="3:7" x14ac:dyDescent="0.2">
      <c r="C859" s="271"/>
      <c r="G859" s="271"/>
    </row>
    <row r="860" spans="3:7" x14ac:dyDescent="0.2">
      <c r="C860" s="271"/>
      <c r="G860" s="271"/>
    </row>
    <row r="861" spans="3:7" x14ac:dyDescent="0.2">
      <c r="C861" s="271"/>
      <c r="G861" s="271"/>
    </row>
    <row r="862" spans="3:7" x14ac:dyDescent="0.2">
      <c r="C862" s="271"/>
      <c r="G862" s="271"/>
    </row>
    <row r="863" spans="3:7" x14ac:dyDescent="0.2">
      <c r="C863" s="271"/>
      <c r="G863" s="271"/>
    </row>
    <row r="864" spans="3:7" x14ac:dyDescent="0.2">
      <c r="C864" s="271"/>
      <c r="G864" s="271"/>
    </row>
    <row r="865" spans="3:7" x14ac:dyDescent="0.2">
      <c r="C865" s="271"/>
      <c r="G865" s="271"/>
    </row>
    <row r="866" spans="3:7" x14ac:dyDescent="0.2">
      <c r="C866" s="271"/>
      <c r="G866" s="271"/>
    </row>
    <row r="867" spans="3:7" x14ac:dyDescent="0.2">
      <c r="C867" s="271"/>
      <c r="G867" s="271"/>
    </row>
    <row r="868" spans="3:7" x14ac:dyDescent="0.2">
      <c r="C868" s="271"/>
      <c r="G868" s="271"/>
    </row>
    <row r="869" spans="3:7" x14ac:dyDescent="0.2">
      <c r="C869" s="271"/>
      <c r="G869" s="271"/>
    </row>
    <row r="870" spans="3:7" x14ac:dyDescent="0.2">
      <c r="C870" s="271"/>
      <c r="G870" s="271"/>
    </row>
    <row r="871" spans="3:7" x14ac:dyDescent="0.2">
      <c r="C871" s="271"/>
      <c r="G871" s="271"/>
    </row>
    <row r="872" spans="3:7" x14ac:dyDescent="0.2">
      <c r="C872" s="271"/>
      <c r="G872" s="271"/>
    </row>
    <row r="873" spans="3:7" x14ac:dyDescent="0.2">
      <c r="C873" s="271"/>
      <c r="G873" s="271"/>
    </row>
    <row r="874" spans="3:7" x14ac:dyDescent="0.2">
      <c r="C874" s="271"/>
      <c r="G874" s="271"/>
    </row>
    <row r="875" spans="3:7" x14ac:dyDescent="0.2">
      <c r="C875" s="271"/>
      <c r="G875" s="271"/>
    </row>
    <row r="876" spans="3:7" x14ac:dyDescent="0.2">
      <c r="C876" s="271"/>
      <c r="G876" s="271"/>
    </row>
    <row r="877" spans="3:7" x14ac:dyDescent="0.2">
      <c r="C877" s="271"/>
      <c r="G877" s="271"/>
    </row>
    <row r="878" spans="3:7" x14ac:dyDescent="0.2">
      <c r="C878" s="271"/>
      <c r="G878" s="271"/>
    </row>
    <row r="879" spans="3:7" x14ac:dyDescent="0.2">
      <c r="C879" s="271"/>
      <c r="G879" s="271"/>
    </row>
    <row r="880" spans="3:7" x14ac:dyDescent="0.2">
      <c r="C880" s="271"/>
      <c r="G880" s="271"/>
    </row>
    <row r="881" spans="3:7" x14ac:dyDescent="0.2">
      <c r="C881" s="271"/>
      <c r="G881" s="271"/>
    </row>
    <row r="882" spans="3:7" x14ac:dyDescent="0.2">
      <c r="C882" s="271"/>
      <c r="G882" s="271"/>
    </row>
    <row r="883" spans="3:7" x14ac:dyDescent="0.2">
      <c r="C883" s="271"/>
      <c r="G883" s="271"/>
    </row>
    <row r="884" spans="3:7" x14ac:dyDescent="0.2">
      <c r="C884" s="271"/>
      <c r="G884" s="271"/>
    </row>
    <row r="885" spans="3:7" x14ac:dyDescent="0.2">
      <c r="C885" s="271"/>
      <c r="G885" s="271"/>
    </row>
    <row r="886" spans="3:7" x14ac:dyDescent="0.2">
      <c r="C886" s="271"/>
      <c r="G886" s="271"/>
    </row>
    <row r="887" spans="3:7" x14ac:dyDescent="0.2">
      <c r="C887" s="271"/>
      <c r="G887" s="271"/>
    </row>
    <row r="888" spans="3:7" x14ac:dyDescent="0.2">
      <c r="C888" s="271"/>
      <c r="G888" s="271"/>
    </row>
    <row r="889" spans="3:7" x14ac:dyDescent="0.2">
      <c r="C889" s="271"/>
      <c r="G889" s="271"/>
    </row>
    <row r="890" spans="3:7" x14ac:dyDescent="0.2">
      <c r="C890" s="271"/>
      <c r="G890" s="271"/>
    </row>
    <row r="891" spans="3:7" x14ac:dyDescent="0.2">
      <c r="C891" s="271"/>
      <c r="G891" s="271"/>
    </row>
    <row r="892" spans="3:7" x14ac:dyDescent="0.2">
      <c r="C892" s="271"/>
      <c r="G892" s="271"/>
    </row>
    <row r="893" spans="3:7" x14ac:dyDescent="0.2">
      <c r="C893" s="271"/>
      <c r="G893" s="271"/>
    </row>
    <row r="894" spans="3:7" x14ac:dyDescent="0.2">
      <c r="C894" s="271"/>
      <c r="G894" s="271"/>
    </row>
    <row r="895" spans="3:7" x14ac:dyDescent="0.2">
      <c r="C895" s="271"/>
      <c r="G895" s="271"/>
    </row>
    <row r="896" spans="3:7" x14ac:dyDescent="0.2">
      <c r="C896" s="271"/>
      <c r="G896" s="271"/>
    </row>
    <row r="897" spans="3:7" x14ac:dyDescent="0.2">
      <c r="C897" s="271"/>
      <c r="G897" s="271"/>
    </row>
    <row r="898" spans="3:7" x14ac:dyDescent="0.2">
      <c r="C898" s="271"/>
      <c r="G898" s="271"/>
    </row>
    <row r="899" spans="3:7" x14ac:dyDescent="0.2">
      <c r="C899" s="271"/>
      <c r="G899" s="271"/>
    </row>
    <row r="900" spans="3:7" x14ac:dyDescent="0.2">
      <c r="C900" s="271"/>
      <c r="G900" s="271"/>
    </row>
    <row r="901" spans="3:7" x14ac:dyDescent="0.2">
      <c r="C901" s="271"/>
      <c r="G901" s="271"/>
    </row>
    <row r="902" spans="3:7" x14ac:dyDescent="0.2">
      <c r="C902" s="271"/>
      <c r="G902" s="271"/>
    </row>
    <row r="903" spans="3:7" x14ac:dyDescent="0.2">
      <c r="C903" s="271"/>
      <c r="G903" s="271"/>
    </row>
    <row r="904" spans="3:7" x14ac:dyDescent="0.2">
      <c r="C904" s="271"/>
      <c r="G904" s="271"/>
    </row>
    <row r="905" spans="3:7" x14ac:dyDescent="0.2">
      <c r="C905" s="271"/>
      <c r="G905" s="271"/>
    </row>
    <row r="906" spans="3:7" x14ac:dyDescent="0.2">
      <c r="C906" s="271"/>
      <c r="G906" s="271"/>
    </row>
    <row r="907" spans="3:7" x14ac:dyDescent="0.2">
      <c r="C907" s="271"/>
      <c r="G907" s="271"/>
    </row>
    <row r="908" spans="3:7" x14ac:dyDescent="0.2">
      <c r="C908" s="271"/>
      <c r="G908" s="271"/>
    </row>
    <row r="909" spans="3:7" x14ac:dyDescent="0.2">
      <c r="C909" s="271"/>
      <c r="G909" s="271"/>
    </row>
    <row r="910" spans="3:7" x14ac:dyDescent="0.2">
      <c r="C910" s="271"/>
      <c r="G910" s="271"/>
    </row>
    <row r="911" spans="3:7" x14ac:dyDescent="0.2">
      <c r="C911" s="271"/>
      <c r="G911" s="271"/>
    </row>
    <row r="912" spans="3:7" x14ac:dyDescent="0.2">
      <c r="C912" s="271"/>
      <c r="G912" s="271"/>
    </row>
    <row r="913" spans="3:7" x14ac:dyDescent="0.2">
      <c r="C913" s="271"/>
      <c r="G913" s="271"/>
    </row>
    <row r="914" spans="3:7" x14ac:dyDescent="0.2">
      <c r="C914" s="271"/>
      <c r="G914" s="271"/>
    </row>
    <row r="915" spans="3:7" x14ac:dyDescent="0.2">
      <c r="C915" s="271"/>
      <c r="G915" s="271"/>
    </row>
    <row r="916" spans="3:7" x14ac:dyDescent="0.2">
      <c r="C916" s="271"/>
      <c r="G916" s="271"/>
    </row>
    <row r="917" spans="3:7" x14ac:dyDescent="0.2">
      <c r="C917" s="271"/>
      <c r="G917" s="271"/>
    </row>
    <row r="918" spans="3:7" x14ac:dyDescent="0.2">
      <c r="C918" s="271"/>
      <c r="G918" s="271"/>
    </row>
    <row r="919" spans="3:7" x14ac:dyDescent="0.2">
      <c r="C919" s="271"/>
      <c r="G919" s="271"/>
    </row>
    <row r="920" spans="3:7" x14ac:dyDescent="0.2">
      <c r="C920" s="271"/>
      <c r="G920" s="271"/>
    </row>
    <row r="921" spans="3:7" x14ac:dyDescent="0.2">
      <c r="C921" s="271"/>
      <c r="G921" s="271"/>
    </row>
    <row r="922" spans="3:7" x14ac:dyDescent="0.2">
      <c r="C922" s="271"/>
      <c r="G922" s="271"/>
    </row>
    <row r="923" spans="3:7" x14ac:dyDescent="0.2">
      <c r="C923" s="271"/>
      <c r="G923" s="271"/>
    </row>
    <row r="924" spans="3:7" x14ac:dyDescent="0.2">
      <c r="C924" s="271"/>
      <c r="G924" s="271"/>
    </row>
    <row r="925" spans="3:7" x14ac:dyDescent="0.2">
      <c r="C925" s="271"/>
      <c r="G925" s="271"/>
    </row>
    <row r="926" spans="3:7" x14ac:dyDescent="0.2">
      <c r="C926" s="271"/>
      <c r="G926" s="271"/>
    </row>
    <row r="927" spans="3:7" x14ac:dyDescent="0.2">
      <c r="C927" s="271"/>
      <c r="G927" s="271"/>
    </row>
    <row r="928" spans="3:7" x14ac:dyDescent="0.2">
      <c r="C928" s="271"/>
      <c r="G928" s="271"/>
    </row>
    <row r="929" spans="3:7" x14ac:dyDescent="0.2">
      <c r="C929" s="271"/>
      <c r="G929" s="271"/>
    </row>
    <row r="930" spans="3:7" x14ac:dyDescent="0.2">
      <c r="C930" s="271"/>
      <c r="G930" s="271"/>
    </row>
    <row r="931" spans="3:7" x14ac:dyDescent="0.2">
      <c r="C931" s="271"/>
      <c r="G931" s="271"/>
    </row>
    <row r="932" spans="3:7" x14ac:dyDescent="0.2">
      <c r="C932" s="271"/>
      <c r="G932" s="271"/>
    </row>
    <row r="933" spans="3:7" x14ac:dyDescent="0.2">
      <c r="C933" s="271"/>
      <c r="G933" s="271"/>
    </row>
    <row r="934" spans="3:7" x14ac:dyDescent="0.2">
      <c r="C934" s="271"/>
      <c r="G934" s="271"/>
    </row>
    <row r="935" spans="3:7" x14ac:dyDescent="0.2">
      <c r="C935" s="271"/>
      <c r="G935" s="271"/>
    </row>
    <row r="936" spans="3:7" x14ac:dyDescent="0.2">
      <c r="C936" s="271"/>
      <c r="G936" s="271"/>
    </row>
    <row r="937" spans="3:7" x14ac:dyDescent="0.2">
      <c r="C937" s="271"/>
      <c r="G937" s="271"/>
    </row>
    <row r="938" spans="3:7" x14ac:dyDescent="0.2">
      <c r="C938" s="271"/>
      <c r="G938" s="271"/>
    </row>
    <row r="939" spans="3:7" x14ac:dyDescent="0.2">
      <c r="C939" s="271"/>
      <c r="G939" s="271"/>
    </row>
    <row r="940" spans="3:7" x14ac:dyDescent="0.2">
      <c r="C940" s="271"/>
      <c r="G940" s="271"/>
    </row>
    <row r="941" spans="3:7" x14ac:dyDescent="0.2">
      <c r="C941" s="271"/>
      <c r="G941" s="271"/>
    </row>
    <row r="942" spans="3:7" x14ac:dyDescent="0.2">
      <c r="C942" s="271"/>
      <c r="G942" s="271"/>
    </row>
    <row r="943" spans="3:7" x14ac:dyDescent="0.2">
      <c r="C943" s="271"/>
      <c r="G943" s="271"/>
    </row>
    <row r="944" spans="3:7" x14ac:dyDescent="0.2">
      <c r="C944" s="271"/>
      <c r="G944" s="271"/>
    </row>
    <row r="945" spans="3:7" x14ac:dyDescent="0.2">
      <c r="C945" s="271"/>
      <c r="G945" s="271"/>
    </row>
    <row r="946" spans="3:7" x14ac:dyDescent="0.2">
      <c r="C946" s="271"/>
      <c r="G946" s="271"/>
    </row>
    <row r="947" spans="3:7" x14ac:dyDescent="0.2">
      <c r="C947" s="271"/>
      <c r="G947" s="271"/>
    </row>
    <row r="948" spans="3:7" x14ac:dyDescent="0.2">
      <c r="C948" s="271"/>
      <c r="G948" s="271"/>
    </row>
    <row r="949" spans="3:7" x14ac:dyDescent="0.2">
      <c r="C949" s="271"/>
      <c r="G949" s="271"/>
    </row>
    <row r="950" spans="3:7" x14ac:dyDescent="0.2">
      <c r="C950" s="271"/>
      <c r="G950" s="271"/>
    </row>
    <row r="951" spans="3:7" x14ac:dyDescent="0.2">
      <c r="C951" s="271"/>
      <c r="G951" s="271"/>
    </row>
    <row r="952" spans="3:7" x14ac:dyDescent="0.2">
      <c r="C952" s="271"/>
      <c r="G952" s="271"/>
    </row>
    <row r="953" spans="3:7" x14ac:dyDescent="0.2">
      <c r="C953" s="271"/>
      <c r="G953" s="271"/>
    </row>
    <row r="954" spans="3:7" x14ac:dyDescent="0.2">
      <c r="C954" s="271"/>
      <c r="G954" s="271"/>
    </row>
    <row r="955" spans="3:7" x14ac:dyDescent="0.2">
      <c r="C955" s="271"/>
      <c r="G955" s="271"/>
    </row>
    <row r="956" spans="3:7" x14ac:dyDescent="0.2">
      <c r="C956" s="271"/>
      <c r="G956" s="271"/>
    </row>
    <row r="957" spans="3:7" x14ac:dyDescent="0.2">
      <c r="C957" s="271"/>
      <c r="G957" s="271"/>
    </row>
    <row r="958" spans="3:7" x14ac:dyDescent="0.2">
      <c r="C958" s="271"/>
      <c r="G958" s="271"/>
    </row>
    <row r="959" spans="3:7" x14ac:dyDescent="0.2">
      <c r="C959" s="271"/>
      <c r="G959" s="271"/>
    </row>
    <row r="960" spans="3:7" x14ac:dyDescent="0.2">
      <c r="C960" s="271"/>
      <c r="G960" s="271"/>
    </row>
    <row r="961" spans="3:7" x14ac:dyDescent="0.2">
      <c r="C961" s="271"/>
      <c r="G961" s="271"/>
    </row>
    <row r="962" spans="3:7" x14ac:dyDescent="0.2">
      <c r="C962" s="271"/>
      <c r="G962" s="271"/>
    </row>
    <row r="963" spans="3:7" x14ac:dyDescent="0.2">
      <c r="C963" s="271"/>
      <c r="G963" s="271"/>
    </row>
    <row r="964" spans="3:7" x14ac:dyDescent="0.2">
      <c r="C964" s="271"/>
      <c r="G964" s="271"/>
    </row>
    <row r="965" spans="3:7" x14ac:dyDescent="0.2">
      <c r="C965" s="271"/>
      <c r="G965" s="271"/>
    </row>
    <row r="966" spans="3:7" x14ac:dyDescent="0.2">
      <c r="C966" s="271"/>
      <c r="G966" s="271"/>
    </row>
    <row r="967" spans="3:7" x14ac:dyDescent="0.2">
      <c r="C967" s="271"/>
      <c r="G967" s="271"/>
    </row>
    <row r="968" spans="3:7" x14ac:dyDescent="0.2">
      <c r="C968" s="271"/>
      <c r="G968" s="271"/>
    </row>
    <row r="969" spans="3:7" x14ac:dyDescent="0.2">
      <c r="C969" s="271"/>
      <c r="G969" s="271"/>
    </row>
    <row r="970" spans="3:7" x14ac:dyDescent="0.2">
      <c r="C970" s="271"/>
      <c r="G970" s="271"/>
    </row>
    <row r="971" spans="3:7" x14ac:dyDescent="0.2">
      <c r="C971" s="271"/>
      <c r="G971" s="271"/>
    </row>
    <row r="972" spans="3:7" x14ac:dyDescent="0.2">
      <c r="C972" s="271"/>
      <c r="G972" s="271"/>
    </row>
    <row r="973" spans="3:7" x14ac:dyDescent="0.2">
      <c r="C973" s="271"/>
      <c r="G973" s="271"/>
    </row>
    <row r="974" spans="3:7" x14ac:dyDescent="0.2">
      <c r="C974" s="271"/>
      <c r="G974" s="271"/>
    </row>
    <row r="975" spans="3:7" x14ac:dyDescent="0.2">
      <c r="C975" s="271"/>
      <c r="G975" s="271"/>
    </row>
    <row r="976" spans="3:7" x14ac:dyDescent="0.2">
      <c r="C976" s="271"/>
      <c r="G976" s="271"/>
    </row>
    <row r="977" spans="3:7" x14ac:dyDescent="0.2">
      <c r="C977" s="271"/>
      <c r="G977" s="271"/>
    </row>
    <row r="978" spans="3:7" x14ac:dyDescent="0.2">
      <c r="C978" s="271"/>
      <c r="G978" s="271"/>
    </row>
    <row r="979" spans="3:7" x14ac:dyDescent="0.2">
      <c r="C979" s="271"/>
      <c r="G979" s="271"/>
    </row>
    <row r="980" spans="3:7" x14ac:dyDescent="0.2">
      <c r="C980" s="271"/>
      <c r="G980" s="271"/>
    </row>
    <row r="981" spans="3:7" x14ac:dyDescent="0.2">
      <c r="C981" s="271"/>
      <c r="G981" s="271"/>
    </row>
    <row r="982" spans="3:7" x14ac:dyDescent="0.2">
      <c r="C982" s="271"/>
      <c r="G982" s="271"/>
    </row>
    <row r="983" spans="3:7" x14ac:dyDescent="0.2">
      <c r="C983" s="271"/>
      <c r="G983" s="271"/>
    </row>
    <row r="984" spans="3:7" x14ac:dyDescent="0.2">
      <c r="C984" s="271"/>
      <c r="G984" s="271"/>
    </row>
    <row r="985" spans="3:7" x14ac:dyDescent="0.2">
      <c r="C985" s="271"/>
      <c r="G985" s="271"/>
    </row>
    <row r="986" spans="3:7" x14ac:dyDescent="0.2">
      <c r="C986" s="271"/>
      <c r="G986" s="271"/>
    </row>
    <row r="987" spans="3:7" x14ac:dyDescent="0.2">
      <c r="C987" s="271"/>
      <c r="G987" s="271"/>
    </row>
    <row r="988" spans="3:7" x14ac:dyDescent="0.2">
      <c r="C988" s="271"/>
      <c r="G988" s="271"/>
    </row>
  </sheetData>
  <mergeCells count="11">
    <mergeCell ref="H7:I7"/>
    <mergeCell ref="J7:J8"/>
    <mergeCell ref="K7:K8"/>
    <mergeCell ref="H6:I6"/>
    <mergeCell ref="A7:A8"/>
    <mergeCell ref="B7:B8"/>
    <mergeCell ref="C7:C8"/>
    <mergeCell ref="D7:D8"/>
    <mergeCell ref="E7:F7"/>
    <mergeCell ref="G7:G8"/>
    <mergeCell ref="E6:F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2"/>
  <sheetViews>
    <sheetView showGridLines="0" topLeftCell="C2" workbookViewId="0">
      <selection activeCell="K13" sqref="K13"/>
    </sheetView>
  </sheetViews>
  <sheetFormatPr baseColWidth="10" defaultColWidth="12.625" defaultRowHeight="15" customHeight="1" x14ac:dyDescent="0.2"/>
  <cols>
    <col min="1" max="1" width="32.5" customWidth="1"/>
    <col min="2" max="2" width="41.5" style="736" customWidth="1"/>
    <col min="3" max="9" width="12.625" style="736"/>
    <col min="10" max="10" width="16.75" style="736" customWidth="1"/>
    <col min="11" max="11" width="14.375" bestFit="1" customWidth="1"/>
  </cols>
  <sheetData>
    <row r="1" spans="1:11" x14ac:dyDescent="0.25">
      <c r="A1" s="49"/>
      <c r="B1" s="731"/>
      <c r="C1" s="731"/>
      <c r="D1" s="731"/>
      <c r="E1" s="731"/>
      <c r="F1" s="731"/>
      <c r="G1" s="731"/>
      <c r="H1" s="731"/>
      <c r="I1" s="731"/>
      <c r="J1" s="731"/>
      <c r="K1" s="49"/>
    </row>
    <row r="2" spans="1:11" x14ac:dyDescent="0.25">
      <c r="A2" s="39" t="s">
        <v>105</v>
      </c>
      <c r="B2" s="731"/>
      <c r="C2" s="731"/>
      <c r="D2" s="731"/>
      <c r="E2" s="731"/>
      <c r="F2" s="731"/>
      <c r="G2" s="731"/>
      <c r="H2" s="731"/>
      <c r="I2" s="731"/>
      <c r="J2" s="731"/>
      <c r="K2" s="49"/>
    </row>
    <row r="3" spans="1:11" x14ac:dyDescent="0.25">
      <c r="A3" s="43" t="s">
        <v>107</v>
      </c>
      <c r="B3" s="731"/>
      <c r="C3" s="731"/>
      <c r="D3" s="731"/>
      <c r="E3" s="731"/>
      <c r="F3" s="731"/>
      <c r="G3" s="731"/>
      <c r="H3" s="731"/>
      <c r="I3" s="731"/>
      <c r="J3" s="731"/>
      <c r="K3" s="49"/>
    </row>
    <row r="4" spans="1:11" x14ac:dyDescent="0.25">
      <c r="A4" s="719" t="s">
        <v>3200</v>
      </c>
      <c r="B4" s="731"/>
      <c r="C4" s="731"/>
      <c r="D4" s="731"/>
      <c r="E4" s="731"/>
      <c r="F4" s="731"/>
      <c r="G4" s="731"/>
      <c r="H4" s="731"/>
      <c r="I4" s="731"/>
      <c r="J4" s="731"/>
      <c r="K4" s="49"/>
    </row>
    <row r="5" spans="1:11" x14ac:dyDescent="0.25">
      <c r="A5" s="49"/>
      <c r="B5" s="731"/>
      <c r="C5" s="731"/>
      <c r="D5" s="731"/>
      <c r="E5" s="731"/>
      <c r="F5" s="731"/>
      <c r="G5" s="731"/>
      <c r="H5" s="731"/>
      <c r="I5" s="731"/>
      <c r="J5" s="731"/>
      <c r="K5" s="49"/>
    </row>
    <row r="6" spans="1:11" x14ac:dyDescent="0.25">
      <c r="A6" s="49"/>
      <c r="B6" s="731"/>
      <c r="C6" s="731"/>
      <c r="D6" s="731"/>
      <c r="E6" s="731"/>
      <c r="F6" s="731"/>
      <c r="G6" s="731"/>
      <c r="H6" s="731"/>
      <c r="I6" s="731"/>
      <c r="J6" s="731"/>
      <c r="K6" s="49"/>
    </row>
    <row r="7" spans="1:11" x14ac:dyDescent="0.25">
      <c r="A7" s="49" t="s">
        <v>108</v>
      </c>
      <c r="B7" s="731" t="s">
        <v>109</v>
      </c>
      <c r="C7" s="731" t="s">
        <v>110</v>
      </c>
      <c r="D7" s="731"/>
      <c r="E7" s="731" t="s">
        <v>111</v>
      </c>
      <c r="F7" s="731"/>
      <c r="G7" s="731" t="s">
        <v>112</v>
      </c>
      <c r="H7" s="968" t="s">
        <v>113</v>
      </c>
      <c r="I7" s="973"/>
      <c r="J7" s="731" t="s">
        <v>114</v>
      </c>
      <c r="K7" s="49" t="s">
        <v>115</v>
      </c>
    </row>
    <row r="8" spans="1:11" ht="14.25" x14ac:dyDescent="0.2">
      <c r="A8" s="965" t="s">
        <v>116</v>
      </c>
      <c r="B8" s="963" t="s">
        <v>117</v>
      </c>
      <c r="C8" s="963" t="s">
        <v>118</v>
      </c>
      <c r="D8" s="963" t="s">
        <v>119</v>
      </c>
      <c r="E8" s="962" t="s">
        <v>120</v>
      </c>
      <c r="F8" s="967"/>
      <c r="G8" s="963" t="s">
        <v>121</v>
      </c>
      <c r="H8" s="962" t="s">
        <v>122</v>
      </c>
      <c r="I8" s="967"/>
      <c r="J8" s="963" t="s">
        <v>123</v>
      </c>
      <c r="K8" s="964" t="s">
        <v>124</v>
      </c>
    </row>
    <row r="9" spans="1:11" x14ac:dyDescent="0.2">
      <c r="A9" s="946"/>
      <c r="B9" s="966"/>
      <c r="C9" s="966"/>
      <c r="D9" s="966"/>
      <c r="E9" s="580" t="s">
        <v>125</v>
      </c>
      <c r="F9" s="580" t="s">
        <v>126</v>
      </c>
      <c r="G9" s="966"/>
      <c r="H9" s="580" t="s">
        <v>125</v>
      </c>
      <c r="I9" s="580" t="s">
        <v>126</v>
      </c>
      <c r="J9" s="966"/>
      <c r="K9" s="946"/>
    </row>
    <row r="10" spans="1:11" x14ac:dyDescent="0.25">
      <c r="A10" s="53" t="s">
        <v>127</v>
      </c>
      <c r="B10" s="549"/>
      <c r="C10" s="549"/>
      <c r="D10" s="549"/>
      <c r="E10" s="549"/>
      <c r="F10" s="549"/>
      <c r="G10" s="549"/>
      <c r="H10" s="549"/>
      <c r="I10" s="549"/>
      <c r="J10" s="549"/>
      <c r="K10" s="84">
        <v>0</v>
      </c>
    </row>
    <row r="11" spans="1:11" x14ac:dyDescent="0.25">
      <c r="A11" s="66"/>
      <c r="B11" s="445"/>
      <c r="C11" s="445"/>
      <c r="D11" s="592"/>
      <c r="E11" s="592"/>
      <c r="F11" s="592"/>
      <c r="G11" s="445"/>
      <c r="H11" s="445"/>
      <c r="I11" s="445"/>
      <c r="J11" s="445"/>
      <c r="K11" s="92"/>
    </row>
    <row r="12" spans="1:11" x14ac:dyDescent="0.25">
      <c r="A12" s="53" t="s">
        <v>128</v>
      </c>
      <c r="B12" s="549"/>
      <c r="C12" s="549"/>
      <c r="D12" s="368"/>
      <c r="E12" s="368"/>
      <c r="F12" s="368"/>
      <c r="G12" s="549"/>
      <c r="H12" s="549"/>
      <c r="I12" s="549"/>
      <c r="J12" s="549"/>
      <c r="K12" s="84">
        <f>SUM(K13:K18)</f>
        <v>386058894.48999989</v>
      </c>
    </row>
    <row r="13" spans="1:11" ht="45" x14ac:dyDescent="0.25">
      <c r="A13" s="65" t="s">
        <v>771</v>
      </c>
      <c r="B13" s="269" t="s">
        <v>772</v>
      </c>
      <c r="C13" s="317" t="s">
        <v>212</v>
      </c>
      <c r="D13" s="807">
        <v>1.4999999999999999E-2</v>
      </c>
      <c r="E13" s="279">
        <v>2.5000000000000001E-3</v>
      </c>
      <c r="F13" s="279">
        <v>0.1</v>
      </c>
      <c r="G13" s="808">
        <v>480.84</v>
      </c>
      <c r="H13" s="317"/>
      <c r="I13" s="317"/>
      <c r="J13" s="269" t="s">
        <v>773</v>
      </c>
      <c r="K13" s="120">
        <v>225480041.24999997</v>
      </c>
    </row>
    <row r="14" spans="1:11" ht="75" x14ac:dyDescent="0.25">
      <c r="A14" s="65" t="s">
        <v>774</v>
      </c>
      <c r="B14" s="269" t="s">
        <v>775</v>
      </c>
      <c r="C14" s="317" t="s">
        <v>212</v>
      </c>
      <c r="D14" s="317"/>
      <c r="E14" s="809" t="s">
        <v>776</v>
      </c>
      <c r="F14" s="305"/>
      <c r="G14" s="317"/>
      <c r="H14" s="317"/>
      <c r="I14" s="317"/>
      <c r="J14" s="269" t="s">
        <v>777</v>
      </c>
      <c r="K14" s="120">
        <v>88669607.619999975</v>
      </c>
    </row>
    <row r="15" spans="1:11" ht="30" x14ac:dyDescent="0.25">
      <c r="A15" s="65" t="s">
        <v>778</v>
      </c>
      <c r="B15" s="269" t="s">
        <v>779</v>
      </c>
      <c r="C15" s="317" t="s">
        <v>212</v>
      </c>
      <c r="D15" s="807"/>
      <c r="E15" s="279">
        <v>0.01</v>
      </c>
      <c r="F15" s="279">
        <v>3.6700000000000003E-2</v>
      </c>
      <c r="G15" s="269"/>
      <c r="H15" s="810">
        <v>270</v>
      </c>
      <c r="I15" s="317"/>
      <c r="J15" s="269" t="s">
        <v>780</v>
      </c>
      <c r="K15" s="120">
        <v>71314884.450000003</v>
      </c>
    </row>
    <row r="16" spans="1:11" ht="30" x14ac:dyDescent="0.25">
      <c r="A16" s="65" t="s">
        <v>517</v>
      </c>
      <c r="B16" s="269" t="s">
        <v>781</v>
      </c>
      <c r="C16" s="317" t="s">
        <v>212</v>
      </c>
      <c r="D16" s="807"/>
      <c r="E16" s="279"/>
      <c r="F16" s="279"/>
      <c r="G16" s="808">
        <f>4*44.6</f>
        <v>178.4</v>
      </c>
      <c r="H16" s="305"/>
      <c r="I16" s="305"/>
      <c r="J16" s="269" t="s">
        <v>782</v>
      </c>
      <c r="K16" s="120">
        <v>304150.57</v>
      </c>
    </row>
    <row r="17" spans="1:11" ht="30" x14ac:dyDescent="0.25">
      <c r="A17" s="65" t="s">
        <v>783</v>
      </c>
      <c r="B17" s="317" t="s">
        <v>784</v>
      </c>
      <c r="C17" s="269" t="s">
        <v>785</v>
      </c>
      <c r="D17" s="305">
        <v>0.1</v>
      </c>
      <c r="E17" s="305"/>
      <c r="F17" s="305"/>
      <c r="G17" s="317"/>
      <c r="H17" s="305">
        <v>0.05</v>
      </c>
      <c r="I17" s="305">
        <v>0.2</v>
      </c>
      <c r="J17" s="269" t="s">
        <v>786</v>
      </c>
      <c r="K17" s="120">
        <v>274820.45</v>
      </c>
    </row>
    <row r="18" spans="1:11" ht="105" x14ac:dyDescent="0.25">
      <c r="A18" s="65" t="s">
        <v>787</v>
      </c>
      <c r="B18" s="815" t="s">
        <v>788</v>
      </c>
      <c r="C18" s="317" t="s">
        <v>789</v>
      </c>
      <c r="D18" s="305"/>
      <c r="E18" s="305"/>
      <c r="F18" s="305"/>
      <c r="G18" s="317"/>
      <c r="H18" s="279"/>
      <c r="I18" s="305"/>
      <c r="J18" s="269" t="s">
        <v>790</v>
      </c>
      <c r="K18" s="120">
        <v>15390.15</v>
      </c>
    </row>
    <row r="19" spans="1:11" x14ac:dyDescent="0.25">
      <c r="A19" s="53" t="s">
        <v>135</v>
      </c>
      <c r="B19" s="549"/>
      <c r="C19" s="549"/>
      <c r="D19" s="368"/>
      <c r="E19" s="368"/>
      <c r="F19" s="368"/>
      <c r="G19" s="549"/>
      <c r="H19" s="549"/>
      <c r="I19" s="549"/>
      <c r="J19" s="549"/>
      <c r="K19" s="84">
        <f>SUM(K20)</f>
        <v>313267.88</v>
      </c>
    </row>
    <row r="20" spans="1:11" ht="45" x14ac:dyDescent="0.2">
      <c r="A20" s="278" t="s">
        <v>791</v>
      </c>
      <c r="B20" s="269" t="s">
        <v>792</v>
      </c>
      <c r="C20" s="317" t="s">
        <v>793</v>
      </c>
      <c r="D20" s="305"/>
      <c r="E20" s="305"/>
      <c r="F20" s="305"/>
      <c r="G20" s="317"/>
      <c r="H20" s="279">
        <v>1E-3</v>
      </c>
      <c r="I20" s="305">
        <v>0.01</v>
      </c>
      <c r="J20" s="269" t="s">
        <v>794</v>
      </c>
      <c r="K20" s="280">
        <v>313267.88</v>
      </c>
    </row>
    <row r="21" spans="1:11" x14ac:dyDescent="0.25">
      <c r="A21" s="53" t="s">
        <v>141</v>
      </c>
      <c r="B21" s="549"/>
      <c r="C21" s="549"/>
      <c r="D21" s="368"/>
      <c r="E21" s="368"/>
      <c r="F21" s="368"/>
      <c r="G21" s="549"/>
      <c r="H21" s="549"/>
      <c r="I21" s="549"/>
      <c r="J21" s="549"/>
      <c r="K21" s="84">
        <f>SUM(K22:K28)</f>
        <v>23035613.890000001</v>
      </c>
    </row>
    <row r="22" spans="1:11" ht="45" x14ac:dyDescent="0.25">
      <c r="A22" s="65" t="s">
        <v>795</v>
      </c>
      <c r="B22" s="269" t="s">
        <v>796</v>
      </c>
      <c r="C22" s="317" t="s">
        <v>797</v>
      </c>
      <c r="D22" s="305"/>
      <c r="E22" s="305"/>
      <c r="F22" s="305"/>
      <c r="G22" s="317"/>
      <c r="H22" s="811">
        <v>1.2799999999999999E-4</v>
      </c>
      <c r="I22" s="812">
        <v>4.4900000000000001E-3</v>
      </c>
      <c r="J22" s="269" t="s">
        <v>798</v>
      </c>
      <c r="K22" s="120">
        <v>8924637.5800000001</v>
      </c>
    </row>
    <row r="23" spans="1:11" ht="30" x14ac:dyDescent="0.25">
      <c r="A23" s="123" t="s">
        <v>799</v>
      </c>
      <c r="B23" s="269" t="s">
        <v>800</v>
      </c>
      <c r="C23" s="269" t="s">
        <v>801</v>
      </c>
      <c r="D23" s="305"/>
      <c r="E23" s="305"/>
      <c r="F23" s="305"/>
      <c r="G23" s="317"/>
      <c r="H23" s="280">
        <v>57</v>
      </c>
      <c r="I23" s="280">
        <v>1028</v>
      </c>
      <c r="J23" s="269" t="s">
        <v>802</v>
      </c>
      <c r="K23" s="120">
        <v>3642723.71</v>
      </c>
    </row>
    <row r="24" spans="1:11" ht="45" x14ac:dyDescent="0.25">
      <c r="A24" s="65" t="s">
        <v>803</v>
      </c>
      <c r="B24" s="269" t="s">
        <v>804</v>
      </c>
      <c r="C24" s="317" t="s">
        <v>793</v>
      </c>
      <c r="D24" s="305"/>
      <c r="E24" s="305"/>
      <c r="F24" s="305"/>
      <c r="G24" s="317"/>
      <c r="H24" s="279">
        <v>1.5E-3</v>
      </c>
      <c r="I24" s="279">
        <v>3.9E-2</v>
      </c>
      <c r="J24" s="269" t="s">
        <v>805</v>
      </c>
      <c r="K24" s="120">
        <v>4611168.87</v>
      </c>
    </row>
    <row r="25" spans="1:11" ht="24" customHeight="1" x14ac:dyDescent="0.25">
      <c r="A25" s="65" t="s">
        <v>806</v>
      </c>
      <c r="B25" s="269" t="s">
        <v>807</v>
      </c>
      <c r="C25" s="317" t="s">
        <v>212</v>
      </c>
      <c r="D25" s="807"/>
      <c r="E25" s="279"/>
      <c r="F25" s="279"/>
      <c r="G25" s="269"/>
      <c r="H25" s="305">
        <v>0.1</v>
      </c>
      <c r="I25" s="305">
        <v>0.45</v>
      </c>
      <c r="J25" s="269" t="s">
        <v>808</v>
      </c>
      <c r="K25" s="120">
        <v>3861626.9</v>
      </c>
    </row>
    <row r="26" spans="1:11" ht="30" x14ac:dyDescent="0.25">
      <c r="A26" s="123" t="s">
        <v>809</v>
      </c>
      <c r="B26" s="269" t="s">
        <v>810</v>
      </c>
      <c r="C26" s="317" t="s">
        <v>212</v>
      </c>
      <c r="D26" s="305"/>
      <c r="E26" s="305"/>
      <c r="F26" s="305"/>
      <c r="G26" s="808">
        <f>4*44.6</f>
        <v>178.4</v>
      </c>
      <c r="H26" s="317"/>
      <c r="I26" s="317"/>
      <c r="J26" s="269" t="s">
        <v>811</v>
      </c>
      <c r="K26" s="120">
        <v>1672582.88</v>
      </c>
    </row>
    <row r="27" spans="1:11" ht="30" x14ac:dyDescent="0.25">
      <c r="A27" s="65" t="s">
        <v>812</v>
      </c>
      <c r="B27" s="317" t="s">
        <v>813</v>
      </c>
      <c r="C27" s="317" t="s">
        <v>814</v>
      </c>
      <c r="D27" s="305"/>
      <c r="E27" s="305"/>
      <c r="F27" s="305"/>
      <c r="G27" s="269"/>
      <c r="H27" s="280">
        <v>193</v>
      </c>
      <c r="I27" s="280">
        <v>1869</v>
      </c>
      <c r="J27" s="269" t="s">
        <v>802</v>
      </c>
      <c r="K27" s="120">
        <v>1135.0999999999999</v>
      </c>
    </row>
    <row r="28" spans="1:11" ht="30" x14ac:dyDescent="0.25">
      <c r="A28" s="65" t="s">
        <v>815</v>
      </c>
      <c r="B28" s="269" t="s">
        <v>816</v>
      </c>
      <c r="C28" s="269" t="s">
        <v>817</v>
      </c>
      <c r="D28" s="305"/>
      <c r="E28" s="305"/>
      <c r="F28" s="305"/>
      <c r="G28" s="317"/>
      <c r="H28" s="280">
        <v>190</v>
      </c>
      <c r="I28" s="280">
        <v>443</v>
      </c>
      <c r="J28" s="269" t="s">
        <v>802</v>
      </c>
      <c r="K28" s="275">
        <v>321738.84999999998</v>
      </c>
    </row>
    <row r="29" spans="1:11" x14ac:dyDescent="0.25">
      <c r="A29" s="53" t="s">
        <v>158</v>
      </c>
      <c r="B29" s="549"/>
      <c r="C29" s="549"/>
      <c r="D29" s="368"/>
      <c r="E29" s="368"/>
      <c r="F29" s="368"/>
      <c r="G29" s="549"/>
      <c r="H29" s="549"/>
      <c r="I29" s="549"/>
      <c r="J29" s="549"/>
      <c r="K29" s="84">
        <f>SUM(K30:K32)</f>
        <v>5867.04</v>
      </c>
    </row>
    <row r="30" spans="1:11" ht="30" x14ac:dyDescent="0.25">
      <c r="A30" s="123" t="s">
        <v>818</v>
      </c>
      <c r="B30" s="269" t="s">
        <v>810</v>
      </c>
      <c r="C30" s="317" t="s">
        <v>212</v>
      </c>
      <c r="D30" s="809"/>
      <c r="E30" s="305"/>
      <c r="F30" s="305"/>
      <c r="G30" s="808">
        <v>860</v>
      </c>
      <c r="H30" s="317"/>
      <c r="I30" s="317"/>
      <c r="J30" s="269" t="s">
        <v>819</v>
      </c>
      <c r="K30" s="120">
        <v>5867.04</v>
      </c>
    </row>
    <row r="31" spans="1:11" ht="30" x14ac:dyDescent="0.25">
      <c r="A31" s="123" t="s">
        <v>820</v>
      </c>
      <c r="B31" s="269" t="s">
        <v>821</v>
      </c>
      <c r="C31" s="317" t="s">
        <v>822</v>
      </c>
      <c r="D31" s="809"/>
      <c r="E31" s="305"/>
      <c r="F31" s="305"/>
      <c r="G31" s="317"/>
      <c r="H31" s="317"/>
      <c r="I31" s="317"/>
      <c r="J31" s="317"/>
      <c r="K31" s="120">
        <v>0</v>
      </c>
    </row>
    <row r="32" spans="1:11" ht="35.25" customHeight="1" x14ac:dyDescent="0.25">
      <c r="A32" s="123" t="s">
        <v>823</v>
      </c>
      <c r="B32" s="269" t="s">
        <v>810</v>
      </c>
      <c r="C32" s="317" t="s">
        <v>212</v>
      </c>
      <c r="D32" s="269"/>
      <c r="E32" s="305"/>
      <c r="F32" s="305"/>
      <c r="G32" s="808">
        <v>352</v>
      </c>
      <c r="H32" s="305"/>
      <c r="I32" s="305"/>
      <c r="J32" s="269" t="s">
        <v>824</v>
      </c>
      <c r="K32" s="120">
        <v>0</v>
      </c>
    </row>
    <row r="33" spans="1:11" x14ac:dyDescent="0.25">
      <c r="A33" s="53" t="s">
        <v>163</v>
      </c>
      <c r="B33" s="549"/>
      <c r="C33" s="549"/>
      <c r="D33" s="368"/>
      <c r="E33" s="368"/>
      <c r="F33" s="368"/>
      <c r="G33" s="549"/>
      <c r="H33" s="549"/>
      <c r="I33" s="549"/>
      <c r="J33" s="549"/>
      <c r="K33" s="84">
        <f>SUM(K34:K37)</f>
        <v>7962220.5599999987</v>
      </c>
    </row>
    <row r="34" spans="1:11" ht="45" x14ac:dyDescent="0.25">
      <c r="A34" s="123" t="s">
        <v>710</v>
      </c>
      <c r="B34" s="269" t="s">
        <v>825</v>
      </c>
      <c r="C34" s="809" t="s">
        <v>826</v>
      </c>
      <c r="D34" s="305"/>
      <c r="E34" s="305"/>
      <c r="F34" s="305"/>
      <c r="G34" s="808">
        <v>48.44</v>
      </c>
      <c r="H34" s="269"/>
      <c r="I34" s="269"/>
      <c r="J34" s="269" t="s">
        <v>802</v>
      </c>
      <c r="K34" s="120">
        <v>2562533.48</v>
      </c>
    </row>
    <row r="35" spans="1:11" ht="30" x14ac:dyDescent="0.25">
      <c r="A35" s="65" t="s">
        <v>827</v>
      </c>
      <c r="B35" s="317" t="s">
        <v>828</v>
      </c>
      <c r="C35" s="317"/>
      <c r="D35" s="305"/>
      <c r="E35" s="305"/>
      <c r="F35" s="305"/>
      <c r="G35" s="317"/>
      <c r="H35" s="305">
        <v>0.05</v>
      </c>
      <c r="I35" s="305">
        <v>1</v>
      </c>
      <c r="J35" s="269" t="s">
        <v>829</v>
      </c>
      <c r="K35" s="120">
        <v>2212602.7999999998</v>
      </c>
    </row>
    <row r="36" spans="1:11" ht="30" x14ac:dyDescent="0.25">
      <c r="A36" s="65" t="s">
        <v>830</v>
      </c>
      <c r="B36" s="317" t="s">
        <v>831</v>
      </c>
      <c r="C36" s="317"/>
      <c r="D36" s="305"/>
      <c r="E36" s="305"/>
      <c r="F36" s="305"/>
      <c r="G36" s="317"/>
      <c r="H36" s="305">
        <v>0.05</v>
      </c>
      <c r="I36" s="305">
        <v>1</v>
      </c>
      <c r="J36" s="269" t="s">
        <v>829</v>
      </c>
      <c r="K36" s="120">
        <v>1429169.09</v>
      </c>
    </row>
    <row r="37" spans="1:11" ht="30" x14ac:dyDescent="0.25">
      <c r="A37" s="65" t="s">
        <v>832</v>
      </c>
      <c r="B37" s="317" t="s">
        <v>831</v>
      </c>
      <c r="C37" s="317"/>
      <c r="D37" s="317"/>
      <c r="E37" s="317"/>
      <c r="F37" s="317"/>
      <c r="G37" s="317"/>
      <c r="H37" s="305">
        <v>0.05</v>
      </c>
      <c r="I37" s="305">
        <v>1</v>
      </c>
      <c r="J37" s="269" t="s">
        <v>833</v>
      </c>
      <c r="K37" s="120">
        <v>1757915.19</v>
      </c>
    </row>
    <row r="38" spans="1:11" x14ac:dyDescent="0.25">
      <c r="A38" s="53" t="s">
        <v>164</v>
      </c>
      <c r="B38" s="549"/>
      <c r="C38" s="549"/>
      <c r="D38" s="368"/>
      <c r="E38" s="368"/>
      <c r="F38" s="368"/>
      <c r="G38" s="549"/>
      <c r="H38" s="549"/>
      <c r="I38" s="549"/>
      <c r="J38" s="549"/>
      <c r="K38" s="84">
        <f>SUM(K39)</f>
        <v>0</v>
      </c>
    </row>
    <row r="39" spans="1:11" ht="45" x14ac:dyDescent="0.25">
      <c r="A39" s="65" t="s">
        <v>834</v>
      </c>
      <c r="B39" s="317" t="s">
        <v>835</v>
      </c>
      <c r="C39" s="317" t="s">
        <v>836</v>
      </c>
      <c r="D39" s="305"/>
      <c r="E39" s="305"/>
      <c r="F39" s="305"/>
      <c r="G39" s="280">
        <v>30000</v>
      </c>
      <c r="H39" s="317"/>
      <c r="I39" s="317"/>
      <c r="J39" s="813" t="s">
        <v>837</v>
      </c>
      <c r="K39" s="120">
        <v>0</v>
      </c>
    </row>
    <row r="40" spans="1:11" x14ac:dyDescent="0.25">
      <c r="A40" s="53" t="s">
        <v>165</v>
      </c>
      <c r="B40" s="549"/>
      <c r="C40" s="549"/>
      <c r="D40" s="368"/>
      <c r="E40" s="368"/>
      <c r="F40" s="368"/>
      <c r="G40" s="549"/>
      <c r="H40" s="549"/>
      <c r="I40" s="549"/>
      <c r="J40" s="549"/>
      <c r="K40" s="84">
        <f>SUM(K41)</f>
        <v>0</v>
      </c>
    </row>
    <row r="41" spans="1:11" x14ac:dyDescent="0.25">
      <c r="A41" s="57"/>
      <c r="B41" s="445"/>
      <c r="C41" s="445"/>
      <c r="D41" s="592"/>
      <c r="E41" s="592"/>
      <c r="F41" s="592"/>
      <c r="G41" s="445"/>
      <c r="H41" s="445"/>
      <c r="I41" s="445"/>
      <c r="J41" s="445"/>
      <c r="K41" s="85"/>
    </row>
    <row r="42" spans="1:11" x14ac:dyDescent="0.25">
      <c r="A42" s="245" t="s">
        <v>168</v>
      </c>
      <c r="B42" s="450"/>
      <c r="C42" s="450"/>
      <c r="D42" s="734"/>
      <c r="E42" s="734"/>
      <c r="F42" s="734"/>
      <c r="G42" s="450"/>
      <c r="H42" s="450"/>
      <c r="I42" s="450"/>
      <c r="J42" s="450"/>
      <c r="K42" s="248">
        <f>+K10+K12+K19+K21+K29+K33+K38+K40</f>
        <v>417375863.8599999</v>
      </c>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topLeftCell="C1" workbookViewId="0">
      <selection activeCell="K9" sqref="K9"/>
    </sheetView>
  </sheetViews>
  <sheetFormatPr baseColWidth="10" defaultColWidth="12.625" defaultRowHeight="15" customHeight="1" x14ac:dyDescent="0.2"/>
  <cols>
    <col min="1" max="1" width="42.375" customWidth="1"/>
    <col min="2" max="2" width="22.75" customWidth="1"/>
    <col min="3" max="3" width="20.25" customWidth="1"/>
    <col min="10" max="10" width="26.625" customWidth="1"/>
    <col min="11" max="11" width="15" customWidth="1"/>
  </cols>
  <sheetData>
    <row r="1" spans="1:26" x14ac:dyDescent="0.25">
      <c r="A1" s="281"/>
      <c r="B1" s="282"/>
      <c r="C1" s="283"/>
      <c r="D1" s="250"/>
      <c r="E1" s="250"/>
      <c r="F1" s="250"/>
      <c r="G1" s="250"/>
      <c r="H1" s="250"/>
      <c r="I1" s="250"/>
      <c r="J1" s="282"/>
      <c r="K1" s="81"/>
    </row>
    <row r="2" spans="1:26" x14ac:dyDescent="0.25">
      <c r="A2" s="39" t="s">
        <v>105</v>
      </c>
      <c r="B2" s="282"/>
      <c r="C2" s="283"/>
      <c r="D2" s="250"/>
      <c r="E2" s="250"/>
      <c r="F2" s="250"/>
      <c r="G2" s="250"/>
      <c r="H2" s="250"/>
      <c r="I2" s="250"/>
      <c r="J2" s="282"/>
      <c r="K2" s="284" t="s">
        <v>838</v>
      </c>
      <c r="L2" s="98"/>
    </row>
    <row r="3" spans="1:26" x14ac:dyDescent="0.25">
      <c r="A3" s="43" t="s">
        <v>107</v>
      </c>
      <c r="B3" s="282"/>
      <c r="C3" s="283"/>
      <c r="D3" s="250"/>
      <c r="E3" s="250"/>
      <c r="F3" s="250"/>
      <c r="G3" s="250"/>
      <c r="H3" s="250"/>
      <c r="I3" s="250"/>
      <c r="J3" s="282"/>
      <c r="K3" s="285"/>
      <c r="L3" s="97"/>
    </row>
    <row r="4" spans="1:26" x14ac:dyDescent="0.25">
      <c r="A4" s="719" t="s">
        <v>3201</v>
      </c>
      <c r="B4" s="282"/>
      <c r="C4" s="283"/>
      <c r="D4" s="250"/>
      <c r="E4" s="250"/>
      <c r="F4" s="250"/>
      <c r="G4" s="250"/>
      <c r="H4" s="250"/>
      <c r="I4" s="250"/>
      <c r="J4" s="282"/>
      <c r="K4" s="285"/>
      <c r="L4" s="97"/>
    </row>
    <row r="5" spans="1:26" x14ac:dyDescent="0.25">
      <c r="B5" s="79"/>
      <c r="D5" s="271"/>
      <c r="E5" s="271"/>
      <c r="F5" s="271"/>
      <c r="G5" s="271"/>
      <c r="H5" s="271"/>
      <c r="I5" s="271"/>
      <c r="J5" s="79"/>
      <c r="K5" s="286"/>
      <c r="L5" s="287"/>
    </row>
    <row r="6" spans="1:26" x14ac:dyDescent="0.25">
      <c r="A6" s="288" t="s">
        <v>116</v>
      </c>
      <c r="B6" s="975" t="s">
        <v>117</v>
      </c>
      <c r="C6" s="975" t="s">
        <v>118</v>
      </c>
      <c r="D6" s="975" t="s">
        <v>718</v>
      </c>
      <c r="E6" s="981" t="s">
        <v>839</v>
      </c>
      <c r="F6" s="950"/>
      <c r="G6" s="982" t="s">
        <v>121</v>
      </c>
      <c r="H6" s="983" t="s">
        <v>122</v>
      </c>
      <c r="I6" s="950"/>
      <c r="J6" s="982" t="s">
        <v>123</v>
      </c>
      <c r="K6" s="984" t="s">
        <v>840</v>
      </c>
      <c r="L6" s="290" t="s">
        <v>841</v>
      </c>
    </row>
    <row r="7" spans="1:26" x14ac:dyDescent="0.25">
      <c r="A7" s="288" t="s">
        <v>842</v>
      </c>
      <c r="B7" s="976"/>
      <c r="C7" s="976"/>
      <c r="D7" s="976"/>
      <c r="E7" s="289" t="s">
        <v>843</v>
      </c>
      <c r="F7" s="289" t="s">
        <v>844</v>
      </c>
      <c r="G7" s="976"/>
      <c r="H7" s="289" t="s">
        <v>843</v>
      </c>
      <c r="I7" s="289" t="s">
        <v>844</v>
      </c>
      <c r="J7" s="976"/>
      <c r="K7" s="976"/>
      <c r="L7" s="291"/>
    </row>
    <row r="8" spans="1:26" x14ac:dyDescent="0.25">
      <c r="A8" s="292" t="s">
        <v>614</v>
      </c>
      <c r="B8" s="293"/>
      <c r="C8" s="293"/>
      <c r="D8" s="294"/>
      <c r="E8" s="295"/>
      <c r="F8" s="295"/>
      <c r="G8" s="296"/>
      <c r="H8" s="295"/>
      <c r="I8" s="295"/>
      <c r="J8" s="297"/>
      <c r="K8" s="298">
        <f>K9+K10+K11+K11</f>
        <v>1025030265.0600001</v>
      </c>
      <c r="L8" s="299"/>
    </row>
    <row r="9" spans="1:26" ht="24.75" customHeight="1" x14ac:dyDescent="0.25">
      <c r="A9" s="300" t="s">
        <v>845</v>
      </c>
      <c r="B9" s="301" t="s">
        <v>666</v>
      </c>
      <c r="C9" s="301" t="s">
        <v>171</v>
      </c>
      <c r="D9" s="258"/>
      <c r="E9" s="737">
        <v>7.4999999999999997E-3</v>
      </c>
      <c r="F9" s="737">
        <v>6.5000000000000002E-2</v>
      </c>
      <c r="G9" s="738"/>
      <c r="H9" s="739" t="s">
        <v>846</v>
      </c>
      <c r="I9" s="740" t="s">
        <v>847</v>
      </c>
      <c r="J9" s="301" t="s">
        <v>848</v>
      </c>
      <c r="K9" s="303">
        <v>678977780.96000004</v>
      </c>
      <c r="L9" s="304" t="s">
        <v>849</v>
      </c>
    </row>
    <row r="10" spans="1:26" x14ac:dyDescent="0.25">
      <c r="A10" s="300" t="s">
        <v>850</v>
      </c>
      <c r="B10" s="301" t="s">
        <v>851</v>
      </c>
      <c r="C10" s="301" t="s">
        <v>171</v>
      </c>
      <c r="D10" s="258"/>
      <c r="E10" s="741">
        <v>0.06</v>
      </c>
      <c r="F10" s="741">
        <v>0.16</v>
      </c>
      <c r="G10" s="738"/>
      <c r="H10" s="738"/>
      <c r="I10" s="738"/>
      <c r="J10" s="301" t="s">
        <v>852</v>
      </c>
      <c r="K10" s="744">
        <v>113972953.12</v>
      </c>
      <c r="L10" s="306"/>
    </row>
    <row r="11" spans="1:26" x14ac:dyDescent="0.25">
      <c r="A11" s="977" t="s">
        <v>169</v>
      </c>
      <c r="B11" s="978" t="s">
        <v>853</v>
      </c>
      <c r="C11" s="301" t="s">
        <v>171</v>
      </c>
      <c r="D11" s="258"/>
      <c r="E11" s="742" t="s">
        <v>854</v>
      </c>
      <c r="F11" s="742" t="s">
        <v>855</v>
      </c>
      <c r="G11" s="738"/>
      <c r="H11" s="738"/>
      <c r="I11" s="738"/>
      <c r="J11" s="979" t="s">
        <v>856</v>
      </c>
      <c r="K11" s="980">
        <v>116039765.48999999</v>
      </c>
      <c r="L11" s="304" t="s">
        <v>857</v>
      </c>
    </row>
    <row r="12" spans="1:26" x14ac:dyDescent="0.25">
      <c r="A12" s="946"/>
      <c r="B12" s="946"/>
      <c r="C12" s="301" t="s">
        <v>171</v>
      </c>
      <c r="D12" s="258"/>
      <c r="E12" s="742" t="s">
        <v>858</v>
      </c>
      <c r="F12" s="742" t="s">
        <v>859</v>
      </c>
      <c r="G12" s="738"/>
      <c r="H12" s="738"/>
      <c r="I12" s="738"/>
      <c r="J12" s="946"/>
      <c r="K12" s="946"/>
      <c r="L12" s="304" t="s">
        <v>860</v>
      </c>
    </row>
    <row r="13" spans="1:26" x14ac:dyDescent="0.25">
      <c r="A13" s="307"/>
      <c r="B13" s="308"/>
      <c r="C13" s="308"/>
      <c r="D13" s="309"/>
      <c r="E13" s="740"/>
      <c r="F13" s="740"/>
      <c r="G13" s="743"/>
      <c r="H13" s="740"/>
      <c r="I13" s="740"/>
      <c r="J13" s="311"/>
      <c r="K13" s="312"/>
      <c r="L13" s="313"/>
      <c r="M13" s="241"/>
      <c r="N13" s="241"/>
      <c r="O13" s="241"/>
      <c r="P13" s="241"/>
      <c r="Q13" s="241"/>
      <c r="R13" s="241"/>
      <c r="S13" s="241"/>
      <c r="T13" s="241"/>
      <c r="U13" s="241"/>
      <c r="V13" s="241"/>
      <c r="W13" s="241"/>
      <c r="X13" s="241"/>
      <c r="Y13" s="241"/>
      <c r="Z13" s="241"/>
    </row>
    <row r="14" spans="1:26" x14ac:dyDescent="0.25">
      <c r="A14" s="292" t="s">
        <v>861</v>
      </c>
      <c r="B14" s="293"/>
      <c r="C14" s="293"/>
      <c r="D14" s="294"/>
      <c r="E14" s="295"/>
      <c r="F14" s="295"/>
      <c r="G14" s="296"/>
      <c r="H14" s="295"/>
      <c r="I14" s="295"/>
      <c r="J14" s="297"/>
      <c r="K14" s="298">
        <f>K15</f>
        <v>6735930.3200000003</v>
      </c>
      <c r="L14" s="314"/>
    </row>
    <row r="15" spans="1:26" x14ac:dyDescent="0.25">
      <c r="A15" s="300" t="s">
        <v>862</v>
      </c>
      <c r="B15" s="301" t="s">
        <v>863</v>
      </c>
      <c r="C15" s="301" t="s">
        <v>171</v>
      </c>
      <c r="D15" s="739"/>
      <c r="E15" s="739"/>
      <c r="F15" s="739"/>
      <c r="G15" s="739"/>
      <c r="H15" s="739"/>
      <c r="I15" s="739"/>
      <c r="J15" s="725"/>
      <c r="K15" s="303">
        <v>6735930.3200000003</v>
      </c>
      <c r="L15" s="97"/>
    </row>
    <row r="16" spans="1:26" x14ac:dyDescent="0.25">
      <c r="A16" s="307"/>
      <c r="B16" s="308"/>
      <c r="C16" s="308"/>
      <c r="D16" s="309"/>
      <c r="E16" s="302"/>
      <c r="F16" s="302"/>
      <c r="G16" s="310"/>
      <c r="H16" s="302"/>
      <c r="I16" s="302"/>
      <c r="J16" s="311"/>
      <c r="K16" s="312"/>
      <c r="L16" s="313"/>
      <c r="M16" s="241"/>
      <c r="N16" s="241"/>
      <c r="O16" s="241"/>
      <c r="P16" s="241"/>
      <c r="Q16" s="241"/>
      <c r="R16" s="241"/>
      <c r="S16" s="241"/>
      <c r="T16" s="241"/>
      <c r="U16" s="241"/>
      <c r="V16" s="241"/>
      <c r="W16" s="241"/>
      <c r="X16" s="241"/>
      <c r="Y16" s="241"/>
      <c r="Z16" s="241"/>
    </row>
    <row r="17" spans="1:26" x14ac:dyDescent="0.25">
      <c r="A17" s="292" t="s">
        <v>864</v>
      </c>
      <c r="B17" s="293"/>
      <c r="C17" s="293"/>
      <c r="D17" s="294"/>
      <c r="E17" s="295"/>
      <c r="F17" s="295"/>
      <c r="G17" s="296"/>
      <c r="H17" s="295"/>
      <c r="I17" s="295"/>
      <c r="J17" s="297"/>
      <c r="K17" s="298">
        <f>SUM(K18:K29)</f>
        <v>75831138.290000007</v>
      </c>
      <c r="L17" s="314"/>
    </row>
    <row r="18" spans="1:26" x14ac:dyDescent="0.25">
      <c r="A18" s="300" t="s">
        <v>865</v>
      </c>
      <c r="B18" s="301" t="s">
        <v>866</v>
      </c>
      <c r="C18" s="725"/>
      <c r="D18" s="738"/>
      <c r="E18" s="741">
        <v>0.05</v>
      </c>
      <c r="F18" s="741">
        <v>0.1</v>
      </c>
      <c r="G18" s="740"/>
      <c r="H18" s="739"/>
      <c r="I18" s="738"/>
      <c r="J18" s="728" t="s">
        <v>867</v>
      </c>
      <c r="K18" s="303">
        <v>21046153.300000001</v>
      </c>
      <c r="L18" s="315" t="s">
        <v>868</v>
      </c>
    </row>
    <row r="19" spans="1:26" x14ac:dyDescent="0.25">
      <c r="A19" s="300" t="s">
        <v>869</v>
      </c>
      <c r="B19" s="301" t="s">
        <v>870</v>
      </c>
      <c r="C19" s="728" t="s">
        <v>871</v>
      </c>
      <c r="D19" s="738"/>
      <c r="E19" s="738"/>
      <c r="F19" s="738"/>
      <c r="G19" s="740" t="s">
        <v>872</v>
      </c>
      <c r="H19" s="738"/>
      <c r="I19" s="738"/>
      <c r="J19" s="725" t="s">
        <v>873</v>
      </c>
      <c r="K19" s="303">
        <v>17799084.199999999</v>
      </c>
      <c r="L19" s="97"/>
    </row>
    <row r="20" spans="1:26" x14ac:dyDescent="0.25">
      <c r="A20" s="300" t="s">
        <v>874</v>
      </c>
      <c r="B20" s="725"/>
      <c r="C20" s="728" t="s">
        <v>171</v>
      </c>
      <c r="D20" s="738"/>
      <c r="E20" s="738"/>
      <c r="F20" s="738"/>
      <c r="G20" s="738"/>
      <c r="H20" s="740" t="s">
        <v>875</v>
      </c>
      <c r="I20" s="740" t="s">
        <v>876</v>
      </c>
      <c r="J20" s="728" t="s">
        <v>877</v>
      </c>
      <c r="K20" s="745">
        <v>7926236.79</v>
      </c>
      <c r="L20" s="316" t="s">
        <v>878</v>
      </c>
    </row>
    <row r="21" spans="1:26" x14ac:dyDescent="0.25">
      <c r="A21" s="300" t="s">
        <v>879</v>
      </c>
      <c r="B21" s="725"/>
      <c r="C21" s="728" t="s">
        <v>880</v>
      </c>
      <c r="D21" s="738"/>
      <c r="E21" s="738"/>
      <c r="F21" s="738"/>
      <c r="G21" s="738"/>
      <c r="H21" s="740" t="s">
        <v>881</v>
      </c>
      <c r="I21" s="740" t="s">
        <v>882</v>
      </c>
      <c r="J21" s="728" t="s">
        <v>883</v>
      </c>
      <c r="K21" s="745">
        <v>6512038</v>
      </c>
      <c r="L21" s="97"/>
    </row>
    <row r="22" spans="1:26" x14ac:dyDescent="0.25">
      <c r="A22" s="300" t="s">
        <v>884</v>
      </c>
      <c r="B22" s="725"/>
      <c r="C22" s="728" t="s">
        <v>880</v>
      </c>
      <c r="D22" s="738"/>
      <c r="E22" s="738"/>
      <c r="F22" s="738"/>
      <c r="G22" s="738"/>
      <c r="H22" s="740" t="s">
        <v>885</v>
      </c>
      <c r="I22" s="740" t="s">
        <v>886</v>
      </c>
      <c r="J22" s="728" t="s">
        <v>887</v>
      </c>
      <c r="K22" s="745">
        <v>4638260.92</v>
      </c>
      <c r="L22" s="316" t="s">
        <v>888</v>
      </c>
    </row>
    <row r="23" spans="1:26" x14ac:dyDescent="0.25">
      <c r="A23" s="300" t="s">
        <v>889</v>
      </c>
      <c r="B23" s="728" t="s">
        <v>890</v>
      </c>
      <c r="C23" s="746" t="s">
        <v>891</v>
      </c>
      <c r="D23" s="738"/>
      <c r="E23" s="741">
        <v>0.03</v>
      </c>
      <c r="F23" s="741">
        <v>0.8</v>
      </c>
      <c r="G23" s="738"/>
      <c r="H23" s="740" t="s">
        <v>892</v>
      </c>
      <c r="I23" s="740" t="s">
        <v>893</v>
      </c>
      <c r="J23" s="728" t="s">
        <v>894</v>
      </c>
      <c r="K23" s="745">
        <v>2292373.79</v>
      </c>
      <c r="L23" s="316" t="s">
        <v>895</v>
      </c>
    </row>
    <row r="24" spans="1:26" ht="45" x14ac:dyDescent="0.25">
      <c r="A24" s="300" t="s">
        <v>620</v>
      </c>
      <c r="B24" s="728" t="s">
        <v>896</v>
      </c>
      <c r="C24" s="746" t="s">
        <v>897</v>
      </c>
      <c r="D24" s="738" t="s">
        <v>898</v>
      </c>
      <c r="E24" s="738"/>
      <c r="F24" s="738"/>
      <c r="G24" s="738"/>
      <c r="H24" s="739"/>
      <c r="I24" s="738"/>
      <c r="J24" s="728" t="s">
        <v>899</v>
      </c>
      <c r="K24" s="745">
        <v>2072227.87</v>
      </c>
      <c r="L24" s="306"/>
    </row>
    <row r="25" spans="1:26" x14ac:dyDescent="0.25">
      <c r="A25" s="300" t="s">
        <v>900</v>
      </c>
      <c r="B25" s="725"/>
      <c r="C25" s="728" t="s">
        <v>880</v>
      </c>
      <c r="D25" s="738"/>
      <c r="E25" s="738"/>
      <c r="F25" s="738"/>
      <c r="G25" s="738"/>
      <c r="H25" s="740" t="s">
        <v>875</v>
      </c>
      <c r="I25" s="740" t="s">
        <v>901</v>
      </c>
      <c r="J25" s="728" t="s">
        <v>902</v>
      </c>
      <c r="K25" s="745">
        <v>1294335</v>
      </c>
      <c r="L25" s="316" t="s">
        <v>903</v>
      </c>
    </row>
    <row r="26" spans="1:26" x14ac:dyDescent="0.25">
      <c r="A26" s="300" t="s">
        <v>904</v>
      </c>
      <c r="B26" s="728" t="s">
        <v>666</v>
      </c>
      <c r="C26" s="746" t="s">
        <v>905</v>
      </c>
      <c r="D26" s="738"/>
      <c r="E26" s="741">
        <v>0.02</v>
      </c>
      <c r="F26" s="741">
        <v>0.05</v>
      </c>
      <c r="G26" s="739" t="s">
        <v>906</v>
      </c>
      <c r="H26" s="740" t="s">
        <v>907</v>
      </c>
      <c r="I26" s="740" t="s">
        <v>908</v>
      </c>
      <c r="J26" s="728" t="s">
        <v>909</v>
      </c>
      <c r="K26" s="745">
        <v>125755</v>
      </c>
      <c r="L26" s="316" t="s">
        <v>910</v>
      </c>
    </row>
    <row r="27" spans="1:26" x14ac:dyDescent="0.25">
      <c r="A27" s="300" t="s">
        <v>517</v>
      </c>
      <c r="B27" s="747" t="s">
        <v>911</v>
      </c>
      <c r="C27" s="728" t="s">
        <v>507</v>
      </c>
      <c r="D27" s="738"/>
      <c r="E27" s="738"/>
      <c r="F27" s="738"/>
      <c r="G27" s="738"/>
      <c r="H27" s="739" t="s">
        <v>912</v>
      </c>
      <c r="I27" s="740" t="s">
        <v>913</v>
      </c>
      <c r="J27" s="728" t="s">
        <v>914</v>
      </c>
      <c r="K27" s="745">
        <v>956852.81</v>
      </c>
      <c r="L27" s="316" t="s">
        <v>915</v>
      </c>
    </row>
    <row r="28" spans="1:26" ht="30" x14ac:dyDescent="0.25">
      <c r="A28" s="300" t="s">
        <v>916</v>
      </c>
      <c r="B28" s="728" t="s">
        <v>474</v>
      </c>
      <c r="C28" s="746" t="s">
        <v>917</v>
      </c>
      <c r="D28" s="738"/>
      <c r="E28" s="738"/>
      <c r="F28" s="738"/>
      <c r="G28" s="738"/>
      <c r="H28" s="740" t="s">
        <v>918</v>
      </c>
      <c r="I28" s="740" t="s">
        <v>919</v>
      </c>
      <c r="J28" s="728" t="s">
        <v>920</v>
      </c>
      <c r="K28" s="744">
        <v>10995532.35</v>
      </c>
      <c r="L28" s="97"/>
    </row>
    <row r="29" spans="1:26" x14ac:dyDescent="0.25">
      <c r="A29" s="300" t="s">
        <v>921</v>
      </c>
      <c r="B29" s="728"/>
      <c r="C29" s="748" t="s">
        <v>880</v>
      </c>
      <c r="D29" s="738"/>
      <c r="E29" s="738"/>
      <c r="F29" s="738"/>
      <c r="G29" s="738"/>
      <c r="H29" s="738"/>
      <c r="I29" s="738"/>
      <c r="J29" s="725" t="s">
        <v>922</v>
      </c>
      <c r="K29" s="745">
        <v>172288.26</v>
      </c>
      <c r="L29" s="316" t="s">
        <v>923</v>
      </c>
    </row>
    <row r="30" spans="1:26" x14ac:dyDescent="0.25">
      <c r="A30" s="307"/>
      <c r="B30" s="308"/>
      <c r="C30" s="308"/>
      <c r="D30" s="309"/>
      <c r="E30" s="302"/>
      <c r="F30" s="302"/>
      <c r="G30" s="310"/>
      <c r="H30" s="302"/>
      <c r="I30" s="302"/>
      <c r="J30" s="311"/>
      <c r="K30" s="312"/>
      <c r="L30" s="313"/>
      <c r="M30" s="241"/>
      <c r="N30" s="241"/>
      <c r="O30" s="241"/>
      <c r="P30" s="241"/>
      <c r="Q30" s="241"/>
      <c r="R30" s="241"/>
      <c r="S30" s="241"/>
      <c r="T30" s="241"/>
      <c r="U30" s="241"/>
      <c r="V30" s="241"/>
      <c r="W30" s="241"/>
      <c r="X30" s="241"/>
      <c r="Y30" s="241"/>
      <c r="Z30" s="241"/>
    </row>
    <row r="31" spans="1:26" x14ac:dyDescent="0.25">
      <c r="A31" s="292" t="s">
        <v>924</v>
      </c>
      <c r="B31" s="293"/>
      <c r="C31" s="293"/>
      <c r="D31" s="294"/>
      <c r="E31" s="295"/>
      <c r="F31" s="295"/>
      <c r="G31" s="296"/>
      <c r="H31" s="295"/>
      <c r="I31" s="295"/>
      <c r="J31" s="297"/>
      <c r="K31" s="298">
        <f>K32</f>
        <v>27384882.300000001</v>
      </c>
      <c r="L31" s="314"/>
    </row>
    <row r="32" spans="1:26" x14ac:dyDescent="0.25">
      <c r="A32" s="300" t="s">
        <v>924</v>
      </c>
      <c r="B32" s="111"/>
      <c r="C32" s="111"/>
      <c r="D32" s="258"/>
      <c r="E32" s="258"/>
      <c r="F32" s="258"/>
      <c r="G32" s="258"/>
      <c r="H32" s="258"/>
      <c r="I32" s="258"/>
      <c r="J32" s="111"/>
      <c r="K32" s="303">
        <v>27384882.300000001</v>
      </c>
      <c r="L32" s="318"/>
    </row>
    <row r="33" spans="1:26" x14ac:dyDescent="0.25">
      <c r="A33" s="307"/>
      <c r="B33" s="308"/>
      <c r="C33" s="308"/>
      <c r="D33" s="309"/>
      <c r="E33" s="302"/>
      <c r="F33" s="302"/>
      <c r="G33" s="310"/>
      <c r="H33" s="302"/>
      <c r="I33" s="302"/>
      <c r="J33" s="311"/>
      <c r="K33" s="312"/>
      <c r="L33" s="313"/>
      <c r="M33" s="241"/>
      <c r="N33" s="241"/>
      <c r="O33" s="241"/>
      <c r="P33" s="241"/>
      <c r="Q33" s="241"/>
      <c r="R33" s="241"/>
      <c r="S33" s="241"/>
      <c r="T33" s="241"/>
      <c r="U33" s="241"/>
      <c r="V33" s="241"/>
      <c r="W33" s="241"/>
      <c r="X33" s="241"/>
      <c r="Y33" s="241"/>
      <c r="Z33" s="241"/>
    </row>
    <row r="34" spans="1:26" x14ac:dyDescent="0.25">
      <c r="A34" s="292" t="s">
        <v>925</v>
      </c>
      <c r="B34" s="293"/>
      <c r="C34" s="293"/>
      <c r="D34" s="294"/>
      <c r="E34" s="295"/>
      <c r="F34" s="295"/>
      <c r="G34" s="296"/>
      <c r="H34" s="295"/>
      <c r="I34" s="295"/>
      <c r="J34" s="297"/>
      <c r="K34" s="298">
        <f>SUM(K35:K38)</f>
        <v>259650734.74000001</v>
      </c>
      <c r="L34" s="314"/>
    </row>
    <row r="35" spans="1:26" x14ac:dyDescent="0.25">
      <c r="A35" s="300" t="s">
        <v>273</v>
      </c>
      <c r="B35" s="111"/>
      <c r="C35" s="111"/>
      <c r="D35" s="258"/>
      <c r="E35" s="258"/>
      <c r="F35" s="258"/>
      <c r="G35" s="258"/>
      <c r="H35" s="258"/>
      <c r="I35" s="258"/>
      <c r="J35" s="111"/>
      <c r="K35" s="303">
        <v>178574841.44999999</v>
      </c>
      <c r="L35" s="316" t="s">
        <v>926</v>
      </c>
    </row>
    <row r="36" spans="1:26" x14ac:dyDescent="0.25">
      <c r="A36" s="300" t="s">
        <v>927</v>
      </c>
      <c r="B36" s="111"/>
      <c r="C36" s="111"/>
      <c r="D36" s="258"/>
      <c r="E36" s="258"/>
      <c r="F36" s="258"/>
      <c r="G36" s="258"/>
      <c r="H36" s="258"/>
      <c r="I36" s="258"/>
      <c r="J36" s="111"/>
      <c r="K36" s="303">
        <v>4233345.05</v>
      </c>
      <c r="L36" s="316" t="s">
        <v>928</v>
      </c>
    </row>
    <row r="37" spans="1:26" x14ac:dyDescent="0.25">
      <c r="A37" s="300" t="s">
        <v>929</v>
      </c>
      <c r="B37" s="111"/>
      <c r="C37" s="111"/>
      <c r="D37" s="258"/>
      <c r="E37" s="258"/>
      <c r="F37" s="258"/>
      <c r="G37" s="258"/>
      <c r="H37" s="258"/>
      <c r="I37" s="258"/>
      <c r="J37" s="111"/>
      <c r="K37" s="303">
        <v>839302.28</v>
      </c>
      <c r="L37" s="97"/>
    </row>
    <row r="38" spans="1:26" x14ac:dyDescent="0.25">
      <c r="A38" s="300" t="s">
        <v>930</v>
      </c>
      <c r="B38" s="111"/>
      <c r="C38" s="111"/>
      <c r="D38" s="258"/>
      <c r="E38" s="258"/>
      <c r="F38" s="258"/>
      <c r="G38" s="258"/>
      <c r="H38" s="258"/>
      <c r="I38" s="258"/>
      <c r="J38" s="111"/>
      <c r="K38" s="744">
        <v>76003245.959999993</v>
      </c>
      <c r="L38" s="97"/>
    </row>
    <row r="39" spans="1:26" ht="13.5" customHeight="1" x14ac:dyDescent="0.25">
      <c r="A39" s="242"/>
      <c r="B39" s="243"/>
      <c r="C39" s="319"/>
      <c r="D39" s="124"/>
      <c r="E39" s="124"/>
      <c r="F39" s="124"/>
      <c r="G39" s="319"/>
      <c r="H39" s="243"/>
      <c r="I39" s="243"/>
      <c r="J39" s="243"/>
      <c r="K39" s="320"/>
      <c r="L39" s="241"/>
      <c r="M39" s="241"/>
      <c r="N39" s="241"/>
      <c r="O39" s="241"/>
      <c r="P39" s="241"/>
      <c r="Q39" s="241"/>
      <c r="R39" s="241"/>
      <c r="S39" s="241"/>
      <c r="T39" s="241"/>
      <c r="U39" s="241"/>
      <c r="V39" s="241"/>
      <c r="W39" s="241"/>
      <c r="X39" s="241"/>
      <c r="Y39" s="241"/>
      <c r="Z39" s="241"/>
    </row>
    <row r="40" spans="1:26" ht="13.5" customHeight="1" x14ac:dyDescent="0.25">
      <c r="A40" s="245" t="s">
        <v>168</v>
      </c>
      <c r="B40" s="246"/>
      <c r="C40" s="272"/>
      <c r="D40" s="247"/>
      <c r="E40" s="247"/>
      <c r="F40" s="247"/>
      <c r="G40" s="272"/>
      <c r="H40" s="246"/>
      <c r="I40" s="246"/>
      <c r="J40" s="246"/>
      <c r="K40" s="321">
        <f>K34+K31+K17+K14+K8</f>
        <v>1394632950.71</v>
      </c>
      <c r="L40" s="241"/>
    </row>
    <row r="41" spans="1:26" x14ac:dyDescent="0.25">
      <c r="B41" s="79"/>
      <c r="D41" s="271"/>
      <c r="E41" s="271"/>
      <c r="F41" s="271"/>
      <c r="G41" s="271"/>
      <c r="H41" s="271"/>
      <c r="I41" s="271"/>
      <c r="J41" s="79"/>
      <c r="K41" s="286"/>
      <c r="L41" s="241"/>
    </row>
    <row r="42" spans="1:26" x14ac:dyDescent="0.25">
      <c r="B42" s="79"/>
      <c r="D42" s="271"/>
      <c r="E42" s="271"/>
      <c r="F42" s="271"/>
      <c r="G42" s="271"/>
      <c r="H42" s="271"/>
      <c r="I42" s="271"/>
      <c r="J42" s="79"/>
      <c r="K42" s="286"/>
      <c r="L42" s="241"/>
    </row>
    <row r="43" spans="1:26" x14ac:dyDescent="0.25">
      <c r="B43" s="79"/>
      <c r="D43" s="271"/>
      <c r="E43" s="271"/>
      <c r="F43" s="271"/>
      <c r="G43" s="271"/>
      <c r="H43" s="271"/>
      <c r="I43" s="271"/>
      <c r="J43" s="79"/>
      <c r="K43" s="286"/>
      <c r="L43" s="241"/>
    </row>
    <row r="44" spans="1:26" x14ac:dyDescent="0.25">
      <c r="B44" s="79"/>
      <c r="D44" s="271"/>
      <c r="E44" s="271"/>
      <c r="F44" s="271"/>
      <c r="G44" s="271"/>
      <c r="H44" s="271"/>
      <c r="I44" s="271"/>
      <c r="J44" s="79"/>
      <c r="K44" s="286"/>
      <c r="L44" s="241"/>
    </row>
    <row r="45" spans="1:26" x14ac:dyDescent="0.25">
      <c r="B45" s="79"/>
      <c r="D45" s="271"/>
      <c r="E45" s="271"/>
      <c r="F45" s="271"/>
      <c r="G45" s="271"/>
      <c r="H45" s="271"/>
      <c r="I45" s="271"/>
      <c r="J45" s="79"/>
      <c r="K45" s="286"/>
      <c r="L45" s="241"/>
    </row>
    <row r="46" spans="1:26" x14ac:dyDescent="0.25">
      <c r="B46" s="79"/>
      <c r="D46" s="271"/>
      <c r="E46" s="271"/>
      <c r="F46" s="271"/>
      <c r="G46" s="271"/>
      <c r="H46" s="271"/>
      <c r="I46" s="271"/>
      <c r="J46" s="79"/>
      <c r="K46" s="286"/>
      <c r="L46" s="241"/>
    </row>
    <row r="47" spans="1:26" x14ac:dyDescent="0.25">
      <c r="B47" s="79"/>
      <c r="D47" s="271"/>
      <c r="E47" s="271"/>
      <c r="F47" s="271"/>
      <c r="G47" s="271"/>
      <c r="H47" s="271"/>
      <c r="I47" s="271"/>
      <c r="J47" s="79"/>
      <c r="K47" s="286"/>
      <c r="L47" s="241"/>
    </row>
    <row r="48" spans="1:26" x14ac:dyDescent="0.25">
      <c r="B48" s="79"/>
      <c r="D48" s="271"/>
      <c r="E48" s="271"/>
      <c r="F48" s="271"/>
      <c r="G48" s="271"/>
      <c r="H48" s="271"/>
      <c r="I48" s="271"/>
      <c r="J48" s="79"/>
      <c r="K48" s="286"/>
      <c r="L48" s="241"/>
    </row>
    <row r="49" spans="2:12" x14ac:dyDescent="0.25">
      <c r="B49" s="79"/>
      <c r="D49" s="271"/>
      <c r="E49" s="271"/>
      <c r="F49" s="271"/>
      <c r="G49" s="271"/>
      <c r="H49" s="271"/>
      <c r="I49" s="271"/>
      <c r="J49" s="79"/>
      <c r="K49" s="286"/>
      <c r="L49" s="241"/>
    </row>
    <row r="50" spans="2:12" x14ac:dyDescent="0.25">
      <c r="B50" s="79"/>
      <c r="D50" s="271"/>
      <c r="E50" s="271"/>
      <c r="F50" s="271"/>
      <c r="G50" s="271"/>
      <c r="H50" s="271"/>
      <c r="I50" s="271"/>
      <c r="J50" s="79"/>
      <c r="K50" s="286"/>
      <c r="L50" s="241"/>
    </row>
    <row r="51" spans="2:12" x14ac:dyDescent="0.25">
      <c r="B51" s="79"/>
      <c r="D51" s="271"/>
      <c r="E51" s="271"/>
      <c r="F51" s="271"/>
      <c r="G51" s="271"/>
      <c r="H51" s="271"/>
      <c r="I51" s="271"/>
      <c r="J51" s="79"/>
      <c r="K51" s="286"/>
      <c r="L51" s="241"/>
    </row>
    <row r="52" spans="2:12" x14ac:dyDescent="0.25">
      <c r="B52" s="79"/>
      <c r="D52" s="271"/>
      <c r="E52" s="271"/>
      <c r="F52" s="271"/>
      <c r="G52" s="271"/>
      <c r="H52" s="271"/>
      <c r="I52" s="271"/>
      <c r="J52" s="79"/>
      <c r="K52" s="286"/>
      <c r="L52" s="241"/>
    </row>
    <row r="53" spans="2:12" x14ac:dyDescent="0.25">
      <c r="B53" s="79"/>
      <c r="D53" s="271"/>
      <c r="E53" s="271"/>
      <c r="F53" s="271"/>
      <c r="G53" s="271"/>
      <c r="H53" s="271"/>
      <c r="I53" s="271"/>
      <c r="J53" s="79"/>
      <c r="K53" s="286"/>
      <c r="L53" s="241"/>
    </row>
    <row r="54" spans="2:12" x14ac:dyDescent="0.25">
      <c r="B54" s="79"/>
      <c r="D54" s="271"/>
      <c r="E54" s="271"/>
      <c r="F54" s="271"/>
      <c r="G54" s="271"/>
      <c r="H54" s="271"/>
      <c r="I54" s="271"/>
      <c r="J54" s="79"/>
      <c r="K54" s="286"/>
      <c r="L54" s="241"/>
    </row>
    <row r="55" spans="2:12" x14ac:dyDescent="0.25">
      <c r="B55" s="79"/>
      <c r="D55" s="271"/>
      <c r="E55" s="271"/>
      <c r="F55" s="271"/>
      <c r="G55" s="271"/>
      <c r="H55" s="271"/>
      <c r="I55" s="271"/>
      <c r="J55" s="79"/>
      <c r="K55" s="286"/>
      <c r="L55" s="241"/>
    </row>
    <row r="56" spans="2:12" x14ac:dyDescent="0.25">
      <c r="B56" s="79"/>
      <c r="D56" s="271"/>
      <c r="E56" s="271"/>
      <c r="F56" s="271"/>
      <c r="G56" s="271"/>
      <c r="H56" s="271"/>
      <c r="I56" s="271"/>
      <c r="J56" s="79"/>
      <c r="K56" s="286"/>
      <c r="L56" s="241"/>
    </row>
    <row r="57" spans="2:12" x14ac:dyDescent="0.25">
      <c r="B57" s="79"/>
      <c r="D57" s="271"/>
      <c r="E57" s="271"/>
      <c r="F57" s="271"/>
      <c r="G57" s="271"/>
      <c r="H57" s="271"/>
      <c r="I57" s="271"/>
      <c r="J57" s="79"/>
      <c r="K57" s="286"/>
      <c r="L57" s="241"/>
    </row>
    <row r="58" spans="2:12" x14ac:dyDescent="0.25">
      <c r="B58" s="79"/>
      <c r="D58" s="271"/>
      <c r="E58" s="271"/>
      <c r="F58" s="271"/>
      <c r="G58" s="271"/>
      <c r="H58" s="271"/>
      <c r="I58" s="271"/>
      <c r="J58" s="79"/>
      <c r="K58" s="286"/>
      <c r="L58" s="241"/>
    </row>
    <row r="59" spans="2:12" x14ac:dyDescent="0.25">
      <c r="B59" s="79"/>
      <c r="D59" s="271"/>
      <c r="E59" s="271"/>
      <c r="F59" s="271"/>
      <c r="G59" s="271"/>
      <c r="H59" s="271"/>
      <c r="I59" s="271"/>
      <c r="J59" s="79"/>
      <c r="K59" s="286"/>
      <c r="L59" s="241"/>
    </row>
    <row r="60" spans="2:12" x14ac:dyDescent="0.25">
      <c r="B60" s="79"/>
      <c r="D60" s="271"/>
      <c r="E60" s="271"/>
      <c r="F60" s="271"/>
      <c r="G60" s="271"/>
      <c r="H60" s="271"/>
      <c r="I60" s="271"/>
      <c r="J60" s="79"/>
      <c r="K60" s="286"/>
      <c r="L60" s="241"/>
    </row>
    <row r="61" spans="2:12" x14ac:dyDescent="0.25">
      <c r="B61" s="79"/>
      <c r="D61" s="271"/>
      <c r="E61" s="271"/>
      <c r="F61" s="271"/>
      <c r="G61" s="271"/>
      <c r="H61" s="271"/>
      <c r="I61" s="271"/>
      <c r="J61" s="79"/>
      <c r="K61" s="286"/>
      <c r="L61" s="241"/>
    </row>
    <row r="62" spans="2:12" x14ac:dyDescent="0.25">
      <c r="B62" s="79"/>
      <c r="D62" s="271"/>
      <c r="E62" s="271"/>
      <c r="F62" s="271"/>
      <c r="G62" s="271"/>
      <c r="H62" s="271"/>
      <c r="I62" s="271"/>
      <c r="J62" s="79"/>
      <c r="K62" s="286"/>
      <c r="L62" s="241"/>
    </row>
    <row r="63" spans="2:12" x14ac:dyDescent="0.25">
      <c r="B63" s="79"/>
      <c r="D63" s="271"/>
      <c r="E63" s="271"/>
      <c r="F63" s="271"/>
      <c r="G63" s="271"/>
      <c r="H63" s="271"/>
      <c r="I63" s="271"/>
      <c r="J63" s="79"/>
      <c r="K63" s="286"/>
      <c r="L63" s="241"/>
    </row>
    <row r="64" spans="2:12" x14ac:dyDescent="0.25">
      <c r="B64" s="79"/>
      <c r="D64" s="271"/>
      <c r="E64" s="271"/>
      <c r="F64" s="271"/>
      <c r="G64" s="271"/>
      <c r="H64" s="271"/>
      <c r="I64" s="271"/>
      <c r="J64" s="79"/>
      <c r="K64" s="286"/>
      <c r="L64" s="241"/>
    </row>
    <row r="65" spans="2:12" x14ac:dyDescent="0.25">
      <c r="B65" s="79"/>
      <c r="D65" s="271"/>
      <c r="E65" s="271"/>
      <c r="F65" s="271"/>
      <c r="G65" s="271"/>
      <c r="H65" s="271"/>
      <c r="I65" s="271"/>
      <c r="J65" s="79"/>
      <c r="K65" s="286"/>
      <c r="L65" s="241"/>
    </row>
    <row r="66" spans="2:12" x14ac:dyDescent="0.25">
      <c r="B66" s="79"/>
      <c r="D66" s="271"/>
      <c r="E66" s="271"/>
      <c r="F66" s="271"/>
      <c r="G66" s="271"/>
      <c r="H66" s="271"/>
      <c r="I66" s="271"/>
      <c r="J66" s="79"/>
      <c r="K66" s="286"/>
      <c r="L66" s="241"/>
    </row>
    <row r="67" spans="2:12" x14ac:dyDescent="0.25">
      <c r="B67" s="79"/>
      <c r="D67" s="271"/>
      <c r="E67" s="271"/>
      <c r="F67" s="271"/>
      <c r="G67" s="271"/>
      <c r="H67" s="271"/>
      <c r="I67" s="271"/>
      <c r="J67" s="79"/>
      <c r="K67" s="286"/>
      <c r="L67" s="241"/>
    </row>
    <row r="68" spans="2:12" x14ac:dyDescent="0.25">
      <c r="B68" s="79"/>
      <c r="D68" s="271"/>
      <c r="E68" s="271"/>
      <c r="F68" s="271"/>
      <c r="G68" s="271"/>
      <c r="H68" s="271"/>
      <c r="I68" s="271"/>
      <c r="J68" s="79"/>
      <c r="K68" s="286"/>
      <c r="L68" s="241"/>
    </row>
    <row r="69" spans="2:12" x14ac:dyDescent="0.25">
      <c r="B69" s="79"/>
      <c r="D69" s="271"/>
      <c r="E69" s="271"/>
      <c r="F69" s="271"/>
      <c r="G69" s="271"/>
      <c r="H69" s="271"/>
      <c r="I69" s="271"/>
      <c r="J69" s="79"/>
      <c r="K69" s="286"/>
      <c r="L69" s="241"/>
    </row>
    <row r="70" spans="2:12" x14ac:dyDescent="0.25">
      <c r="B70" s="79"/>
      <c r="D70" s="271"/>
      <c r="E70" s="271"/>
      <c r="F70" s="271"/>
      <c r="G70" s="271"/>
      <c r="H70" s="271"/>
      <c r="I70" s="271"/>
      <c r="J70" s="79"/>
      <c r="K70" s="286"/>
      <c r="L70" s="241"/>
    </row>
    <row r="71" spans="2:12" x14ac:dyDescent="0.25">
      <c r="B71" s="79"/>
      <c r="D71" s="271"/>
      <c r="E71" s="271"/>
      <c r="F71" s="271"/>
      <c r="G71" s="271"/>
      <c r="H71" s="271"/>
      <c r="I71" s="271"/>
      <c r="J71" s="79"/>
      <c r="K71" s="286"/>
      <c r="L71" s="241"/>
    </row>
    <row r="72" spans="2:12" x14ac:dyDescent="0.25">
      <c r="B72" s="79"/>
      <c r="D72" s="271"/>
      <c r="E72" s="271"/>
      <c r="F72" s="271"/>
      <c r="G72" s="271"/>
      <c r="H72" s="271"/>
      <c r="I72" s="271"/>
      <c r="J72" s="79"/>
      <c r="K72" s="286"/>
      <c r="L72" s="241"/>
    </row>
    <row r="73" spans="2:12" x14ac:dyDescent="0.25">
      <c r="B73" s="79"/>
      <c r="D73" s="271"/>
      <c r="E73" s="271"/>
      <c r="F73" s="271"/>
      <c r="G73" s="271"/>
      <c r="H73" s="271"/>
      <c r="I73" s="271"/>
      <c r="J73" s="79"/>
      <c r="K73" s="286"/>
      <c r="L73" s="241"/>
    </row>
    <row r="74" spans="2:12" x14ac:dyDescent="0.25">
      <c r="B74" s="79"/>
      <c r="D74" s="271"/>
      <c r="E74" s="271"/>
      <c r="F74" s="271"/>
      <c r="G74" s="271"/>
      <c r="H74" s="271"/>
      <c r="I74" s="271"/>
      <c r="J74" s="79"/>
      <c r="K74" s="286"/>
      <c r="L74" s="241"/>
    </row>
    <row r="75" spans="2:12" x14ac:dyDescent="0.25">
      <c r="B75" s="79"/>
      <c r="D75" s="271"/>
      <c r="E75" s="271"/>
      <c r="F75" s="271"/>
      <c r="G75" s="271"/>
      <c r="H75" s="271"/>
      <c r="I75" s="271"/>
      <c r="J75" s="79"/>
      <c r="K75" s="286"/>
      <c r="L75" s="241"/>
    </row>
    <row r="76" spans="2:12" x14ac:dyDescent="0.25">
      <c r="B76" s="79"/>
      <c r="D76" s="271"/>
      <c r="E76" s="271"/>
      <c r="F76" s="271"/>
      <c r="G76" s="271"/>
      <c r="H76" s="271"/>
      <c r="I76" s="271"/>
      <c r="J76" s="79"/>
      <c r="K76" s="286"/>
      <c r="L76" s="241"/>
    </row>
    <row r="77" spans="2:12" x14ac:dyDescent="0.25">
      <c r="B77" s="79"/>
      <c r="D77" s="271"/>
      <c r="E77" s="271"/>
      <c r="F77" s="271"/>
      <c r="G77" s="271"/>
      <c r="H77" s="271"/>
      <c r="I77" s="271"/>
      <c r="J77" s="79"/>
      <c r="K77" s="286"/>
      <c r="L77" s="241"/>
    </row>
    <row r="78" spans="2:12" x14ac:dyDescent="0.25">
      <c r="B78" s="79"/>
      <c r="D78" s="271"/>
      <c r="E78" s="271"/>
      <c r="F78" s="271"/>
      <c r="G78" s="271"/>
      <c r="H78" s="271"/>
      <c r="I78" s="271"/>
      <c r="J78" s="79"/>
      <c r="K78" s="286"/>
      <c r="L78" s="241"/>
    </row>
    <row r="79" spans="2:12" x14ac:dyDescent="0.25">
      <c r="B79" s="79"/>
      <c r="D79" s="271"/>
      <c r="E79" s="271"/>
      <c r="F79" s="271"/>
      <c r="G79" s="271"/>
      <c r="H79" s="271"/>
      <c r="I79" s="271"/>
      <c r="J79" s="79"/>
      <c r="K79" s="286"/>
      <c r="L79" s="241"/>
    </row>
    <row r="80" spans="2:12" x14ac:dyDescent="0.25">
      <c r="B80" s="79"/>
      <c r="D80" s="271"/>
      <c r="E80" s="271"/>
      <c r="F80" s="271"/>
      <c r="G80" s="271"/>
      <c r="H80" s="271"/>
      <c r="I80" s="271"/>
      <c r="J80" s="79"/>
      <c r="K80" s="286"/>
      <c r="L80" s="241"/>
    </row>
    <row r="81" spans="2:12" x14ac:dyDescent="0.25">
      <c r="B81" s="79"/>
      <c r="D81" s="271"/>
      <c r="E81" s="271"/>
      <c r="F81" s="271"/>
      <c r="G81" s="271"/>
      <c r="H81" s="271"/>
      <c r="I81" s="271"/>
      <c r="J81" s="79"/>
      <c r="K81" s="286"/>
      <c r="L81" s="241"/>
    </row>
    <row r="82" spans="2:12" x14ac:dyDescent="0.25">
      <c r="B82" s="79"/>
      <c r="D82" s="271"/>
      <c r="E82" s="271"/>
      <c r="F82" s="271"/>
      <c r="G82" s="271"/>
      <c r="H82" s="271"/>
      <c r="I82" s="271"/>
      <c r="J82" s="79"/>
      <c r="K82" s="286"/>
      <c r="L82" s="241"/>
    </row>
    <row r="83" spans="2:12" x14ac:dyDescent="0.25">
      <c r="B83" s="79"/>
      <c r="D83" s="271"/>
      <c r="E83" s="271"/>
      <c r="F83" s="271"/>
      <c r="G83" s="271"/>
      <c r="H83" s="271"/>
      <c r="I83" s="271"/>
      <c r="J83" s="79"/>
      <c r="K83" s="286"/>
      <c r="L83" s="241"/>
    </row>
    <row r="84" spans="2:12" x14ac:dyDescent="0.25">
      <c r="B84" s="79"/>
      <c r="D84" s="271"/>
      <c r="E84" s="271"/>
      <c r="F84" s="271"/>
      <c r="G84" s="271"/>
      <c r="H84" s="271"/>
      <c r="I84" s="271"/>
      <c r="J84" s="79"/>
      <c r="K84" s="286"/>
      <c r="L84" s="241"/>
    </row>
    <row r="85" spans="2:12" x14ac:dyDescent="0.25">
      <c r="B85" s="79"/>
      <c r="D85" s="271"/>
      <c r="E85" s="271"/>
      <c r="F85" s="271"/>
      <c r="G85" s="271"/>
      <c r="H85" s="271"/>
      <c r="I85" s="271"/>
      <c r="J85" s="79"/>
      <c r="K85" s="286"/>
      <c r="L85" s="241"/>
    </row>
    <row r="86" spans="2:12" x14ac:dyDescent="0.25">
      <c r="B86" s="79"/>
      <c r="D86" s="271"/>
      <c r="E86" s="271"/>
      <c r="F86" s="271"/>
      <c r="G86" s="271"/>
      <c r="H86" s="271"/>
      <c r="I86" s="271"/>
      <c r="J86" s="79"/>
      <c r="K86" s="286"/>
      <c r="L86" s="241"/>
    </row>
    <row r="87" spans="2:12" x14ac:dyDescent="0.25">
      <c r="B87" s="79"/>
      <c r="D87" s="271"/>
      <c r="E87" s="271"/>
      <c r="F87" s="271"/>
      <c r="G87" s="271"/>
      <c r="H87" s="271"/>
      <c r="I87" s="271"/>
      <c r="J87" s="79"/>
      <c r="K87" s="286"/>
      <c r="L87" s="241"/>
    </row>
    <row r="88" spans="2:12" x14ac:dyDescent="0.25">
      <c r="B88" s="79"/>
      <c r="D88" s="271"/>
      <c r="E88" s="271"/>
      <c r="F88" s="271"/>
      <c r="G88" s="271"/>
      <c r="H88" s="271"/>
      <c r="I88" s="271"/>
      <c r="J88" s="79"/>
      <c r="K88" s="286"/>
      <c r="L88" s="241"/>
    </row>
    <row r="89" spans="2:12" x14ac:dyDescent="0.25">
      <c r="B89" s="79"/>
      <c r="D89" s="271"/>
      <c r="E89" s="271"/>
      <c r="F89" s="271"/>
      <c r="G89" s="271"/>
      <c r="H89" s="271"/>
      <c r="I89" s="271"/>
      <c r="J89" s="79"/>
      <c r="K89" s="286"/>
      <c r="L89" s="241"/>
    </row>
    <row r="90" spans="2:12" x14ac:dyDescent="0.25">
      <c r="B90" s="79"/>
      <c r="D90" s="271"/>
      <c r="E90" s="271"/>
      <c r="F90" s="271"/>
      <c r="G90" s="271"/>
      <c r="H90" s="271"/>
      <c r="I90" s="271"/>
      <c r="J90" s="79"/>
      <c r="K90" s="286"/>
      <c r="L90" s="241"/>
    </row>
    <row r="91" spans="2:12" x14ac:dyDescent="0.25">
      <c r="B91" s="79"/>
      <c r="D91" s="271"/>
      <c r="E91" s="271"/>
      <c r="F91" s="271"/>
      <c r="G91" s="271"/>
      <c r="H91" s="271"/>
      <c r="I91" s="271"/>
      <c r="J91" s="79"/>
      <c r="K91" s="286"/>
      <c r="L91" s="241"/>
    </row>
    <row r="92" spans="2:12" x14ac:dyDescent="0.25">
      <c r="B92" s="79"/>
      <c r="D92" s="271"/>
      <c r="E92" s="271"/>
      <c r="F92" s="271"/>
      <c r="G92" s="271"/>
      <c r="H92" s="271"/>
      <c r="I92" s="271"/>
      <c r="J92" s="79"/>
      <c r="K92" s="286"/>
      <c r="L92" s="241"/>
    </row>
    <row r="93" spans="2:12" x14ac:dyDescent="0.25">
      <c r="B93" s="79"/>
      <c r="D93" s="271"/>
      <c r="E93" s="271"/>
      <c r="F93" s="271"/>
      <c r="G93" s="271"/>
      <c r="H93" s="271"/>
      <c r="I93" s="271"/>
      <c r="J93" s="79"/>
      <c r="K93" s="286"/>
      <c r="L93" s="241"/>
    </row>
    <row r="94" spans="2:12" x14ac:dyDescent="0.25">
      <c r="B94" s="79"/>
      <c r="D94" s="271"/>
      <c r="E94" s="271"/>
      <c r="F94" s="271"/>
      <c r="G94" s="271"/>
      <c r="H94" s="271"/>
      <c r="I94" s="271"/>
      <c r="J94" s="79"/>
      <c r="K94" s="286"/>
      <c r="L94" s="241"/>
    </row>
    <row r="95" spans="2:12" x14ac:dyDescent="0.25">
      <c r="B95" s="79"/>
      <c r="D95" s="271"/>
      <c r="E95" s="271"/>
      <c r="F95" s="271"/>
      <c r="G95" s="271"/>
      <c r="H95" s="271"/>
      <c r="I95" s="271"/>
      <c r="J95" s="79"/>
      <c r="K95" s="286"/>
      <c r="L95" s="241"/>
    </row>
    <row r="96" spans="2:12" x14ac:dyDescent="0.25">
      <c r="B96" s="79"/>
      <c r="D96" s="271"/>
      <c r="E96" s="271"/>
      <c r="F96" s="271"/>
      <c r="G96" s="271"/>
      <c r="H96" s="271"/>
      <c r="I96" s="271"/>
      <c r="J96" s="79"/>
      <c r="K96" s="286"/>
      <c r="L96" s="241"/>
    </row>
    <row r="97" spans="2:12" x14ac:dyDescent="0.25">
      <c r="B97" s="79"/>
      <c r="D97" s="271"/>
      <c r="E97" s="271"/>
      <c r="F97" s="271"/>
      <c r="G97" s="271"/>
      <c r="H97" s="271"/>
      <c r="I97" s="271"/>
      <c r="J97" s="79"/>
      <c r="K97" s="286"/>
      <c r="L97" s="241"/>
    </row>
    <row r="98" spans="2:12" x14ac:dyDescent="0.25">
      <c r="B98" s="79"/>
      <c r="D98" s="271"/>
      <c r="E98" s="271"/>
      <c r="F98" s="271"/>
      <c r="G98" s="271"/>
      <c r="H98" s="271"/>
      <c r="I98" s="271"/>
      <c r="J98" s="79"/>
      <c r="K98" s="286"/>
      <c r="L98" s="241"/>
    </row>
    <row r="99" spans="2:12" x14ac:dyDescent="0.25">
      <c r="B99" s="79"/>
      <c r="D99" s="271"/>
      <c r="E99" s="271"/>
      <c r="F99" s="271"/>
      <c r="G99" s="271"/>
      <c r="H99" s="271"/>
      <c r="I99" s="271"/>
      <c r="J99" s="79"/>
      <c r="K99" s="286"/>
      <c r="L99" s="241"/>
    </row>
    <row r="100" spans="2:12" x14ac:dyDescent="0.25">
      <c r="B100" s="79"/>
      <c r="D100" s="271"/>
      <c r="E100" s="271"/>
      <c r="F100" s="271"/>
      <c r="G100" s="271"/>
      <c r="H100" s="271"/>
      <c r="I100" s="271"/>
      <c r="J100" s="79"/>
      <c r="K100" s="286"/>
      <c r="L100" s="241"/>
    </row>
    <row r="101" spans="2:12" x14ac:dyDescent="0.25">
      <c r="B101" s="79"/>
      <c r="D101" s="271"/>
      <c r="E101" s="271"/>
      <c r="F101" s="271"/>
      <c r="G101" s="271"/>
      <c r="H101" s="271"/>
      <c r="I101" s="271"/>
      <c r="J101" s="79"/>
      <c r="K101" s="286"/>
      <c r="L101" s="241"/>
    </row>
    <row r="102" spans="2:12" x14ac:dyDescent="0.25">
      <c r="B102" s="79"/>
      <c r="D102" s="271"/>
      <c r="E102" s="271"/>
      <c r="F102" s="271"/>
      <c r="G102" s="271"/>
      <c r="H102" s="271"/>
      <c r="I102" s="271"/>
      <c r="J102" s="79"/>
      <c r="K102" s="286"/>
      <c r="L102" s="241"/>
    </row>
    <row r="103" spans="2:12" x14ac:dyDescent="0.25">
      <c r="B103" s="79"/>
      <c r="D103" s="271"/>
      <c r="E103" s="271"/>
      <c r="F103" s="271"/>
      <c r="G103" s="271"/>
      <c r="H103" s="271"/>
      <c r="I103" s="271"/>
      <c r="J103" s="79"/>
      <c r="K103" s="286"/>
      <c r="L103" s="241"/>
    </row>
    <row r="104" spans="2:12" x14ac:dyDescent="0.25">
      <c r="B104" s="79"/>
      <c r="D104" s="271"/>
      <c r="E104" s="271"/>
      <c r="F104" s="271"/>
      <c r="G104" s="271"/>
      <c r="H104" s="271"/>
      <c r="I104" s="271"/>
      <c r="J104" s="79"/>
      <c r="K104" s="286"/>
      <c r="L104" s="241"/>
    </row>
    <row r="105" spans="2:12" x14ac:dyDescent="0.25">
      <c r="B105" s="79"/>
      <c r="D105" s="271"/>
      <c r="E105" s="271"/>
      <c r="F105" s="271"/>
      <c r="G105" s="271"/>
      <c r="H105" s="271"/>
      <c r="I105" s="271"/>
      <c r="J105" s="79"/>
      <c r="K105" s="286"/>
      <c r="L105" s="241"/>
    </row>
    <row r="106" spans="2:12" x14ac:dyDescent="0.25">
      <c r="B106" s="79"/>
      <c r="D106" s="271"/>
      <c r="E106" s="271"/>
      <c r="F106" s="271"/>
      <c r="G106" s="271"/>
      <c r="H106" s="271"/>
      <c r="I106" s="271"/>
      <c r="J106" s="79"/>
      <c r="K106" s="286"/>
      <c r="L106" s="241"/>
    </row>
    <row r="107" spans="2:12" x14ac:dyDescent="0.25">
      <c r="B107" s="79"/>
      <c r="D107" s="271"/>
      <c r="E107" s="271"/>
      <c r="F107" s="271"/>
      <c r="G107" s="271"/>
      <c r="H107" s="271"/>
      <c r="I107" s="271"/>
      <c r="J107" s="79"/>
      <c r="K107" s="286"/>
      <c r="L107" s="241"/>
    </row>
    <row r="108" spans="2:12" x14ac:dyDescent="0.25">
      <c r="B108" s="79"/>
      <c r="D108" s="271"/>
      <c r="E108" s="271"/>
      <c r="F108" s="271"/>
      <c r="G108" s="271"/>
      <c r="H108" s="271"/>
      <c r="I108" s="271"/>
      <c r="J108" s="79"/>
      <c r="K108" s="286"/>
      <c r="L108" s="241"/>
    </row>
    <row r="109" spans="2:12" x14ac:dyDescent="0.25">
      <c r="B109" s="79"/>
      <c r="D109" s="271"/>
      <c r="E109" s="271"/>
      <c r="F109" s="271"/>
      <c r="G109" s="271"/>
      <c r="H109" s="271"/>
      <c r="I109" s="271"/>
      <c r="J109" s="79"/>
      <c r="K109" s="286"/>
      <c r="L109" s="241"/>
    </row>
    <row r="110" spans="2:12" x14ac:dyDescent="0.25">
      <c r="B110" s="79"/>
      <c r="D110" s="271"/>
      <c r="E110" s="271"/>
      <c r="F110" s="271"/>
      <c r="G110" s="271"/>
      <c r="H110" s="271"/>
      <c r="I110" s="271"/>
      <c r="J110" s="79"/>
      <c r="K110" s="286"/>
      <c r="L110" s="241"/>
    </row>
    <row r="111" spans="2:12" x14ac:dyDescent="0.25">
      <c r="B111" s="79"/>
      <c r="D111" s="271"/>
      <c r="E111" s="271"/>
      <c r="F111" s="271"/>
      <c r="G111" s="271"/>
      <c r="H111" s="271"/>
      <c r="I111" s="271"/>
      <c r="J111" s="79"/>
      <c r="K111" s="286"/>
      <c r="L111" s="241"/>
    </row>
    <row r="112" spans="2:12" x14ac:dyDescent="0.25">
      <c r="B112" s="79"/>
      <c r="D112" s="271"/>
      <c r="E112" s="271"/>
      <c r="F112" s="271"/>
      <c r="G112" s="271"/>
      <c r="H112" s="271"/>
      <c r="I112" s="271"/>
      <c r="J112" s="79"/>
      <c r="K112" s="286"/>
      <c r="L112" s="241"/>
    </row>
    <row r="113" spans="2:12" x14ac:dyDescent="0.25">
      <c r="B113" s="79"/>
      <c r="D113" s="271"/>
      <c r="E113" s="271"/>
      <c r="F113" s="271"/>
      <c r="G113" s="271"/>
      <c r="H113" s="271"/>
      <c r="I113" s="271"/>
      <c r="J113" s="79"/>
      <c r="K113" s="286"/>
      <c r="L113" s="241"/>
    </row>
    <row r="114" spans="2:12" x14ac:dyDescent="0.25">
      <c r="B114" s="79"/>
      <c r="D114" s="271"/>
      <c r="E114" s="271"/>
      <c r="F114" s="271"/>
      <c r="G114" s="271"/>
      <c r="H114" s="271"/>
      <c r="I114" s="271"/>
      <c r="J114" s="79"/>
      <c r="K114" s="286"/>
      <c r="L114" s="241"/>
    </row>
    <row r="115" spans="2:12" x14ac:dyDescent="0.25">
      <c r="B115" s="79"/>
      <c r="D115" s="271"/>
      <c r="E115" s="271"/>
      <c r="F115" s="271"/>
      <c r="G115" s="271"/>
      <c r="H115" s="271"/>
      <c r="I115" s="271"/>
      <c r="J115" s="79"/>
      <c r="K115" s="286"/>
      <c r="L115" s="241"/>
    </row>
    <row r="116" spans="2:12" x14ac:dyDescent="0.25">
      <c r="B116" s="79"/>
      <c r="D116" s="271"/>
      <c r="E116" s="271"/>
      <c r="F116" s="271"/>
      <c r="G116" s="271"/>
      <c r="H116" s="271"/>
      <c r="I116" s="271"/>
      <c r="J116" s="79"/>
      <c r="K116" s="286"/>
      <c r="L116" s="241"/>
    </row>
    <row r="117" spans="2:12" x14ac:dyDescent="0.25">
      <c r="B117" s="79"/>
      <c r="D117" s="271"/>
      <c r="E117" s="271"/>
      <c r="F117" s="271"/>
      <c r="G117" s="271"/>
      <c r="H117" s="271"/>
      <c r="I117" s="271"/>
      <c r="J117" s="79"/>
      <c r="K117" s="286"/>
      <c r="L117" s="241"/>
    </row>
    <row r="118" spans="2:12" x14ac:dyDescent="0.25">
      <c r="B118" s="79"/>
      <c r="D118" s="271"/>
      <c r="E118" s="271"/>
      <c r="F118" s="271"/>
      <c r="G118" s="271"/>
      <c r="H118" s="271"/>
      <c r="I118" s="271"/>
      <c r="J118" s="79"/>
      <c r="K118" s="286"/>
      <c r="L118" s="241"/>
    </row>
    <row r="119" spans="2:12" x14ac:dyDescent="0.25">
      <c r="B119" s="79"/>
      <c r="D119" s="271"/>
      <c r="E119" s="271"/>
      <c r="F119" s="271"/>
      <c r="G119" s="271"/>
      <c r="H119" s="271"/>
      <c r="I119" s="271"/>
      <c r="J119" s="79"/>
      <c r="K119" s="286"/>
      <c r="L119" s="241"/>
    </row>
    <row r="120" spans="2:12" x14ac:dyDescent="0.25">
      <c r="B120" s="79"/>
      <c r="D120" s="271"/>
      <c r="E120" s="271"/>
      <c r="F120" s="271"/>
      <c r="G120" s="271"/>
      <c r="H120" s="271"/>
      <c r="I120" s="271"/>
      <c r="J120" s="79"/>
      <c r="K120" s="286"/>
      <c r="L120" s="241"/>
    </row>
    <row r="121" spans="2:12" x14ac:dyDescent="0.25">
      <c r="B121" s="79"/>
      <c r="D121" s="271"/>
      <c r="E121" s="271"/>
      <c r="F121" s="271"/>
      <c r="G121" s="271"/>
      <c r="H121" s="271"/>
      <c r="I121" s="271"/>
      <c r="J121" s="79"/>
      <c r="K121" s="286"/>
      <c r="L121" s="241"/>
    </row>
    <row r="122" spans="2:12" x14ac:dyDescent="0.25">
      <c r="B122" s="79"/>
      <c r="D122" s="271"/>
      <c r="E122" s="271"/>
      <c r="F122" s="271"/>
      <c r="G122" s="271"/>
      <c r="H122" s="271"/>
      <c r="I122" s="271"/>
      <c r="J122" s="79"/>
      <c r="K122" s="286"/>
      <c r="L122" s="241"/>
    </row>
    <row r="123" spans="2:12" x14ac:dyDescent="0.25">
      <c r="B123" s="79"/>
      <c r="D123" s="271"/>
      <c r="E123" s="271"/>
      <c r="F123" s="271"/>
      <c r="G123" s="271"/>
      <c r="H123" s="271"/>
      <c r="I123" s="271"/>
      <c r="J123" s="79"/>
      <c r="K123" s="286"/>
      <c r="L123" s="241"/>
    </row>
    <row r="124" spans="2:12" x14ac:dyDescent="0.25">
      <c r="B124" s="79"/>
      <c r="D124" s="271"/>
      <c r="E124" s="271"/>
      <c r="F124" s="271"/>
      <c r="G124" s="271"/>
      <c r="H124" s="271"/>
      <c r="I124" s="271"/>
      <c r="J124" s="79"/>
      <c r="K124" s="286"/>
      <c r="L124" s="241"/>
    </row>
    <row r="125" spans="2:12" x14ac:dyDescent="0.25">
      <c r="B125" s="79"/>
      <c r="D125" s="271"/>
      <c r="E125" s="271"/>
      <c r="F125" s="271"/>
      <c r="G125" s="271"/>
      <c r="H125" s="271"/>
      <c r="I125" s="271"/>
      <c r="J125" s="79"/>
      <c r="K125" s="286"/>
      <c r="L125" s="241"/>
    </row>
    <row r="126" spans="2:12" x14ac:dyDescent="0.25">
      <c r="B126" s="79"/>
      <c r="D126" s="271"/>
      <c r="E126" s="271"/>
      <c r="F126" s="271"/>
      <c r="G126" s="271"/>
      <c r="H126" s="271"/>
      <c r="I126" s="271"/>
      <c r="J126" s="79"/>
      <c r="K126" s="286"/>
      <c r="L126" s="241"/>
    </row>
    <row r="127" spans="2:12" x14ac:dyDescent="0.25">
      <c r="B127" s="79"/>
      <c r="D127" s="271"/>
      <c r="E127" s="271"/>
      <c r="F127" s="271"/>
      <c r="G127" s="271"/>
      <c r="H127" s="271"/>
      <c r="I127" s="271"/>
      <c r="J127" s="79"/>
      <c r="K127" s="286"/>
      <c r="L127" s="241"/>
    </row>
    <row r="128" spans="2:12" x14ac:dyDescent="0.25">
      <c r="B128" s="79"/>
      <c r="D128" s="271"/>
      <c r="E128" s="271"/>
      <c r="F128" s="271"/>
      <c r="G128" s="271"/>
      <c r="H128" s="271"/>
      <c r="I128" s="271"/>
      <c r="J128" s="79"/>
      <c r="K128" s="286"/>
      <c r="L128" s="241"/>
    </row>
    <row r="129" spans="2:12" x14ac:dyDescent="0.25">
      <c r="B129" s="79"/>
      <c r="D129" s="271"/>
      <c r="E129" s="271"/>
      <c r="F129" s="271"/>
      <c r="G129" s="271"/>
      <c r="H129" s="271"/>
      <c r="I129" s="271"/>
      <c r="J129" s="79"/>
      <c r="K129" s="286"/>
      <c r="L129" s="241"/>
    </row>
    <row r="130" spans="2:12" x14ac:dyDescent="0.25">
      <c r="B130" s="79"/>
      <c r="D130" s="271"/>
      <c r="E130" s="271"/>
      <c r="F130" s="271"/>
      <c r="G130" s="271"/>
      <c r="H130" s="271"/>
      <c r="I130" s="271"/>
      <c r="J130" s="79"/>
      <c r="K130" s="286"/>
      <c r="L130" s="241"/>
    </row>
    <row r="131" spans="2:12" x14ac:dyDescent="0.25">
      <c r="B131" s="79"/>
      <c r="D131" s="271"/>
      <c r="E131" s="271"/>
      <c r="F131" s="271"/>
      <c r="G131" s="271"/>
      <c r="H131" s="271"/>
      <c r="I131" s="271"/>
      <c r="J131" s="79"/>
      <c r="K131" s="286"/>
      <c r="L131" s="241"/>
    </row>
    <row r="132" spans="2:12" x14ac:dyDescent="0.25">
      <c r="B132" s="79"/>
      <c r="D132" s="271"/>
      <c r="E132" s="271"/>
      <c r="F132" s="271"/>
      <c r="G132" s="271"/>
      <c r="H132" s="271"/>
      <c r="I132" s="271"/>
      <c r="J132" s="79"/>
      <c r="K132" s="286"/>
      <c r="L132" s="241"/>
    </row>
    <row r="133" spans="2:12" x14ac:dyDescent="0.25">
      <c r="B133" s="79"/>
      <c r="D133" s="271"/>
      <c r="E133" s="271"/>
      <c r="F133" s="271"/>
      <c r="G133" s="271"/>
      <c r="H133" s="271"/>
      <c r="I133" s="271"/>
      <c r="J133" s="79"/>
      <c r="K133" s="286"/>
      <c r="L133" s="241"/>
    </row>
    <row r="134" spans="2:12" x14ac:dyDescent="0.25">
      <c r="B134" s="79"/>
      <c r="D134" s="271"/>
      <c r="E134" s="271"/>
      <c r="F134" s="271"/>
      <c r="G134" s="271"/>
      <c r="H134" s="271"/>
      <c r="I134" s="271"/>
      <c r="J134" s="79"/>
      <c r="K134" s="286"/>
      <c r="L134" s="241"/>
    </row>
    <row r="135" spans="2:12" x14ac:dyDescent="0.25">
      <c r="B135" s="79"/>
      <c r="D135" s="271"/>
      <c r="E135" s="271"/>
      <c r="F135" s="271"/>
      <c r="G135" s="271"/>
      <c r="H135" s="271"/>
      <c r="I135" s="271"/>
      <c r="J135" s="79"/>
      <c r="K135" s="286"/>
      <c r="L135" s="241"/>
    </row>
    <row r="136" spans="2:12" x14ac:dyDescent="0.25">
      <c r="B136" s="79"/>
      <c r="D136" s="271"/>
      <c r="E136" s="271"/>
      <c r="F136" s="271"/>
      <c r="G136" s="271"/>
      <c r="H136" s="271"/>
      <c r="I136" s="271"/>
      <c r="J136" s="79"/>
      <c r="K136" s="286"/>
      <c r="L136" s="241"/>
    </row>
    <row r="137" spans="2:12" x14ac:dyDescent="0.25">
      <c r="B137" s="79"/>
      <c r="D137" s="271"/>
      <c r="E137" s="271"/>
      <c r="F137" s="271"/>
      <c r="G137" s="271"/>
      <c r="H137" s="271"/>
      <c r="I137" s="271"/>
      <c r="J137" s="79"/>
      <c r="K137" s="286"/>
      <c r="L137" s="241"/>
    </row>
    <row r="138" spans="2:12" x14ac:dyDescent="0.25">
      <c r="B138" s="79"/>
      <c r="D138" s="271"/>
      <c r="E138" s="271"/>
      <c r="F138" s="271"/>
      <c r="G138" s="271"/>
      <c r="H138" s="271"/>
      <c r="I138" s="271"/>
      <c r="J138" s="79"/>
      <c r="K138" s="286"/>
      <c r="L138" s="241"/>
    </row>
    <row r="139" spans="2:12" x14ac:dyDescent="0.25">
      <c r="B139" s="79"/>
      <c r="D139" s="271"/>
      <c r="E139" s="271"/>
      <c r="F139" s="271"/>
      <c r="G139" s="271"/>
      <c r="H139" s="271"/>
      <c r="I139" s="271"/>
      <c r="J139" s="79"/>
      <c r="K139" s="286"/>
      <c r="L139" s="241"/>
    </row>
    <row r="140" spans="2:12" x14ac:dyDescent="0.25">
      <c r="B140" s="79"/>
      <c r="D140" s="271"/>
      <c r="E140" s="271"/>
      <c r="F140" s="271"/>
      <c r="G140" s="271"/>
      <c r="H140" s="271"/>
      <c r="I140" s="271"/>
      <c r="J140" s="79"/>
      <c r="K140" s="286"/>
      <c r="L140" s="241"/>
    </row>
    <row r="141" spans="2:12" x14ac:dyDescent="0.25">
      <c r="B141" s="79"/>
      <c r="D141" s="271"/>
      <c r="E141" s="271"/>
      <c r="F141" s="271"/>
      <c r="G141" s="271"/>
      <c r="H141" s="271"/>
      <c r="I141" s="271"/>
      <c r="J141" s="79"/>
      <c r="K141" s="286"/>
      <c r="L141" s="241"/>
    </row>
    <row r="142" spans="2:12" x14ac:dyDescent="0.25">
      <c r="B142" s="79"/>
      <c r="D142" s="271"/>
      <c r="E142" s="271"/>
      <c r="F142" s="271"/>
      <c r="G142" s="271"/>
      <c r="H142" s="271"/>
      <c r="I142" s="271"/>
      <c r="J142" s="79"/>
      <c r="K142" s="286"/>
      <c r="L142" s="241"/>
    </row>
    <row r="143" spans="2:12" x14ac:dyDescent="0.25">
      <c r="B143" s="79"/>
      <c r="D143" s="271"/>
      <c r="E143" s="271"/>
      <c r="F143" s="271"/>
      <c r="G143" s="271"/>
      <c r="H143" s="271"/>
      <c r="I143" s="271"/>
      <c r="J143" s="79"/>
      <c r="K143" s="286"/>
      <c r="L143" s="241"/>
    </row>
    <row r="144" spans="2:12" x14ac:dyDescent="0.25">
      <c r="B144" s="79"/>
      <c r="D144" s="271"/>
      <c r="E144" s="271"/>
      <c r="F144" s="271"/>
      <c r="G144" s="271"/>
      <c r="H144" s="271"/>
      <c r="I144" s="271"/>
      <c r="J144" s="79"/>
      <c r="K144" s="286"/>
      <c r="L144" s="241"/>
    </row>
    <row r="145" spans="2:12" x14ac:dyDescent="0.25">
      <c r="B145" s="79"/>
      <c r="D145" s="271"/>
      <c r="E145" s="271"/>
      <c r="F145" s="271"/>
      <c r="G145" s="271"/>
      <c r="H145" s="271"/>
      <c r="I145" s="271"/>
      <c r="J145" s="79"/>
      <c r="K145" s="286"/>
      <c r="L145" s="241"/>
    </row>
    <row r="146" spans="2:12" x14ac:dyDescent="0.25">
      <c r="B146" s="79"/>
      <c r="D146" s="271"/>
      <c r="E146" s="271"/>
      <c r="F146" s="271"/>
      <c r="G146" s="271"/>
      <c r="H146" s="271"/>
      <c r="I146" s="271"/>
      <c r="J146" s="79"/>
      <c r="K146" s="286"/>
      <c r="L146" s="241"/>
    </row>
    <row r="147" spans="2:12" x14ac:dyDescent="0.25">
      <c r="B147" s="79"/>
      <c r="D147" s="271"/>
      <c r="E147" s="271"/>
      <c r="F147" s="271"/>
      <c r="G147" s="271"/>
      <c r="H147" s="271"/>
      <c r="I147" s="271"/>
      <c r="J147" s="79"/>
      <c r="K147" s="286"/>
      <c r="L147" s="241"/>
    </row>
    <row r="148" spans="2:12" x14ac:dyDescent="0.25">
      <c r="B148" s="79"/>
      <c r="D148" s="271"/>
      <c r="E148" s="271"/>
      <c r="F148" s="271"/>
      <c r="G148" s="271"/>
      <c r="H148" s="271"/>
      <c r="I148" s="271"/>
      <c r="J148" s="79"/>
      <c r="K148" s="286"/>
      <c r="L148" s="241"/>
    </row>
    <row r="149" spans="2:12" x14ac:dyDescent="0.25">
      <c r="B149" s="79"/>
      <c r="D149" s="271"/>
      <c r="E149" s="271"/>
      <c r="F149" s="271"/>
      <c r="G149" s="271"/>
      <c r="H149" s="271"/>
      <c r="I149" s="271"/>
      <c r="J149" s="79"/>
      <c r="K149" s="286"/>
      <c r="L149" s="241"/>
    </row>
    <row r="150" spans="2:12" x14ac:dyDescent="0.25">
      <c r="B150" s="79"/>
      <c r="D150" s="271"/>
      <c r="E150" s="271"/>
      <c r="F150" s="271"/>
      <c r="G150" s="271"/>
      <c r="H150" s="271"/>
      <c r="I150" s="271"/>
      <c r="J150" s="79"/>
      <c r="K150" s="286"/>
      <c r="L150" s="241"/>
    </row>
    <row r="151" spans="2:12" x14ac:dyDescent="0.25">
      <c r="B151" s="79"/>
      <c r="D151" s="271"/>
      <c r="E151" s="271"/>
      <c r="F151" s="271"/>
      <c r="G151" s="271"/>
      <c r="H151" s="271"/>
      <c r="I151" s="271"/>
      <c r="J151" s="79"/>
      <c r="K151" s="286"/>
      <c r="L151" s="241"/>
    </row>
    <row r="152" spans="2:12" x14ac:dyDescent="0.25">
      <c r="B152" s="79"/>
      <c r="D152" s="271"/>
      <c r="E152" s="271"/>
      <c r="F152" s="271"/>
      <c r="G152" s="271"/>
      <c r="H152" s="271"/>
      <c r="I152" s="271"/>
      <c r="J152" s="79"/>
      <c r="K152" s="286"/>
      <c r="L152" s="241"/>
    </row>
    <row r="153" spans="2:12" x14ac:dyDescent="0.25">
      <c r="B153" s="79"/>
      <c r="D153" s="271"/>
      <c r="E153" s="271"/>
      <c r="F153" s="271"/>
      <c r="G153" s="271"/>
      <c r="H153" s="271"/>
      <c r="I153" s="271"/>
      <c r="J153" s="79"/>
      <c r="K153" s="286"/>
      <c r="L153" s="241"/>
    </row>
    <row r="154" spans="2:12" x14ac:dyDescent="0.25">
      <c r="B154" s="79"/>
      <c r="D154" s="271"/>
      <c r="E154" s="271"/>
      <c r="F154" s="271"/>
      <c r="G154" s="271"/>
      <c r="H154" s="271"/>
      <c r="I154" s="271"/>
      <c r="J154" s="79"/>
      <c r="K154" s="286"/>
      <c r="L154" s="241"/>
    </row>
    <row r="155" spans="2:12" x14ac:dyDescent="0.25">
      <c r="B155" s="79"/>
      <c r="D155" s="271"/>
      <c r="E155" s="271"/>
      <c r="F155" s="271"/>
      <c r="G155" s="271"/>
      <c r="H155" s="271"/>
      <c r="I155" s="271"/>
      <c r="J155" s="79"/>
      <c r="K155" s="286"/>
      <c r="L155" s="241"/>
    </row>
    <row r="156" spans="2:12" x14ac:dyDescent="0.25">
      <c r="B156" s="79"/>
      <c r="D156" s="271"/>
      <c r="E156" s="271"/>
      <c r="F156" s="271"/>
      <c r="G156" s="271"/>
      <c r="H156" s="271"/>
      <c r="I156" s="271"/>
      <c r="J156" s="79"/>
      <c r="K156" s="286"/>
      <c r="L156" s="241"/>
    </row>
    <row r="157" spans="2:12" x14ac:dyDescent="0.25">
      <c r="B157" s="79"/>
      <c r="D157" s="271"/>
      <c r="E157" s="271"/>
      <c r="F157" s="271"/>
      <c r="G157" s="271"/>
      <c r="H157" s="271"/>
      <c r="I157" s="271"/>
      <c r="J157" s="79"/>
      <c r="K157" s="286"/>
      <c r="L157" s="241"/>
    </row>
    <row r="158" spans="2:12" x14ac:dyDescent="0.25">
      <c r="B158" s="79"/>
      <c r="D158" s="271"/>
      <c r="E158" s="271"/>
      <c r="F158" s="271"/>
      <c r="G158" s="271"/>
      <c r="H158" s="271"/>
      <c r="I158" s="271"/>
      <c r="J158" s="79"/>
      <c r="K158" s="286"/>
      <c r="L158" s="241"/>
    </row>
    <row r="159" spans="2:12" x14ac:dyDescent="0.25">
      <c r="B159" s="79"/>
      <c r="D159" s="271"/>
      <c r="E159" s="271"/>
      <c r="F159" s="271"/>
      <c r="G159" s="271"/>
      <c r="H159" s="271"/>
      <c r="I159" s="271"/>
      <c r="J159" s="79"/>
      <c r="K159" s="286"/>
      <c r="L159" s="241"/>
    </row>
    <row r="160" spans="2:12" x14ac:dyDescent="0.25">
      <c r="B160" s="79"/>
      <c r="D160" s="271"/>
      <c r="E160" s="271"/>
      <c r="F160" s="271"/>
      <c r="G160" s="271"/>
      <c r="H160" s="271"/>
      <c r="I160" s="271"/>
      <c r="J160" s="79"/>
      <c r="K160" s="286"/>
      <c r="L160" s="241"/>
    </row>
    <row r="161" spans="2:12" x14ac:dyDescent="0.25">
      <c r="B161" s="79"/>
      <c r="D161" s="271"/>
      <c r="E161" s="271"/>
      <c r="F161" s="271"/>
      <c r="G161" s="271"/>
      <c r="H161" s="271"/>
      <c r="I161" s="271"/>
      <c r="J161" s="79"/>
      <c r="K161" s="286"/>
      <c r="L161" s="241"/>
    </row>
    <row r="162" spans="2:12" x14ac:dyDescent="0.25">
      <c r="B162" s="79"/>
      <c r="D162" s="271"/>
      <c r="E162" s="271"/>
      <c r="F162" s="271"/>
      <c r="G162" s="271"/>
      <c r="H162" s="271"/>
      <c r="I162" s="271"/>
      <c r="J162" s="79"/>
      <c r="K162" s="286"/>
      <c r="L162" s="241"/>
    </row>
    <row r="163" spans="2:12" x14ac:dyDescent="0.25">
      <c r="B163" s="79"/>
      <c r="D163" s="271"/>
      <c r="E163" s="271"/>
      <c r="F163" s="271"/>
      <c r="G163" s="271"/>
      <c r="H163" s="271"/>
      <c r="I163" s="271"/>
      <c r="J163" s="79"/>
      <c r="K163" s="286"/>
      <c r="L163" s="241"/>
    </row>
    <row r="164" spans="2:12" x14ac:dyDescent="0.25">
      <c r="B164" s="79"/>
      <c r="D164" s="271"/>
      <c r="E164" s="271"/>
      <c r="F164" s="271"/>
      <c r="G164" s="271"/>
      <c r="H164" s="271"/>
      <c r="I164" s="271"/>
      <c r="J164" s="79"/>
      <c r="K164" s="286"/>
      <c r="L164" s="241"/>
    </row>
    <row r="165" spans="2:12" x14ac:dyDescent="0.25">
      <c r="B165" s="79"/>
      <c r="D165" s="271"/>
      <c r="E165" s="271"/>
      <c r="F165" s="271"/>
      <c r="G165" s="271"/>
      <c r="H165" s="271"/>
      <c r="I165" s="271"/>
      <c r="J165" s="79"/>
      <c r="K165" s="286"/>
      <c r="L165" s="241"/>
    </row>
    <row r="166" spans="2:12" x14ac:dyDescent="0.25">
      <c r="B166" s="79"/>
      <c r="D166" s="271"/>
      <c r="E166" s="271"/>
      <c r="F166" s="271"/>
      <c r="G166" s="271"/>
      <c r="H166" s="271"/>
      <c r="I166" s="271"/>
      <c r="J166" s="79"/>
      <c r="K166" s="286"/>
      <c r="L166" s="241"/>
    </row>
    <row r="167" spans="2:12" x14ac:dyDescent="0.25">
      <c r="B167" s="79"/>
      <c r="D167" s="271"/>
      <c r="E167" s="271"/>
      <c r="F167" s="271"/>
      <c r="G167" s="271"/>
      <c r="H167" s="271"/>
      <c r="I167" s="271"/>
      <c r="J167" s="79"/>
      <c r="K167" s="286"/>
      <c r="L167" s="241"/>
    </row>
    <row r="168" spans="2:12" x14ac:dyDescent="0.25">
      <c r="B168" s="79"/>
      <c r="D168" s="271"/>
      <c r="E168" s="271"/>
      <c r="F168" s="271"/>
      <c r="G168" s="271"/>
      <c r="H168" s="271"/>
      <c r="I168" s="271"/>
      <c r="J168" s="79"/>
      <c r="K168" s="286"/>
      <c r="L168" s="241"/>
    </row>
    <row r="169" spans="2:12" x14ac:dyDescent="0.25">
      <c r="B169" s="79"/>
      <c r="D169" s="271"/>
      <c r="E169" s="271"/>
      <c r="F169" s="271"/>
      <c r="G169" s="271"/>
      <c r="H169" s="271"/>
      <c r="I169" s="271"/>
      <c r="J169" s="79"/>
      <c r="K169" s="286"/>
      <c r="L169" s="241"/>
    </row>
    <row r="170" spans="2:12" x14ac:dyDescent="0.25">
      <c r="B170" s="79"/>
      <c r="D170" s="271"/>
      <c r="E170" s="271"/>
      <c r="F170" s="271"/>
      <c r="G170" s="271"/>
      <c r="H170" s="271"/>
      <c r="I170" s="271"/>
      <c r="J170" s="79"/>
      <c r="K170" s="286"/>
      <c r="L170" s="241"/>
    </row>
    <row r="171" spans="2:12" x14ac:dyDescent="0.25">
      <c r="B171" s="79"/>
      <c r="D171" s="271"/>
      <c r="E171" s="271"/>
      <c r="F171" s="271"/>
      <c r="G171" s="271"/>
      <c r="H171" s="271"/>
      <c r="I171" s="271"/>
      <c r="J171" s="79"/>
      <c r="K171" s="286"/>
      <c r="L171" s="241"/>
    </row>
    <row r="172" spans="2:12" x14ac:dyDescent="0.25">
      <c r="B172" s="79"/>
      <c r="D172" s="271"/>
      <c r="E172" s="271"/>
      <c r="F172" s="271"/>
      <c r="G172" s="271"/>
      <c r="H172" s="271"/>
      <c r="I172" s="271"/>
      <c r="J172" s="79"/>
      <c r="K172" s="286"/>
      <c r="L172" s="241"/>
    </row>
    <row r="173" spans="2:12" x14ac:dyDescent="0.25">
      <c r="B173" s="79"/>
      <c r="D173" s="271"/>
      <c r="E173" s="271"/>
      <c r="F173" s="271"/>
      <c r="G173" s="271"/>
      <c r="H173" s="271"/>
      <c r="I173" s="271"/>
      <c r="J173" s="79"/>
      <c r="K173" s="286"/>
      <c r="L173" s="241"/>
    </row>
    <row r="174" spans="2:12" x14ac:dyDescent="0.25">
      <c r="B174" s="79"/>
      <c r="D174" s="271"/>
      <c r="E174" s="271"/>
      <c r="F174" s="271"/>
      <c r="G174" s="271"/>
      <c r="H174" s="271"/>
      <c r="I174" s="271"/>
      <c r="J174" s="79"/>
      <c r="K174" s="286"/>
      <c r="L174" s="241"/>
    </row>
    <row r="175" spans="2:12" x14ac:dyDescent="0.25">
      <c r="B175" s="79"/>
      <c r="D175" s="271"/>
      <c r="E175" s="271"/>
      <c r="F175" s="271"/>
      <c r="G175" s="271"/>
      <c r="H175" s="271"/>
      <c r="I175" s="271"/>
      <c r="J175" s="79"/>
      <c r="K175" s="286"/>
      <c r="L175" s="241"/>
    </row>
    <row r="176" spans="2:12" x14ac:dyDescent="0.25">
      <c r="B176" s="79"/>
      <c r="D176" s="271"/>
      <c r="E176" s="271"/>
      <c r="F176" s="271"/>
      <c r="G176" s="271"/>
      <c r="H176" s="271"/>
      <c r="I176" s="271"/>
      <c r="J176" s="79"/>
      <c r="K176" s="286"/>
      <c r="L176" s="241"/>
    </row>
    <row r="177" spans="2:12" x14ac:dyDescent="0.25">
      <c r="B177" s="79"/>
      <c r="D177" s="271"/>
      <c r="E177" s="271"/>
      <c r="F177" s="271"/>
      <c r="G177" s="271"/>
      <c r="H177" s="271"/>
      <c r="I177" s="271"/>
      <c r="J177" s="79"/>
      <c r="K177" s="286"/>
      <c r="L177" s="241"/>
    </row>
    <row r="178" spans="2:12" x14ac:dyDescent="0.25">
      <c r="B178" s="79"/>
      <c r="D178" s="271"/>
      <c r="E178" s="271"/>
      <c r="F178" s="271"/>
      <c r="G178" s="271"/>
      <c r="H178" s="271"/>
      <c r="I178" s="271"/>
      <c r="J178" s="79"/>
      <c r="K178" s="286"/>
      <c r="L178" s="241"/>
    </row>
    <row r="179" spans="2:12" x14ac:dyDescent="0.25">
      <c r="B179" s="79"/>
      <c r="D179" s="271"/>
      <c r="E179" s="271"/>
      <c r="F179" s="271"/>
      <c r="G179" s="271"/>
      <c r="H179" s="271"/>
      <c r="I179" s="271"/>
      <c r="J179" s="79"/>
      <c r="K179" s="286"/>
      <c r="L179" s="241"/>
    </row>
    <row r="180" spans="2:12" x14ac:dyDescent="0.25">
      <c r="B180" s="79"/>
      <c r="D180" s="271"/>
      <c r="E180" s="271"/>
      <c r="F180" s="271"/>
      <c r="G180" s="271"/>
      <c r="H180" s="271"/>
      <c r="I180" s="271"/>
      <c r="J180" s="79"/>
      <c r="K180" s="286"/>
      <c r="L180" s="241"/>
    </row>
    <row r="181" spans="2:12" x14ac:dyDescent="0.25">
      <c r="B181" s="79"/>
      <c r="D181" s="271"/>
      <c r="E181" s="271"/>
      <c r="F181" s="271"/>
      <c r="G181" s="271"/>
      <c r="H181" s="271"/>
      <c r="I181" s="271"/>
      <c r="J181" s="79"/>
      <c r="K181" s="286"/>
      <c r="L181" s="241"/>
    </row>
    <row r="182" spans="2:12" x14ac:dyDescent="0.25">
      <c r="B182" s="79"/>
      <c r="D182" s="271"/>
      <c r="E182" s="271"/>
      <c r="F182" s="271"/>
      <c r="G182" s="271"/>
      <c r="H182" s="271"/>
      <c r="I182" s="271"/>
      <c r="J182" s="79"/>
      <c r="K182" s="286"/>
      <c r="L182" s="241"/>
    </row>
    <row r="183" spans="2:12" x14ac:dyDescent="0.25">
      <c r="B183" s="79"/>
      <c r="D183" s="271"/>
      <c r="E183" s="271"/>
      <c r="F183" s="271"/>
      <c r="G183" s="271"/>
      <c r="H183" s="271"/>
      <c r="I183" s="271"/>
      <c r="J183" s="79"/>
      <c r="K183" s="286"/>
      <c r="L183" s="241"/>
    </row>
    <row r="184" spans="2:12" x14ac:dyDescent="0.25">
      <c r="B184" s="79"/>
      <c r="D184" s="271"/>
      <c r="E184" s="271"/>
      <c r="F184" s="271"/>
      <c r="G184" s="271"/>
      <c r="H184" s="271"/>
      <c r="I184" s="271"/>
      <c r="J184" s="79"/>
      <c r="K184" s="286"/>
      <c r="L184" s="241"/>
    </row>
    <row r="185" spans="2:12" x14ac:dyDescent="0.25">
      <c r="B185" s="79"/>
      <c r="D185" s="271"/>
      <c r="E185" s="271"/>
      <c r="F185" s="271"/>
      <c r="G185" s="271"/>
      <c r="H185" s="271"/>
      <c r="I185" s="271"/>
      <c r="J185" s="79"/>
      <c r="K185" s="286"/>
      <c r="L185" s="241"/>
    </row>
    <row r="186" spans="2:12" x14ac:dyDescent="0.25">
      <c r="B186" s="79"/>
      <c r="D186" s="271"/>
      <c r="E186" s="271"/>
      <c r="F186" s="271"/>
      <c r="G186" s="271"/>
      <c r="H186" s="271"/>
      <c r="I186" s="271"/>
      <c r="J186" s="79"/>
      <c r="K186" s="286"/>
      <c r="L186" s="241"/>
    </row>
    <row r="187" spans="2:12" x14ac:dyDescent="0.25">
      <c r="B187" s="79"/>
      <c r="D187" s="271"/>
      <c r="E187" s="271"/>
      <c r="F187" s="271"/>
      <c r="G187" s="271"/>
      <c r="H187" s="271"/>
      <c r="I187" s="271"/>
      <c r="J187" s="79"/>
      <c r="K187" s="286"/>
      <c r="L187" s="241"/>
    </row>
    <row r="188" spans="2:12" x14ac:dyDescent="0.25">
      <c r="B188" s="79"/>
      <c r="D188" s="271"/>
      <c r="E188" s="271"/>
      <c r="F188" s="271"/>
      <c r="G188" s="271"/>
      <c r="H188" s="271"/>
      <c r="I188" s="271"/>
      <c r="J188" s="79"/>
      <c r="K188" s="286"/>
      <c r="L188" s="241"/>
    </row>
    <row r="189" spans="2:12" x14ac:dyDescent="0.25">
      <c r="B189" s="79"/>
      <c r="D189" s="271"/>
      <c r="E189" s="271"/>
      <c r="F189" s="271"/>
      <c r="G189" s="271"/>
      <c r="H189" s="271"/>
      <c r="I189" s="271"/>
      <c r="J189" s="79"/>
      <c r="K189" s="286"/>
      <c r="L189" s="241"/>
    </row>
    <row r="190" spans="2:12" x14ac:dyDescent="0.25">
      <c r="B190" s="79"/>
      <c r="D190" s="271"/>
      <c r="E190" s="271"/>
      <c r="F190" s="271"/>
      <c r="G190" s="271"/>
      <c r="H190" s="271"/>
      <c r="I190" s="271"/>
      <c r="J190" s="79"/>
      <c r="K190" s="286"/>
      <c r="L190" s="241"/>
    </row>
    <row r="191" spans="2:12" x14ac:dyDescent="0.25">
      <c r="B191" s="79"/>
      <c r="D191" s="271"/>
      <c r="E191" s="271"/>
      <c r="F191" s="271"/>
      <c r="G191" s="271"/>
      <c r="H191" s="271"/>
      <c r="I191" s="271"/>
      <c r="J191" s="79"/>
      <c r="K191" s="286"/>
      <c r="L191" s="241"/>
    </row>
    <row r="192" spans="2:12" x14ac:dyDescent="0.25">
      <c r="B192" s="79"/>
      <c r="D192" s="271"/>
      <c r="E192" s="271"/>
      <c r="F192" s="271"/>
      <c r="G192" s="271"/>
      <c r="H192" s="271"/>
      <c r="I192" s="271"/>
      <c r="J192" s="79"/>
      <c r="K192" s="286"/>
      <c r="L192" s="241"/>
    </row>
    <row r="193" spans="2:12" x14ac:dyDescent="0.25">
      <c r="B193" s="79"/>
      <c r="D193" s="271"/>
      <c r="E193" s="271"/>
      <c r="F193" s="271"/>
      <c r="G193" s="271"/>
      <c r="H193" s="271"/>
      <c r="I193" s="271"/>
      <c r="J193" s="79"/>
      <c r="K193" s="286"/>
      <c r="L193" s="241"/>
    </row>
    <row r="194" spans="2:12" x14ac:dyDescent="0.25">
      <c r="B194" s="79"/>
      <c r="D194" s="271"/>
      <c r="E194" s="271"/>
      <c r="F194" s="271"/>
      <c r="G194" s="271"/>
      <c r="H194" s="271"/>
      <c r="I194" s="271"/>
      <c r="J194" s="79"/>
      <c r="K194" s="286"/>
      <c r="L194" s="241"/>
    </row>
    <row r="195" spans="2:12" x14ac:dyDescent="0.25">
      <c r="B195" s="79"/>
      <c r="D195" s="271"/>
      <c r="E195" s="271"/>
      <c r="F195" s="271"/>
      <c r="G195" s="271"/>
      <c r="H195" s="271"/>
      <c r="I195" s="271"/>
      <c r="J195" s="79"/>
      <c r="K195" s="286"/>
      <c r="L195" s="241"/>
    </row>
    <row r="196" spans="2:12" x14ac:dyDescent="0.25">
      <c r="B196" s="79"/>
      <c r="D196" s="271"/>
      <c r="E196" s="271"/>
      <c r="F196" s="271"/>
      <c r="G196" s="271"/>
      <c r="H196" s="271"/>
      <c r="I196" s="271"/>
      <c r="J196" s="79"/>
      <c r="K196" s="286"/>
      <c r="L196" s="241"/>
    </row>
    <row r="197" spans="2:12" x14ac:dyDescent="0.25">
      <c r="B197" s="79"/>
      <c r="D197" s="271"/>
      <c r="E197" s="271"/>
      <c r="F197" s="271"/>
      <c r="G197" s="271"/>
      <c r="H197" s="271"/>
      <c r="I197" s="271"/>
      <c r="J197" s="79"/>
      <c r="K197" s="286"/>
      <c r="L197" s="241"/>
    </row>
    <row r="198" spans="2:12" x14ac:dyDescent="0.25">
      <c r="B198" s="79"/>
      <c r="D198" s="271"/>
      <c r="E198" s="271"/>
      <c r="F198" s="271"/>
      <c r="G198" s="271"/>
      <c r="H198" s="271"/>
      <c r="I198" s="271"/>
      <c r="J198" s="79"/>
      <c r="K198" s="286"/>
      <c r="L198" s="241"/>
    </row>
    <row r="199" spans="2:12" x14ac:dyDescent="0.25">
      <c r="B199" s="79"/>
      <c r="D199" s="271"/>
      <c r="E199" s="271"/>
      <c r="F199" s="271"/>
      <c r="G199" s="271"/>
      <c r="H199" s="271"/>
      <c r="I199" s="271"/>
      <c r="J199" s="79"/>
      <c r="K199" s="286"/>
      <c r="L199" s="241"/>
    </row>
    <row r="200" spans="2:12" x14ac:dyDescent="0.25">
      <c r="B200" s="79"/>
      <c r="D200" s="271"/>
      <c r="E200" s="271"/>
      <c r="F200" s="271"/>
      <c r="G200" s="271"/>
      <c r="H200" s="271"/>
      <c r="I200" s="271"/>
      <c r="J200" s="79"/>
      <c r="K200" s="286"/>
      <c r="L200" s="241"/>
    </row>
    <row r="201" spans="2:12" x14ac:dyDescent="0.25">
      <c r="B201" s="79"/>
      <c r="D201" s="271"/>
      <c r="E201" s="271"/>
      <c r="F201" s="271"/>
      <c r="G201" s="271"/>
      <c r="H201" s="271"/>
      <c r="I201" s="271"/>
      <c r="J201" s="79"/>
      <c r="K201" s="286"/>
      <c r="L201" s="241"/>
    </row>
    <row r="202" spans="2:12" x14ac:dyDescent="0.25">
      <c r="B202" s="79"/>
      <c r="D202" s="271"/>
      <c r="E202" s="271"/>
      <c r="F202" s="271"/>
      <c r="G202" s="271"/>
      <c r="H202" s="271"/>
      <c r="I202" s="271"/>
      <c r="J202" s="79"/>
      <c r="K202" s="286"/>
      <c r="L202" s="241"/>
    </row>
    <row r="203" spans="2:12" x14ac:dyDescent="0.25">
      <c r="B203" s="79"/>
      <c r="D203" s="271"/>
      <c r="E203" s="271"/>
      <c r="F203" s="271"/>
      <c r="G203" s="271"/>
      <c r="H203" s="271"/>
      <c r="I203" s="271"/>
      <c r="J203" s="79"/>
      <c r="K203" s="286"/>
      <c r="L203" s="241"/>
    </row>
    <row r="204" spans="2:12" x14ac:dyDescent="0.25">
      <c r="B204" s="79"/>
      <c r="D204" s="271"/>
      <c r="E204" s="271"/>
      <c r="F204" s="271"/>
      <c r="G204" s="271"/>
      <c r="H204" s="271"/>
      <c r="I204" s="271"/>
      <c r="J204" s="79"/>
      <c r="K204" s="286"/>
      <c r="L204" s="241"/>
    </row>
    <row r="205" spans="2:12" x14ac:dyDescent="0.25">
      <c r="B205" s="79"/>
      <c r="D205" s="271"/>
      <c r="E205" s="271"/>
      <c r="F205" s="271"/>
      <c r="G205" s="271"/>
      <c r="H205" s="271"/>
      <c r="I205" s="271"/>
      <c r="J205" s="79"/>
      <c r="K205" s="286"/>
      <c r="L205" s="241"/>
    </row>
    <row r="206" spans="2:12" x14ac:dyDescent="0.25">
      <c r="B206" s="79"/>
      <c r="D206" s="271"/>
      <c r="E206" s="271"/>
      <c r="F206" s="271"/>
      <c r="G206" s="271"/>
      <c r="H206" s="271"/>
      <c r="I206" s="271"/>
      <c r="J206" s="79"/>
      <c r="K206" s="286"/>
      <c r="L206" s="241"/>
    </row>
    <row r="207" spans="2:12" x14ac:dyDescent="0.25">
      <c r="B207" s="79"/>
      <c r="D207" s="271"/>
      <c r="E207" s="271"/>
      <c r="F207" s="271"/>
      <c r="G207" s="271"/>
      <c r="H207" s="271"/>
      <c r="I207" s="271"/>
      <c r="J207" s="79"/>
      <c r="K207" s="286"/>
      <c r="L207" s="241"/>
    </row>
    <row r="208" spans="2:12" x14ac:dyDescent="0.25">
      <c r="B208" s="79"/>
      <c r="D208" s="271"/>
      <c r="E208" s="271"/>
      <c r="F208" s="271"/>
      <c r="G208" s="271"/>
      <c r="H208" s="271"/>
      <c r="I208" s="271"/>
      <c r="J208" s="79"/>
      <c r="K208" s="286"/>
      <c r="L208" s="241"/>
    </row>
    <row r="209" spans="2:12" x14ac:dyDescent="0.25">
      <c r="B209" s="79"/>
      <c r="D209" s="271"/>
      <c r="E209" s="271"/>
      <c r="F209" s="271"/>
      <c r="G209" s="271"/>
      <c r="H209" s="271"/>
      <c r="I209" s="271"/>
      <c r="J209" s="79"/>
      <c r="K209" s="286"/>
      <c r="L209" s="241"/>
    </row>
    <row r="210" spans="2:12" x14ac:dyDescent="0.25">
      <c r="B210" s="79"/>
      <c r="D210" s="271"/>
      <c r="E210" s="271"/>
      <c r="F210" s="271"/>
      <c r="G210" s="271"/>
      <c r="H210" s="271"/>
      <c r="I210" s="271"/>
      <c r="J210" s="79"/>
      <c r="K210" s="286"/>
      <c r="L210" s="241"/>
    </row>
    <row r="211" spans="2:12" x14ac:dyDescent="0.25">
      <c r="B211" s="79"/>
      <c r="D211" s="271"/>
      <c r="E211" s="271"/>
      <c r="F211" s="271"/>
      <c r="G211" s="271"/>
      <c r="H211" s="271"/>
      <c r="I211" s="271"/>
      <c r="J211" s="79"/>
      <c r="K211" s="286"/>
      <c r="L211" s="241"/>
    </row>
    <row r="212" spans="2:12" x14ac:dyDescent="0.25">
      <c r="B212" s="79"/>
      <c r="D212" s="271"/>
      <c r="E212" s="271"/>
      <c r="F212" s="271"/>
      <c r="G212" s="271"/>
      <c r="H212" s="271"/>
      <c r="I212" s="271"/>
      <c r="J212" s="79"/>
      <c r="K212" s="286"/>
      <c r="L212" s="241"/>
    </row>
    <row r="213" spans="2:12" x14ac:dyDescent="0.25">
      <c r="B213" s="79"/>
      <c r="D213" s="271"/>
      <c r="E213" s="271"/>
      <c r="F213" s="271"/>
      <c r="G213" s="271"/>
      <c r="H213" s="271"/>
      <c r="I213" s="271"/>
      <c r="J213" s="79"/>
      <c r="K213" s="286"/>
      <c r="L213" s="241"/>
    </row>
    <row r="214" spans="2:12" x14ac:dyDescent="0.25">
      <c r="B214" s="79"/>
      <c r="D214" s="271"/>
      <c r="E214" s="271"/>
      <c r="F214" s="271"/>
      <c r="G214" s="271"/>
      <c r="H214" s="271"/>
      <c r="I214" s="271"/>
      <c r="J214" s="79"/>
      <c r="K214" s="286"/>
      <c r="L214" s="241"/>
    </row>
    <row r="215" spans="2:12" x14ac:dyDescent="0.25">
      <c r="B215" s="79"/>
      <c r="D215" s="271"/>
      <c r="E215" s="271"/>
      <c r="F215" s="271"/>
      <c r="G215" s="271"/>
      <c r="H215" s="271"/>
      <c r="I215" s="271"/>
      <c r="J215" s="79"/>
      <c r="K215" s="286"/>
      <c r="L215" s="241"/>
    </row>
    <row r="216" spans="2:12" x14ac:dyDescent="0.25">
      <c r="B216" s="79"/>
      <c r="D216" s="271"/>
      <c r="E216" s="271"/>
      <c r="F216" s="271"/>
      <c r="G216" s="271"/>
      <c r="H216" s="271"/>
      <c r="I216" s="271"/>
      <c r="J216" s="79"/>
      <c r="K216" s="286"/>
      <c r="L216" s="241"/>
    </row>
    <row r="217" spans="2:12" x14ac:dyDescent="0.25">
      <c r="B217" s="79"/>
      <c r="D217" s="271"/>
      <c r="E217" s="271"/>
      <c r="F217" s="271"/>
      <c r="G217" s="271"/>
      <c r="H217" s="271"/>
      <c r="I217" s="271"/>
      <c r="J217" s="79"/>
      <c r="K217" s="286"/>
      <c r="L217" s="241"/>
    </row>
    <row r="218" spans="2:12" x14ac:dyDescent="0.25">
      <c r="B218" s="79"/>
      <c r="D218" s="271"/>
      <c r="E218" s="271"/>
      <c r="F218" s="271"/>
      <c r="G218" s="271"/>
      <c r="H218" s="271"/>
      <c r="I218" s="271"/>
      <c r="J218" s="79"/>
      <c r="K218" s="286"/>
      <c r="L218" s="241"/>
    </row>
    <row r="219" spans="2:12" x14ac:dyDescent="0.25">
      <c r="B219" s="79"/>
      <c r="D219" s="271"/>
      <c r="E219" s="271"/>
      <c r="F219" s="271"/>
      <c r="G219" s="271"/>
      <c r="H219" s="271"/>
      <c r="I219" s="271"/>
      <c r="J219" s="79"/>
      <c r="K219" s="286"/>
      <c r="L219" s="241"/>
    </row>
    <row r="220" spans="2:12" x14ac:dyDescent="0.25">
      <c r="B220" s="79"/>
      <c r="D220" s="271"/>
      <c r="E220" s="271"/>
      <c r="F220" s="271"/>
      <c r="G220" s="271"/>
      <c r="H220" s="271"/>
      <c r="I220" s="271"/>
      <c r="J220" s="79"/>
      <c r="K220" s="286"/>
      <c r="L220" s="241"/>
    </row>
    <row r="221" spans="2:12" x14ac:dyDescent="0.25">
      <c r="B221" s="79"/>
      <c r="D221" s="271"/>
      <c r="E221" s="271"/>
      <c r="F221" s="271"/>
      <c r="G221" s="271"/>
      <c r="H221" s="271"/>
      <c r="I221" s="271"/>
      <c r="J221" s="79"/>
      <c r="K221" s="286"/>
      <c r="L221" s="241"/>
    </row>
    <row r="222" spans="2:12" x14ac:dyDescent="0.25">
      <c r="B222" s="79"/>
      <c r="D222" s="271"/>
      <c r="E222" s="271"/>
      <c r="F222" s="271"/>
      <c r="G222" s="271"/>
      <c r="H222" s="271"/>
      <c r="I222" s="271"/>
      <c r="J222" s="79"/>
      <c r="K222" s="286"/>
      <c r="L222" s="241"/>
    </row>
    <row r="223" spans="2:12" x14ac:dyDescent="0.25">
      <c r="B223" s="79"/>
      <c r="D223" s="271"/>
      <c r="E223" s="271"/>
      <c r="F223" s="271"/>
      <c r="G223" s="271"/>
      <c r="H223" s="271"/>
      <c r="I223" s="271"/>
      <c r="J223" s="79"/>
      <c r="K223" s="286"/>
      <c r="L223" s="241"/>
    </row>
    <row r="224" spans="2:12" x14ac:dyDescent="0.25">
      <c r="B224" s="79"/>
      <c r="D224" s="271"/>
      <c r="E224" s="271"/>
      <c r="F224" s="271"/>
      <c r="G224" s="271"/>
      <c r="H224" s="271"/>
      <c r="I224" s="271"/>
      <c r="J224" s="79"/>
      <c r="K224" s="286"/>
      <c r="L224" s="241"/>
    </row>
    <row r="225" spans="2:12" x14ac:dyDescent="0.25">
      <c r="B225" s="79"/>
      <c r="D225" s="271"/>
      <c r="E225" s="271"/>
      <c r="F225" s="271"/>
      <c r="G225" s="271"/>
      <c r="H225" s="271"/>
      <c r="I225" s="271"/>
      <c r="J225" s="79"/>
      <c r="K225" s="286"/>
      <c r="L225" s="241"/>
    </row>
    <row r="226" spans="2:12" x14ac:dyDescent="0.25">
      <c r="B226" s="79"/>
      <c r="D226" s="271"/>
      <c r="E226" s="271"/>
      <c r="F226" s="271"/>
      <c r="G226" s="271"/>
      <c r="H226" s="271"/>
      <c r="I226" s="271"/>
      <c r="J226" s="79"/>
      <c r="K226" s="286"/>
      <c r="L226" s="241"/>
    </row>
    <row r="227" spans="2:12" x14ac:dyDescent="0.25">
      <c r="B227" s="79"/>
      <c r="D227" s="271"/>
      <c r="E227" s="271"/>
      <c r="F227" s="271"/>
      <c r="G227" s="271"/>
      <c r="H227" s="271"/>
      <c r="I227" s="271"/>
      <c r="J227" s="79"/>
      <c r="K227" s="286"/>
      <c r="L227" s="241"/>
    </row>
    <row r="228" spans="2:12" x14ac:dyDescent="0.25">
      <c r="B228" s="79"/>
      <c r="D228" s="271"/>
      <c r="E228" s="271"/>
      <c r="F228" s="271"/>
      <c r="G228" s="271"/>
      <c r="H228" s="271"/>
      <c r="I228" s="271"/>
      <c r="J228" s="79"/>
      <c r="K228" s="286"/>
      <c r="L228" s="241"/>
    </row>
    <row r="229" spans="2:12" x14ac:dyDescent="0.25">
      <c r="B229" s="79"/>
      <c r="D229" s="271"/>
      <c r="E229" s="271"/>
      <c r="F229" s="271"/>
      <c r="G229" s="271"/>
      <c r="H229" s="271"/>
      <c r="I229" s="271"/>
      <c r="J229" s="79"/>
      <c r="K229" s="286"/>
      <c r="L229" s="241"/>
    </row>
    <row r="230" spans="2:12" x14ac:dyDescent="0.25">
      <c r="B230" s="79"/>
      <c r="D230" s="271"/>
      <c r="E230" s="271"/>
      <c r="F230" s="271"/>
      <c r="G230" s="271"/>
      <c r="H230" s="271"/>
      <c r="I230" s="271"/>
      <c r="J230" s="79"/>
      <c r="K230" s="286"/>
      <c r="L230" s="241"/>
    </row>
    <row r="231" spans="2:12" x14ac:dyDescent="0.25">
      <c r="B231" s="79"/>
      <c r="D231" s="271"/>
      <c r="E231" s="271"/>
      <c r="F231" s="271"/>
      <c r="G231" s="271"/>
      <c r="H231" s="271"/>
      <c r="I231" s="271"/>
      <c r="J231" s="79"/>
      <c r="K231" s="286"/>
      <c r="L231" s="241"/>
    </row>
    <row r="232" spans="2:12" x14ac:dyDescent="0.25">
      <c r="B232" s="79"/>
      <c r="D232" s="271"/>
      <c r="E232" s="271"/>
      <c r="F232" s="271"/>
      <c r="G232" s="271"/>
      <c r="H232" s="271"/>
      <c r="I232" s="271"/>
      <c r="J232" s="79"/>
      <c r="K232" s="286"/>
      <c r="L232" s="241"/>
    </row>
    <row r="233" spans="2:12" x14ac:dyDescent="0.25">
      <c r="B233" s="79"/>
      <c r="D233" s="271"/>
      <c r="E233" s="271"/>
      <c r="F233" s="271"/>
      <c r="G233" s="271"/>
      <c r="H233" s="271"/>
      <c r="I233" s="271"/>
      <c r="J233" s="79"/>
      <c r="K233" s="286"/>
      <c r="L233" s="241"/>
    </row>
    <row r="234" spans="2:12" x14ac:dyDescent="0.25">
      <c r="B234" s="79"/>
      <c r="D234" s="271"/>
      <c r="E234" s="271"/>
      <c r="F234" s="271"/>
      <c r="G234" s="271"/>
      <c r="H234" s="271"/>
      <c r="I234" s="271"/>
      <c r="J234" s="79"/>
      <c r="K234" s="286"/>
      <c r="L234" s="241"/>
    </row>
    <row r="235" spans="2:12" x14ac:dyDescent="0.25">
      <c r="B235" s="79"/>
      <c r="D235" s="271"/>
      <c r="E235" s="271"/>
      <c r="F235" s="271"/>
      <c r="G235" s="271"/>
      <c r="H235" s="271"/>
      <c r="I235" s="271"/>
      <c r="J235" s="79"/>
      <c r="K235" s="286"/>
      <c r="L235" s="241"/>
    </row>
    <row r="236" spans="2:12" x14ac:dyDescent="0.25">
      <c r="B236" s="79"/>
      <c r="D236" s="271"/>
      <c r="E236" s="271"/>
      <c r="F236" s="271"/>
      <c r="G236" s="271"/>
      <c r="H236" s="271"/>
      <c r="I236" s="271"/>
      <c r="J236" s="79"/>
      <c r="K236" s="286"/>
      <c r="L236" s="241"/>
    </row>
    <row r="237" spans="2:12" x14ac:dyDescent="0.25">
      <c r="B237" s="79"/>
      <c r="D237" s="271"/>
      <c r="E237" s="271"/>
      <c r="F237" s="271"/>
      <c r="G237" s="271"/>
      <c r="H237" s="271"/>
      <c r="I237" s="271"/>
      <c r="J237" s="79"/>
      <c r="K237" s="286"/>
      <c r="L237" s="241"/>
    </row>
    <row r="238" spans="2:12" x14ac:dyDescent="0.25">
      <c r="B238" s="79"/>
      <c r="D238" s="271"/>
      <c r="E238" s="271"/>
      <c r="F238" s="271"/>
      <c r="G238" s="271"/>
      <c r="H238" s="271"/>
      <c r="I238" s="271"/>
      <c r="J238" s="79"/>
      <c r="K238" s="286"/>
      <c r="L238" s="241"/>
    </row>
    <row r="239" spans="2:12" x14ac:dyDescent="0.25">
      <c r="B239" s="79"/>
      <c r="D239" s="271"/>
      <c r="E239" s="271"/>
      <c r="F239" s="271"/>
      <c r="G239" s="271"/>
      <c r="H239" s="271"/>
      <c r="I239" s="271"/>
      <c r="J239" s="79"/>
      <c r="K239" s="286"/>
      <c r="L239" s="241"/>
    </row>
    <row r="240" spans="2:12" x14ac:dyDescent="0.25">
      <c r="B240" s="79"/>
      <c r="D240" s="271"/>
      <c r="E240" s="271"/>
      <c r="F240" s="271"/>
      <c r="G240" s="271"/>
      <c r="H240" s="271"/>
      <c r="I240" s="271"/>
      <c r="J240" s="79"/>
      <c r="K240" s="286"/>
      <c r="L240" s="241"/>
    </row>
    <row r="241" spans="2:12" x14ac:dyDescent="0.25">
      <c r="B241" s="79"/>
      <c r="D241" s="271"/>
      <c r="E241" s="271"/>
      <c r="F241" s="271"/>
      <c r="G241" s="271"/>
      <c r="H241" s="271"/>
      <c r="I241" s="271"/>
      <c r="J241" s="79"/>
      <c r="K241" s="286"/>
      <c r="L241" s="241"/>
    </row>
    <row r="242" spans="2:12" x14ac:dyDescent="0.25">
      <c r="B242" s="79"/>
      <c r="D242" s="271"/>
      <c r="E242" s="271"/>
      <c r="F242" s="271"/>
      <c r="G242" s="271"/>
      <c r="H242" s="271"/>
      <c r="I242" s="271"/>
      <c r="J242" s="79"/>
      <c r="K242" s="286"/>
      <c r="L242" s="241"/>
    </row>
    <row r="243" spans="2:12" x14ac:dyDescent="0.25">
      <c r="B243" s="79"/>
      <c r="D243" s="271"/>
      <c r="E243" s="271"/>
      <c r="F243" s="271"/>
      <c r="G243" s="271"/>
      <c r="H243" s="271"/>
      <c r="I243" s="271"/>
      <c r="J243" s="79"/>
      <c r="K243" s="286"/>
      <c r="L243" s="241"/>
    </row>
    <row r="244" spans="2:12" x14ac:dyDescent="0.25">
      <c r="B244" s="79"/>
      <c r="D244" s="271"/>
      <c r="E244" s="271"/>
      <c r="F244" s="271"/>
      <c r="G244" s="271"/>
      <c r="H244" s="271"/>
      <c r="I244" s="271"/>
      <c r="J244" s="79"/>
      <c r="K244" s="286"/>
      <c r="L244" s="241"/>
    </row>
    <row r="245" spans="2:12" x14ac:dyDescent="0.25">
      <c r="B245" s="79"/>
      <c r="D245" s="271"/>
      <c r="E245" s="271"/>
      <c r="F245" s="271"/>
      <c r="G245" s="271"/>
      <c r="H245" s="271"/>
      <c r="I245" s="271"/>
      <c r="J245" s="79"/>
      <c r="K245" s="286"/>
      <c r="L245" s="241"/>
    </row>
    <row r="246" spans="2:12" x14ac:dyDescent="0.25">
      <c r="B246" s="79"/>
      <c r="D246" s="271"/>
      <c r="E246" s="271"/>
      <c r="F246" s="271"/>
      <c r="G246" s="271"/>
      <c r="H246" s="271"/>
      <c r="I246" s="271"/>
      <c r="J246" s="79"/>
      <c r="K246" s="286"/>
      <c r="L246" s="241"/>
    </row>
    <row r="247" spans="2:12" x14ac:dyDescent="0.25">
      <c r="B247" s="79"/>
      <c r="D247" s="271"/>
      <c r="E247" s="271"/>
      <c r="F247" s="271"/>
      <c r="G247" s="271"/>
      <c r="H247" s="271"/>
      <c r="I247" s="271"/>
      <c r="J247" s="79"/>
      <c r="K247" s="286"/>
      <c r="L247" s="241"/>
    </row>
    <row r="248" spans="2:12" x14ac:dyDescent="0.25">
      <c r="B248" s="79"/>
      <c r="D248" s="271"/>
      <c r="E248" s="271"/>
      <c r="F248" s="271"/>
      <c r="G248" s="271"/>
      <c r="H248" s="271"/>
      <c r="I248" s="271"/>
      <c r="J248" s="79"/>
      <c r="K248" s="286"/>
      <c r="L248" s="241"/>
    </row>
    <row r="249" spans="2:12" x14ac:dyDescent="0.25">
      <c r="B249" s="79"/>
      <c r="D249" s="271"/>
      <c r="E249" s="271"/>
      <c r="F249" s="271"/>
      <c r="G249" s="271"/>
      <c r="H249" s="271"/>
      <c r="I249" s="271"/>
      <c r="J249" s="79"/>
      <c r="K249" s="286"/>
      <c r="L249" s="241"/>
    </row>
    <row r="250" spans="2:12" x14ac:dyDescent="0.25">
      <c r="B250" s="79"/>
      <c r="D250" s="271"/>
      <c r="E250" s="271"/>
      <c r="F250" s="271"/>
      <c r="G250" s="271"/>
      <c r="H250" s="271"/>
      <c r="I250" s="271"/>
      <c r="J250" s="79"/>
      <c r="K250" s="286"/>
      <c r="L250" s="241"/>
    </row>
    <row r="251" spans="2:12" x14ac:dyDescent="0.25">
      <c r="B251" s="79"/>
      <c r="D251" s="271"/>
      <c r="E251" s="271"/>
      <c r="F251" s="271"/>
      <c r="G251" s="271"/>
      <c r="H251" s="271"/>
      <c r="I251" s="271"/>
      <c r="J251" s="79"/>
      <c r="K251" s="286"/>
      <c r="L251" s="241"/>
    </row>
    <row r="252" spans="2:12" x14ac:dyDescent="0.25">
      <c r="B252" s="79"/>
      <c r="D252" s="271"/>
      <c r="E252" s="271"/>
      <c r="F252" s="271"/>
      <c r="G252" s="271"/>
      <c r="H252" s="271"/>
      <c r="I252" s="271"/>
      <c r="J252" s="79"/>
      <c r="K252" s="286"/>
      <c r="L252" s="241"/>
    </row>
    <row r="253" spans="2:12" x14ac:dyDescent="0.25">
      <c r="B253" s="79"/>
      <c r="D253" s="271"/>
      <c r="E253" s="271"/>
      <c r="F253" s="271"/>
      <c r="G253" s="271"/>
      <c r="H253" s="271"/>
      <c r="I253" s="271"/>
      <c r="J253" s="79"/>
      <c r="K253" s="286"/>
      <c r="L253" s="241"/>
    </row>
    <row r="254" spans="2:12" x14ac:dyDescent="0.25">
      <c r="B254" s="79"/>
      <c r="D254" s="271"/>
      <c r="E254" s="271"/>
      <c r="F254" s="271"/>
      <c r="G254" s="271"/>
      <c r="H254" s="271"/>
      <c r="I254" s="271"/>
      <c r="J254" s="79"/>
      <c r="K254" s="286"/>
      <c r="L254" s="241"/>
    </row>
    <row r="255" spans="2:12" x14ac:dyDescent="0.25">
      <c r="B255" s="79"/>
      <c r="D255" s="271"/>
      <c r="E255" s="271"/>
      <c r="F255" s="271"/>
      <c r="G255" s="271"/>
      <c r="H255" s="271"/>
      <c r="I255" s="271"/>
      <c r="J255" s="79"/>
      <c r="K255" s="286"/>
      <c r="L255" s="241"/>
    </row>
    <row r="256" spans="2:12" x14ac:dyDescent="0.25">
      <c r="B256" s="79"/>
      <c r="D256" s="271"/>
      <c r="E256" s="271"/>
      <c r="F256" s="271"/>
      <c r="G256" s="271"/>
      <c r="H256" s="271"/>
      <c r="I256" s="271"/>
      <c r="J256" s="79"/>
      <c r="K256" s="286"/>
      <c r="L256" s="241"/>
    </row>
    <row r="257" spans="2:12" x14ac:dyDescent="0.25">
      <c r="B257" s="79"/>
      <c r="D257" s="271"/>
      <c r="E257" s="271"/>
      <c r="F257" s="271"/>
      <c r="G257" s="271"/>
      <c r="H257" s="271"/>
      <c r="I257" s="271"/>
      <c r="J257" s="79"/>
      <c r="K257" s="286"/>
      <c r="L257" s="241"/>
    </row>
    <row r="258" spans="2:12" x14ac:dyDescent="0.25">
      <c r="B258" s="79"/>
      <c r="D258" s="271"/>
      <c r="E258" s="271"/>
      <c r="F258" s="271"/>
      <c r="G258" s="271"/>
      <c r="H258" s="271"/>
      <c r="I258" s="271"/>
      <c r="J258" s="79"/>
      <c r="K258" s="286"/>
      <c r="L258" s="241"/>
    </row>
    <row r="259" spans="2:12" x14ac:dyDescent="0.25">
      <c r="B259" s="79"/>
      <c r="D259" s="271"/>
      <c r="E259" s="271"/>
      <c r="F259" s="271"/>
      <c r="G259" s="271"/>
      <c r="H259" s="271"/>
      <c r="I259" s="271"/>
      <c r="J259" s="79"/>
      <c r="K259" s="286"/>
      <c r="L259" s="241"/>
    </row>
    <row r="260" spans="2:12" x14ac:dyDescent="0.25">
      <c r="B260" s="79"/>
      <c r="D260" s="271"/>
      <c r="E260" s="271"/>
      <c r="F260" s="271"/>
      <c r="G260" s="271"/>
      <c r="H260" s="271"/>
      <c r="I260" s="271"/>
      <c r="J260" s="79"/>
      <c r="K260" s="286"/>
      <c r="L260" s="241"/>
    </row>
    <row r="261" spans="2:12" x14ac:dyDescent="0.25">
      <c r="B261" s="79"/>
      <c r="D261" s="271"/>
      <c r="E261" s="271"/>
      <c r="F261" s="271"/>
      <c r="G261" s="271"/>
      <c r="H261" s="271"/>
      <c r="I261" s="271"/>
      <c r="J261" s="79"/>
      <c r="K261" s="286"/>
      <c r="L261" s="241"/>
    </row>
    <row r="262" spans="2:12" x14ac:dyDescent="0.25">
      <c r="B262" s="79"/>
      <c r="D262" s="271"/>
      <c r="E262" s="271"/>
      <c r="F262" s="271"/>
      <c r="G262" s="271"/>
      <c r="H262" s="271"/>
      <c r="I262" s="271"/>
      <c r="J262" s="79"/>
      <c r="K262" s="286"/>
      <c r="L262" s="241"/>
    </row>
    <row r="263" spans="2:12" x14ac:dyDescent="0.25">
      <c r="B263" s="79"/>
      <c r="D263" s="271"/>
      <c r="E263" s="271"/>
      <c r="F263" s="271"/>
      <c r="G263" s="271"/>
      <c r="H263" s="271"/>
      <c r="I263" s="271"/>
      <c r="J263" s="79"/>
      <c r="K263" s="286"/>
      <c r="L263" s="241"/>
    </row>
    <row r="264" spans="2:12" x14ac:dyDescent="0.25">
      <c r="B264" s="79"/>
      <c r="D264" s="271"/>
      <c r="E264" s="271"/>
      <c r="F264" s="271"/>
      <c r="G264" s="271"/>
      <c r="H264" s="271"/>
      <c r="I264" s="271"/>
      <c r="J264" s="79"/>
      <c r="K264" s="286"/>
      <c r="L264" s="241"/>
    </row>
    <row r="265" spans="2:12" x14ac:dyDescent="0.25">
      <c r="B265" s="79"/>
      <c r="D265" s="271"/>
      <c r="E265" s="271"/>
      <c r="F265" s="271"/>
      <c r="G265" s="271"/>
      <c r="H265" s="271"/>
      <c r="I265" s="271"/>
      <c r="J265" s="79"/>
      <c r="K265" s="286"/>
      <c r="L265" s="241"/>
    </row>
    <row r="266" spans="2:12" x14ac:dyDescent="0.25">
      <c r="B266" s="79"/>
      <c r="D266" s="271"/>
      <c r="E266" s="271"/>
      <c r="F266" s="271"/>
      <c r="G266" s="271"/>
      <c r="H266" s="271"/>
      <c r="I266" s="271"/>
      <c r="J266" s="79"/>
      <c r="K266" s="286"/>
      <c r="L266" s="241"/>
    </row>
    <row r="267" spans="2:12" x14ac:dyDescent="0.25">
      <c r="B267" s="79"/>
      <c r="D267" s="271"/>
      <c r="E267" s="271"/>
      <c r="F267" s="271"/>
      <c r="G267" s="271"/>
      <c r="H267" s="271"/>
      <c r="I267" s="271"/>
      <c r="J267" s="79"/>
      <c r="K267" s="286"/>
      <c r="L267" s="241"/>
    </row>
    <row r="268" spans="2:12" x14ac:dyDescent="0.25">
      <c r="B268" s="79"/>
      <c r="D268" s="271"/>
      <c r="E268" s="271"/>
      <c r="F268" s="271"/>
      <c r="G268" s="271"/>
      <c r="H268" s="271"/>
      <c r="I268" s="271"/>
      <c r="J268" s="79"/>
      <c r="K268" s="286"/>
      <c r="L268" s="241"/>
    </row>
    <row r="269" spans="2:12" x14ac:dyDescent="0.25">
      <c r="B269" s="79"/>
      <c r="D269" s="271"/>
      <c r="E269" s="271"/>
      <c r="F269" s="271"/>
      <c r="G269" s="271"/>
      <c r="H269" s="271"/>
      <c r="I269" s="271"/>
      <c r="J269" s="79"/>
      <c r="K269" s="286"/>
      <c r="L269" s="241"/>
    </row>
    <row r="270" spans="2:12" x14ac:dyDescent="0.25">
      <c r="B270" s="79"/>
      <c r="D270" s="271"/>
      <c r="E270" s="271"/>
      <c r="F270" s="271"/>
      <c r="G270" s="271"/>
      <c r="H270" s="271"/>
      <c r="I270" s="271"/>
      <c r="J270" s="79"/>
      <c r="K270" s="286"/>
      <c r="L270" s="241"/>
    </row>
    <row r="271" spans="2:12" x14ac:dyDescent="0.25">
      <c r="B271" s="79"/>
      <c r="D271" s="271"/>
      <c r="E271" s="271"/>
      <c r="F271" s="271"/>
      <c r="G271" s="271"/>
      <c r="H271" s="271"/>
      <c r="I271" s="271"/>
      <c r="J271" s="79"/>
      <c r="K271" s="286"/>
      <c r="L271" s="241"/>
    </row>
    <row r="272" spans="2:12" x14ac:dyDescent="0.25">
      <c r="B272" s="79"/>
      <c r="D272" s="271"/>
      <c r="E272" s="271"/>
      <c r="F272" s="271"/>
      <c r="G272" s="271"/>
      <c r="H272" s="271"/>
      <c r="I272" s="271"/>
      <c r="J272" s="79"/>
      <c r="K272" s="286"/>
      <c r="L272" s="241"/>
    </row>
    <row r="273" spans="2:12" x14ac:dyDescent="0.25">
      <c r="B273" s="79"/>
      <c r="D273" s="271"/>
      <c r="E273" s="271"/>
      <c r="F273" s="271"/>
      <c r="G273" s="271"/>
      <c r="H273" s="271"/>
      <c r="I273" s="271"/>
      <c r="J273" s="79"/>
      <c r="K273" s="286"/>
      <c r="L273" s="241"/>
    </row>
    <row r="274" spans="2:12" x14ac:dyDescent="0.25">
      <c r="B274" s="79"/>
      <c r="D274" s="271"/>
      <c r="E274" s="271"/>
      <c r="F274" s="271"/>
      <c r="G274" s="271"/>
      <c r="H274" s="271"/>
      <c r="I274" s="271"/>
      <c r="J274" s="79"/>
      <c r="K274" s="286"/>
      <c r="L274" s="241"/>
    </row>
    <row r="275" spans="2:12" x14ac:dyDescent="0.25">
      <c r="B275" s="79"/>
      <c r="D275" s="271"/>
      <c r="E275" s="271"/>
      <c r="F275" s="271"/>
      <c r="G275" s="271"/>
      <c r="H275" s="271"/>
      <c r="I275" s="271"/>
      <c r="J275" s="79"/>
      <c r="K275" s="286"/>
      <c r="L275" s="241"/>
    </row>
    <row r="276" spans="2:12" x14ac:dyDescent="0.25">
      <c r="B276" s="79"/>
      <c r="D276" s="271"/>
      <c r="E276" s="271"/>
      <c r="F276" s="271"/>
      <c r="G276" s="271"/>
      <c r="H276" s="271"/>
      <c r="I276" s="271"/>
      <c r="J276" s="79"/>
      <c r="K276" s="286"/>
      <c r="L276" s="241"/>
    </row>
    <row r="277" spans="2:12" x14ac:dyDescent="0.25">
      <c r="B277" s="79"/>
      <c r="D277" s="271"/>
      <c r="E277" s="271"/>
      <c r="F277" s="271"/>
      <c r="G277" s="271"/>
      <c r="H277" s="271"/>
      <c r="I277" s="271"/>
      <c r="J277" s="79"/>
      <c r="K277" s="286"/>
      <c r="L277" s="241"/>
    </row>
    <row r="278" spans="2:12" x14ac:dyDescent="0.25">
      <c r="B278" s="79"/>
      <c r="D278" s="271"/>
      <c r="E278" s="271"/>
      <c r="F278" s="271"/>
      <c r="G278" s="271"/>
      <c r="H278" s="271"/>
      <c r="I278" s="271"/>
      <c r="J278" s="79"/>
      <c r="K278" s="286"/>
      <c r="L278" s="241"/>
    </row>
    <row r="279" spans="2:12" x14ac:dyDescent="0.25">
      <c r="B279" s="79"/>
      <c r="D279" s="271"/>
      <c r="E279" s="271"/>
      <c r="F279" s="271"/>
      <c r="G279" s="271"/>
      <c r="H279" s="271"/>
      <c r="I279" s="271"/>
      <c r="J279" s="79"/>
      <c r="K279" s="286"/>
      <c r="L279" s="241"/>
    </row>
    <row r="280" spans="2:12" x14ac:dyDescent="0.25">
      <c r="B280" s="79"/>
      <c r="D280" s="271"/>
      <c r="E280" s="271"/>
      <c r="F280" s="271"/>
      <c r="G280" s="271"/>
      <c r="H280" s="271"/>
      <c r="I280" s="271"/>
      <c r="J280" s="79"/>
      <c r="K280" s="286"/>
      <c r="L280" s="241"/>
    </row>
    <row r="281" spans="2:12" x14ac:dyDescent="0.25">
      <c r="B281" s="79"/>
      <c r="D281" s="271"/>
      <c r="E281" s="271"/>
      <c r="F281" s="271"/>
      <c r="G281" s="271"/>
      <c r="H281" s="271"/>
      <c r="I281" s="271"/>
      <c r="J281" s="79"/>
      <c r="K281" s="286"/>
      <c r="L281" s="241"/>
    </row>
    <row r="282" spans="2:12" x14ac:dyDescent="0.25">
      <c r="B282" s="79"/>
      <c r="D282" s="271"/>
      <c r="E282" s="271"/>
      <c r="F282" s="271"/>
      <c r="G282" s="271"/>
      <c r="H282" s="271"/>
      <c r="I282" s="271"/>
      <c r="J282" s="79"/>
      <c r="K282" s="286"/>
      <c r="L282" s="241"/>
    </row>
    <row r="283" spans="2:12" x14ac:dyDescent="0.25">
      <c r="B283" s="79"/>
      <c r="D283" s="271"/>
      <c r="E283" s="271"/>
      <c r="F283" s="271"/>
      <c r="G283" s="271"/>
      <c r="H283" s="271"/>
      <c r="I283" s="271"/>
      <c r="J283" s="79"/>
      <c r="K283" s="286"/>
      <c r="L283" s="241"/>
    </row>
    <row r="284" spans="2:12" x14ac:dyDescent="0.25">
      <c r="B284" s="79"/>
      <c r="D284" s="271"/>
      <c r="E284" s="271"/>
      <c r="F284" s="271"/>
      <c r="G284" s="271"/>
      <c r="H284" s="271"/>
      <c r="I284" s="271"/>
      <c r="J284" s="79"/>
      <c r="K284" s="286"/>
      <c r="L284" s="241"/>
    </row>
    <row r="285" spans="2:12" x14ac:dyDescent="0.25">
      <c r="B285" s="79"/>
      <c r="D285" s="271"/>
      <c r="E285" s="271"/>
      <c r="F285" s="271"/>
      <c r="G285" s="271"/>
      <c r="H285" s="271"/>
      <c r="I285" s="271"/>
      <c r="J285" s="79"/>
      <c r="K285" s="286"/>
      <c r="L285" s="241"/>
    </row>
    <row r="286" spans="2:12" x14ac:dyDescent="0.25">
      <c r="B286" s="79"/>
      <c r="D286" s="271"/>
      <c r="E286" s="271"/>
      <c r="F286" s="271"/>
      <c r="G286" s="271"/>
      <c r="H286" s="271"/>
      <c r="I286" s="271"/>
      <c r="J286" s="79"/>
      <c r="K286" s="286"/>
      <c r="L286" s="241"/>
    </row>
    <row r="287" spans="2:12" x14ac:dyDescent="0.25">
      <c r="B287" s="79"/>
      <c r="D287" s="271"/>
      <c r="E287" s="271"/>
      <c r="F287" s="271"/>
      <c r="G287" s="271"/>
      <c r="H287" s="271"/>
      <c r="I287" s="271"/>
      <c r="J287" s="79"/>
      <c r="K287" s="286"/>
      <c r="L287" s="241"/>
    </row>
    <row r="288" spans="2:12" x14ac:dyDescent="0.25">
      <c r="B288" s="79"/>
      <c r="D288" s="271"/>
      <c r="E288" s="271"/>
      <c r="F288" s="271"/>
      <c r="G288" s="271"/>
      <c r="H288" s="271"/>
      <c r="I288" s="271"/>
      <c r="J288" s="79"/>
      <c r="K288" s="286"/>
      <c r="L288" s="241"/>
    </row>
    <row r="289" spans="2:12" x14ac:dyDescent="0.25">
      <c r="B289" s="79"/>
      <c r="D289" s="271"/>
      <c r="E289" s="271"/>
      <c r="F289" s="271"/>
      <c r="G289" s="271"/>
      <c r="H289" s="271"/>
      <c r="I289" s="271"/>
      <c r="J289" s="79"/>
      <c r="K289" s="286"/>
      <c r="L289" s="241"/>
    </row>
    <row r="290" spans="2:12" x14ac:dyDescent="0.25">
      <c r="B290" s="79"/>
      <c r="D290" s="271"/>
      <c r="E290" s="271"/>
      <c r="F290" s="271"/>
      <c r="G290" s="271"/>
      <c r="H290" s="271"/>
      <c r="I290" s="271"/>
      <c r="J290" s="79"/>
      <c r="K290" s="286"/>
      <c r="L290" s="241"/>
    </row>
    <row r="291" spans="2:12" x14ac:dyDescent="0.25">
      <c r="B291" s="79"/>
      <c r="D291" s="271"/>
      <c r="E291" s="271"/>
      <c r="F291" s="271"/>
      <c r="G291" s="271"/>
      <c r="H291" s="271"/>
      <c r="I291" s="271"/>
      <c r="J291" s="79"/>
      <c r="K291" s="286"/>
      <c r="L291" s="241"/>
    </row>
    <row r="292" spans="2:12" x14ac:dyDescent="0.25">
      <c r="B292" s="79"/>
      <c r="D292" s="271"/>
      <c r="E292" s="271"/>
      <c r="F292" s="271"/>
      <c r="G292" s="271"/>
      <c r="H292" s="271"/>
      <c r="I292" s="271"/>
      <c r="J292" s="79"/>
      <c r="K292" s="286"/>
      <c r="L292" s="241"/>
    </row>
    <row r="293" spans="2:12" x14ac:dyDescent="0.25">
      <c r="B293" s="79"/>
      <c r="D293" s="271"/>
      <c r="E293" s="271"/>
      <c r="F293" s="271"/>
      <c r="G293" s="271"/>
      <c r="H293" s="271"/>
      <c r="I293" s="271"/>
      <c r="J293" s="79"/>
      <c r="K293" s="286"/>
      <c r="L293" s="241"/>
    </row>
    <row r="294" spans="2:12" x14ac:dyDescent="0.25">
      <c r="B294" s="79"/>
      <c r="D294" s="271"/>
      <c r="E294" s="271"/>
      <c r="F294" s="271"/>
      <c r="G294" s="271"/>
      <c r="H294" s="271"/>
      <c r="I294" s="271"/>
      <c r="J294" s="79"/>
      <c r="K294" s="286"/>
      <c r="L294" s="241"/>
    </row>
    <row r="295" spans="2:12" x14ac:dyDescent="0.25">
      <c r="B295" s="79"/>
      <c r="D295" s="271"/>
      <c r="E295" s="271"/>
      <c r="F295" s="271"/>
      <c r="G295" s="271"/>
      <c r="H295" s="271"/>
      <c r="I295" s="271"/>
      <c r="J295" s="79"/>
      <c r="K295" s="286"/>
      <c r="L295" s="241"/>
    </row>
    <row r="296" spans="2:12" x14ac:dyDescent="0.25">
      <c r="B296" s="79"/>
      <c r="D296" s="271"/>
      <c r="E296" s="271"/>
      <c r="F296" s="271"/>
      <c r="G296" s="271"/>
      <c r="H296" s="271"/>
      <c r="I296" s="271"/>
      <c r="J296" s="79"/>
      <c r="K296" s="286"/>
      <c r="L296" s="241"/>
    </row>
    <row r="297" spans="2:12" x14ac:dyDescent="0.25">
      <c r="B297" s="79"/>
      <c r="D297" s="271"/>
      <c r="E297" s="271"/>
      <c r="F297" s="271"/>
      <c r="G297" s="271"/>
      <c r="H297" s="271"/>
      <c r="I297" s="271"/>
      <c r="J297" s="79"/>
      <c r="K297" s="286"/>
      <c r="L297" s="241"/>
    </row>
    <row r="298" spans="2:12" x14ac:dyDescent="0.25">
      <c r="B298" s="79"/>
      <c r="D298" s="271"/>
      <c r="E298" s="271"/>
      <c r="F298" s="271"/>
      <c r="G298" s="271"/>
      <c r="H298" s="271"/>
      <c r="I298" s="271"/>
      <c r="J298" s="79"/>
      <c r="K298" s="286"/>
      <c r="L298" s="241"/>
    </row>
    <row r="299" spans="2:12" x14ac:dyDescent="0.25">
      <c r="B299" s="79"/>
      <c r="D299" s="271"/>
      <c r="E299" s="271"/>
      <c r="F299" s="271"/>
      <c r="G299" s="271"/>
      <c r="H299" s="271"/>
      <c r="I299" s="271"/>
      <c r="J299" s="79"/>
      <c r="K299" s="286"/>
      <c r="L299" s="241"/>
    </row>
    <row r="300" spans="2:12" x14ac:dyDescent="0.25">
      <c r="B300" s="79"/>
      <c r="D300" s="271"/>
      <c r="E300" s="271"/>
      <c r="F300" s="271"/>
      <c r="G300" s="271"/>
      <c r="H300" s="271"/>
      <c r="I300" s="271"/>
      <c r="J300" s="79"/>
      <c r="K300" s="286"/>
      <c r="L300" s="241"/>
    </row>
    <row r="301" spans="2:12" x14ac:dyDescent="0.25">
      <c r="B301" s="79"/>
      <c r="D301" s="271"/>
      <c r="E301" s="271"/>
      <c r="F301" s="271"/>
      <c r="G301" s="271"/>
      <c r="H301" s="271"/>
      <c r="I301" s="271"/>
      <c r="J301" s="79"/>
      <c r="K301" s="286"/>
      <c r="L301" s="241"/>
    </row>
    <row r="302" spans="2:12" x14ac:dyDescent="0.25">
      <c r="B302" s="79"/>
      <c r="D302" s="271"/>
      <c r="E302" s="271"/>
      <c r="F302" s="271"/>
      <c r="G302" s="271"/>
      <c r="H302" s="271"/>
      <c r="I302" s="271"/>
      <c r="J302" s="79"/>
      <c r="K302" s="286"/>
      <c r="L302" s="241"/>
    </row>
    <row r="303" spans="2:12" x14ac:dyDescent="0.25">
      <c r="B303" s="79"/>
      <c r="D303" s="271"/>
      <c r="E303" s="271"/>
      <c r="F303" s="271"/>
      <c r="G303" s="271"/>
      <c r="H303" s="271"/>
      <c r="I303" s="271"/>
      <c r="J303" s="79"/>
      <c r="K303" s="286"/>
      <c r="L303" s="241"/>
    </row>
    <row r="304" spans="2:12" x14ac:dyDescent="0.25">
      <c r="B304" s="79"/>
      <c r="D304" s="271"/>
      <c r="E304" s="271"/>
      <c r="F304" s="271"/>
      <c r="G304" s="271"/>
      <c r="H304" s="271"/>
      <c r="I304" s="271"/>
      <c r="J304" s="79"/>
      <c r="K304" s="286"/>
      <c r="L304" s="241"/>
    </row>
    <row r="305" spans="2:12" x14ac:dyDescent="0.25">
      <c r="B305" s="79"/>
      <c r="D305" s="271"/>
      <c r="E305" s="271"/>
      <c r="F305" s="271"/>
      <c r="G305" s="271"/>
      <c r="H305" s="271"/>
      <c r="I305" s="271"/>
      <c r="J305" s="79"/>
      <c r="K305" s="286"/>
      <c r="L305" s="241"/>
    </row>
    <row r="306" spans="2:12" x14ac:dyDescent="0.25">
      <c r="B306" s="79"/>
      <c r="D306" s="271"/>
      <c r="E306" s="271"/>
      <c r="F306" s="271"/>
      <c r="G306" s="271"/>
      <c r="H306" s="271"/>
      <c r="I306" s="271"/>
      <c r="J306" s="79"/>
      <c r="K306" s="286"/>
      <c r="L306" s="241"/>
    </row>
    <row r="307" spans="2:12" x14ac:dyDescent="0.25">
      <c r="B307" s="79"/>
      <c r="D307" s="271"/>
      <c r="E307" s="271"/>
      <c r="F307" s="271"/>
      <c r="G307" s="271"/>
      <c r="H307" s="271"/>
      <c r="I307" s="271"/>
      <c r="J307" s="79"/>
      <c r="K307" s="286"/>
      <c r="L307" s="241"/>
    </row>
    <row r="308" spans="2:12" x14ac:dyDescent="0.25">
      <c r="B308" s="79"/>
      <c r="D308" s="271"/>
      <c r="E308" s="271"/>
      <c r="F308" s="271"/>
      <c r="G308" s="271"/>
      <c r="H308" s="271"/>
      <c r="I308" s="271"/>
      <c r="J308" s="79"/>
      <c r="K308" s="286"/>
      <c r="L308" s="241"/>
    </row>
    <row r="309" spans="2:12" x14ac:dyDescent="0.25">
      <c r="B309" s="79"/>
      <c r="D309" s="271"/>
      <c r="E309" s="271"/>
      <c r="F309" s="271"/>
      <c r="G309" s="271"/>
      <c r="H309" s="271"/>
      <c r="I309" s="271"/>
      <c r="J309" s="79"/>
      <c r="K309" s="286"/>
      <c r="L309" s="241"/>
    </row>
    <row r="310" spans="2:12" x14ac:dyDescent="0.25">
      <c r="B310" s="79"/>
      <c r="D310" s="271"/>
      <c r="E310" s="271"/>
      <c r="F310" s="271"/>
      <c r="G310" s="271"/>
      <c r="H310" s="271"/>
      <c r="I310" s="271"/>
      <c r="J310" s="79"/>
      <c r="K310" s="286"/>
      <c r="L310" s="241"/>
    </row>
    <row r="311" spans="2:12" x14ac:dyDescent="0.25">
      <c r="B311" s="79"/>
      <c r="D311" s="271"/>
      <c r="E311" s="271"/>
      <c r="F311" s="271"/>
      <c r="G311" s="271"/>
      <c r="H311" s="271"/>
      <c r="I311" s="271"/>
      <c r="J311" s="79"/>
      <c r="K311" s="286"/>
      <c r="L311" s="241"/>
    </row>
    <row r="312" spans="2:12" x14ac:dyDescent="0.25">
      <c r="B312" s="79"/>
      <c r="D312" s="271"/>
      <c r="E312" s="271"/>
      <c r="F312" s="271"/>
      <c r="G312" s="271"/>
      <c r="H312" s="271"/>
      <c r="I312" s="271"/>
      <c r="J312" s="79"/>
      <c r="K312" s="286"/>
      <c r="L312" s="241"/>
    </row>
    <row r="313" spans="2:12" x14ac:dyDescent="0.25">
      <c r="B313" s="79"/>
      <c r="D313" s="271"/>
      <c r="E313" s="271"/>
      <c r="F313" s="271"/>
      <c r="G313" s="271"/>
      <c r="H313" s="271"/>
      <c r="I313" s="271"/>
      <c r="J313" s="79"/>
      <c r="K313" s="286"/>
      <c r="L313" s="241"/>
    </row>
    <row r="314" spans="2:12" x14ac:dyDescent="0.25">
      <c r="B314" s="79"/>
      <c r="D314" s="271"/>
      <c r="E314" s="271"/>
      <c r="F314" s="271"/>
      <c r="G314" s="271"/>
      <c r="H314" s="271"/>
      <c r="I314" s="271"/>
      <c r="J314" s="79"/>
      <c r="K314" s="286"/>
      <c r="L314" s="241"/>
    </row>
    <row r="315" spans="2:12" x14ac:dyDescent="0.25">
      <c r="B315" s="79"/>
      <c r="D315" s="271"/>
      <c r="E315" s="271"/>
      <c r="F315" s="271"/>
      <c r="G315" s="271"/>
      <c r="H315" s="271"/>
      <c r="I315" s="271"/>
      <c r="J315" s="79"/>
      <c r="K315" s="286"/>
      <c r="L315" s="241"/>
    </row>
    <row r="316" spans="2:12" x14ac:dyDescent="0.25">
      <c r="B316" s="79"/>
      <c r="D316" s="271"/>
      <c r="E316" s="271"/>
      <c r="F316" s="271"/>
      <c r="G316" s="271"/>
      <c r="H316" s="271"/>
      <c r="I316" s="271"/>
      <c r="J316" s="79"/>
      <c r="K316" s="286"/>
      <c r="L316" s="241"/>
    </row>
    <row r="317" spans="2:12" x14ac:dyDescent="0.25">
      <c r="B317" s="79"/>
      <c r="D317" s="271"/>
      <c r="E317" s="271"/>
      <c r="F317" s="271"/>
      <c r="G317" s="271"/>
      <c r="H317" s="271"/>
      <c r="I317" s="271"/>
      <c r="J317" s="79"/>
      <c r="K317" s="286"/>
      <c r="L317" s="241"/>
    </row>
    <row r="318" spans="2:12" x14ac:dyDescent="0.25">
      <c r="B318" s="79"/>
      <c r="D318" s="271"/>
      <c r="E318" s="271"/>
      <c r="F318" s="271"/>
      <c r="G318" s="271"/>
      <c r="H318" s="271"/>
      <c r="I318" s="271"/>
      <c r="J318" s="79"/>
      <c r="K318" s="286"/>
      <c r="L318" s="241"/>
    </row>
    <row r="319" spans="2:12" x14ac:dyDescent="0.25">
      <c r="B319" s="79"/>
      <c r="D319" s="271"/>
      <c r="E319" s="271"/>
      <c r="F319" s="271"/>
      <c r="G319" s="271"/>
      <c r="H319" s="271"/>
      <c r="I319" s="271"/>
      <c r="J319" s="79"/>
      <c r="K319" s="286"/>
      <c r="L319" s="241"/>
    </row>
    <row r="320" spans="2:12" x14ac:dyDescent="0.25">
      <c r="B320" s="79"/>
      <c r="D320" s="271"/>
      <c r="E320" s="271"/>
      <c r="F320" s="271"/>
      <c r="G320" s="271"/>
      <c r="H320" s="271"/>
      <c r="I320" s="271"/>
      <c r="J320" s="79"/>
      <c r="K320" s="286"/>
      <c r="L320" s="241"/>
    </row>
    <row r="321" spans="2:12" x14ac:dyDescent="0.25">
      <c r="B321" s="79"/>
      <c r="D321" s="271"/>
      <c r="E321" s="271"/>
      <c r="F321" s="271"/>
      <c r="G321" s="271"/>
      <c r="H321" s="271"/>
      <c r="I321" s="271"/>
      <c r="J321" s="79"/>
      <c r="K321" s="286"/>
      <c r="L321" s="241"/>
    </row>
    <row r="322" spans="2:12" x14ac:dyDescent="0.25">
      <c r="B322" s="79"/>
      <c r="D322" s="271"/>
      <c r="E322" s="271"/>
      <c r="F322" s="271"/>
      <c r="G322" s="271"/>
      <c r="H322" s="271"/>
      <c r="I322" s="271"/>
      <c r="J322" s="79"/>
      <c r="K322" s="286"/>
      <c r="L322" s="241"/>
    </row>
    <row r="323" spans="2:12" x14ac:dyDescent="0.25">
      <c r="B323" s="79"/>
      <c r="D323" s="271"/>
      <c r="E323" s="271"/>
      <c r="F323" s="271"/>
      <c r="G323" s="271"/>
      <c r="H323" s="271"/>
      <c r="I323" s="271"/>
      <c r="J323" s="79"/>
      <c r="K323" s="286"/>
      <c r="L323" s="241"/>
    </row>
    <row r="324" spans="2:12" x14ac:dyDescent="0.25">
      <c r="B324" s="79"/>
      <c r="D324" s="271"/>
      <c r="E324" s="271"/>
      <c r="F324" s="271"/>
      <c r="G324" s="271"/>
      <c r="H324" s="271"/>
      <c r="I324" s="271"/>
      <c r="J324" s="79"/>
      <c r="K324" s="286"/>
      <c r="L324" s="241"/>
    </row>
    <row r="325" spans="2:12" x14ac:dyDescent="0.25">
      <c r="B325" s="79"/>
      <c r="D325" s="271"/>
      <c r="E325" s="271"/>
      <c r="F325" s="271"/>
      <c r="G325" s="271"/>
      <c r="H325" s="271"/>
      <c r="I325" s="271"/>
      <c r="J325" s="79"/>
      <c r="K325" s="286"/>
      <c r="L325" s="241"/>
    </row>
    <row r="326" spans="2:12" x14ac:dyDescent="0.25">
      <c r="B326" s="79"/>
      <c r="D326" s="271"/>
      <c r="E326" s="271"/>
      <c r="F326" s="271"/>
      <c r="G326" s="271"/>
      <c r="H326" s="271"/>
      <c r="I326" s="271"/>
      <c r="J326" s="79"/>
      <c r="K326" s="286"/>
      <c r="L326" s="241"/>
    </row>
    <row r="327" spans="2:12" x14ac:dyDescent="0.25">
      <c r="B327" s="79"/>
      <c r="D327" s="271"/>
      <c r="E327" s="271"/>
      <c r="F327" s="271"/>
      <c r="G327" s="271"/>
      <c r="H327" s="271"/>
      <c r="I327" s="271"/>
      <c r="J327" s="79"/>
      <c r="K327" s="286"/>
      <c r="L327" s="241"/>
    </row>
    <row r="328" spans="2:12" x14ac:dyDescent="0.25">
      <c r="B328" s="79"/>
      <c r="D328" s="271"/>
      <c r="E328" s="271"/>
      <c r="F328" s="271"/>
      <c r="G328" s="271"/>
      <c r="H328" s="271"/>
      <c r="I328" s="271"/>
      <c r="J328" s="79"/>
      <c r="K328" s="286"/>
      <c r="L328" s="241"/>
    </row>
    <row r="329" spans="2:12" x14ac:dyDescent="0.25">
      <c r="B329" s="79"/>
      <c r="D329" s="271"/>
      <c r="E329" s="271"/>
      <c r="F329" s="271"/>
      <c r="G329" s="271"/>
      <c r="H329" s="271"/>
      <c r="I329" s="271"/>
      <c r="J329" s="79"/>
      <c r="K329" s="286"/>
      <c r="L329" s="241"/>
    </row>
    <row r="330" spans="2:12" x14ac:dyDescent="0.25">
      <c r="B330" s="79"/>
      <c r="D330" s="271"/>
      <c r="E330" s="271"/>
      <c r="F330" s="271"/>
      <c r="G330" s="271"/>
      <c r="H330" s="271"/>
      <c r="I330" s="271"/>
      <c r="J330" s="79"/>
      <c r="K330" s="286"/>
      <c r="L330" s="241"/>
    </row>
    <row r="331" spans="2:12" x14ac:dyDescent="0.25">
      <c r="B331" s="79"/>
      <c r="D331" s="271"/>
      <c r="E331" s="271"/>
      <c r="F331" s="271"/>
      <c r="G331" s="271"/>
      <c r="H331" s="271"/>
      <c r="I331" s="271"/>
      <c r="J331" s="79"/>
      <c r="K331" s="286"/>
      <c r="L331" s="241"/>
    </row>
    <row r="332" spans="2:12" x14ac:dyDescent="0.25">
      <c r="B332" s="79"/>
      <c r="D332" s="271"/>
      <c r="E332" s="271"/>
      <c r="F332" s="271"/>
      <c r="G332" s="271"/>
      <c r="H332" s="271"/>
      <c r="I332" s="271"/>
      <c r="J332" s="79"/>
      <c r="K332" s="286"/>
      <c r="L332" s="241"/>
    </row>
    <row r="333" spans="2:12" x14ac:dyDescent="0.25">
      <c r="B333" s="79"/>
      <c r="D333" s="271"/>
      <c r="E333" s="271"/>
      <c r="F333" s="271"/>
      <c r="G333" s="271"/>
      <c r="H333" s="271"/>
      <c r="I333" s="271"/>
      <c r="J333" s="79"/>
      <c r="K333" s="286"/>
      <c r="L333" s="241"/>
    </row>
    <row r="334" spans="2:12" x14ac:dyDescent="0.25">
      <c r="B334" s="79"/>
      <c r="D334" s="271"/>
      <c r="E334" s="271"/>
      <c r="F334" s="271"/>
      <c r="G334" s="271"/>
      <c r="H334" s="271"/>
      <c r="I334" s="271"/>
      <c r="J334" s="79"/>
      <c r="K334" s="286"/>
      <c r="L334" s="241"/>
    </row>
    <row r="335" spans="2:12" x14ac:dyDescent="0.25">
      <c r="B335" s="79"/>
      <c r="D335" s="271"/>
      <c r="E335" s="271"/>
      <c r="F335" s="271"/>
      <c r="G335" s="271"/>
      <c r="H335" s="271"/>
      <c r="I335" s="271"/>
      <c r="J335" s="79"/>
      <c r="K335" s="286"/>
      <c r="L335" s="241"/>
    </row>
    <row r="336" spans="2:12" x14ac:dyDescent="0.25">
      <c r="B336" s="79"/>
      <c r="D336" s="271"/>
      <c r="E336" s="271"/>
      <c r="F336" s="271"/>
      <c r="G336" s="271"/>
      <c r="H336" s="271"/>
      <c r="I336" s="271"/>
      <c r="J336" s="79"/>
      <c r="K336" s="286"/>
      <c r="L336" s="241"/>
    </row>
    <row r="337" spans="2:12" x14ac:dyDescent="0.25">
      <c r="B337" s="79"/>
      <c r="D337" s="271"/>
      <c r="E337" s="271"/>
      <c r="F337" s="271"/>
      <c r="G337" s="271"/>
      <c r="H337" s="271"/>
      <c r="I337" s="271"/>
      <c r="J337" s="79"/>
      <c r="K337" s="286"/>
      <c r="L337" s="241"/>
    </row>
    <row r="338" spans="2:12" x14ac:dyDescent="0.25">
      <c r="B338" s="79"/>
      <c r="D338" s="271"/>
      <c r="E338" s="271"/>
      <c r="F338" s="271"/>
      <c r="G338" s="271"/>
      <c r="H338" s="271"/>
      <c r="I338" s="271"/>
      <c r="J338" s="79"/>
      <c r="K338" s="286"/>
      <c r="L338" s="241"/>
    </row>
    <row r="339" spans="2:12" x14ac:dyDescent="0.25">
      <c r="B339" s="79"/>
      <c r="D339" s="271"/>
      <c r="E339" s="271"/>
      <c r="F339" s="271"/>
      <c r="G339" s="271"/>
      <c r="H339" s="271"/>
      <c r="I339" s="271"/>
      <c r="J339" s="79"/>
      <c r="K339" s="286"/>
      <c r="L339" s="241"/>
    </row>
    <row r="340" spans="2:12" x14ac:dyDescent="0.25">
      <c r="B340" s="79"/>
      <c r="D340" s="271"/>
      <c r="E340" s="271"/>
      <c r="F340" s="271"/>
      <c r="G340" s="271"/>
      <c r="H340" s="271"/>
      <c r="I340" s="271"/>
      <c r="J340" s="79"/>
      <c r="K340" s="286"/>
      <c r="L340" s="241"/>
    </row>
    <row r="341" spans="2:12" x14ac:dyDescent="0.25">
      <c r="B341" s="79"/>
      <c r="D341" s="271"/>
      <c r="E341" s="271"/>
      <c r="F341" s="271"/>
      <c r="G341" s="271"/>
      <c r="H341" s="271"/>
      <c r="I341" s="271"/>
      <c r="J341" s="79"/>
      <c r="K341" s="286"/>
      <c r="L341" s="241"/>
    </row>
    <row r="342" spans="2:12" x14ac:dyDescent="0.25">
      <c r="B342" s="79"/>
      <c r="D342" s="271"/>
      <c r="E342" s="271"/>
      <c r="F342" s="271"/>
      <c r="G342" s="271"/>
      <c r="H342" s="271"/>
      <c r="I342" s="271"/>
      <c r="J342" s="79"/>
      <c r="K342" s="286"/>
      <c r="L342" s="241"/>
    </row>
    <row r="343" spans="2:12" x14ac:dyDescent="0.25">
      <c r="B343" s="79"/>
      <c r="D343" s="271"/>
      <c r="E343" s="271"/>
      <c r="F343" s="271"/>
      <c r="G343" s="271"/>
      <c r="H343" s="271"/>
      <c r="I343" s="271"/>
      <c r="J343" s="79"/>
      <c r="K343" s="286"/>
      <c r="L343" s="241"/>
    </row>
    <row r="344" spans="2:12" x14ac:dyDescent="0.25">
      <c r="B344" s="79"/>
      <c r="D344" s="271"/>
      <c r="E344" s="271"/>
      <c r="F344" s="271"/>
      <c r="G344" s="271"/>
      <c r="H344" s="271"/>
      <c r="I344" s="271"/>
      <c r="J344" s="79"/>
      <c r="K344" s="286"/>
      <c r="L344" s="241"/>
    </row>
    <row r="345" spans="2:12" x14ac:dyDescent="0.25">
      <c r="B345" s="79"/>
      <c r="D345" s="271"/>
      <c r="E345" s="271"/>
      <c r="F345" s="271"/>
      <c r="G345" s="271"/>
      <c r="H345" s="271"/>
      <c r="I345" s="271"/>
      <c r="J345" s="79"/>
      <c r="K345" s="286"/>
      <c r="L345" s="241"/>
    </row>
    <row r="346" spans="2:12" x14ac:dyDescent="0.25">
      <c r="B346" s="79"/>
      <c r="D346" s="271"/>
      <c r="E346" s="271"/>
      <c r="F346" s="271"/>
      <c r="G346" s="271"/>
      <c r="H346" s="271"/>
      <c r="I346" s="271"/>
      <c r="J346" s="79"/>
      <c r="K346" s="286"/>
      <c r="L346" s="241"/>
    </row>
    <row r="347" spans="2:12" x14ac:dyDescent="0.25">
      <c r="B347" s="79"/>
      <c r="D347" s="271"/>
      <c r="E347" s="271"/>
      <c r="F347" s="271"/>
      <c r="G347" s="271"/>
      <c r="H347" s="271"/>
      <c r="I347" s="271"/>
      <c r="J347" s="79"/>
      <c r="K347" s="286"/>
      <c r="L347" s="241"/>
    </row>
    <row r="348" spans="2:12" x14ac:dyDescent="0.25">
      <c r="B348" s="79"/>
      <c r="D348" s="271"/>
      <c r="E348" s="271"/>
      <c r="F348" s="271"/>
      <c r="G348" s="271"/>
      <c r="H348" s="271"/>
      <c r="I348" s="271"/>
      <c r="J348" s="79"/>
      <c r="K348" s="286"/>
      <c r="L348" s="241"/>
    </row>
    <row r="349" spans="2:12" x14ac:dyDescent="0.25">
      <c r="B349" s="79"/>
      <c r="D349" s="271"/>
      <c r="E349" s="271"/>
      <c r="F349" s="271"/>
      <c r="G349" s="271"/>
      <c r="H349" s="271"/>
      <c r="I349" s="271"/>
      <c r="J349" s="79"/>
      <c r="K349" s="286"/>
      <c r="L349" s="241"/>
    </row>
    <row r="350" spans="2:12" x14ac:dyDescent="0.25">
      <c r="B350" s="79"/>
      <c r="D350" s="271"/>
      <c r="E350" s="271"/>
      <c r="F350" s="271"/>
      <c r="G350" s="271"/>
      <c r="H350" s="271"/>
      <c r="I350" s="271"/>
      <c r="J350" s="79"/>
      <c r="K350" s="286"/>
      <c r="L350" s="241"/>
    </row>
    <row r="351" spans="2:12" x14ac:dyDescent="0.25">
      <c r="B351" s="79"/>
      <c r="D351" s="271"/>
      <c r="E351" s="271"/>
      <c r="F351" s="271"/>
      <c r="G351" s="271"/>
      <c r="H351" s="271"/>
      <c r="I351" s="271"/>
      <c r="J351" s="79"/>
      <c r="K351" s="286"/>
      <c r="L351" s="241"/>
    </row>
    <row r="352" spans="2:12" x14ac:dyDescent="0.25">
      <c r="B352" s="79"/>
      <c r="D352" s="271"/>
      <c r="E352" s="271"/>
      <c r="F352" s="271"/>
      <c r="G352" s="271"/>
      <c r="H352" s="271"/>
      <c r="I352" s="271"/>
      <c r="J352" s="79"/>
      <c r="K352" s="286"/>
      <c r="L352" s="241"/>
    </row>
    <row r="353" spans="2:12" x14ac:dyDescent="0.25">
      <c r="B353" s="79"/>
      <c r="D353" s="271"/>
      <c r="E353" s="271"/>
      <c r="F353" s="271"/>
      <c r="G353" s="271"/>
      <c r="H353" s="271"/>
      <c r="I353" s="271"/>
      <c r="J353" s="79"/>
      <c r="K353" s="286"/>
      <c r="L353" s="241"/>
    </row>
    <row r="354" spans="2:12" x14ac:dyDescent="0.25">
      <c r="B354" s="79"/>
      <c r="D354" s="271"/>
      <c r="E354" s="271"/>
      <c r="F354" s="271"/>
      <c r="G354" s="271"/>
      <c r="H354" s="271"/>
      <c r="I354" s="271"/>
      <c r="J354" s="79"/>
      <c r="K354" s="286"/>
      <c r="L354" s="241"/>
    </row>
    <row r="355" spans="2:12" x14ac:dyDescent="0.25">
      <c r="B355" s="79"/>
      <c r="D355" s="271"/>
      <c r="E355" s="271"/>
      <c r="F355" s="271"/>
      <c r="G355" s="271"/>
      <c r="H355" s="271"/>
      <c r="I355" s="271"/>
      <c r="J355" s="79"/>
      <c r="K355" s="286"/>
      <c r="L355" s="241"/>
    </row>
    <row r="356" spans="2:12" x14ac:dyDescent="0.25">
      <c r="B356" s="79"/>
      <c r="D356" s="271"/>
      <c r="E356" s="271"/>
      <c r="F356" s="271"/>
      <c r="G356" s="271"/>
      <c r="H356" s="271"/>
      <c r="I356" s="271"/>
      <c r="J356" s="79"/>
      <c r="K356" s="286"/>
      <c r="L356" s="241"/>
    </row>
    <row r="357" spans="2:12" x14ac:dyDescent="0.25">
      <c r="B357" s="79"/>
      <c r="D357" s="271"/>
      <c r="E357" s="271"/>
      <c r="F357" s="271"/>
      <c r="G357" s="271"/>
      <c r="H357" s="271"/>
      <c r="I357" s="271"/>
      <c r="J357" s="79"/>
      <c r="K357" s="286"/>
      <c r="L357" s="241"/>
    </row>
    <row r="358" spans="2:12" x14ac:dyDescent="0.25">
      <c r="B358" s="79"/>
      <c r="D358" s="271"/>
      <c r="E358" s="271"/>
      <c r="F358" s="271"/>
      <c r="G358" s="271"/>
      <c r="H358" s="271"/>
      <c r="I358" s="271"/>
      <c r="J358" s="79"/>
      <c r="K358" s="286"/>
      <c r="L358" s="241"/>
    </row>
    <row r="359" spans="2:12" x14ac:dyDescent="0.25">
      <c r="B359" s="79"/>
      <c r="D359" s="271"/>
      <c r="E359" s="271"/>
      <c r="F359" s="271"/>
      <c r="G359" s="271"/>
      <c r="H359" s="271"/>
      <c r="I359" s="271"/>
      <c r="J359" s="79"/>
      <c r="K359" s="286"/>
      <c r="L359" s="241"/>
    </row>
    <row r="360" spans="2:12" x14ac:dyDescent="0.25">
      <c r="B360" s="79"/>
      <c r="D360" s="271"/>
      <c r="E360" s="271"/>
      <c r="F360" s="271"/>
      <c r="G360" s="271"/>
      <c r="H360" s="271"/>
      <c r="I360" s="271"/>
      <c r="J360" s="79"/>
      <c r="K360" s="286"/>
      <c r="L360" s="241"/>
    </row>
    <row r="361" spans="2:12" x14ac:dyDescent="0.25">
      <c r="B361" s="79"/>
      <c r="D361" s="271"/>
      <c r="E361" s="271"/>
      <c r="F361" s="271"/>
      <c r="G361" s="271"/>
      <c r="H361" s="271"/>
      <c r="I361" s="271"/>
      <c r="J361" s="79"/>
      <c r="K361" s="286"/>
      <c r="L361" s="241"/>
    </row>
    <row r="362" spans="2:12" x14ac:dyDescent="0.25">
      <c r="B362" s="79"/>
      <c r="D362" s="271"/>
      <c r="E362" s="271"/>
      <c r="F362" s="271"/>
      <c r="G362" s="271"/>
      <c r="H362" s="271"/>
      <c r="I362" s="271"/>
      <c r="J362" s="79"/>
      <c r="K362" s="286"/>
      <c r="L362" s="241"/>
    </row>
    <row r="363" spans="2:12" x14ac:dyDescent="0.25">
      <c r="B363" s="79"/>
      <c r="D363" s="271"/>
      <c r="E363" s="271"/>
      <c r="F363" s="271"/>
      <c r="G363" s="271"/>
      <c r="H363" s="271"/>
      <c r="I363" s="271"/>
      <c r="J363" s="79"/>
      <c r="K363" s="286"/>
      <c r="L363" s="241"/>
    </row>
    <row r="364" spans="2:12" x14ac:dyDescent="0.25">
      <c r="B364" s="79"/>
      <c r="D364" s="271"/>
      <c r="E364" s="271"/>
      <c r="F364" s="271"/>
      <c r="G364" s="271"/>
      <c r="H364" s="271"/>
      <c r="I364" s="271"/>
      <c r="J364" s="79"/>
      <c r="K364" s="286"/>
      <c r="L364" s="241"/>
    </row>
    <row r="365" spans="2:12" x14ac:dyDescent="0.25">
      <c r="B365" s="79"/>
      <c r="D365" s="271"/>
      <c r="E365" s="271"/>
      <c r="F365" s="271"/>
      <c r="G365" s="271"/>
      <c r="H365" s="271"/>
      <c r="I365" s="271"/>
      <c r="J365" s="79"/>
      <c r="K365" s="286"/>
      <c r="L365" s="241"/>
    </row>
    <row r="366" spans="2:12" x14ac:dyDescent="0.25">
      <c r="B366" s="79"/>
      <c r="D366" s="271"/>
      <c r="E366" s="271"/>
      <c r="F366" s="271"/>
      <c r="G366" s="271"/>
      <c r="H366" s="271"/>
      <c r="I366" s="271"/>
      <c r="J366" s="79"/>
      <c r="K366" s="286"/>
      <c r="L366" s="241"/>
    </row>
    <row r="367" spans="2:12" x14ac:dyDescent="0.25">
      <c r="B367" s="79"/>
      <c r="D367" s="271"/>
      <c r="E367" s="271"/>
      <c r="F367" s="271"/>
      <c r="G367" s="271"/>
      <c r="H367" s="271"/>
      <c r="I367" s="271"/>
      <c r="J367" s="79"/>
      <c r="K367" s="286"/>
      <c r="L367" s="241"/>
    </row>
    <row r="368" spans="2:12" x14ac:dyDescent="0.25">
      <c r="B368" s="79"/>
      <c r="D368" s="271"/>
      <c r="E368" s="271"/>
      <c r="F368" s="271"/>
      <c r="G368" s="271"/>
      <c r="H368" s="271"/>
      <c r="I368" s="271"/>
      <c r="J368" s="79"/>
      <c r="K368" s="286"/>
      <c r="L368" s="241"/>
    </row>
    <row r="369" spans="2:12" x14ac:dyDescent="0.25">
      <c r="B369" s="79"/>
      <c r="D369" s="271"/>
      <c r="E369" s="271"/>
      <c r="F369" s="271"/>
      <c r="G369" s="271"/>
      <c r="H369" s="271"/>
      <c r="I369" s="271"/>
      <c r="J369" s="79"/>
      <c r="K369" s="286"/>
      <c r="L369" s="241"/>
    </row>
    <row r="370" spans="2:12" x14ac:dyDescent="0.25">
      <c r="B370" s="79"/>
      <c r="D370" s="271"/>
      <c r="E370" s="271"/>
      <c r="F370" s="271"/>
      <c r="G370" s="271"/>
      <c r="H370" s="271"/>
      <c r="I370" s="271"/>
      <c r="J370" s="79"/>
      <c r="K370" s="286"/>
      <c r="L370" s="241"/>
    </row>
    <row r="371" spans="2:12" x14ac:dyDescent="0.25">
      <c r="B371" s="79"/>
      <c r="D371" s="271"/>
      <c r="E371" s="271"/>
      <c r="F371" s="271"/>
      <c r="G371" s="271"/>
      <c r="H371" s="271"/>
      <c r="I371" s="271"/>
      <c r="J371" s="79"/>
      <c r="K371" s="286"/>
      <c r="L371" s="241"/>
    </row>
    <row r="372" spans="2:12" x14ac:dyDescent="0.25">
      <c r="B372" s="79"/>
      <c r="D372" s="271"/>
      <c r="E372" s="271"/>
      <c r="F372" s="271"/>
      <c r="G372" s="271"/>
      <c r="H372" s="271"/>
      <c r="I372" s="271"/>
      <c r="J372" s="79"/>
      <c r="K372" s="286"/>
      <c r="L372" s="241"/>
    </row>
    <row r="373" spans="2:12" x14ac:dyDescent="0.25">
      <c r="B373" s="79"/>
      <c r="D373" s="271"/>
      <c r="E373" s="271"/>
      <c r="F373" s="271"/>
      <c r="G373" s="271"/>
      <c r="H373" s="271"/>
      <c r="I373" s="271"/>
      <c r="J373" s="79"/>
      <c r="K373" s="286"/>
      <c r="L373" s="241"/>
    </row>
    <row r="374" spans="2:12" x14ac:dyDescent="0.25">
      <c r="B374" s="79"/>
      <c r="D374" s="271"/>
      <c r="E374" s="271"/>
      <c r="F374" s="271"/>
      <c r="G374" s="271"/>
      <c r="H374" s="271"/>
      <c r="I374" s="271"/>
      <c r="J374" s="79"/>
      <c r="K374" s="286"/>
      <c r="L374" s="241"/>
    </row>
    <row r="375" spans="2:12" x14ac:dyDescent="0.25">
      <c r="B375" s="79"/>
      <c r="D375" s="271"/>
      <c r="E375" s="271"/>
      <c r="F375" s="271"/>
      <c r="G375" s="271"/>
      <c r="H375" s="271"/>
      <c r="I375" s="271"/>
      <c r="J375" s="79"/>
      <c r="K375" s="286"/>
      <c r="L375" s="241"/>
    </row>
    <row r="376" spans="2:12" x14ac:dyDescent="0.25">
      <c r="B376" s="79"/>
      <c r="D376" s="271"/>
      <c r="E376" s="271"/>
      <c r="F376" s="271"/>
      <c r="G376" s="271"/>
      <c r="H376" s="271"/>
      <c r="I376" s="271"/>
      <c r="J376" s="79"/>
      <c r="K376" s="286"/>
      <c r="L376" s="241"/>
    </row>
    <row r="377" spans="2:12" x14ac:dyDescent="0.25">
      <c r="B377" s="79"/>
      <c r="D377" s="271"/>
      <c r="E377" s="271"/>
      <c r="F377" s="271"/>
      <c r="G377" s="271"/>
      <c r="H377" s="271"/>
      <c r="I377" s="271"/>
      <c r="J377" s="79"/>
      <c r="K377" s="286"/>
      <c r="L377" s="241"/>
    </row>
    <row r="378" spans="2:12" x14ac:dyDescent="0.25">
      <c r="B378" s="79"/>
      <c r="D378" s="271"/>
      <c r="E378" s="271"/>
      <c r="F378" s="271"/>
      <c r="G378" s="271"/>
      <c r="H378" s="271"/>
      <c r="I378" s="271"/>
      <c r="J378" s="79"/>
      <c r="K378" s="286"/>
      <c r="L378" s="241"/>
    </row>
    <row r="379" spans="2:12" x14ac:dyDescent="0.25">
      <c r="B379" s="79"/>
      <c r="D379" s="271"/>
      <c r="E379" s="271"/>
      <c r="F379" s="271"/>
      <c r="G379" s="271"/>
      <c r="H379" s="271"/>
      <c r="I379" s="271"/>
      <c r="J379" s="79"/>
      <c r="K379" s="286"/>
      <c r="L379" s="241"/>
    </row>
    <row r="380" spans="2:12" x14ac:dyDescent="0.25">
      <c r="B380" s="79"/>
      <c r="D380" s="271"/>
      <c r="E380" s="271"/>
      <c r="F380" s="271"/>
      <c r="G380" s="271"/>
      <c r="H380" s="271"/>
      <c r="I380" s="271"/>
      <c r="J380" s="79"/>
      <c r="K380" s="286"/>
      <c r="L380" s="241"/>
    </row>
    <row r="381" spans="2:12" x14ac:dyDescent="0.25">
      <c r="B381" s="79"/>
      <c r="D381" s="271"/>
      <c r="E381" s="271"/>
      <c r="F381" s="271"/>
      <c r="G381" s="271"/>
      <c r="H381" s="271"/>
      <c r="I381" s="271"/>
      <c r="J381" s="79"/>
      <c r="K381" s="286"/>
      <c r="L381" s="241"/>
    </row>
    <row r="382" spans="2:12" x14ac:dyDescent="0.25">
      <c r="B382" s="79"/>
      <c r="D382" s="271"/>
      <c r="E382" s="271"/>
      <c r="F382" s="271"/>
      <c r="G382" s="271"/>
      <c r="H382" s="271"/>
      <c r="I382" s="271"/>
      <c r="J382" s="79"/>
      <c r="K382" s="286"/>
      <c r="L382" s="241"/>
    </row>
    <row r="383" spans="2:12" x14ac:dyDescent="0.25">
      <c r="B383" s="79"/>
      <c r="D383" s="271"/>
      <c r="E383" s="271"/>
      <c r="F383" s="271"/>
      <c r="G383" s="271"/>
      <c r="H383" s="271"/>
      <c r="I383" s="271"/>
      <c r="J383" s="79"/>
      <c r="K383" s="286"/>
      <c r="L383" s="241"/>
    </row>
    <row r="384" spans="2:12" x14ac:dyDescent="0.25">
      <c r="B384" s="79"/>
      <c r="D384" s="271"/>
      <c r="E384" s="271"/>
      <c r="F384" s="271"/>
      <c r="G384" s="271"/>
      <c r="H384" s="271"/>
      <c r="I384" s="271"/>
      <c r="J384" s="79"/>
      <c r="K384" s="286"/>
      <c r="L384" s="241"/>
    </row>
    <row r="385" spans="2:12" x14ac:dyDescent="0.25">
      <c r="B385" s="79"/>
      <c r="D385" s="271"/>
      <c r="E385" s="271"/>
      <c r="F385" s="271"/>
      <c r="G385" s="271"/>
      <c r="H385" s="271"/>
      <c r="I385" s="271"/>
      <c r="J385" s="79"/>
      <c r="K385" s="286"/>
      <c r="L385" s="241"/>
    </row>
    <row r="386" spans="2:12" x14ac:dyDescent="0.25">
      <c r="B386" s="79"/>
      <c r="D386" s="271"/>
      <c r="E386" s="271"/>
      <c r="F386" s="271"/>
      <c r="G386" s="271"/>
      <c r="H386" s="271"/>
      <c r="I386" s="271"/>
      <c r="J386" s="79"/>
      <c r="K386" s="286"/>
      <c r="L386" s="241"/>
    </row>
    <row r="387" spans="2:12" x14ac:dyDescent="0.25">
      <c r="B387" s="79"/>
      <c r="D387" s="271"/>
      <c r="E387" s="271"/>
      <c r="F387" s="271"/>
      <c r="G387" s="271"/>
      <c r="H387" s="271"/>
      <c r="I387" s="271"/>
      <c r="J387" s="79"/>
      <c r="K387" s="286"/>
      <c r="L387" s="241"/>
    </row>
    <row r="388" spans="2:12" x14ac:dyDescent="0.25">
      <c r="B388" s="79"/>
      <c r="D388" s="271"/>
      <c r="E388" s="271"/>
      <c r="F388" s="271"/>
      <c r="G388" s="271"/>
      <c r="H388" s="271"/>
      <c r="I388" s="271"/>
      <c r="J388" s="79"/>
      <c r="K388" s="286"/>
      <c r="L388" s="241"/>
    </row>
    <row r="389" spans="2:12" x14ac:dyDescent="0.25">
      <c r="B389" s="79"/>
      <c r="D389" s="271"/>
      <c r="E389" s="271"/>
      <c r="F389" s="271"/>
      <c r="G389" s="271"/>
      <c r="H389" s="271"/>
      <c r="I389" s="271"/>
      <c r="J389" s="79"/>
      <c r="K389" s="286"/>
      <c r="L389" s="241"/>
    </row>
    <row r="390" spans="2:12" x14ac:dyDescent="0.25">
      <c r="B390" s="79"/>
      <c r="D390" s="271"/>
      <c r="E390" s="271"/>
      <c r="F390" s="271"/>
      <c r="G390" s="271"/>
      <c r="H390" s="271"/>
      <c r="I390" s="271"/>
      <c r="J390" s="79"/>
      <c r="K390" s="286"/>
      <c r="L390" s="241"/>
    </row>
    <row r="391" spans="2:12" x14ac:dyDescent="0.25">
      <c r="B391" s="79"/>
      <c r="D391" s="271"/>
      <c r="E391" s="271"/>
      <c r="F391" s="271"/>
      <c r="G391" s="271"/>
      <c r="H391" s="271"/>
      <c r="I391" s="271"/>
      <c r="J391" s="79"/>
      <c r="K391" s="286"/>
      <c r="L391" s="241"/>
    </row>
    <row r="392" spans="2:12" x14ac:dyDescent="0.25">
      <c r="B392" s="79"/>
      <c r="D392" s="271"/>
      <c r="E392" s="271"/>
      <c r="F392" s="271"/>
      <c r="G392" s="271"/>
      <c r="H392" s="271"/>
      <c r="I392" s="271"/>
      <c r="J392" s="79"/>
      <c r="K392" s="286"/>
      <c r="L392" s="241"/>
    </row>
    <row r="393" spans="2:12" x14ac:dyDescent="0.25">
      <c r="B393" s="79"/>
      <c r="D393" s="271"/>
      <c r="E393" s="271"/>
      <c r="F393" s="271"/>
      <c r="G393" s="271"/>
      <c r="H393" s="271"/>
      <c r="I393" s="271"/>
      <c r="J393" s="79"/>
      <c r="K393" s="286"/>
      <c r="L393" s="241"/>
    </row>
    <row r="394" spans="2:12" x14ac:dyDescent="0.25">
      <c r="B394" s="79"/>
      <c r="D394" s="271"/>
      <c r="E394" s="271"/>
      <c r="F394" s="271"/>
      <c r="G394" s="271"/>
      <c r="H394" s="271"/>
      <c r="I394" s="271"/>
      <c r="J394" s="79"/>
      <c r="K394" s="286"/>
      <c r="L394" s="241"/>
    </row>
    <row r="395" spans="2:12" x14ac:dyDescent="0.25">
      <c r="B395" s="79"/>
      <c r="D395" s="271"/>
      <c r="E395" s="271"/>
      <c r="F395" s="271"/>
      <c r="G395" s="271"/>
      <c r="H395" s="271"/>
      <c r="I395" s="271"/>
      <c r="J395" s="79"/>
      <c r="K395" s="286"/>
      <c r="L395" s="241"/>
    </row>
    <row r="396" spans="2:12" x14ac:dyDescent="0.25">
      <c r="B396" s="79"/>
      <c r="D396" s="271"/>
      <c r="E396" s="271"/>
      <c r="F396" s="271"/>
      <c r="G396" s="271"/>
      <c r="H396" s="271"/>
      <c r="I396" s="271"/>
      <c r="J396" s="79"/>
      <c r="K396" s="286"/>
      <c r="L396" s="241"/>
    </row>
    <row r="397" spans="2:12" x14ac:dyDescent="0.25">
      <c r="B397" s="79"/>
      <c r="D397" s="271"/>
      <c r="E397" s="271"/>
      <c r="F397" s="271"/>
      <c r="G397" s="271"/>
      <c r="H397" s="271"/>
      <c r="I397" s="271"/>
      <c r="J397" s="79"/>
      <c r="K397" s="286"/>
      <c r="L397" s="241"/>
    </row>
    <row r="398" spans="2:12" x14ac:dyDescent="0.25">
      <c r="B398" s="79"/>
      <c r="D398" s="271"/>
      <c r="E398" s="271"/>
      <c r="F398" s="271"/>
      <c r="G398" s="271"/>
      <c r="H398" s="271"/>
      <c r="I398" s="271"/>
      <c r="J398" s="79"/>
      <c r="K398" s="286"/>
      <c r="L398" s="241"/>
    </row>
    <row r="399" spans="2:12" x14ac:dyDescent="0.25">
      <c r="B399" s="79"/>
      <c r="D399" s="271"/>
      <c r="E399" s="271"/>
      <c r="F399" s="271"/>
      <c r="G399" s="271"/>
      <c r="H399" s="271"/>
      <c r="I399" s="271"/>
      <c r="J399" s="79"/>
      <c r="K399" s="286"/>
      <c r="L399" s="241"/>
    </row>
    <row r="400" spans="2:12" x14ac:dyDescent="0.25">
      <c r="B400" s="79"/>
      <c r="D400" s="271"/>
      <c r="E400" s="271"/>
      <c r="F400" s="271"/>
      <c r="G400" s="271"/>
      <c r="H400" s="271"/>
      <c r="I400" s="271"/>
      <c r="J400" s="79"/>
      <c r="K400" s="286"/>
      <c r="L400" s="241"/>
    </row>
    <row r="401" spans="2:12" x14ac:dyDescent="0.25">
      <c r="B401" s="79"/>
      <c r="D401" s="271"/>
      <c r="E401" s="271"/>
      <c r="F401" s="271"/>
      <c r="G401" s="271"/>
      <c r="H401" s="271"/>
      <c r="I401" s="271"/>
      <c r="J401" s="79"/>
      <c r="K401" s="286"/>
      <c r="L401" s="241"/>
    </row>
    <row r="402" spans="2:12" x14ac:dyDescent="0.25">
      <c r="B402" s="79"/>
      <c r="D402" s="271"/>
      <c r="E402" s="271"/>
      <c r="F402" s="271"/>
      <c r="G402" s="271"/>
      <c r="H402" s="271"/>
      <c r="I402" s="271"/>
      <c r="J402" s="79"/>
      <c r="K402" s="286"/>
      <c r="L402" s="241"/>
    </row>
    <row r="403" spans="2:12" x14ac:dyDescent="0.25">
      <c r="B403" s="79"/>
      <c r="D403" s="271"/>
      <c r="E403" s="271"/>
      <c r="F403" s="271"/>
      <c r="G403" s="271"/>
      <c r="H403" s="271"/>
      <c r="I403" s="271"/>
      <c r="J403" s="79"/>
      <c r="K403" s="286"/>
      <c r="L403" s="241"/>
    </row>
    <row r="404" spans="2:12" x14ac:dyDescent="0.25">
      <c r="B404" s="79"/>
      <c r="D404" s="271"/>
      <c r="E404" s="271"/>
      <c r="F404" s="271"/>
      <c r="G404" s="271"/>
      <c r="H404" s="271"/>
      <c r="I404" s="271"/>
      <c r="J404" s="79"/>
      <c r="K404" s="286"/>
      <c r="L404" s="241"/>
    </row>
    <row r="405" spans="2:12" x14ac:dyDescent="0.25">
      <c r="B405" s="79"/>
      <c r="D405" s="271"/>
      <c r="E405" s="271"/>
      <c r="F405" s="271"/>
      <c r="G405" s="271"/>
      <c r="H405" s="271"/>
      <c r="I405" s="271"/>
      <c r="J405" s="79"/>
      <c r="K405" s="286"/>
      <c r="L405" s="241"/>
    </row>
    <row r="406" spans="2:12" x14ac:dyDescent="0.25">
      <c r="B406" s="79"/>
      <c r="D406" s="271"/>
      <c r="E406" s="271"/>
      <c r="F406" s="271"/>
      <c r="G406" s="271"/>
      <c r="H406" s="271"/>
      <c r="I406" s="271"/>
      <c r="J406" s="79"/>
      <c r="K406" s="286"/>
      <c r="L406" s="241"/>
    </row>
    <row r="407" spans="2:12" x14ac:dyDescent="0.25">
      <c r="B407" s="79"/>
      <c r="D407" s="271"/>
      <c r="E407" s="271"/>
      <c r="F407" s="271"/>
      <c r="G407" s="271"/>
      <c r="H407" s="271"/>
      <c r="I407" s="271"/>
      <c r="J407" s="79"/>
      <c r="K407" s="286"/>
      <c r="L407" s="241"/>
    </row>
    <row r="408" spans="2:12" x14ac:dyDescent="0.25">
      <c r="B408" s="79"/>
      <c r="D408" s="271"/>
      <c r="E408" s="271"/>
      <c r="F408" s="271"/>
      <c r="G408" s="271"/>
      <c r="H408" s="271"/>
      <c r="I408" s="271"/>
      <c r="J408" s="79"/>
      <c r="K408" s="286"/>
      <c r="L408" s="241"/>
    </row>
    <row r="409" spans="2:12" x14ac:dyDescent="0.25">
      <c r="B409" s="79"/>
      <c r="D409" s="271"/>
      <c r="E409" s="271"/>
      <c r="F409" s="271"/>
      <c r="G409" s="271"/>
      <c r="H409" s="271"/>
      <c r="I409" s="271"/>
      <c r="J409" s="79"/>
      <c r="K409" s="286"/>
      <c r="L409" s="241"/>
    </row>
    <row r="410" spans="2:12" x14ac:dyDescent="0.25">
      <c r="B410" s="79"/>
      <c r="D410" s="271"/>
      <c r="E410" s="271"/>
      <c r="F410" s="271"/>
      <c r="G410" s="271"/>
      <c r="H410" s="271"/>
      <c r="I410" s="271"/>
      <c r="J410" s="79"/>
      <c r="K410" s="286"/>
      <c r="L410" s="241"/>
    </row>
    <row r="411" spans="2:12" x14ac:dyDescent="0.25">
      <c r="B411" s="79"/>
      <c r="D411" s="271"/>
      <c r="E411" s="271"/>
      <c r="F411" s="271"/>
      <c r="G411" s="271"/>
      <c r="H411" s="271"/>
      <c r="I411" s="271"/>
      <c r="J411" s="79"/>
      <c r="K411" s="286"/>
      <c r="L411" s="241"/>
    </row>
    <row r="412" spans="2:12" x14ac:dyDescent="0.25">
      <c r="B412" s="79"/>
      <c r="D412" s="271"/>
      <c r="E412" s="271"/>
      <c r="F412" s="271"/>
      <c r="G412" s="271"/>
      <c r="H412" s="271"/>
      <c r="I412" s="271"/>
      <c r="J412" s="79"/>
      <c r="K412" s="286"/>
      <c r="L412" s="241"/>
    </row>
    <row r="413" spans="2:12" x14ac:dyDescent="0.25">
      <c r="B413" s="79"/>
      <c r="D413" s="271"/>
      <c r="E413" s="271"/>
      <c r="F413" s="271"/>
      <c r="G413" s="271"/>
      <c r="H413" s="271"/>
      <c r="I413" s="271"/>
      <c r="J413" s="79"/>
      <c r="K413" s="286"/>
      <c r="L413" s="241"/>
    </row>
    <row r="414" spans="2:12" x14ac:dyDescent="0.25">
      <c r="B414" s="79"/>
      <c r="D414" s="271"/>
      <c r="E414" s="271"/>
      <c r="F414" s="271"/>
      <c r="G414" s="271"/>
      <c r="H414" s="271"/>
      <c r="I414" s="271"/>
      <c r="J414" s="79"/>
      <c r="K414" s="286"/>
      <c r="L414" s="241"/>
    </row>
    <row r="415" spans="2:12" x14ac:dyDescent="0.25">
      <c r="B415" s="79"/>
      <c r="D415" s="271"/>
      <c r="E415" s="271"/>
      <c r="F415" s="271"/>
      <c r="G415" s="271"/>
      <c r="H415" s="271"/>
      <c r="I415" s="271"/>
      <c r="J415" s="79"/>
      <c r="K415" s="286"/>
      <c r="L415" s="241"/>
    </row>
    <row r="416" spans="2:12" x14ac:dyDescent="0.25">
      <c r="B416" s="79"/>
      <c r="D416" s="271"/>
      <c r="E416" s="271"/>
      <c r="F416" s="271"/>
      <c r="G416" s="271"/>
      <c r="H416" s="271"/>
      <c r="I416" s="271"/>
      <c r="J416" s="79"/>
      <c r="K416" s="286"/>
      <c r="L416" s="241"/>
    </row>
    <row r="417" spans="2:12" x14ac:dyDescent="0.25">
      <c r="B417" s="79"/>
      <c r="D417" s="271"/>
      <c r="E417" s="271"/>
      <c r="F417" s="271"/>
      <c r="G417" s="271"/>
      <c r="H417" s="271"/>
      <c r="I417" s="271"/>
      <c r="J417" s="79"/>
      <c r="K417" s="286"/>
      <c r="L417" s="241"/>
    </row>
    <row r="418" spans="2:12" x14ac:dyDescent="0.25">
      <c r="B418" s="79"/>
      <c r="D418" s="271"/>
      <c r="E418" s="271"/>
      <c r="F418" s="271"/>
      <c r="G418" s="271"/>
      <c r="H418" s="271"/>
      <c r="I418" s="271"/>
      <c r="J418" s="79"/>
      <c r="K418" s="286"/>
      <c r="L418" s="241"/>
    </row>
    <row r="419" spans="2:12" x14ac:dyDescent="0.25">
      <c r="B419" s="79"/>
      <c r="D419" s="271"/>
      <c r="E419" s="271"/>
      <c r="F419" s="271"/>
      <c r="G419" s="271"/>
      <c r="H419" s="271"/>
      <c r="I419" s="271"/>
      <c r="J419" s="79"/>
      <c r="K419" s="286"/>
      <c r="L419" s="241"/>
    </row>
    <row r="420" spans="2:12" x14ac:dyDescent="0.25">
      <c r="B420" s="79"/>
      <c r="D420" s="271"/>
      <c r="E420" s="271"/>
      <c r="F420" s="271"/>
      <c r="G420" s="271"/>
      <c r="H420" s="271"/>
      <c r="I420" s="271"/>
      <c r="J420" s="79"/>
      <c r="K420" s="286"/>
      <c r="L420" s="241"/>
    </row>
    <row r="421" spans="2:12" x14ac:dyDescent="0.25">
      <c r="B421" s="79"/>
      <c r="D421" s="271"/>
      <c r="E421" s="271"/>
      <c r="F421" s="271"/>
      <c r="G421" s="271"/>
      <c r="H421" s="271"/>
      <c r="I421" s="271"/>
      <c r="J421" s="79"/>
      <c r="K421" s="286"/>
      <c r="L421" s="241"/>
    </row>
    <row r="422" spans="2:12" x14ac:dyDescent="0.25">
      <c r="B422" s="79"/>
      <c r="D422" s="271"/>
      <c r="E422" s="271"/>
      <c r="F422" s="271"/>
      <c r="G422" s="271"/>
      <c r="H422" s="271"/>
      <c r="I422" s="271"/>
      <c r="J422" s="79"/>
      <c r="K422" s="286"/>
      <c r="L422" s="241"/>
    </row>
    <row r="423" spans="2:12" x14ac:dyDescent="0.25">
      <c r="B423" s="79"/>
      <c r="D423" s="271"/>
      <c r="E423" s="271"/>
      <c r="F423" s="271"/>
      <c r="G423" s="271"/>
      <c r="H423" s="271"/>
      <c r="I423" s="271"/>
      <c r="J423" s="79"/>
      <c r="K423" s="286"/>
      <c r="L423" s="241"/>
    </row>
    <row r="424" spans="2:12" x14ac:dyDescent="0.25">
      <c r="B424" s="79"/>
      <c r="D424" s="271"/>
      <c r="E424" s="271"/>
      <c r="F424" s="271"/>
      <c r="G424" s="271"/>
      <c r="H424" s="271"/>
      <c r="I424" s="271"/>
      <c r="J424" s="79"/>
      <c r="K424" s="286"/>
      <c r="L424" s="241"/>
    </row>
    <row r="425" spans="2:12" x14ac:dyDescent="0.25">
      <c r="B425" s="79"/>
      <c r="D425" s="271"/>
      <c r="E425" s="271"/>
      <c r="F425" s="271"/>
      <c r="G425" s="271"/>
      <c r="H425" s="271"/>
      <c r="I425" s="271"/>
      <c r="J425" s="79"/>
      <c r="K425" s="286"/>
      <c r="L425" s="241"/>
    </row>
    <row r="426" spans="2:12" x14ac:dyDescent="0.25">
      <c r="B426" s="79"/>
      <c r="D426" s="271"/>
      <c r="E426" s="271"/>
      <c r="F426" s="271"/>
      <c r="G426" s="271"/>
      <c r="H426" s="271"/>
      <c r="I426" s="271"/>
      <c r="J426" s="79"/>
      <c r="K426" s="286"/>
      <c r="L426" s="241"/>
    </row>
    <row r="427" spans="2:12" x14ac:dyDescent="0.25">
      <c r="B427" s="79"/>
      <c r="D427" s="271"/>
      <c r="E427" s="271"/>
      <c r="F427" s="271"/>
      <c r="G427" s="271"/>
      <c r="H427" s="271"/>
      <c r="I427" s="271"/>
      <c r="J427" s="79"/>
      <c r="K427" s="286"/>
      <c r="L427" s="241"/>
    </row>
    <row r="428" spans="2:12" x14ac:dyDescent="0.25">
      <c r="B428" s="79"/>
      <c r="D428" s="271"/>
      <c r="E428" s="271"/>
      <c r="F428" s="271"/>
      <c r="G428" s="271"/>
      <c r="H428" s="271"/>
      <c r="I428" s="271"/>
      <c r="J428" s="79"/>
      <c r="K428" s="286"/>
      <c r="L428" s="241"/>
    </row>
    <row r="429" spans="2:12" x14ac:dyDescent="0.25">
      <c r="B429" s="79"/>
      <c r="D429" s="271"/>
      <c r="E429" s="271"/>
      <c r="F429" s="271"/>
      <c r="G429" s="271"/>
      <c r="H429" s="271"/>
      <c r="I429" s="271"/>
      <c r="J429" s="79"/>
      <c r="K429" s="286"/>
      <c r="L429" s="241"/>
    </row>
    <row r="430" spans="2:12" x14ac:dyDescent="0.25">
      <c r="B430" s="79"/>
      <c r="D430" s="271"/>
      <c r="E430" s="271"/>
      <c r="F430" s="271"/>
      <c r="G430" s="271"/>
      <c r="H430" s="271"/>
      <c r="I430" s="271"/>
      <c r="J430" s="79"/>
      <c r="K430" s="286"/>
      <c r="L430" s="241"/>
    </row>
    <row r="431" spans="2:12" x14ac:dyDescent="0.25">
      <c r="B431" s="79"/>
      <c r="D431" s="271"/>
      <c r="E431" s="271"/>
      <c r="F431" s="271"/>
      <c r="G431" s="271"/>
      <c r="H431" s="271"/>
      <c r="I431" s="271"/>
      <c r="J431" s="79"/>
      <c r="K431" s="286"/>
      <c r="L431" s="241"/>
    </row>
    <row r="432" spans="2:12" x14ac:dyDescent="0.25">
      <c r="B432" s="79"/>
      <c r="D432" s="271"/>
      <c r="E432" s="271"/>
      <c r="F432" s="271"/>
      <c r="G432" s="271"/>
      <c r="H432" s="271"/>
      <c r="I432" s="271"/>
      <c r="J432" s="79"/>
      <c r="K432" s="286"/>
      <c r="L432" s="241"/>
    </row>
    <row r="433" spans="2:12" x14ac:dyDescent="0.25">
      <c r="B433" s="79"/>
      <c r="D433" s="271"/>
      <c r="E433" s="271"/>
      <c r="F433" s="271"/>
      <c r="G433" s="271"/>
      <c r="H433" s="271"/>
      <c r="I433" s="271"/>
      <c r="J433" s="79"/>
      <c r="K433" s="286"/>
      <c r="L433" s="241"/>
    </row>
    <row r="434" spans="2:12" x14ac:dyDescent="0.25">
      <c r="B434" s="79"/>
      <c r="D434" s="271"/>
      <c r="E434" s="271"/>
      <c r="F434" s="271"/>
      <c r="G434" s="271"/>
      <c r="H434" s="271"/>
      <c r="I434" s="271"/>
      <c r="J434" s="79"/>
      <c r="K434" s="286"/>
      <c r="L434" s="241"/>
    </row>
    <row r="435" spans="2:12" x14ac:dyDescent="0.25">
      <c r="B435" s="79"/>
      <c r="D435" s="271"/>
      <c r="E435" s="271"/>
      <c r="F435" s="271"/>
      <c r="G435" s="271"/>
      <c r="H435" s="271"/>
      <c r="I435" s="271"/>
      <c r="J435" s="79"/>
      <c r="K435" s="286"/>
      <c r="L435" s="241"/>
    </row>
    <row r="436" spans="2:12" x14ac:dyDescent="0.25">
      <c r="B436" s="79"/>
      <c r="D436" s="271"/>
      <c r="E436" s="271"/>
      <c r="F436" s="271"/>
      <c r="G436" s="271"/>
      <c r="H436" s="271"/>
      <c r="I436" s="271"/>
      <c r="J436" s="79"/>
      <c r="K436" s="286"/>
      <c r="L436" s="241"/>
    </row>
    <row r="437" spans="2:12" x14ac:dyDescent="0.25">
      <c r="B437" s="79"/>
      <c r="D437" s="271"/>
      <c r="E437" s="271"/>
      <c r="F437" s="271"/>
      <c r="G437" s="271"/>
      <c r="H437" s="271"/>
      <c r="I437" s="271"/>
      <c r="J437" s="79"/>
      <c r="K437" s="286"/>
      <c r="L437" s="241"/>
    </row>
    <row r="438" spans="2:12" x14ac:dyDescent="0.25">
      <c r="B438" s="79"/>
      <c r="D438" s="271"/>
      <c r="E438" s="271"/>
      <c r="F438" s="271"/>
      <c r="G438" s="271"/>
      <c r="H438" s="271"/>
      <c r="I438" s="271"/>
      <c r="J438" s="79"/>
      <c r="K438" s="286"/>
      <c r="L438" s="241"/>
    </row>
    <row r="439" spans="2:12" x14ac:dyDescent="0.25">
      <c r="B439" s="79"/>
      <c r="D439" s="271"/>
      <c r="E439" s="271"/>
      <c r="F439" s="271"/>
      <c r="G439" s="271"/>
      <c r="H439" s="271"/>
      <c r="I439" s="271"/>
      <c r="J439" s="79"/>
      <c r="K439" s="286"/>
      <c r="L439" s="241"/>
    </row>
    <row r="440" spans="2:12" x14ac:dyDescent="0.25">
      <c r="B440" s="79"/>
      <c r="D440" s="271"/>
      <c r="E440" s="271"/>
      <c r="F440" s="271"/>
      <c r="G440" s="271"/>
      <c r="H440" s="271"/>
      <c r="I440" s="271"/>
      <c r="J440" s="79"/>
      <c r="K440" s="286"/>
      <c r="L440" s="241"/>
    </row>
    <row r="441" spans="2:12" x14ac:dyDescent="0.25">
      <c r="B441" s="79"/>
      <c r="D441" s="271"/>
      <c r="E441" s="271"/>
      <c r="F441" s="271"/>
      <c r="G441" s="271"/>
      <c r="H441" s="271"/>
      <c r="I441" s="271"/>
      <c r="J441" s="79"/>
      <c r="K441" s="286"/>
      <c r="L441" s="241"/>
    </row>
    <row r="442" spans="2:12" x14ac:dyDescent="0.25">
      <c r="B442" s="79"/>
      <c r="D442" s="271"/>
      <c r="E442" s="271"/>
      <c r="F442" s="271"/>
      <c r="G442" s="271"/>
      <c r="H442" s="271"/>
      <c r="I442" s="271"/>
      <c r="J442" s="79"/>
      <c r="K442" s="286"/>
      <c r="L442" s="241"/>
    </row>
    <row r="443" spans="2:12" x14ac:dyDescent="0.25">
      <c r="B443" s="79"/>
      <c r="D443" s="271"/>
      <c r="E443" s="271"/>
      <c r="F443" s="271"/>
      <c r="G443" s="271"/>
      <c r="H443" s="271"/>
      <c r="I443" s="271"/>
      <c r="J443" s="79"/>
      <c r="K443" s="286"/>
      <c r="L443" s="241"/>
    </row>
    <row r="444" spans="2:12" x14ac:dyDescent="0.25">
      <c r="B444" s="79"/>
      <c r="D444" s="271"/>
      <c r="E444" s="271"/>
      <c r="F444" s="271"/>
      <c r="G444" s="271"/>
      <c r="H444" s="271"/>
      <c r="I444" s="271"/>
      <c r="J444" s="79"/>
      <c r="K444" s="286"/>
      <c r="L444" s="241"/>
    </row>
    <row r="445" spans="2:12" x14ac:dyDescent="0.25">
      <c r="B445" s="79"/>
      <c r="D445" s="271"/>
      <c r="E445" s="271"/>
      <c r="F445" s="271"/>
      <c r="G445" s="271"/>
      <c r="H445" s="271"/>
      <c r="I445" s="271"/>
      <c r="J445" s="79"/>
      <c r="K445" s="286"/>
      <c r="L445" s="241"/>
    </row>
    <row r="446" spans="2:12" x14ac:dyDescent="0.25">
      <c r="B446" s="79"/>
      <c r="D446" s="271"/>
      <c r="E446" s="271"/>
      <c r="F446" s="271"/>
      <c r="G446" s="271"/>
      <c r="H446" s="271"/>
      <c r="I446" s="271"/>
      <c r="J446" s="79"/>
      <c r="K446" s="286"/>
      <c r="L446" s="241"/>
    </row>
    <row r="447" spans="2:12" x14ac:dyDescent="0.25">
      <c r="B447" s="79"/>
      <c r="D447" s="271"/>
      <c r="E447" s="271"/>
      <c r="F447" s="271"/>
      <c r="G447" s="271"/>
      <c r="H447" s="271"/>
      <c r="I447" s="271"/>
      <c r="J447" s="79"/>
      <c r="K447" s="286"/>
      <c r="L447" s="241"/>
    </row>
    <row r="448" spans="2:12" x14ac:dyDescent="0.25">
      <c r="B448" s="79"/>
      <c r="D448" s="271"/>
      <c r="E448" s="271"/>
      <c r="F448" s="271"/>
      <c r="G448" s="271"/>
      <c r="H448" s="271"/>
      <c r="I448" s="271"/>
      <c r="J448" s="79"/>
      <c r="K448" s="286"/>
      <c r="L448" s="241"/>
    </row>
    <row r="449" spans="2:12" x14ac:dyDescent="0.25">
      <c r="B449" s="79"/>
      <c r="D449" s="271"/>
      <c r="E449" s="271"/>
      <c r="F449" s="271"/>
      <c r="G449" s="271"/>
      <c r="H449" s="271"/>
      <c r="I449" s="271"/>
      <c r="J449" s="79"/>
      <c r="K449" s="286"/>
      <c r="L449" s="241"/>
    </row>
    <row r="450" spans="2:12" x14ac:dyDescent="0.25">
      <c r="B450" s="79"/>
      <c r="D450" s="271"/>
      <c r="E450" s="271"/>
      <c r="F450" s="271"/>
      <c r="G450" s="271"/>
      <c r="H450" s="271"/>
      <c r="I450" s="271"/>
      <c r="J450" s="79"/>
      <c r="K450" s="286"/>
      <c r="L450" s="241"/>
    </row>
    <row r="451" spans="2:12" x14ac:dyDescent="0.25">
      <c r="B451" s="79"/>
      <c r="D451" s="271"/>
      <c r="E451" s="271"/>
      <c r="F451" s="271"/>
      <c r="G451" s="271"/>
      <c r="H451" s="271"/>
      <c r="I451" s="271"/>
      <c r="J451" s="79"/>
      <c r="K451" s="286"/>
      <c r="L451" s="241"/>
    </row>
    <row r="452" spans="2:12" x14ac:dyDescent="0.25">
      <c r="B452" s="79"/>
      <c r="D452" s="271"/>
      <c r="E452" s="271"/>
      <c r="F452" s="271"/>
      <c r="G452" s="271"/>
      <c r="H452" s="271"/>
      <c r="I452" s="271"/>
      <c r="J452" s="79"/>
      <c r="K452" s="286"/>
      <c r="L452" s="241"/>
    </row>
    <row r="453" spans="2:12" x14ac:dyDescent="0.25">
      <c r="B453" s="79"/>
      <c r="D453" s="271"/>
      <c r="E453" s="271"/>
      <c r="F453" s="271"/>
      <c r="G453" s="271"/>
      <c r="H453" s="271"/>
      <c r="I453" s="271"/>
      <c r="J453" s="79"/>
      <c r="K453" s="286"/>
      <c r="L453" s="241"/>
    </row>
    <row r="454" spans="2:12" x14ac:dyDescent="0.25">
      <c r="B454" s="79"/>
      <c r="D454" s="271"/>
      <c r="E454" s="271"/>
      <c r="F454" s="271"/>
      <c r="G454" s="271"/>
      <c r="H454" s="271"/>
      <c r="I454" s="271"/>
      <c r="J454" s="79"/>
      <c r="K454" s="286"/>
      <c r="L454" s="241"/>
    </row>
    <row r="455" spans="2:12" x14ac:dyDescent="0.25">
      <c r="B455" s="79"/>
      <c r="D455" s="271"/>
      <c r="E455" s="271"/>
      <c r="F455" s="271"/>
      <c r="G455" s="271"/>
      <c r="H455" s="271"/>
      <c r="I455" s="271"/>
      <c r="J455" s="79"/>
      <c r="K455" s="286"/>
      <c r="L455" s="241"/>
    </row>
    <row r="456" spans="2:12" x14ac:dyDescent="0.25">
      <c r="B456" s="79"/>
      <c r="D456" s="271"/>
      <c r="E456" s="271"/>
      <c r="F456" s="271"/>
      <c r="G456" s="271"/>
      <c r="H456" s="271"/>
      <c r="I456" s="271"/>
      <c r="J456" s="79"/>
      <c r="K456" s="286"/>
      <c r="L456" s="241"/>
    </row>
    <row r="457" spans="2:12" x14ac:dyDescent="0.25">
      <c r="B457" s="79"/>
      <c r="D457" s="271"/>
      <c r="E457" s="271"/>
      <c r="F457" s="271"/>
      <c r="G457" s="271"/>
      <c r="H457" s="271"/>
      <c r="I457" s="271"/>
      <c r="J457" s="79"/>
      <c r="K457" s="286"/>
      <c r="L457" s="241"/>
    </row>
    <row r="458" spans="2:12" x14ac:dyDescent="0.25">
      <c r="B458" s="79"/>
      <c r="D458" s="271"/>
      <c r="E458" s="271"/>
      <c r="F458" s="271"/>
      <c r="G458" s="271"/>
      <c r="H458" s="271"/>
      <c r="I458" s="271"/>
      <c r="J458" s="79"/>
      <c r="K458" s="286"/>
      <c r="L458" s="241"/>
    </row>
    <row r="459" spans="2:12" x14ac:dyDescent="0.25">
      <c r="B459" s="79"/>
      <c r="D459" s="271"/>
      <c r="E459" s="271"/>
      <c r="F459" s="271"/>
      <c r="G459" s="271"/>
      <c r="H459" s="271"/>
      <c r="I459" s="271"/>
      <c r="J459" s="79"/>
      <c r="K459" s="286"/>
      <c r="L459" s="241"/>
    </row>
    <row r="460" spans="2:12" x14ac:dyDescent="0.25">
      <c r="B460" s="79"/>
      <c r="D460" s="271"/>
      <c r="E460" s="271"/>
      <c r="F460" s="271"/>
      <c r="G460" s="271"/>
      <c r="H460" s="271"/>
      <c r="I460" s="271"/>
      <c r="J460" s="79"/>
      <c r="K460" s="286"/>
      <c r="L460" s="241"/>
    </row>
    <row r="461" spans="2:12" x14ac:dyDescent="0.25">
      <c r="B461" s="79"/>
      <c r="D461" s="271"/>
      <c r="E461" s="271"/>
      <c r="F461" s="271"/>
      <c r="G461" s="271"/>
      <c r="H461" s="271"/>
      <c r="I461" s="271"/>
      <c r="J461" s="79"/>
      <c r="K461" s="286"/>
      <c r="L461" s="241"/>
    </row>
    <row r="462" spans="2:12" x14ac:dyDescent="0.25">
      <c r="B462" s="79"/>
      <c r="D462" s="271"/>
      <c r="E462" s="271"/>
      <c r="F462" s="271"/>
      <c r="G462" s="271"/>
      <c r="H462" s="271"/>
      <c r="I462" s="271"/>
      <c r="J462" s="79"/>
      <c r="K462" s="286"/>
      <c r="L462" s="241"/>
    </row>
    <row r="463" spans="2:12" x14ac:dyDescent="0.25">
      <c r="B463" s="79"/>
      <c r="D463" s="271"/>
      <c r="E463" s="271"/>
      <c r="F463" s="271"/>
      <c r="G463" s="271"/>
      <c r="H463" s="271"/>
      <c r="I463" s="271"/>
      <c r="J463" s="79"/>
      <c r="K463" s="286"/>
      <c r="L463" s="241"/>
    </row>
    <row r="464" spans="2:12" x14ac:dyDescent="0.25">
      <c r="B464" s="79"/>
      <c r="D464" s="271"/>
      <c r="E464" s="271"/>
      <c r="F464" s="271"/>
      <c r="G464" s="271"/>
      <c r="H464" s="271"/>
      <c r="I464" s="271"/>
      <c r="J464" s="79"/>
      <c r="K464" s="286"/>
      <c r="L464" s="241"/>
    </row>
    <row r="465" spans="2:12" x14ac:dyDescent="0.25">
      <c r="B465" s="79"/>
      <c r="D465" s="271"/>
      <c r="E465" s="271"/>
      <c r="F465" s="271"/>
      <c r="G465" s="271"/>
      <c r="H465" s="271"/>
      <c r="I465" s="271"/>
      <c r="J465" s="79"/>
      <c r="K465" s="286"/>
      <c r="L465" s="241"/>
    </row>
    <row r="466" spans="2:12" x14ac:dyDescent="0.25">
      <c r="B466" s="79"/>
      <c r="D466" s="271"/>
      <c r="E466" s="271"/>
      <c r="F466" s="271"/>
      <c r="G466" s="271"/>
      <c r="H466" s="271"/>
      <c r="I466" s="271"/>
      <c r="J466" s="79"/>
      <c r="K466" s="286"/>
      <c r="L466" s="241"/>
    </row>
    <row r="467" spans="2:12" x14ac:dyDescent="0.25">
      <c r="B467" s="79"/>
      <c r="D467" s="271"/>
      <c r="E467" s="271"/>
      <c r="F467" s="271"/>
      <c r="G467" s="271"/>
      <c r="H467" s="271"/>
      <c r="I467" s="271"/>
      <c r="J467" s="79"/>
      <c r="K467" s="286"/>
      <c r="L467" s="241"/>
    </row>
    <row r="468" spans="2:12" x14ac:dyDescent="0.25">
      <c r="B468" s="79"/>
      <c r="D468" s="271"/>
      <c r="E468" s="271"/>
      <c r="F468" s="271"/>
      <c r="G468" s="271"/>
      <c r="H468" s="271"/>
      <c r="I468" s="271"/>
      <c r="J468" s="79"/>
      <c r="K468" s="286"/>
      <c r="L468" s="241"/>
    </row>
    <row r="469" spans="2:12" x14ac:dyDescent="0.25">
      <c r="B469" s="79"/>
      <c r="D469" s="271"/>
      <c r="E469" s="271"/>
      <c r="F469" s="271"/>
      <c r="G469" s="271"/>
      <c r="H469" s="271"/>
      <c r="I469" s="271"/>
      <c r="J469" s="79"/>
      <c r="K469" s="286"/>
      <c r="L469" s="241"/>
    </row>
    <row r="470" spans="2:12" x14ac:dyDescent="0.25">
      <c r="B470" s="79"/>
      <c r="D470" s="271"/>
      <c r="E470" s="271"/>
      <c r="F470" s="271"/>
      <c r="G470" s="271"/>
      <c r="H470" s="271"/>
      <c r="I470" s="271"/>
      <c r="J470" s="79"/>
      <c r="K470" s="286"/>
      <c r="L470" s="241"/>
    </row>
    <row r="471" spans="2:12" x14ac:dyDescent="0.25">
      <c r="B471" s="79"/>
      <c r="D471" s="271"/>
      <c r="E471" s="271"/>
      <c r="F471" s="271"/>
      <c r="G471" s="271"/>
      <c r="H471" s="271"/>
      <c r="I471" s="271"/>
      <c r="J471" s="79"/>
      <c r="K471" s="286"/>
      <c r="L471" s="241"/>
    </row>
    <row r="472" spans="2:12" x14ac:dyDescent="0.25">
      <c r="B472" s="79"/>
      <c r="D472" s="271"/>
      <c r="E472" s="271"/>
      <c r="F472" s="271"/>
      <c r="G472" s="271"/>
      <c r="H472" s="271"/>
      <c r="I472" s="271"/>
      <c r="J472" s="79"/>
      <c r="K472" s="286"/>
      <c r="L472" s="241"/>
    </row>
    <row r="473" spans="2:12" x14ac:dyDescent="0.25">
      <c r="B473" s="79"/>
      <c r="D473" s="271"/>
      <c r="E473" s="271"/>
      <c r="F473" s="271"/>
      <c r="G473" s="271"/>
      <c r="H473" s="271"/>
      <c r="I473" s="271"/>
      <c r="J473" s="79"/>
      <c r="K473" s="286"/>
      <c r="L473" s="241"/>
    </row>
    <row r="474" spans="2:12" x14ac:dyDescent="0.25">
      <c r="B474" s="79"/>
      <c r="D474" s="271"/>
      <c r="E474" s="271"/>
      <c r="F474" s="271"/>
      <c r="G474" s="271"/>
      <c r="H474" s="271"/>
      <c r="I474" s="271"/>
      <c r="J474" s="79"/>
      <c r="K474" s="286"/>
      <c r="L474" s="241"/>
    </row>
    <row r="475" spans="2:12" x14ac:dyDescent="0.25">
      <c r="B475" s="79"/>
      <c r="D475" s="271"/>
      <c r="E475" s="271"/>
      <c r="F475" s="271"/>
      <c r="G475" s="271"/>
      <c r="H475" s="271"/>
      <c r="I475" s="271"/>
      <c r="J475" s="79"/>
      <c r="K475" s="286"/>
      <c r="L475" s="241"/>
    </row>
    <row r="476" spans="2:12" x14ac:dyDescent="0.25">
      <c r="B476" s="79"/>
      <c r="D476" s="271"/>
      <c r="E476" s="271"/>
      <c r="F476" s="271"/>
      <c r="G476" s="271"/>
      <c r="H476" s="271"/>
      <c r="I476" s="271"/>
      <c r="J476" s="79"/>
      <c r="K476" s="286"/>
      <c r="L476" s="241"/>
    </row>
    <row r="477" spans="2:12" x14ac:dyDescent="0.25">
      <c r="B477" s="79"/>
      <c r="D477" s="271"/>
      <c r="E477" s="271"/>
      <c r="F477" s="271"/>
      <c r="G477" s="271"/>
      <c r="H477" s="271"/>
      <c r="I477" s="271"/>
      <c r="J477" s="79"/>
      <c r="K477" s="286"/>
      <c r="L477" s="241"/>
    </row>
    <row r="478" spans="2:12" x14ac:dyDescent="0.25">
      <c r="B478" s="79"/>
      <c r="D478" s="271"/>
      <c r="E478" s="271"/>
      <c r="F478" s="271"/>
      <c r="G478" s="271"/>
      <c r="H478" s="271"/>
      <c r="I478" s="271"/>
      <c r="J478" s="79"/>
      <c r="K478" s="286"/>
      <c r="L478" s="241"/>
    </row>
    <row r="479" spans="2:12" x14ac:dyDescent="0.25">
      <c r="B479" s="79"/>
      <c r="D479" s="271"/>
      <c r="E479" s="271"/>
      <c r="F479" s="271"/>
      <c r="G479" s="271"/>
      <c r="H479" s="271"/>
      <c r="I479" s="271"/>
      <c r="J479" s="79"/>
      <c r="K479" s="286"/>
      <c r="L479" s="241"/>
    </row>
    <row r="480" spans="2:12" x14ac:dyDescent="0.25">
      <c r="B480" s="79"/>
      <c r="D480" s="271"/>
      <c r="E480" s="271"/>
      <c r="F480" s="271"/>
      <c r="G480" s="271"/>
      <c r="H480" s="271"/>
      <c r="I480" s="271"/>
      <c r="J480" s="79"/>
      <c r="K480" s="286"/>
      <c r="L480" s="241"/>
    </row>
    <row r="481" spans="2:12" x14ac:dyDescent="0.25">
      <c r="B481" s="79"/>
      <c r="D481" s="271"/>
      <c r="E481" s="271"/>
      <c r="F481" s="271"/>
      <c r="G481" s="271"/>
      <c r="H481" s="271"/>
      <c r="I481" s="271"/>
      <c r="J481" s="79"/>
      <c r="K481" s="286"/>
      <c r="L481" s="241"/>
    </row>
    <row r="482" spans="2:12" x14ac:dyDescent="0.25">
      <c r="B482" s="79"/>
      <c r="D482" s="271"/>
      <c r="E482" s="271"/>
      <c r="F482" s="271"/>
      <c r="G482" s="271"/>
      <c r="H482" s="271"/>
      <c r="I482" s="271"/>
      <c r="J482" s="79"/>
      <c r="K482" s="286"/>
      <c r="L482" s="241"/>
    </row>
    <row r="483" spans="2:12" x14ac:dyDescent="0.25">
      <c r="B483" s="79"/>
      <c r="D483" s="271"/>
      <c r="E483" s="271"/>
      <c r="F483" s="271"/>
      <c r="G483" s="271"/>
      <c r="H483" s="271"/>
      <c r="I483" s="271"/>
      <c r="J483" s="79"/>
      <c r="K483" s="286"/>
      <c r="L483" s="241"/>
    </row>
    <row r="484" spans="2:12" x14ac:dyDescent="0.25">
      <c r="B484" s="79"/>
      <c r="D484" s="271"/>
      <c r="E484" s="271"/>
      <c r="F484" s="271"/>
      <c r="G484" s="271"/>
      <c r="H484" s="271"/>
      <c r="I484" s="271"/>
      <c r="J484" s="79"/>
      <c r="K484" s="286"/>
      <c r="L484" s="241"/>
    </row>
    <row r="485" spans="2:12" x14ac:dyDescent="0.25">
      <c r="B485" s="79"/>
      <c r="D485" s="271"/>
      <c r="E485" s="271"/>
      <c r="F485" s="271"/>
      <c r="G485" s="271"/>
      <c r="H485" s="271"/>
      <c r="I485" s="271"/>
      <c r="J485" s="79"/>
      <c r="K485" s="286"/>
      <c r="L485" s="241"/>
    </row>
    <row r="486" spans="2:12" x14ac:dyDescent="0.25">
      <c r="B486" s="79"/>
      <c r="D486" s="271"/>
      <c r="E486" s="271"/>
      <c r="F486" s="271"/>
      <c r="G486" s="271"/>
      <c r="H486" s="271"/>
      <c r="I486" s="271"/>
      <c r="J486" s="79"/>
      <c r="K486" s="286"/>
      <c r="L486" s="241"/>
    </row>
    <row r="487" spans="2:12" x14ac:dyDescent="0.25">
      <c r="B487" s="79"/>
      <c r="D487" s="271"/>
      <c r="E487" s="271"/>
      <c r="F487" s="271"/>
      <c r="G487" s="271"/>
      <c r="H487" s="271"/>
      <c r="I487" s="271"/>
      <c r="J487" s="79"/>
      <c r="K487" s="286"/>
      <c r="L487" s="241"/>
    </row>
    <row r="488" spans="2:12" x14ac:dyDescent="0.25">
      <c r="B488" s="79"/>
      <c r="D488" s="271"/>
      <c r="E488" s="271"/>
      <c r="F488" s="271"/>
      <c r="G488" s="271"/>
      <c r="H488" s="271"/>
      <c r="I488" s="271"/>
      <c r="J488" s="79"/>
      <c r="K488" s="286"/>
      <c r="L488" s="241"/>
    </row>
    <row r="489" spans="2:12" x14ac:dyDescent="0.25">
      <c r="B489" s="79"/>
      <c r="D489" s="271"/>
      <c r="E489" s="271"/>
      <c r="F489" s="271"/>
      <c r="G489" s="271"/>
      <c r="H489" s="271"/>
      <c r="I489" s="271"/>
      <c r="J489" s="79"/>
      <c r="K489" s="286"/>
      <c r="L489" s="241"/>
    </row>
    <row r="490" spans="2:12" x14ac:dyDescent="0.25">
      <c r="B490" s="79"/>
      <c r="D490" s="271"/>
      <c r="E490" s="271"/>
      <c r="F490" s="271"/>
      <c r="G490" s="271"/>
      <c r="H490" s="271"/>
      <c r="I490" s="271"/>
      <c r="J490" s="79"/>
      <c r="K490" s="286"/>
      <c r="L490" s="241"/>
    </row>
    <row r="491" spans="2:12" x14ac:dyDescent="0.25">
      <c r="B491" s="79"/>
      <c r="D491" s="271"/>
      <c r="E491" s="271"/>
      <c r="F491" s="271"/>
      <c r="G491" s="271"/>
      <c r="H491" s="271"/>
      <c r="I491" s="271"/>
      <c r="J491" s="79"/>
      <c r="K491" s="286"/>
      <c r="L491" s="241"/>
    </row>
    <row r="492" spans="2:12" x14ac:dyDescent="0.25">
      <c r="B492" s="79"/>
      <c r="D492" s="271"/>
      <c r="E492" s="271"/>
      <c r="F492" s="271"/>
      <c r="G492" s="271"/>
      <c r="H492" s="271"/>
      <c r="I492" s="271"/>
      <c r="J492" s="79"/>
      <c r="K492" s="286"/>
      <c r="L492" s="241"/>
    </row>
    <row r="493" spans="2:12" x14ac:dyDescent="0.25">
      <c r="B493" s="79"/>
      <c r="D493" s="271"/>
      <c r="E493" s="271"/>
      <c r="F493" s="271"/>
      <c r="G493" s="271"/>
      <c r="H493" s="271"/>
      <c r="I493" s="271"/>
      <c r="J493" s="79"/>
      <c r="K493" s="286"/>
      <c r="L493" s="241"/>
    </row>
    <row r="494" spans="2:12" x14ac:dyDescent="0.25">
      <c r="B494" s="79"/>
      <c r="D494" s="271"/>
      <c r="E494" s="271"/>
      <c r="F494" s="271"/>
      <c r="G494" s="271"/>
      <c r="H494" s="271"/>
      <c r="I494" s="271"/>
      <c r="J494" s="79"/>
      <c r="K494" s="286"/>
      <c r="L494" s="241"/>
    </row>
    <row r="495" spans="2:12" x14ac:dyDescent="0.25">
      <c r="B495" s="79"/>
      <c r="D495" s="271"/>
      <c r="E495" s="271"/>
      <c r="F495" s="271"/>
      <c r="G495" s="271"/>
      <c r="H495" s="271"/>
      <c r="I495" s="271"/>
      <c r="J495" s="79"/>
      <c r="K495" s="286"/>
      <c r="L495" s="241"/>
    </row>
    <row r="496" spans="2:12" x14ac:dyDescent="0.25">
      <c r="B496" s="79"/>
      <c r="D496" s="271"/>
      <c r="E496" s="271"/>
      <c r="F496" s="271"/>
      <c r="G496" s="271"/>
      <c r="H496" s="271"/>
      <c r="I496" s="271"/>
      <c r="J496" s="79"/>
      <c r="K496" s="286"/>
      <c r="L496" s="241"/>
    </row>
    <row r="497" spans="2:12" x14ac:dyDescent="0.25">
      <c r="B497" s="79"/>
      <c r="D497" s="271"/>
      <c r="E497" s="271"/>
      <c r="F497" s="271"/>
      <c r="G497" s="271"/>
      <c r="H497" s="271"/>
      <c r="I497" s="271"/>
      <c r="J497" s="79"/>
      <c r="K497" s="286"/>
      <c r="L497" s="241"/>
    </row>
    <row r="498" spans="2:12" x14ac:dyDescent="0.25">
      <c r="B498" s="79"/>
      <c r="D498" s="271"/>
      <c r="E498" s="271"/>
      <c r="F498" s="271"/>
      <c r="G498" s="271"/>
      <c r="H498" s="271"/>
      <c r="I498" s="271"/>
      <c r="J498" s="79"/>
      <c r="K498" s="286"/>
      <c r="L498" s="241"/>
    </row>
    <row r="499" spans="2:12" x14ac:dyDescent="0.25">
      <c r="B499" s="79"/>
      <c r="D499" s="271"/>
      <c r="E499" s="271"/>
      <c r="F499" s="271"/>
      <c r="G499" s="271"/>
      <c r="H499" s="271"/>
      <c r="I499" s="271"/>
      <c r="J499" s="79"/>
      <c r="K499" s="286"/>
      <c r="L499" s="241"/>
    </row>
    <row r="500" spans="2:12" x14ac:dyDescent="0.25">
      <c r="B500" s="79"/>
      <c r="D500" s="271"/>
      <c r="E500" s="271"/>
      <c r="F500" s="271"/>
      <c r="G500" s="271"/>
      <c r="H500" s="271"/>
      <c r="I500" s="271"/>
      <c r="J500" s="79"/>
      <c r="K500" s="286"/>
      <c r="L500" s="241"/>
    </row>
    <row r="501" spans="2:12" x14ac:dyDescent="0.25">
      <c r="B501" s="79"/>
      <c r="D501" s="271"/>
      <c r="E501" s="271"/>
      <c r="F501" s="271"/>
      <c r="G501" s="271"/>
      <c r="H501" s="271"/>
      <c r="I501" s="271"/>
      <c r="J501" s="79"/>
      <c r="K501" s="286"/>
      <c r="L501" s="241"/>
    </row>
    <row r="502" spans="2:12" x14ac:dyDescent="0.25">
      <c r="B502" s="79"/>
      <c r="D502" s="271"/>
      <c r="E502" s="271"/>
      <c r="F502" s="271"/>
      <c r="G502" s="271"/>
      <c r="H502" s="271"/>
      <c r="I502" s="271"/>
      <c r="J502" s="79"/>
      <c r="K502" s="286"/>
      <c r="L502" s="241"/>
    </row>
    <row r="503" spans="2:12" x14ac:dyDescent="0.25">
      <c r="B503" s="79"/>
      <c r="D503" s="271"/>
      <c r="E503" s="271"/>
      <c r="F503" s="271"/>
      <c r="G503" s="271"/>
      <c r="H503" s="271"/>
      <c r="I503" s="271"/>
      <c r="J503" s="79"/>
      <c r="K503" s="286"/>
      <c r="L503" s="241"/>
    </row>
    <row r="504" spans="2:12" x14ac:dyDescent="0.25">
      <c r="B504" s="79"/>
      <c r="D504" s="271"/>
      <c r="E504" s="271"/>
      <c r="F504" s="271"/>
      <c r="G504" s="271"/>
      <c r="H504" s="271"/>
      <c r="I504" s="271"/>
      <c r="J504" s="79"/>
      <c r="K504" s="286"/>
      <c r="L504" s="241"/>
    </row>
    <row r="505" spans="2:12" x14ac:dyDescent="0.25">
      <c r="B505" s="79"/>
      <c r="D505" s="271"/>
      <c r="E505" s="271"/>
      <c r="F505" s="271"/>
      <c r="G505" s="271"/>
      <c r="H505" s="271"/>
      <c r="I505" s="271"/>
      <c r="J505" s="79"/>
      <c r="K505" s="286"/>
      <c r="L505" s="241"/>
    </row>
    <row r="506" spans="2:12" x14ac:dyDescent="0.25">
      <c r="B506" s="79"/>
      <c r="D506" s="271"/>
      <c r="E506" s="271"/>
      <c r="F506" s="271"/>
      <c r="G506" s="271"/>
      <c r="H506" s="271"/>
      <c r="I506" s="271"/>
      <c r="J506" s="79"/>
      <c r="K506" s="286"/>
      <c r="L506" s="241"/>
    </row>
    <row r="507" spans="2:12" x14ac:dyDescent="0.25">
      <c r="B507" s="79"/>
      <c r="D507" s="271"/>
      <c r="E507" s="271"/>
      <c r="F507" s="271"/>
      <c r="G507" s="271"/>
      <c r="H507" s="271"/>
      <c r="I507" s="271"/>
      <c r="J507" s="79"/>
      <c r="K507" s="286"/>
      <c r="L507" s="241"/>
    </row>
    <row r="508" spans="2:12" x14ac:dyDescent="0.25">
      <c r="B508" s="79"/>
      <c r="D508" s="271"/>
      <c r="E508" s="271"/>
      <c r="F508" s="271"/>
      <c r="G508" s="271"/>
      <c r="H508" s="271"/>
      <c r="I508" s="271"/>
      <c r="J508" s="79"/>
      <c r="K508" s="286"/>
      <c r="L508" s="241"/>
    </row>
    <row r="509" spans="2:12" x14ac:dyDescent="0.25">
      <c r="B509" s="79"/>
      <c r="D509" s="271"/>
      <c r="E509" s="271"/>
      <c r="F509" s="271"/>
      <c r="G509" s="271"/>
      <c r="H509" s="271"/>
      <c r="I509" s="271"/>
      <c r="J509" s="79"/>
      <c r="K509" s="286"/>
      <c r="L509" s="241"/>
    </row>
    <row r="510" spans="2:12" x14ac:dyDescent="0.25">
      <c r="B510" s="79"/>
      <c r="D510" s="271"/>
      <c r="E510" s="271"/>
      <c r="F510" s="271"/>
      <c r="G510" s="271"/>
      <c r="H510" s="271"/>
      <c r="I510" s="271"/>
      <c r="J510" s="79"/>
      <c r="K510" s="286"/>
      <c r="L510" s="241"/>
    </row>
    <row r="511" spans="2:12" x14ac:dyDescent="0.25">
      <c r="B511" s="79"/>
      <c r="D511" s="271"/>
      <c r="E511" s="271"/>
      <c r="F511" s="271"/>
      <c r="G511" s="271"/>
      <c r="H511" s="271"/>
      <c r="I511" s="271"/>
      <c r="J511" s="79"/>
      <c r="K511" s="286"/>
      <c r="L511" s="241"/>
    </row>
    <row r="512" spans="2:12" x14ac:dyDescent="0.25">
      <c r="B512" s="79"/>
      <c r="D512" s="271"/>
      <c r="E512" s="271"/>
      <c r="F512" s="271"/>
      <c r="G512" s="271"/>
      <c r="H512" s="271"/>
      <c r="I512" s="271"/>
      <c r="J512" s="79"/>
      <c r="K512" s="286"/>
      <c r="L512" s="241"/>
    </row>
    <row r="513" spans="2:12" x14ac:dyDescent="0.25">
      <c r="B513" s="79"/>
      <c r="D513" s="271"/>
      <c r="E513" s="271"/>
      <c r="F513" s="271"/>
      <c r="G513" s="271"/>
      <c r="H513" s="271"/>
      <c r="I513" s="271"/>
      <c r="J513" s="79"/>
      <c r="K513" s="286"/>
      <c r="L513" s="241"/>
    </row>
    <row r="514" spans="2:12" x14ac:dyDescent="0.25">
      <c r="B514" s="79"/>
      <c r="D514" s="271"/>
      <c r="E514" s="271"/>
      <c r="F514" s="271"/>
      <c r="G514" s="271"/>
      <c r="H514" s="271"/>
      <c r="I514" s="271"/>
      <c r="J514" s="79"/>
      <c r="K514" s="286"/>
      <c r="L514" s="241"/>
    </row>
    <row r="515" spans="2:12" x14ac:dyDescent="0.25">
      <c r="B515" s="79"/>
      <c r="D515" s="271"/>
      <c r="E515" s="271"/>
      <c r="F515" s="271"/>
      <c r="G515" s="271"/>
      <c r="H515" s="271"/>
      <c r="I515" s="271"/>
      <c r="J515" s="79"/>
      <c r="K515" s="286"/>
      <c r="L515" s="241"/>
    </row>
    <row r="516" spans="2:12" x14ac:dyDescent="0.25">
      <c r="B516" s="79"/>
      <c r="D516" s="271"/>
      <c r="E516" s="271"/>
      <c r="F516" s="271"/>
      <c r="G516" s="271"/>
      <c r="H516" s="271"/>
      <c r="I516" s="271"/>
      <c r="J516" s="79"/>
      <c r="K516" s="286"/>
      <c r="L516" s="241"/>
    </row>
    <row r="517" spans="2:12" x14ac:dyDescent="0.25">
      <c r="B517" s="79"/>
      <c r="D517" s="271"/>
      <c r="E517" s="271"/>
      <c r="F517" s="271"/>
      <c r="G517" s="271"/>
      <c r="H517" s="271"/>
      <c r="I517" s="271"/>
      <c r="J517" s="79"/>
      <c r="K517" s="286"/>
      <c r="L517" s="241"/>
    </row>
    <row r="518" spans="2:12" x14ac:dyDescent="0.25">
      <c r="B518" s="79"/>
      <c r="D518" s="271"/>
      <c r="E518" s="271"/>
      <c r="F518" s="271"/>
      <c r="G518" s="271"/>
      <c r="H518" s="271"/>
      <c r="I518" s="271"/>
      <c r="J518" s="79"/>
      <c r="K518" s="286"/>
      <c r="L518" s="241"/>
    </row>
    <row r="519" spans="2:12" x14ac:dyDescent="0.25">
      <c r="B519" s="79"/>
      <c r="D519" s="271"/>
      <c r="E519" s="271"/>
      <c r="F519" s="271"/>
      <c r="G519" s="271"/>
      <c r="H519" s="271"/>
      <c r="I519" s="271"/>
      <c r="J519" s="79"/>
      <c r="K519" s="286"/>
      <c r="L519" s="241"/>
    </row>
    <row r="520" spans="2:12" x14ac:dyDescent="0.25">
      <c r="B520" s="79"/>
      <c r="D520" s="271"/>
      <c r="E520" s="271"/>
      <c r="F520" s="271"/>
      <c r="G520" s="271"/>
      <c r="H520" s="271"/>
      <c r="I520" s="271"/>
      <c r="J520" s="79"/>
      <c r="K520" s="286"/>
      <c r="L520" s="241"/>
    </row>
    <row r="521" spans="2:12" x14ac:dyDescent="0.25">
      <c r="B521" s="79"/>
      <c r="D521" s="271"/>
      <c r="E521" s="271"/>
      <c r="F521" s="271"/>
      <c r="G521" s="271"/>
      <c r="H521" s="271"/>
      <c r="I521" s="271"/>
      <c r="J521" s="79"/>
      <c r="K521" s="286"/>
      <c r="L521" s="241"/>
    </row>
    <row r="522" spans="2:12" x14ac:dyDescent="0.25">
      <c r="B522" s="79"/>
      <c r="D522" s="271"/>
      <c r="E522" s="271"/>
      <c r="F522" s="271"/>
      <c r="G522" s="271"/>
      <c r="H522" s="271"/>
      <c r="I522" s="271"/>
      <c r="J522" s="79"/>
      <c r="K522" s="286"/>
      <c r="L522" s="241"/>
    </row>
    <row r="523" spans="2:12" x14ac:dyDescent="0.25">
      <c r="B523" s="79"/>
      <c r="D523" s="271"/>
      <c r="E523" s="271"/>
      <c r="F523" s="271"/>
      <c r="G523" s="271"/>
      <c r="H523" s="271"/>
      <c r="I523" s="271"/>
      <c r="J523" s="79"/>
      <c r="K523" s="286"/>
      <c r="L523" s="241"/>
    </row>
    <row r="524" spans="2:12" x14ac:dyDescent="0.25">
      <c r="B524" s="79"/>
      <c r="D524" s="271"/>
      <c r="E524" s="271"/>
      <c r="F524" s="271"/>
      <c r="G524" s="271"/>
      <c r="H524" s="271"/>
      <c r="I524" s="271"/>
      <c r="J524" s="79"/>
      <c r="K524" s="286"/>
      <c r="L524" s="241"/>
    </row>
    <row r="525" spans="2:12" x14ac:dyDescent="0.25">
      <c r="B525" s="79"/>
      <c r="D525" s="271"/>
      <c r="E525" s="271"/>
      <c r="F525" s="271"/>
      <c r="G525" s="271"/>
      <c r="H525" s="271"/>
      <c r="I525" s="271"/>
      <c r="J525" s="79"/>
      <c r="K525" s="286"/>
      <c r="L525" s="241"/>
    </row>
    <row r="526" spans="2:12" x14ac:dyDescent="0.25">
      <c r="B526" s="79"/>
      <c r="D526" s="271"/>
      <c r="E526" s="271"/>
      <c r="F526" s="271"/>
      <c r="G526" s="271"/>
      <c r="H526" s="271"/>
      <c r="I526" s="271"/>
      <c r="J526" s="79"/>
      <c r="K526" s="286"/>
      <c r="L526" s="241"/>
    </row>
    <row r="527" spans="2:12" x14ac:dyDescent="0.25">
      <c r="B527" s="79"/>
      <c r="D527" s="271"/>
      <c r="E527" s="271"/>
      <c r="F527" s="271"/>
      <c r="G527" s="271"/>
      <c r="H527" s="271"/>
      <c r="I527" s="271"/>
      <c r="J527" s="79"/>
      <c r="K527" s="286"/>
      <c r="L527" s="241"/>
    </row>
    <row r="528" spans="2:12" x14ac:dyDescent="0.25">
      <c r="B528" s="79"/>
      <c r="D528" s="271"/>
      <c r="E528" s="271"/>
      <c r="F528" s="271"/>
      <c r="G528" s="271"/>
      <c r="H528" s="271"/>
      <c r="I528" s="271"/>
      <c r="J528" s="79"/>
      <c r="K528" s="286"/>
      <c r="L528" s="241"/>
    </row>
    <row r="529" spans="2:12" x14ac:dyDescent="0.25">
      <c r="B529" s="79"/>
      <c r="D529" s="271"/>
      <c r="E529" s="271"/>
      <c r="F529" s="271"/>
      <c r="G529" s="271"/>
      <c r="H529" s="271"/>
      <c r="I529" s="271"/>
      <c r="J529" s="79"/>
      <c r="K529" s="286"/>
      <c r="L529" s="241"/>
    </row>
    <row r="530" spans="2:12" x14ac:dyDescent="0.25">
      <c r="B530" s="79"/>
      <c r="D530" s="271"/>
      <c r="E530" s="271"/>
      <c r="F530" s="271"/>
      <c r="G530" s="271"/>
      <c r="H530" s="271"/>
      <c r="I530" s="271"/>
      <c r="J530" s="79"/>
      <c r="K530" s="286"/>
      <c r="L530" s="241"/>
    </row>
    <row r="531" spans="2:12" x14ac:dyDescent="0.25">
      <c r="B531" s="79"/>
      <c r="D531" s="271"/>
      <c r="E531" s="271"/>
      <c r="F531" s="271"/>
      <c r="G531" s="271"/>
      <c r="H531" s="271"/>
      <c r="I531" s="271"/>
      <c r="J531" s="79"/>
      <c r="K531" s="286"/>
      <c r="L531" s="241"/>
    </row>
    <row r="532" spans="2:12" x14ac:dyDescent="0.25">
      <c r="B532" s="79"/>
      <c r="D532" s="271"/>
      <c r="E532" s="271"/>
      <c r="F532" s="271"/>
      <c r="G532" s="271"/>
      <c r="H532" s="271"/>
      <c r="I532" s="271"/>
      <c r="J532" s="79"/>
      <c r="K532" s="286"/>
      <c r="L532" s="241"/>
    </row>
    <row r="533" spans="2:12" x14ac:dyDescent="0.25">
      <c r="B533" s="79"/>
      <c r="D533" s="271"/>
      <c r="E533" s="271"/>
      <c r="F533" s="271"/>
      <c r="G533" s="271"/>
      <c r="H533" s="271"/>
      <c r="I533" s="271"/>
      <c r="J533" s="79"/>
      <c r="K533" s="286"/>
      <c r="L533" s="241"/>
    </row>
    <row r="534" spans="2:12" x14ac:dyDescent="0.25">
      <c r="B534" s="79"/>
      <c r="D534" s="271"/>
      <c r="E534" s="271"/>
      <c r="F534" s="271"/>
      <c r="G534" s="271"/>
      <c r="H534" s="271"/>
      <c r="I534" s="271"/>
      <c r="J534" s="79"/>
      <c r="K534" s="286"/>
      <c r="L534" s="241"/>
    </row>
    <row r="535" spans="2:12" x14ac:dyDescent="0.25">
      <c r="B535" s="79"/>
      <c r="D535" s="271"/>
      <c r="E535" s="271"/>
      <c r="F535" s="271"/>
      <c r="G535" s="271"/>
      <c r="H535" s="271"/>
      <c r="I535" s="271"/>
      <c r="J535" s="79"/>
      <c r="K535" s="286"/>
      <c r="L535" s="241"/>
    </row>
    <row r="536" spans="2:12" x14ac:dyDescent="0.25">
      <c r="B536" s="79"/>
      <c r="D536" s="271"/>
      <c r="E536" s="271"/>
      <c r="F536" s="271"/>
      <c r="G536" s="271"/>
      <c r="H536" s="271"/>
      <c r="I536" s="271"/>
      <c r="J536" s="79"/>
      <c r="K536" s="286"/>
      <c r="L536" s="241"/>
    </row>
    <row r="537" spans="2:12" x14ac:dyDescent="0.25">
      <c r="B537" s="79"/>
      <c r="D537" s="271"/>
      <c r="E537" s="271"/>
      <c r="F537" s="271"/>
      <c r="G537" s="271"/>
      <c r="H537" s="271"/>
      <c r="I537" s="271"/>
      <c r="J537" s="79"/>
      <c r="K537" s="286"/>
      <c r="L537" s="241"/>
    </row>
    <row r="538" spans="2:12" x14ac:dyDescent="0.25">
      <c r="B538" s="79"/>
      <c r="D538" s="271"/>
      <c r="E538" s="271"/>
      <c r="F538" s="271"/>
      <c r="G538" s="271"/>
      <c r="H538" s="271"/>
      <c r="I538" s="271"/>
      <c r="J538" s="79"/>
      <c r="K538" s="286"/>
      <c r="L538" s="241"/>
    </row>
    <row r="539" spans="2:12" x14ac:dyDescent="0.25">
      <c r="B539" s="79"/>
      <c r="D539" s="271"/>
      <c r="E539" s="271"/>
      <c r="F539" s="271"/>
      <c r="G539" s="271"/>
      <c r="H539" s="271"/>
      <c r="I539" s="271"/>
      <c r="J539" s="79"/>
      <c r="K539" s="286"/>
      <c r="L539" s="241"/>
    </row>
    <row r="540" spans="2:12" x14ac:dyDescent="0.25">
      <c r="B540" s="79"/>
      <c r="D540" s="271"/>
      <c r="E540" s="271"/>
      <c r="F540" s="271"/>
      <c r="G540" s="271"/>
      <c r="H540" s="271"/>
      <c r="I540" s="271"/>
      <c r="J540" s="79"/>
      <c r="K540" s="286"/>
      <c r="L540" s="241"/>
    </row>
    <row r="541" spans="2:12" x14ac:dyDescent="0.25">
      <c r="B541" s="79"/>
      <c r="D541" s="271"/>
      <c r="E541" s="271"/>
      <c r="F541" s="271"/>
      <c r="G541" s="271"/>
      <c r="H541" s="271"/>
      <c r="I541" s="271"/>
      <c r="J541" s="79"/>
      <c r="K541" s="286"/>
      <c r="L541" s="241"/>
    </row>
    <row r="542" spans="2:12" x14ac:dyDescent="0.25">
      <c r="B542" s="79"/>
      <c r="D542" s="271"/>
      <c r="E542" s="271"/>
      <c r="F542" s="271"/>
      <c r="G542" s="271"/>
      <c r="H542" s="271"/>
      <c r="I542" s="271"/>
      <c r="J542" s="79"/>
      <c r="K542" s="286"/>
      <c r="L542" s="241"/>
    </row>
    <row r="543" spans="2:12" x14ac:dyDescent="0.25">
      <c r="B543" s="79"/>
      <c r="D543" s="271"/>
      <c r="E543" s="271"/>
      <c r="F543" s="271"/>
      <c r="G543" s="271"/>
      <c r="H543" s="271"/>
      <c r="I543" s="271"/>
      <c r="J543" s="79"/>
      <c r="K543" s="286"/>
      <c r="L543" s="241"/>
    </row>
    <row r="544" spans="2:12" x14ac:dyDescent="0.25">
      <c r="B544" s="79"/>
      <c r="D544" s="271"/>
      <c r="E544" s="271"/>
      <c r="F544" s="271"/>
      <c r="G544" s="271"/>
      <c r="H544" s="271"/>
      <c r="I544" s="271"/>
      <c r="J544" s="79"/>
      <c r="K544" s="286"/>
      <c r="L544" s="241"/>
    </row>
    <row r="545" spans="2:12" x14ac:dyDescent="0.25">
      <c r="B545" s="79"/>
      <c r="D545" s="271"/>
      <c r="E545" s="271"/>
      <c r="F545" s="271"/>
      <c r="G545" s="271"/>
      <c r="H545" s="271"/>
      <c r="I545" s="271"/>
      <c r="J545" s="79"/>
      <c r="K545" s="286"/>
      <c r="L545" s="241"/>
    </row>
    <row r="546" spans="2:12" x14ac:dyDescent="0.25">
      <c r="B546" s="79"/>
      <c r="D546" s="271"/>
      <c r="E546" s="271"/>
      <c r="F546" s="271"/>
      <c r="G546" s="271"/>
      <c r="H546" s="271"/>
      <c r="I546" s="271"/>
      <c r="J546" s="79"/>
      <c r="K546" s="286"/>
      <c r="L546" s="241"/>
    </row>
    <row r="547" spans="2:12" x14ac:dyDescent="0.25">
      <c r="B547" s="79"/>
      <c r="D547" s="271"/>
      <c r="E547" s="271"/>
      <c r="F547" s="271"/>
      <c r="G547" s="271"/>
      <c r="H547" s="271"/>
      <c r="I547" s="271"/>
      <c r="J547" s="79"/>
      <c r="K547" s="286"/>
      <c r="L547" s="241"/>
    </row>
    <row r="548" spans="2:12" x14ac:dyDescent="0.25">
      <c r="B548" s="79"/>
      <c r="D548" s="271"/>
      <c r="E548" s="271"/>
      <c r="F548" s="271"/>
      <c r="G548" s="271"/>
      <c r="H548" s="271"/>
      <c r="I548" s="271"/>
      <c r="J548" s="79"/>
      <c r="K548" s="286"/>
      <c r="L548" s="241"/>
    </row>
    <row r="549" spans="2:12" x14ac:dyDescent="0.25">
      <c r="B549" s="79"/>
      <c r="D549" s="271"/>
      <c r="E549" s="271"/>
      <c r="F549" s="271"/>
      <c r="G549" s="271"/>
      <c r="H549" s="271"/>
      <c r="I549" s="271"/>
      <c r="J549" s="79"/>
      <c r="K549" s="286"/>
      <c r="L549" s="241"/>
    </row>
    <row r="550" spans="2:12" x14ac:dyDescent="0.25">
      <c r="B550" s="79"/>
      <c r="D550" s="271"/>
      <c r="E550" s="271"/>
      <c r="F550" s="271"/>
      <c r="G550" s="271"/>
      <c r="H550" s="271"/>
      <c r="I550" s="271"/>
      <c r="J550" s="79"/>
      <c r="K550" s="286"/>
      <c r="L550" s="241"/>
    </row>
    <row r="551" spans="2:12" x14ac:dyDescent="0.25">
      <c r="B551" s="79"/>
      <c r="D551" s="271"/>
      <c r="E551" s="271"/>
      <c r="F551" s="271"/>
      <c r="G551" s="271"/>
      <c r="H551" s="271"/>
      <c r="I551" s="271"/>
      <c r="J551" s="79"/>
      <c r="K551" s="286"/>
      <c r="L551" s="241"/>
    </row>
    <row r="552" spans="2:12" x14ac:dyDescent="0.25">
      <c r="B552" s="79"/>
      <c r="D552" s="271"/>
      <c r="E552" s="271"/>
      <c r="F552" s="271"/>
      <c r="G552" s="271"/>
      <c r="H552" s="271"/>
      <c r="I552" s="271"/>
      <c r="J552" s="79"/>
      <c r="K552" s="286"/>
      <c r="L552" s="241"/>
    </row>
    <row r="553" spans="2:12" x14ac:dyDescent="0.25">
      <c r="B553" s="79"/>
      <c r="D553" s="271"/>
      <c r="E553" s="271"/>
      <c r="F553" s="271"/>
      <c r="G553" s="271"/>
      <c r="H553" s="271"/>
      <c r="I553" s="271"/>
      <c r="J553" s="79"/>
      <c r="K553" s="286"/>
      <c r="L553" s="241"/>
    </row>
    <row r="554" spans="2:12" x14ac:dyDescent="0.25">
      <c r="B554" s="79"/>
      <c r="D554" s="271"/>
      <c r="E554" s="271"/>
      <c r="F554" s="271"/>
      <c r="G554" s="271"/>
      <c r="H554" s="271"/>
      <c r="I554" s="271"/>
      <c r="J554" s="79"/>
      <c r="K554" s="286"/>
      <c r="L554" s="241"/>
    </row>
    <row r="555" spans="2:12" x14ac:dyDescent="0.25">
      <c r="B555" s="79"/>
      <c r="D555" s="271"/>
      <c r="E555" s="271"/>
      <c r="F555" s="271"/>
      <c r="G555" s="271"/>
      <c r="H555" s="271"/>
      <c r="I555" s="271"/>
      <c r="J555" s="79"/>
      <c r="K555" s="286"/>
      <c r="L555" s="241"/>
    </row>
    <row r="556" spans="2:12" x14ac:dyDescent="0.25">
      <c r="B556" s="79"/>
      <c r="D556" s="271"/>
      <c r="E556" s="271"/>
      <c r="F556" s="271"/>
      <c r="G556" s="271"/>
      <c r="H556" s="271"/>
      <c r="I556" s="271"/>
      <c r="J556" s="79"/>
      <c r="K556" s="286"/>
      <c r="L556" s="241"/>
    </row>
    <row r="557" spans="2:12" x14ac:dyDescent="0.25">
      <c r="B557" s="79"/>
      <c r="D557" s="271"/>
      <c r="E557" s="271"/>
      <c r="F557" s="271"/>
      <c r="G557" s="271"/>
      <c r="H557" s="271"/>
      <c r="I557" s="271"/>
      <c r="J557" s="79"/>
      <c r="K557" s="286"/>
      <c r="L557" s="241"/>
    </row>
    <row r="558" spans="2:12" x14ac:dyDescent="0.25">
      <c r="B558" s="79"/>
      <c r="D558" s="271"/>
      <c r="E558" s="271"/>
      <c r="F558" s="271"/>
      <c r="G558" s="271"/>
      <c r="H558" s="271"/>
      <c r="I558" s="271"/>
      <c r="J558" s="79"/>
      <c r="K558" s="286"/>
      <c r="L558" s="241"/>
    </row>
    <row r="559" spans="2:12" x14ac:dyDescent="0.25">
      <c r="B559" s="79"/>
      <c r="D559" s="271"/>
      <c r="E559" s="271"/>
      <c r="F559" s="271"/>
      <c r="G559" s="271"/>
      <c r="H559" s="271"/>
      <c r="I559" s="271"/>
      <c r="J559" s="79"/>
      <c r="K559" s="286"/>
      <c r="L559" s="241"/>
    </row>
    <row r="560" spans="2:12" x14ac:dyDescent="0.25">
      <c r="B560" s="79"/>
      <c r="D560" s="271"/>
      <c r="E560" s="271"/>
      <c r="F560" s="271"/>
      <c r="G560" s="271"/>
      <c r="H560" s="271"/>
      <c r="I560" s="271"/>
      <c r="J560" s="79"/>
      <c r="K560" s="286"/>
      <c r="L560" s="241"/>
    </row>
    <row r="561" spans="2:12" x14ac:dyDescent="0.25">
      <c r="B561" s="79"/>
      <c r="D561" s="271"/>
      <c r="E561" s="271"/>
      <c r="F561" s="271"/>
      <c r="G561" s="271"/>
      <c r="H561" s="271"/>
      <c r="I561" s="271"/>
      <c r="J561" s="79"/>
      <c r="K561" s="286"/>
      <c r="L561" s="241"/>
    </row>
    <row r="562" spans="2:12" x14ac:dyDescent="0.25">
      <c r="B562" s="79"/>
      <c r="D562" s="271"/>
      <c r="E562" s="271"/>
      <c r="F562" s="271"/>
      <c r="G562" s="271"/>
      <c r="H562" s="271"/>
      <c r="I562" s="271"/>
      <c r="J562" s="79"/>
      <c r="K562" s="286"/>
      <c r="L562" s="241"/>
    </row>
    <row r="563" spans="2:12" x14ac:dyDescent="0.25">
      <c r="B563" s="79"/>
      <c r="D563" s="271"/>
      <c r="E563" s="271"/>
      <c r="F563" s="271"/>
      <c r="G563" s="271"/>
      <c r="H563" s="271"/>
      <c r="I563" s="271"/>
      <c r="J563" s="79"/>
      <c r="K563" s="286"/>
      <c r="L563" s="241"/>
    </row>
    <row r="564" spans="2:12" x14ac:dyDescent="0.25">
      <c r="B564" s="79"/>
      <c r="D564" s="271"/>
      <c r="E564" s="271"/>
      <c r="F564" s="271"/>
      <c r="G564" s="271"/>
      <c r="H564" s="271"/>
      <c r="I564" s="271"/>
      <c r="J564" s="79"/>
      <c r="K564" s="286"/>
      <c r="L564" s="241"/>
    </row>
    <row r="565" spans="2:12" x14ac:dyDescent="0.25">
      <c r="B565" s="79"/>
      <c r="D565" s="271"/>
      <c r="E565" s="271"/>
      <c r="F565" s="271"/>
      <c r="G565" s="271"/>
      <c r="H565" s="271"/>
      <c r="I565" s="271"/>
      <c r="J565" s="79"/>
      <c r="K565" s="286"/>
      <c r="L565" s="241"/>
    </row>
    <row r="566" spans="2:12" x14ac:dyDescent="0.25">
      <c r="B566" s="79"/>
      <c r="D566" s="271"/>
      <c r="E566" s="271"/>
      <c r="F566" s="271"/>
      <c r="G566" s="271"/>
      <c r="H566" s="271"/>
      <c r="I566" s="271"/>
      <c r="J566" s="79"/>
      <c r="K566" s="286"/>
      <c r="L566" s="241"/>
    </row>
    <row r="567" spans="2:12" x14ac:dyDescent="0.25">
      <c r="B567" s="79"/>
      <c r="D567" s="271"/>
      <c r="E567" s="271"/>
      <c r="F567" s="271"/>
      <c r="G567" s="271"/>
      <c r="H567" s="271"/>
      <c r="I567" s="271"/>
      <c r="J567" s="79"/>
      <c r="K567" s="286"/>
      <c r="L567" s="241"/>
    </row>
    <row r="568" spans="2:12" x14ac:dyDescent="0.25">
      <c r="B568" s="79"/>
      <c r="D568" s="271"/>
      <c r="E568" s="271"/>
      <c r="F568" s="271"/>
      <c r="G568" s="271"/>
      <c r="H568" s="271"/>
      <c r="I568" s="271"/>
      <c r="J568" s="79"/>
      <c r="K568" s="286"/>
      <c r="L568" s="241"/>
    </row>
    <row r="569" spans="2:12" x14ac:dyDescent="0.25">
      <c r="B569" s="79"/>
      <c r="D569" s="271"/>
      <c r="E569" s="271"/>
      <c r="F569" s="271"/>
      <c r="G569" s="271"/>
      <c r="H569" s="271"/>
      <c r="I569" s="271"/>
      <c r="J569" s="79"/>
      <c r="K569" s="286"/>
      <c r="L569" s="241"/>
    </row>
    <row r="570" spans="2:12" x14ac:dyDescent="0.25">
      <c r="B570" s="79"/>
      <c r="D570" s="271"/>
      <c r="E570" s="271"/>
      <c r="F570" s="271"/>
      <c r="G570" s="271"/>
      <c r="H570" s="271"/>
      <c r="I570" s="271"/>
      <c r="J570" s="79"/>
      <c r="K570" s="286"/>
      <c r="L570" s="241"/>
    </row>
    <row r="571" spans="2:12" x14ac:dyDescent="0.25">
      <c r="B571" s="79"/>
      <c r="D571" s="271"/>
      <c r="E571" s="271"/>
      <c r="F571" s="271"/>
      <c r="G571" s="271"/>
      <c r="H571" s="271"/>
      <c r="I571" s="271"/>
      <c r="J571" s="79"/>
      <c r="K571" s="286"/>
      <c r="L571" s="241"/>
    </row>
    <row r="572" spans="2:12" x14ac:dyDescent="0.25">
      <c r="B572" s="79"/>
      <c r="D572" s="271"/>
      <c r="E572" s="271"/>
      <c r="F572" s="271"/>
      <c r="G572" s="271"/>
      <c r="H572" s="271"/>
      <c r="I572" s="271"/>
      <c r="J572" s="79"/>
      <c r="K572" s="286"/>
      <c r="L572" s="241"/>
    </row>
    <row r="573" spans="2:12" x14ac:dyDescent="0.25">
      <c r="B573" s="79"/>
      <c r="D573" s="271"/>
      <c r="E573" s="271"/>
      <c r="F573" s="271"/>
      <c r="G573" s="271"/>
      <c r="H573" s="271"/>
      <c r="I573" s="271"/>
      <c r="J573" s="79"/>
      <c r="K573" s="286"/>
      <c r="L573" s="241"/>
    </row>
    <row r="574" spans="2:12" x14ac:dyDescent="0.25">
      <c r="B574" s="79"/>
      <c r="D574" s="271"/>
      <c r="E574" s="271"/>
      <c r="F574" s="271"/>
      <c r="G574" s="271"/>
      <c r="H574" s="271"/>
      <c r="I574" s="271"/>
      <c r="J574" s="79"/>
      <c r="K574" s="286"/>
      <c r="L574" s="241"/>
    </row>
    <row r="575" spans="2:12" x14ac:dyDescent="0.25">
      <c r="B575" s="79"/>
      <c r="D575" s="271"/>
      <c r="E575" s="271"/>
      <c r="F575" s="271"/>
      <c r="G575" s="271"/>
      <c r="H575" s="271"/>
      <c r="I575" s="271"/>
      <c r="J575" s="79"/>
      <c r="K575" s="286"/>
      <c r="L575" s="241"/>
    </row>
    <row r="576" spans="2:12" x14ac:dyDescent="0.25">
      <c r="B576" s="79"/>
      <c r="D576" s="271"/>
      <c r="E576" s="271"/>
      <c r="F576" s="271"/>
      <c r="G576" s="271"/>
      <c r="H576" s="271"/>
      <c r="I576" s="271"/>
      <c r="J576" s="79"/>
      <c r="K576" s="286"/>
      <c r="L576" s="241"/>
    </row>
    <row r="577" spans="2:12" x14ac:dyDescent="0.25">
      <c r="B577" s="79"/>
      <c r="D577" s="271"/>
      <c r="E577" s="271"/>
      <c r="F577" s="271"/>
      <c r="G577" s="271"/>
      <c r="H577" s="271"/>
      <c r="I577" s="271"/>
      <c r="J577" s="79"/>
      <c r="K577" s="286"/>
      <c r="L577" s="241"/>
    </row>
    <row r="578" spans="2:12" x14ac:dyDescent="0.25">
      <c r="B578" s="79"/>
      <c r="D578" s="271"/>
      <c r="E578" s="271"/>
      <c r="F578" s="271"/>
      <c r="G578" s="271"/>
      <c r="H578" s="271"/>
      <c r="I578" s="271"/>
      <c r="J578" s="79"/>
      <c r="K578" s="286"/>
      <c r="L578" s="241"/>
    </row>
    <row r="579" spans="2:12" x14ac:dyDescent="0.25">
      <c r="B579" s="79"/>
      <c r="D579" s="271"/>
      <c r="E579" s="271"/>
      <c r="F579" s="271"/>
      <c r="G579" s="271"/>
      <c r="H579" s="271"/>
      <c r="I579" s="271"/>
      <c r="J579" s="79"/>
      <c r="K579" s="286"/>
      <c r="L579" s="241"/>
    </row>
    <row r="580" spans="2:12" x14ac:dyDescent="0.25">
      <c r="B580" s="79"/>
      <c r="D580" s="271"/>
      <c r="E580" s="271"/>
      <c r="F580" s="271"/>
      <c r="G580" s="271"/>
      <c r="H580" s="271"/>
      <c r="I580" s="271"/>
      <c r="J580" s="79"/>
      <c r="K580" s="286"/>
      <c r="L580" s="241"/>
    </row>
    <row r="581" spans="2:12" x14ac:dyDescent="0.25">
      <c r="B581" s="79"/>
      <c r="D581" s="271"/>
      <c r="E581" s="271"/>
      <c r="F581" s="271"/>
      <c r="G581" s="271"/>
      <c r="H581" s="271"/>
      <c r="I581" s="271"/>
      <c r="J581" s="79"/>
      <c r="K581" s="286"/>
      <c r="L581" s="241"/>
    </row>
    <row r="582" spans="2:12" x14ac:dyDescent="0.25">
      <c r="B582" s="79"/>
      <c r="D582" s="271"/>
      <c r="E582" s="271"/>
      <c r="F582" s="271"/>
      <c r="G582" s="271"/>
      <c r="H582" s="271"/>
      <c r="I582" s="271"/>
      <c r="J582" s="79"/>
      <c r="K582" s="286"/>
      <c r="L582" s="241"/>
    </row>
    <row r="583" spans="2:12" x14ac:dyDescent="0.25">
      <c r="B583" s="79"/>
      <c r="D583" s="271"/>
      <c r="E583" s="271"/>
      <c r="F583" s="271"/>
      <c r="G583" s="271"/>
      <c r="H583" s="271"/>
      <c r="I583" s="271"/>
      <c r="J583" s="79"/>
      <c r="K583" s="286"/>
      <c r="L583" s="241"/>
    </row>
    <row r="584" spans="2:12" x14ac:dyDescent="0.25">
      <c r="B584" s="79"/>
      <c r="D584" s="271"/>
      <c r="E584" s="271"/>
      <c r="F584" s="271"/>
      <c r="G584" s="271"/>
      <c r="H584" s="271"/>
      <c r="I584" s="271"/>
      <c r="J584" s="79"/>
      <c r="K584" s="286"/>
      <c r="L584" s="241"/>
    </row>
    <row r="585" spans="2:12" x14ac:dyDescent="0.25">
      <c r="B585" s="79"/>
      <c r="D585" s="271"/>
      <c r="E585" s="271"/>
      <c r="F585" s="271"/>
      <c r="G585" s="271"/>
      <c r="H585" s="271"/>
      <c r="I585" s="271"/>
      <c r="J585" s="79"/>
      <c r="K585" s="286"/>
      <c r="L585" s="241"/>
    </row>
    <row r="586" spans="2:12" x14ac:dyDescent="0.25">
      <c r="B586" s="79"/>
      <c r="D586" s="271"/>
      <c r="E586" s="271"/>
      <c r="F586" s="271"/>
      <c r="G586" s="271"/>
      <c r="H586" s="271"/>
      <c r="I586" s="271"/>
      <c r="J586" s="79"/>
      <c r="K586" s="286"/>
      <c r="L586" s="241"/>
    </row>
    <row r="587" spans="2:12" x14ac:dyDescent="0.25">
      <c r="B587" s="79"/>
      <c r="D587" s="271"/>
      <c r="E587" s="271"/>
      <c r="F587" s="271"/>
      <c r="G587" s="271"/>
      <c r="H587" s="271"/>
      <c r="I587" s="271"/>
      <c r="J587" s="79"/>
      <c r="K587" s="286"/>
      <c r="L587" s="241"/>
    </row>
    <row r="588" spans="2:12" x14ac:dyDescent="0.25">
      <c r="B588" s="79"/>
      <c r="D588" s="271"/>
      <c r="E588" s="271"/>
      <c r="F588" s="271"/>
      <c r="G588" s="271"/>
      <c r="H588" s="271"/>
      <c r="I588" s="271"/>
      <c r="J588" s="79"/>
      <c r="K588" s="286"/>
      <c r="L588" s="241"/>
    </row>
    <row r="589" spans="2:12" x14ac:dyDescent="0.25">
      <c r="B589" s="79"/>
      <c r="D589" s="271"/>
      <c r="E589" s="271"/>
      <c r="F589" s="271"/>
      <c r="G589" s="271"/>
      <c r="H589" s="271"/>
      <c r="I589" s="271"/>
      <c r="J589" s="79"/>
      <c r="K589" s="286"/>
      <c r="L589" s="241"/>
    </row>
    <row r="590" spans="2:12" x14ac:dyDescent="0.25">
      <c r="B590" s="79"/>
      <c r="D590" s="271"/>
      <c r="E590" s="271"/>
      <c r="F590" s="271"/>
      <c r="G590" s="271"/>
      <c r="H590" s="271"/>
      <c r="I590" s="271"/>
      <c r="J590" s="79"/>
      <c r="K590" s="286"/>
      <c r="L590" s="241"/>
    </row>
    <row r="591" spans="2:12" x14ac:dyDescent="0.25">
      <c r="B591" s="79"/>
      <c r="D591" s="271"/>
      <c r="E591" s="271"/>
      <c r="F591" s="271"/>
      <c r="G591" s="271"/>
      <c r="H591" s="271"/>
      <c r="I591" s="271"/>
      <c r="J591" s="79"/>
      <c r="K591" s="286"/>
      <c r="L591" s="241"/>
    </row>
    <row r="592" spans="2:12" x14ac:dyDescent="0.25">
      <c r="B592" s="79"/>
      <c r="D592" s="271"/>
      <c r="E592" s="271"/>
      <c r="F592" s="271"/>
      <c r="G592" s="271"/>
      <c r="H592" s="271"/>
      <c r="I592" s="271"/>
      <c r="J592" s="79"/>
      <c r="K592" s="286"/>
      <c r="L592" s="241"/>
    </row>
    <row r="593" spans="2:12" x14ac:dyDescent="0.25">
      <c r="B593" s="79"/>
      <c r="D593" s="271"/>
      <c r="E593" s="271"/>
      <c r="F593" s="271"/>
      <c r="G593" s="271"/>
      <c r="H593" s="271"/>
      <c r="I593" s="271"/>
      <c r="J593" s="79"/>
      <c r="K593" s="286"/>
      <c r="L593" s="241"/>
    </row>
    <row r="594" spans="2:12" x14ac:dyDescent="0.25">
      <c r="B594" s="79"/>
      <c r="D594" s="271"/>
      <c r="E594" s="271"/>
      <c r="F594" s="271"/>
      <c r="G594" s="271"/>
      <c r="H594" s="271"/>
      <c r="I594" s="271"/>
      <c r="J594" s="79"/>
      <c r="K594" s="286"/>
      <c r="L594" s="241"/>
    </row>
    <row r="595" spans="2:12" x14ac:dyDescent="0.25">
      <c r="B595" s="79"/>
      <c r="D595" s="271"/>
      <c r="E595" s="271"/>
      <c r="F595" s="271"/>
      <c r="G595" s="271"/>
      <c r="H595" s="271"/>
      <c r="I595" s="271"/>
      <c r="J595" s="79"/>
      <c r="K595" s="286"/>
      <c r="L595" s="241"/>
    </row>
    <row r="596" spans="2:12" x14ac:dyDescent="0.25">
      <c r="B596" s="79"/>
      <c r="D596" s="271"/>
      <c r="E596" s="271"/>
      <c r="F596" s="271"/>
      <c r="G596" s="271"/>
      <c r="H596" s="271"/>
      <c r="I596" s="271"/>
      <c r="J596" s="79"/>
      <c r="K596" s="286"/>
      <c r="L596" s="241"/>
    </row>
    <row r="597" spans="2:12" x14ac:dyDescent="0.25">
      <c r="B597" s="79"/>
      <c r="D597" s="271"/>
      <c r="E597" s="271"/>
      <c r="F597" s="271"/>
      <c r="G597" s="271"/>
      <c r="H597" s="271"/>
      <c r="I597" s="271"/>
      <c r="J597" s="79"/>
      <c r="K597" s="286"/>
      <c r="L597" s="241"/>
    </row>
    <row r="598" spans="2:12" x14ac:dyDescent="0.25">
      <c r="B598" s="79"/>
      <c r="D598" s="271"/>
      <c r="E598" s="271"/>
      <c r="F598" s="271"/>
      <c r="G598" s="271"/>
      <c r="H598" s="271"/>
      <c r="I598" s="271"/>
      <c r="J598" s="79"/>
      <c r="K598" s="286"/>
      <c r="L598" s="241"/>
    </row>
    <row r="599" spans="2:12" x14ac:dyDescent="0.25">
      <c r="B599" s="79"/>
      <c r="D599" s="271"/>
      <c r="E599" s="271"/>
      <c r="F599" s="271"/>
      <c r="G599" s="271"/>
      <c r="H599" s="271"/>
      <c r="I599" s="271"/>
      <c r="J599" s="79"/>
      <c r="K599" s="286"/>
      <c r="L599" s="241"/>
    </row>
    <row r="600" spans="2:12" x14ac:dyDescent="0.25">
      <c r="B600" s="79"/>
      <c r="D600" s="271"/>
      <c r="E600" s="271"/>
      <c r="F600" s="271"/>
      <c r="G600" s="271"/>
      <c r="H600" s="271"/>
      <c r="I600" s="271"/>
      <c r="J600" s="79"/>
      <c r="K600" s="286"/>
      <c r="L600" s="241"/>
    </row>
    <row r="601" spans="2:12" x14ac:dyDescent="0.25">
      <c r="B601" s="79"/>
      <c r="D601" s="271"/>
      <c r="E601" s="271"/>
      <c r="F601" s="271"/>
      <c r="G601" s="271"/>
      <c r="H601" s="271"/>
      <c r="I601" s="271"/>
      <c r="J601" s="79"/>
      <c r="K601" s="286"/>
      <c r="L601" s="241"/>
    </row>
    <row r="602" spans="2:12" x14ac:dyDescent="0.25">
      <c r="B602" s="79"/>
      <c r="D602" s="271"/>
      <c r="E602" s="271"/>
      <c r="F602" s="271"/>
      <c r="G602" s="271"/>
      <c r="H602" s="271"/>
      <c r="I602" s="271"/>
      <c r="J602" s="79"/>
      <c r="K602" s="286"/>
      <c r="L602" s="241"/>
    </row>
    <row r="603" spans="2:12" x14ac:dyDescent="0.25">
      <c r="B603" s="79"/>
      <c r="D603" s="271"/>
      <c r="E603" s="271"/>
      <c r="F603" s="271"/>
      <c r="G603" s="271"/>
      <c r="H603" s="271"/>
      <c r="I603" s="271"/>
      <c r="J603" s="79"/>
      <c r="K603" s="286"/>
      <c r="L603" s="241"/>
    </row>
    <row r="604" spans="2:12" x14ac:dyDescent="0.25">
      <c r="B604" s="79"/>
      <c r="D604" s="271"/>
      <c r="E604" s="271"/>
      <c r="F604" s="271"/>
      <c r="G604" s="271"/>
      <c r="H604" s="271"/>
      <c r="I604" s="271"/>
      <c r="J604" s="79"/>
      <c r="K604" s="286"/>
      <c r="L604" s="241"/>
    </row>
    <row r="605" spans="2:12" x14ac:dyDescent="0.25">
      <c r="B605" s="79"/>
      <c r="D605" s="271"/>
      <c r="E605" s="271"/>
      <c r="F605" s="271"/>
      <c r="G605" s="271"/>
      <c r="H605" s="271"/>
      <c r="I605" s="271"/>
      <c r="J605" s="79"/>
      <c r="K605" s="286"/>
      <c r="L605" s="241"/>
    </row>
    <row r="606" spans="2:12" x14ac:dyDescent="0.25">
      <c r="B606" s="79"/>
      <c r="D606" s="271"/>
      <c r="E606" s="271"/>
      <c r="F606" s="271"/>
      <c r="G606" s="271"/>
      <c r="H606" s="271"/>
      <c r="I606" s="271"/>
      <c r="J606" s="79"/>
      <c r="K606" s="286"/>
      <c r="L606" s="241"/>
    </row>
    <row r="607" spans="2:12" x14ac:dyDescent="0.25">
      <c r="B607" s="79"/>
      <c r="D607" s="271"/>
      <c r="E607" s="271"/>
      <c r="F607" s="271"/>
      <c r="G607" s="271"/>
      <c r="H607" s="271"/>
      <c r="I607" s="271"/>
      <c r="J607" s="79"/>
      <c r="K607" s="286"/>
      <c r="L607" s="241"/>
    </row>
    <row r="608" spans="2:12" x14ac:dyDescent="0.25">
      <c r="B608" s="79"/>
      <c r="D608" s="271"/>
      <c r="E608" s="271"/>
      <c r="F608" s="271"/>
      <c r="G608" s="271"/>
      <c r="H608" s="271"/>
      <c r="I608" s="271"/>
      <c r="J608" s="79"/>
      <c r="K608" s="286"/>
      <c r="L608" s="241"/>
    </row>
    <row r="609" spans="2:12" x14ac:dyDescent="0.25">
      <c r="B609" s="79"/>
      <c r="D609" s="271"/>
      <c r="E609" s="271"/>
      <c r="F609" s="271"/>
      <c r="G609" s="271"/>
      <c r="H609" s="271"/>
      <c r="I609" s="271"/>
      <c r="J609" s="79"/>
      <c r="K609" s="286"/>
      <c r="L609" s="241"/>
    </row>
    <row r="610" spans="2:12" x14ac:dyDescent="0.25">
      <c r="B610" s="79"/>
      <c r="D610" s="271"/>
      <c r="E610" s="271"/>
      <c r="F610" s="271"/>
      <c r="G610" s="271"/>
      <c r="H610" s="271"/>
      <c r="I610" s="271"/>
      <c r="J610" s="79"/>
      <c r="K610" s="286"/>
      <c r="L610" s="241"/>
    </row>
    <row r="611" spans="2:12" x14ac:dyDescent="0.25">
      <c r="B611" s="79"/>
      <c r="D611" s="271"/>
      <c r="E611" s="271"/>
      <c r="F611" s="271"/>
      <c r="G611" s="271"/>
      <c r="H611" s="271"/>
      <c r="I611" s="271"/>
      <c r="J611" s="79"/>
      <c r="K611" s="286"/>
      <c r="L611" s="241"/>
    </row>
    <row r="612" spans="2:12" x14ac:dyDescent="0.25">
      <c r="B612" s="79"/>
      <c r="D612" s="271"/>
      <c r="E612" s="271"/>
      <c r="F612" s="271"/>
      <c r="G612" s="271"/>
      <c r="H612" s="271"/>
      <c r="I612" s="271"/>
      <c r="J612" s="79"/>
      <c r="K612" s="286"/>
      <c r="L612" s="241"/>
    </row>
    <row r="613" spans="2:12" x14ac:dyDescent="0.25">
      <c r="B613" s="79"/>
      <c r="D613" s="271"/>
      <c r="E613" s="271"/>
      <c r="F613" s="271"/>
      <c r="G613" s="271"/>
      <c r="H613" s="271"/>
      <c r="I613" s="271"/>
      <c r="J613" s="79"/>
      <c r="K613" s="286"/>
      <c r="L613" s="241"/>
    </row>
    <row r="614" spans="2:12" x14ac:dyDescent="0.25">
      <c r="B614" s="79"/>
      <c r="D614" s="271"/>
      <c r="E614" s="271"/>
      <c r="F614" s="271"/>
      <c r="G614" s="271"/>
      <c r="H614" s="271"/>
      <c r="I614" s="271"/>
      <c r="J614" s="79"/>
      <c r="K614" s="286"/>
      <c r="L614" s="241"/>
    </row>
    <row r="615" spans="2:12" x14ac:dyDescent="0.25">
      <c r="B615" s="79"/>
      <c r="D615" s="271"/>
      <c r="E615" s="271"/>
      <c r="F615" s="271"/>
      <c r="G615" s="271"/>
      <c r="H615" s="271"/>
      <c r="I615" s="271"/>
      <c r="J615" s="79"/>
      <c r="K615" s="286"/>
      <c r="L615" s="241"/>
    </row>
    <row r="616" spans="2:12" x14ac:dyDescent="0.25">
      <c r="B616" s="79"/>
      <c r="D616" s="271"/>
      <c r="E616" s="271"/>
      <c r="F616" s="271"/>
      <c r="G616" s="271"/>
      <c r="H616" s="271"/>
      <c r="I616" s="271"/>
      <c r="J616" s="79"/>
      <c r="K616" s="286"/>
      <c r="L616" s="241"/>
    </row>
    <row r="617" spans="2:12" x14ac:dyDescent="0.25">
      <c r="B617" s="79"/>
      <c r="D617" s="271"/>
      <c r="E617" s="271"/>
      <c r="F617" s="271"/>
      <c r="G617" s="271"/>
      <c r="H617" s="271"/>
      <c r="I617" s="271"/>
      <c r="J617" s="79"/>
      <c r="K617" s="286"/>
      <c r="L617" s="241"/>
    </row>
    <row r="618" spans="2:12" x14ac:dyDescent="0.25">
      <c r="B618" s="79"/>
      <c r="D618" s="271"/>
      <c r="E618" s="271"/>
      <c r="F618" s="271"/>
      <c r="G618" s="271"/>
      <c r="H618" s="271"/>
      <c r="I618" s="271"/>
      <c r="J618" s="79"/>
      <c r="K618" s="286"/>
      <c r="L618" s="241"/>
    </row>
    <row r="619" spans="2:12" x14ac:dyDescent="0.25">
      <c r="B619" s="79"/>
      <c r="D619" s="271"/>
      <c r="E619" s="271"/>
      <c r="F619" s="271"/>
      <c r="G619" s="271"/>
      <c r="H619" s="271"/>
      <c r="I619" s="271"/>
      <c r="J619" s="79"/>
      <c r="K619" s="286"/>
      <c r="L619" s="241"/>
    </row>
    <row r="620" spans="2:12" x14ac:dyDescent="0.25">
      <c r="B620" s="79"/>
      <c r="D620" s="271"/>
      <c r="E620" s="271"/>
      <c r="F620" s="271"/>
      <c r="G620" s="271"/>
      <c r="H620" s="271"/>
      <c r="I620" s="271"/>
      <c r="J620" s="79"/>
      <c r="K620" s="286"/>
      <c r="L620" s="241"/>
    </row>
    <row r="621" spans="2:12" x14ac:dyDescent="0.25">
      <c r="B621" s="79"/>
      <c r="D621" s="271"/>
      <c r="E621" s="271"/>
      <c r="F621" s="271"/>
      <c r="G621" s="271"/>
      <c r="H621" s="271"/>
      <c r="I621" s="271"/>
      <c r="J621" s="79"/>
      <c r="K621" s="286"/>
      <c r="L621" s="241"/>
    </row>
    <row r="622" spans="2:12" x14ac:dyDescent="0.25">
      <c r="B622" s="79"/>
      <c r="D622" s="271"/>
      <c r="E622" s="271"/>
      <c r="F622" s="271"/>
      <c r="G622" s="271"/>
      <c r="H622" s="271"/>
      <c r="I622" s="271"/>
      <c r="J622" s="79"/>
      <c r="K622" s="286"/>
      <c r="L622" s="241"/>
    </row>
    <row r="623" spans="2:12" x14ac:dyDescent="0.25">
      <c r="B623" s="79"/>
      <c r="D623" s="271"/>
      <c r="E623" s="271"/>
      <c r="F623" s="271"/>
      <c r="G623" s="271"/>
      <c r="H623" s="271"/>
      <c r="I623" s="271"/>
      <c r="J623" s="79"/>
      <c r="K623" s="286"/>
      <c r="L623" s="241"/>
    </row>
    <row r="624" spans="2:12" x14ac:dyDescent="0.25">
      <c r="B624" s="79"/>
      <c r="D624" s="271"/>
      <c r="E624" s="271"/>
      <c r="F624" s="271"/>
      <c r="G624" s="271"/>
      <c r="H624" s="271"/>
      <c r="I624" s="271"/>
      <c r="J624" s="79"/>
      <c r="K624" s="286"/>
      <c r="L624" s="241"/>
    </row>
    <row r="625" spans="2:12" x14ac:dyDescent="0.25">
      <c r="B625" s="79"/>
      <c r="D625" s="271"/>
      <c r="E625" s="271"/>
      <c r="F625" s="271"/>
      <c r="G625" s="271"/>
      <c r="H625" s="271"/>
      <c r="I625" s="271"/>
      <c r="J625" s="79"/>
      <c r="K625" s="286"/>
      <c r="L625" s="241"/>
    </row>
    <row r="626" spans="2:12" x14ac:dyDescent="0.25">
      <c r="B626" s="79"/>
      <c r="D626" s="271"/>
      <c r="E626" s="271"/>
      <c r="F626" s="271"/>
      <c r="G626" s="271"/>
      <c r="H626" s="271"/>
      <c r="I626" s="271"/>
      <c r="J626" s="79"/>
      <c r="K626" s="286"/>
      <c r="L626" s="241"/>
    </row>
    <row r="627" spans="2:12" x14ac:dyDescent="0.25">
      <c r="B627" s="79"/>
      <c r="D627" s="271"/>
      <c r="E627" s="271"/>
      <c r="F627" s="271"/>
      <c r="G627" s="271"/>
      <c r="H627" s="271"/>
      <c r="I627" s="271"/>
      <c r="J627" s="79"/>
      <c r="K627" s="286"/>
      <c r="L627" s="241"/>
    </row>
    <row r="628" spans="2:12" x14ac:dyDescent="0.25">
      <c r="B628" s="79"/>
      <c r="D628" s="271"/>
      <c r="E628" s="271"/>
      <c r="F628" s="271"/>
      <c r="G628" s="271"/>
      <c r="H628" s="271"/>
      <c r="I628" s="271"/>
      <c r="J628" s="79"/>
      <c r="K628" s="286"/>
      <c r="L628" s="241"/>
    </row>
    <row r="629" spans="2:12" x14ac:dyDescent="0.25">
      <c r="B629" s="79"/>
      <c r="D629" s="271"/>
      <c r="E629" s="271"/>
      <c r="F629" s="271"/>
      <c r="G629" s="271"/>
      <c r="H629" s="271"/>
      <c r="I629" s="271"/>
      <c r="J629" s="79"/>
      <c r="K629" s="286"/>
      <c r="L629" s="241"/>
    </row>
    <row r="630" spans="2:12" x14ac:dyDescent="0.25">
      <c r="B630" s="79"/>
      <c r="D630" s="271"/>
      <c r="E630" s="271"/>
      <c r="F630" s="271"/>
      <c r="G630" s="271"/>
      <c r="H630" s="271"/>
      <c r="I630" s="271"/>
      <c r="J630" s="79"/>
      <c r="K630" s="286"/>
      <c r="L630" s="241"/>
    </row>
    <row r="631" spans="2:12" x14ac:dyDescent="0.25">
      <c r="B631" s="79"/>
      <c r="D631" s="271"/>
      <c r="E631" s="271"/>
      <c r="F631" s="271"/>
      <c r="G631" s="271"/>
      <c r="H631" s="271"/>
      <c r="I631" s="271"/>
      <c r="J631" s="79"/>
      <c r="K631" s="286"/>
      <c r="L631" s="241"/>
    </row>
    <row r="632" spans="2:12" x14ac:dyDescent="0.25">
      <c r="B632" s="79"/>
      <c r="D632" s="271"/>
      <c r="E632" s="271"/>
      <c r="F632" s="271"/>
      <c r="G632" s="271"/>
      <c r="H632" s="271"/>
      <c r="I632" s="271"/>
      <c r="J632" s="79"/>
      <c r="K632" s="286"/>
      <c r="L632" s="241"/>
    </row>
    <row r="633" spans="2:12" x14ac:dyDescent="0.25">
      <c r="B633" s="79"/>
      <c r="D633" s="271"/>
      <c r="E633" s="271"/>
      <c r="F633" s="271"/>
      <c r="G633" s="271"/>
      <c r="H633" s="271"/>
      <c r="I633" s="271"/>
      <c r="J633" s="79"/>
      <c r="K633" s="286"/>
      <c r="L633" s="241"/>
    </row>
    <row r="634" spans="2:12" x14ac:dyDescent="0.25">
      <c r="B634" s="79"/>
      <c r="D634" s="271"/>
      <c r="E634" s="271"/>
      <c r="F634" s="271"/>
      <c r="G634" s="271"/>
      <c r="H634" s="271"/>
      <c r="I634" s="271"/>
      <c r="J634" s="79"/>
      <c r="K634" s="286"/>
      <c r="L634" s="241"/>
    </row>
    <row r="635" spans="2:12" x14ac:dyDescent="0.25">
      <c r="B635" s="79"/>
      <c r="D635" s="271"/>
      <c r="E635" s="271"/>
      <c r="F635" s="271"/>
      <c r="G635" s="271"/>
      <c r="H635" s="271"/>
      <c r="I635" s="271"/>
      <c r="J635" s="79"/>
      <c r="K635" s="286"/>
      <c r="L635" s="241"/>
    </row>
    <row r="636" spans="2:12" x14ac:dyDescent="0.25">
      <c r="B636" s="79"/>
      <c r="D636" s="271"/>
      <c r="E636" s="271"/>
      <c r="F636" s="271"/>
      <c r="G636" s="271"/>
      <c r="H636" s="271"/>
      <c r="I636" s="271"/>
      <c r="J636" s="79"/>
      <c r="K636" s="286"/>
      <c r="L636" s="241"/>
    </row>
    <row r="637" spans="2:12" x14ac:dyDescent="0.25">
      <c r="B637" s="79"/>
      <c r="D637" s="271"/>
      <c r="E637" s="271"/>
      <c r="F637" s="271"/>
      <c r="G637" s="271"/>
      <c r="H637" s="271"/>
      <c r="I637" s="271"/>
      <c r="J637" s="79"/>
      <c r="K637" s="286"/>
      <c r="L637" s="241"/>
    </row>
    <row r="638" spans="2:12" x14ac:dyDescent="0.25">
      <c r="B638" s="79"/>
      <c r="D638" s="271"/>
      <c r="E638" s="271"/>
      <c r="F638" s="271"/>
      <c r="G638" s="271"/>
      <c r="H638" s="271"/>
      <c r="I638" s="271"/>
      <c r="J638" s="79"/>
      <c r="K638" s="286"/>
      <c r="L638" s="241"/>
    </row>
    <row r="639" spans="2:12" x14ac:dyDescent="0.25">
      <c r="B639" s="79"/>
      <c r="D639" s="271"/>
      <c r="E639" s="271"/>
      <c r="F639" s="271"/>
      <c r="G639" s="271"/>
      <c r="H639" s="271"/>
      <c r="I639" s="271"/>
      <c r="J639" s="79"/>
      <c r="K639" s="286"/>
      <c r="L639" s="241"/>
    </row>
    <row r="640" spans="2:12" x14ac:dyDescent="0.25">
      <c r="B640" s="79"/>
      <c r="D640" s="271"/>
      <c r="E640" s="271"/>
      <c r="F640" s="271"/>
      <c r="G640" s="271"/>
      <c r="H640" s="271"/>
      <c r="I640" s="271"/>
      <c r="J640" s="79"/>
      <c r="K640" s="286"/>
      <c r="L640" s="241"/>
    </row>
    <row r="641" spans="2:12" x14ac:dyDescent="0.25">
      <c r="B641" s="79"/>
      <c r="D641" s="271"/>
      <c r="E641" s="271"/>
      <c r="F641" s="271"/>
      <c r="G641" s="271"/>
      <c r="H641" s="271"/>
      <c r="I641" s="271"/>
      <c r="J641" s="79"/>
      <c r="K641" s="286"/>
      <c r="L641" s="241"/>
    </row>
    <row r="642" spans="2:12" x14ac:dyDescent="0.25">
      <c r="B642" s="79"/>
      <c r="D642" s="271"/>
      <c r="E642" s="271"/>
      <c r="F642" s="271"/>
      <c r="G642" s="271"/>
      <c r="H642" s="271"/>
      <c r="I642" s="271"/>
      <c r="J642" s="79"/>
      <c r="K642" s="286"/>
      <c r="L642" s="241"/>
    </row>
    <row r="643" spans="2:12" x14ac:dyDescent="0.25">
      <c r="B643" s="79"/>
      <c r="D643" s="271"/>
      <c r="E643" s="271"/>
      <c r="F643" s="271"/>
      <c r="G643" s="271"/>
      <c r="H643" s="271"/>
      <c r="I643" s="271"/>
      <c r="J643" s="79"/>
      <c r="K643" s="286"/>
      <c r="L643" s="241"/>
    </row>
    <row r="644" spans="2:12" x14ac:dyDescent="0.25">
      <c r="B644" s="79"/>
      <c r="D644" s="271"/>
      <c r="E644" s="271"/>
      <c r="F644" s="271"/>
      <c r="G644" s="271"/>
      <c r="H644" s="271"/>
      <c r="I644" s="271"/>
      <c r="J644" s="79"/>
      <c r="K644" s="286"/>
      <c r="L644" s="241"/>
    </row>
    <row r="645" spans="2:12" x14ac:dyDescent="0.25">
      <c r="B645" s="79"/>
      <c r="D645" s="271"/>
      <c r="E645" s="271"/>
      <c r="F645" s="271"/>
      <c r="G645" s="271"/>
      <c r="H645" s="271"/>
      <c r="I645" s="271"/>
      <c r="J645" s="79"/>
      <c r="K645" s="286"/>
      <c r="L645" s="241"/>
    </row>
    <row r="646" spans="2:12" x14ac:dyDescent="0.25">
      <c r="B646" s="79"/>
      <c r="D646" s="271"/>
      <c r="E646" s="271"/>
      <c r="F646" s="271"/>
      <c r="G646" s="271"/>
      <c r="H646" s="271"/>
      <c r="I646" s="271"/>
      <c r="J646" s="79"/>
      <c r="K646" s="286"/>
      <c r="L646" s="241"/>
    </row>
    <row r="647" spans="2:12" x14ac:dyDescent="0.25">
      <c r="B647" s="79"/>
      <c r="D647" s="271"/>
      <c r="E647" s="271"/>
      <c r="F647" s="271"/>
      <c r="G647" s="271"/>
      <c r="H647" s="271"/>
      <c r="I647" s="271"/>
      <c r="J647" s="79"/>
      <c r="K647" s="286"/>
      <c r="L647" s="241"/>
    </row>
    <row r="648" spans="2:12" x14ac:dyDescent="0.25">
      <c r="B648" s="79"/>
      <c r="D648" s="271"/>
      <c r="E648" s="271"/>
      <c r="F648" s="271"/>
      <c r="G648" s="271"/>
      <c r="H648" s="271"/>
      <c r="I648" s="271"/>
      <c r="J648" s="79"/>
      <c r="K648" s="286"/>
      <c r="L648" s="241"/>
    </row>
    <row r="649" spans="2:12" x14ac:dyDescent="0.25">
      <c r="B649" s="79"/>
      <c r="D649" s="271"/>
      <c r="E649" s="271"/>
      <c r="F649" s="271"/>
      <c r="G649" s="271"/>
      <c r="H649" s="271"/>
      <c r="I649" s="271"/>
      <c r="J649" s="79"/>
      <c r="K649" s="286"/>
      <c r="L649" s="241"/>
    </row>
    <row r="650" spans="2:12" x14ac:dyDescent="0.25">
      <c r="B650" s="79"/>
      <c r="D650" s="271"/>
      <c r="E650" s="271"/>
      <c r="F650" s="271"/>
      <c r="G650" s="271"/>
      <c r="H650" s="271"/>
      <c r="I650" s="271"/>
      <c r="J650" s="79"/>
      <c r="K650" s="286"/>
      <c r="L650" s="241"/>
    </row>
    <row r="651" spans="2:12" x14ac:dyDescent="0.25">
      <c r="B651" s="79"/>
      <c r="D651" s="271"/>
      <c r="E651" s="271"/>
      <c r="F651" s="271"/>
      <c r="G651" s="271"/>
      <c r="H651" s="271"/>
      <c r="I651" s="271"/>
      <c r="J651" s="79"/>
      <c r="K651" s="286"/>
      <c r="L651" s="241"/>
    </row>
    <row r="652" spans="2:12" x14ac:dyDescent="0.25">
      <c r="B652" s="79"/>
      <c r="D652" s="271"/>
      <c r="E652" s="271"/>
      <c r="F652" s="271"/>
      <c r="G652" s="271"/>
      <c r="H652" s="271"/>
      <c r="I652" s="271"/>
      <c r="J652" s="79"/>
      <c r="K652" s="286"/>
      <c r="L652" s="241"/>
    </row>
    <row r="653" spans="2:12" x14ac:dyDescent="0.25">
      <c r="B653" s="79"/>
      <c r="D653" s="271"/>
      <c r="E653" s="271"/>
      <c r="F653" s="271"/>
      <c r="G653" s="271"/>
      <c r="H653" s="271"/>
      <c r="I653" s="271"/>
      <c r="J653" s="79"/>
      <c r="K653" s="286"/>
      <c r="L653" s="241"/>
    </row>
    <row r="654" spans="2:12" x14ac:dyDescent="0.25">
      <c r="B654" s="79"/>
      <c r="D654" s="271"/>
      <c r="E654" s="271"/>
      <c r="F654" s="271"/>
      <c r="G654" s="271"/>
      <c r="H654" s="271"/>
      <c r="I654" s="271"/>
      <c r="J654" s="79"/>
      <c r="K654" s="286"/>
      <c r="L654" s="241"/>
    </row>
    <row r="655" spans="2:12" x14ac:dyDescent="0.25">
      <c r="B655" s="79"/>
      <c r="D655" s="271"/>
      <c r="E655" s="271"/>
      <c r="F655" s="271"/>
      <c r="G655" s="271"/>
      <c r="H655" s="271"/>
      <c r="I655" s="271"/>
      <c r="J655" s="79"/>
      <c r="K655" s="286"/>
      <c r="L655" s="241"/>
    </row>
    <row r="656" spans="2:12" x14ac:dyDescent="0.25">
      <c r="B656" s="79"/>
      <c r="D656" s="271"/>
      <c r="E656" s="271"/>
      <c r="F656" s="271"/>
      <c r="G656" s="271"/>
      <c r="H656" s="271"/>
      <c r="I656" s="271"/>
      <c r="J656" s="79"/>
      <c r="K656" s="286"/>
      <c r="L656" s="241"/>
    </row>
    <row r="657" spans="2:12" x14ac:dyDescent="0.25">
      <c r="B657" s="79"/>
      <c r="D657" s="271"/>
      <c r="E657" s="271"/>
      <c r="F657" s="271"/>
      <c r="G657" s="271"/>
      <c r="H657" s="271"/>
      <c r="I657" s="271"/>
      <c r="J657" s="79"/>
      <c r="K657" s="286"/>
      <c r="L657" s="241"/>
    </row>
    <row r="658" spans="2:12" x14ac:dyDescent="0.25">
      <c r="B658" s="79"/>
      <c r="D658" s="271"/>
      <c r="E658" s="271"/>
      <c r="F658" s="271"/>
      <c r="G658" s="271"/>
      <c r="H658" s="271"/>
      <c r="I658" s="271"/>
      <c r="J658" s="79"/>
      <c r="K658" s="286"/>
      <c r="L658" s="241"/>
    </row>
    <row r="659" spans="2:12" x14ac:dyDescent="0.25">
      <c r="B659" s="79"/>
      <c r="D659" s="271"/>
      <c r="E659" s="271"/>
      <c r="F659" s="271"/>
      <c r="G659" s="271"/>
      <c r="H659" s="271"/>
      <c r="I659" s="271"/>
      <c r="J659" s="79"/>
      <c r="K659" s="286"/>
      <c r="L659" s="241"/>
    </row>
    <row r="660" spans="2:12" x14ac:dyDescent="0.25">
      <c r="B660" s="79"/>
      <c r="D660" s="271"/>
      <c r="E660" s="271"/>
      <c r="F660" s="271"/>
      <c r="G660" s="271"/>
      <c r="H660" s="271"/>
      <c r="I660" s="271"/>
      <c r="J660" s="79"/>
      <c r="K660" s="286"/>
      <c r="L660" s="241"/>
    </row>
    <row r="661" spans="2:12" x14ac:dyDescent="0.25">
      <c r="B661" s="79"/>
      <c r="D661" s="271"/>
      <c r="E661" s="271"/>
      <c r="F661" s="271"/>
      <c r="G661" s="271"/>
      <c r="H661" s="271"/>
      <c r="I661" s="271"/>
      <c r="J661" s="79"/>
      <c r="K661" s="286"/>
      <c r="L661" s="241"/>
    </row>
    <row r="662" spans="2:12" x14ac:dyDescent="0.25">
      <c r="B662" s="79"/>
      <c r="D662" s="271"/>
      <c r="E662" s="271"/>
      <c r="F662" s="271"/>
      <c r="G662" s="271"/>
      <c r="H662" s="271"/>
      <c r="I662" s="271"/>
      <c r="J662" s="79"/>
      <c r="K662" s="286"/>
      <c r="L662" s="241"/>
    </row>
    <row r="663" spans="2:12" x14ac:dyDescent="0.25">
      <c r="B663" s="79"/>
      <c r="D663" s="271"/>
      <c r="E663" s="271"/>
      <c r="F663" s="271"/>
      <c r="G663" s="271"/>
      <c r="H663" s="271"/>
      <c r="I663" s="271"/>
      <c r="J663" s="79"/>
      <c r="K663" s="286"/>
      <c r="L663" s="241"/>
    </row>
    <row r="664" spans="2:12" x14ac:dyDescent="0.25">
      <c r="B664" s="79"/>
      <c r="D664" s="271"/>
      <c r="E664" s="271"/>
      <c r="F664" s="271"/>
      <c r="G664" s="271"/>
      <c r="H664" s="271"/>
      <c r="I664" s="271"/>
      <c r="J664" s="79"/>
      <c r="K664" s="286"/>
      <c r="L664" s="241"/>
    </row>
    <row r="665" spans="2:12" x14ac:dyDescent="0.25">
      <c r="B665" s="79"/>
      <c r="D665" s="271"/>
      <c r="E665" s="271"/>
      <c r="F665" s="271"/>
      <c r="G665" s="271"/>
      <c r="H665" s="271"/>
      <c r="I665" s="271"/>
      <c r="J665" s="79"/>
      <c r="K665" s="286"/>
      <c r="L665" s="241"/>
    </row>
    <row r="666" spans="2:12" x14ac:dyDescent="0.25">
      <c r="B666" s="79"/>
      <c r="D666" s="271"/>
      <c r="E666" s="271"/>
      <c r="F666" s="271"/>
      <c r="G666" s="271"/>
      <c r="H666" s="271"/>
      <c r="I666" s="271"/>
      <c r="J666" s="79"/>
      <c r="K666" s="286"/>
      <c r="L666" s="241"/>
    </row>
    <row r="667" spans="2:12" x14ac:dyDescent="0.25">
      <c r="B667" s="79"/>
      <c r="D667" s="271"/>
      <c r="E667" s="271"/>
      <c r="F667" s="271"/>
      <c r="G667" s="271"/>
      <c r="H667" s="271"/>
      <c r="I667" s="271"/>
      <c r="J667" s="79"/>
      <c r="K667" s="286"/>
      <c r="L667" s="241"/>
    </row>
    <row r="668" spans="2:12" x14ac:dyDescent="0.25">
      <c r="B668" s="79"/>
      <c r="D668" s="271"/>
      <c r="E668" s="271"/>
      <c r="F668" s="271"/>
      <c r="G668" s="271"/>
      <c r="H668" s="271"/>
      <c r="I668" s="271"/>
      <c r="J668" s="79"/>
      <c r="K668" s="286"/>
      <c r="L668" s="241"/>
    </row>
    <row r="669" spans="2:12" x14ac:dyDescent="0.25">
      <c r="B669" s="79"/>
      <c r="D669" s="271"/>
      <c r="E669" s="271"/>
      <c r="F669" s="271"/>
      <c r="G669" s="271"/>
      <c r="H669" s="271"/>
      <c r="I669" s="271"/>
      <c r="J669" s="79"/>
      <c r="K669" s="286"/>
      <c r="L669" s="241"/>
    </row>
    <row r="670" spans="2:12" x14ac:dyDescent="0.25">
      <c r="B670" s="79"/>
      <c r="D670" s="271"/>
      <c r="E670" s="271"/>
      <c r="F670" s="271"/>
      <c r="G670" s="271"/>
      <c r="H670" s="271"/>
      <c r="I670" s="271"/>
      <c r="J670" s="79"/>
      <c r="K670" s="286"/>
      <c r="L670" s="241"/>
    </row>
    <row r="671" spans="2:12" x14ac:dyDescent="0.25">
      <c r="B671" s="79"/>
      <c r="D671" s="271"/>
      <c r="E671" s="271"/>
      <c r="F671" s="271"/>
      <c r="G671" s="271"/>
      <c r="H671" s="271"/>
      <c r="I671" s="271"/>
      <c r="J671" s="79"/>
      <c r="K671" s="286"/>
      <c r="L671" s="241"/>
    </row>
    <row r="672" spans="2:12" x14ac:dyDescent="0.25">
      <c r="B672" s="79"/>
      <c r="D672" s="271"/>
      <c r="E672" s="271"/>
      <c r="F672" s="271"/>
      <c r="G672" s="271"/>
      <c r="H672" s="271"/>
      <c r="I672" s="271"/>
      <c r="J672" s="79"/>
      <c r="K672" s="286"/>
      <c r="L672" s="241"/>
    </row>
    <row r="673" spans="2:12" x14ac:dyDescent="0.25">
      <c r="B673" s="79"/>
      <c r="D673" s="271"/>
      <c r="E673" s="271"/>
      <c r="F673" s="271"/>
      <c r="G673" s="271"/>
      <c r="H673" s="271"/>
      <c r="I673" s="271"/>
      <c r="J673" s="79"/>
      <c r="K673" s="286"/>
      <c r="L673" s="241"/>
    </row>
    <row r="674" spans="2:12" x14ac:dyDescent="0.25">
      <c r="B674" s="79"/>
      <c r="D674" s="271"/>
      <c r="E674" s="271"/>
      <c r="F674" s="271"/>
      <c r="G674" s="271"/>
      <c r="H674" s="271"/>
      <c r="I674" s="271"/>
      <c r="J674" s="79"/>
      <c r="K674" s="286"/>
      <c r="L674" s="241"/>
    </row>
    <row r="675" spans="2:12" x14ac:dyDescent="0.25">
      <c r="B675" s="79"/>
      <c r="D675" s="271"/>
      <c r="E675" s="271"/>
      <c r="F675" s="271"/>
      <c r="G675" s="271"/>
      <c r="H675" s="271"/>
      <c r="I675" s="271"/>
      <c r="J675" s="79"/>
      <c r="K675" s="286"/>
      <c r="L675" s="241"/>
    </row>
    <row r="676" spans="2:12" x14ac:dyDescent="0.25">
      <c r="B676" s="79"/>
      <c r="D676" s="271"/>
      <c r="E676" s="271"/>
      <c r="F676" s="271"/>
      <c r="G676" s="271"/>
      <c r="H676" s="271"/>
      <c r="I676" s="271"/>
      <c r="J676" s="79"/>
      <c r="K676" s="286"/>
      <c r="L676" s="241"/>
    </row>
    <row r="677" spans="2:12" x14ac:dyDescent="0.25">
      <c r="B677" s="79"/>
      <c r="D677" s="271"/>
      <c r="E677" s="271"/>
      <c r="F677" s="271"/>
      <c r="G677" s="271"/>
      <c r="H677" s="271"/>
      <c r="I677" s="271"/>
      <c r="J677" s="79"/>
      <c r="K677" s="286"/>
      <c r="L677" s="241"/>
    </row>
    <row r="678" spans="2:12" x14ac:dyDescent="0.25">
      <c r="B678" s="79"/>
      <c r="D678" s="271"/>
      <c r="E678" s="271"/>
      <c r="F678" s="271"/>
      <c r="G678" s="271"/>
      <c r="H678" s="271"/>
      <c r="I678" s="271"/>
      <c r="J678" s="79"/>
      <c r="K678" s="286"/>
      <c r="L678" s="241"/>
    </row>
    <row r="679" spans="2:12" x14ac:dyDescent="0.25">
      <c r="B679" s="79"/>
      <c r="D679" s="271"/>
      <c r="E679" s="271"/>
      <c r="F679" s="271"/>
      <c r="G679" s="271"/>
      <c r="H679" s="271"/>
      <c r="I679" s="271"/>
      <c r="J679" s="79"/>
      <c r="K679" s="286"/>
      <c r="L679" s="241"/>
    </row>
    <row r="680" spans="2:12" x14ac:dyDescent="0.25">
      <c r="B680" s="79"/>
      <c r="D680" s="271"/>
      <c r="E680" s="271"/>
      <c r="F680" s="271"/>
      <c r="G680" s="271"/>
      <c r="H680" s="271"/>
      <c r="I680" s="271"/>
      <c r="J680" s="79"/>
      <c r="K680" s="286"/>
      <c r="L680" s="241"/>
    </row>
    <row r="681" spans="2:12" x14ac:dyDescent="0.25">
      <c r="B681" s="79"/>
      <c r="D681" s="271"/>
      <c r="E681" s="271"/>
      <c r="F681" s="271"/>
      <c r="G681" s="271"/>
      <c r="H681" s="271"/>
      <c r="I681" s="271"/>
      <c r="J681" s="79"/>
      <c r="K681" s="286"/>
      <c r="L681" s="241"/>
    </row>
    <row r="682" spans="2:12" x14ac:dyDescent="0.25">
      <c r="B682" s="79"/>
      <c r="D682" s="271"/>
      <c r="E682" s="271"/>
      <c r="F682" s="271"/>
      <c r="G682" s="271"/>
      <c r="H682" s="271"/>
      <c r="I682" s="271"/>
      <c r="J682" s="79"/>
      <c r="K682" s="286"/>
      <c r="L682" s="241"/>
    </row>
    <row r="683" spans="2:12" x14ac:dyDescent="0.25">
      <c r="B683" s="79"/>
      <c r="D683" s="271"/>
      <c r="E683" s="271"/>
      <c r="F683" s="271"/>
      <c r="G683" s="271"/>
      <c r="H683" s="271"/>
      <c r="I683" s="271"/>
      <c r="J683" s="79"/>
      <c r="K683" s="286"/>
      <c r="L683" s="241"/>
    </row>
    <row r="684" spans="2:12" x14ac:dyDescent="0.25">
      <c r="B684" s="79"/>
      <c r="D684" s="271"/>
      <c r="E684" s="271"/>
      <c r="F684" s="271"/>
      <c r="G684" s="271"/>
      <c r="H684" s="271"/>
      <c r="I684" s="271"/>
      <c r="J684" s="79"/>
      <c r="K684" s="286"/>
      <c r="L684" s="241"/>
    </row>
    <row r="685" spans="2:12" x14ac:dyDescent="0.25">
      <c r="B685" s="79"/>
      <c r="D685" s="271"/>
      <c r="E685" s="271"/>
      <c r="F685" s="271"/>
      <c r="G685" s="271"/>
      <c r="H685" s="271"/>
      <c r="I685" s="271"/>
      <c r="J685" s="79"/>
      <c r="K685" s="286"/>
      <c r="L685" s="241"/>
    </row>
    <row r="686" spans="2:12" x14ac:dyDescent="0.25">
      <c r="B686" s="79"/>
      <c r="D686" s="271"/>
      <c r="E686" s="271"/>
      <c r="F686" s="271"/>
      <c r="G686" s="271"/>
      <c r="H686" s="271"/>
      <c r="I686" s="271"/>
      <c r="J686" s="79"/>
      <c r="K686" s="286"/>
      <c r="L686" s="241"/>
    </row>
    <row r="687" spans="2:12" x14ac:dyDescent="0.25">
      <c r="B687" s="79"/>
      <c r="D687" s="271"/>
      <c r="E687" s="271"/>
      <c r="F687" s="271"/>
      <c r="G687" s="271"/>
      <c r="H687" s="271"/>
      <c r="I687" s="271"/>
      <c r="J687" s="79"/>
      <c r="K687" s="286"/>
      <c r="L687" s="241"/>
    </row>
    <row r="688" spans="2:12" x14ac:dyDescent="0.25">
      <c r="B688" s="79"/>
      <c r="D688" s="271"/>
      <c r="E688" s="271"/>
      <c r="F688" s="271"/>
      <c r="G688" s="271"/>
      <c r="H688" s="271"/>
      <c r="I688" s="271"/>
      <c r="J688" s="79"/>
      <c r="K688" s="286"/>
      <c r="L688" s="241"/>
    </row>
    <row r="689" spans="2:12" x14ac:dyDescent="0.25">
      <c r="B689" s="79"/>
      <c r="D689" s="271"/>
      <c r="E689" s="271"/>
      <c r="F689" s="271"/>
      <c r="G689" s="271"/>
      <c r="H689" s="271"/>
      <c r="I689" s="271"/>
      <c r="J689" s="79"/>
      <c r="K689" s="286"/>
      <c r="L689" s="241"/>
    </row>
    <row r="690" spans="2:12" x14ac:dyDescent="0.25">
      <c r="B690" s="79"/>
      <c r="D690" s="271"/>
      <c r="E690" s="271"/>
      <c r="F690" s="271"/>
      <c r="G690" s="271"/>
      <c r="H690" s="271"/>
      <c r="I690" s="271"/>
      <c r="J690" s="79"/>
      <c r="K690" s="286"/>
      <c r="L690" s="241"/>
    </row>
    <row r="691" spans="2:12" x14ac:dyDescent="0.25">
      <c r="B691" s="79"/>
      <c r="D691" s="271"/>
      <c r="E691" s="271"/>
      <c r="F691" s="271"/>
      <c r="G691" s="271"/>
      <c r="H691" s="271"/>
      <c r="I691" s="271"/>
      <c r="J691" s="79"/>
      <c r="K691" s="286"/>
      <c r="L691" s="241"/>
    </row>
    <row r="692" spans="2:12" x14ac:dyDescent="0.25">
      <c r="B692" s="79"/>
      <c r="D692" s="271"/>
      <c r="E692" s="271"/>
      <c r="F692" s="271"/>
      <c r="G692" s="271"/>
      <c r="H692" s="271"/>
      <c r="I692" s="271"/>
      <c r="J692" s="79"/>
      <c r="K692" s="286"/>
      <c r="L692" s="241"/>
    </row>
    <row r="693" spans="2:12" x14ac:dyDescent="0.25">
      <c r="B693" s="79"/>
      <c r="D693" s="271"/>
      <c r="E693" s="271"/>
      <c r="F693" s="271"/>
      <c r="G693" s="271"/>
      <c r="H693" s="271"/>
      <c r="I693" s="271"/>
      <c r="J693" s="79"/>
      <c r="K693" s="286"/>
      <c r="L693" s="241"/>
    </row>
    <row r="694" spans="2:12" x14ac:dyDescent="0.25">
      <c r="B694" s="79"/>
      <c r="D694" s="271"/>
      <c r="E694" s="271"/>
      <c r="F694" s="271"/>
      <c r="G694" s="271"/>
      <c r="H694" s="271"/>
      <c r="I694" s="271"/>
      <c r="J694" s="79"/>
      <c r="K694" s="286"/>
      <c r="L694" s="241"/>
    </row>
    <row r="695" spans="2:12" x14ac:dyDescent="0.25">
      <c r="B695" s="79"/>
      <c r="D695" s="271"/>
      <c r="E695" s="271"/>
      <c r="F695" s="271"/>
      <c r="G695" s="271"/>
      <c r="H695" s="271"/>
      <c r="I695" s="271"/>
      <c r="J695" s="79"/>
      <c r="K695" s="286"/>
      <c r="L695" s="241"/>
    </row>
    <row r="696" spans="2:12" x14ac:dyDescent="0.25">
      <c r="B696" s="79"/>
      <c r="D696" s="271"/>
      <c r="E696" s="271"/>
      <c r="F696" s="271"/>
      <c r="G696" s="271"/>
      <c r="H696" s="271"/>
      <c r="I696" s="271"/>
      <c r="J696" s="79"/>
      <c r="K696" s="286"/>
      <c r="L696" s="241"/>
    </row>
    <row r="697" spans="2:12" x14ac:dyDescent="0.25">
      <c r="B697" s="79"/>
      <c r="D697" s="271"/>
      <c r="E697" s="271"/>
      <c r="F697" s="271"/>
      <c r="G697" s="271"/>
      <c r="H697" s="271"/>
      <c r="I697" s="271"/>
      <c r="J697" s="79"/>
      <c r="K697" s="286"/>
      <c r="L697" s="241"/>
    </row>
    <row r="698" spans="2:12" x14ac:dyDescent="0.25">
      <c r="B698" s="79"/>
      <c r="D698" s="271"/>
      <c r="E698" s="271"/>
      <c r="F698" s="271"/>
      <c r="G698" s="271"/>
      <c r="H698" s="271"/>
      <c r="I698" s="271"/>
      <c r="J698" s="79"/>
      <c r="K698" s="286"/>
      <c r="L698" s="241"/>
    </row>
    <row r="699" spans="2:12" x14ac:dyDescent="0.25">
      <c r="B699" s="79"/>
      <c r="D699" s="271"/>
      <c r="E699" s="271"/>
      <c r="F699" s="271"/>
      <c r="G699" s="271"/>
      <c r="H699" s="271"/>
      <c r="I699" s="271"/>
      <c r="J699" s="79"/>
      <c r="K699" s="286"/>
      <c r="L699" s="241"/>
    </row>
    <row r="700" spans="2:12" x14ac:dyDescent="0.25">
      <c r="B700" s="79"/>
      <c r="D700" s="271"/>
      <c r="E700" s="271"/>
      <c r="F700" s="271"/>
      <c r="G700" s="271"/>
      <c r="H700" s="271"/>
      <c r="I700" s="271"/>
      <c r="J700" s="79"/>
      <c r="K700" s="286"/>
      <c r="L700" s="241"/>
    </row>
    <row r="701" spans="2:12" x14ac:dyDescent="0.25">
      <c r="B701" s="79"/>
      <c r="D701" s="271"/>
      <c r="E701" s="271"/>
      <c r="F701" s="271"/>
      <c r="G701" s="271"/>
      <c r="H701" s="271"/>
      <c r="I701" s="271"/>
      <c r="J701" s="79"/>
      <c r="K701" s="286"/>
      <c r="L701" s="241"/>
    </row>
    <row r="702" spans="2:12" x14ac:dyDescent="0.25">
      <c r="B702" s="79"/>
      <c r="D702" s="271"/>
      <c r="E702" s="271"/>
      <c r="F702" s="271"/>
      <c r="G702" s="271"/>
      <c r="H702" s="271"/>
      <c r="I702" s="271"/>
      <c r="J702" s="79"/>
      <c r="K702" s="286"/>
      <c r="L702" s="241"/>
    </row>
    <row r="703" spans="2:12" x14ac:dyDescent="0.25">
      <c r="B703" s="79"/>
      <c r="D703" s="271"/>
      <c r="E703" s="271"/>
      <c r="F703" s="271"/>
      <c r="G703" s="271"/>
      <c r="H703" s="271"/>
      <c r="I703" s="271"/>
      <c r="J703" s="79"/>
      <c r="K703" s="286"/>
      <c r="L703" s="241"/>
    </row>
    <row r="704" spans="2:12" x14ac:dyDescent="0.25">
      <c r="B704" s="79"/>
      <c r="D704" s="271"/>
      <c r="E704" s="271"/>
      <c r="F704" s="271"/>
      <c r="G704" s="271"/>
      <c r="H704" s="271"/>
      <c r="I704" s="271"/>
      <c r="J704" s="79"/>
      <c r="K704" s="286"/>
      <c r="L704" s="241"/>
    </row>
    <row r="705" spans="2:12" x14ac:dyDescent="0.25">
      <c r="B705" s="79"/>
      <c r="D705" s="271"/>
      <c r="E705" s="271"/>
      <c r="F705" s="271"/>
      <c r="G705" s="271"/>
      <c r="H705" s="271"/>
      <c r="I705" s="271"/>
      <c r="J705" s="79"/>
      <c r="K705" s="286"/>
      <c r="L705" s="241"/>
    </row>
    <row r="706" spans="2:12" x14ac:dyDescent="0.25">
      <c r="B706" s="79"/>
      <c r="D706" s="271"/>
      <c r="E706" s="271"/>
      <c r="F706" s="271"/>
      <c r="G706" s="271"/>
      <c r="H706" s="271"/>
      <c r="I706" s="271"/>
      <c r="J706" s="79"/>
      <c r="K706" s="286"/>
      <c r="L706" s="241"/>
    </row>
    <row r="707" spans="2:12" x14ac:dyDescent="0.25">
      <c r="B707" s="79"/>
      <c r="D707" s="271"/>
      <c r="E707" s="271"/>
      <c r="F707" s="271"/>
      <c r="G707" s="271"/>
      <c r="H707" s="271"/>
      <c r="I707" s="271"/>
      <c r="J707" s="79"/>
      <c r="K707" s="286"/>
      <c r="L707" s="241"/>
    </row>
    <row r="708" spans="2:12" x14ac:dyDescent="0.25">
      <c r="B708" s="79"/>
      <c r="D708" s="271"/>
      <c r="E708" s="271"/>
      <c r="F708" s="271"/>
      <c r="G708" s="271"/>
      <c r="H708" s="271"/>
      <c r="I708" s="271"/>
      <c r="J708" s="79"/>
      <c r="K708" s="286"/>
      <c r="L708" s="241"/>
    </row>
    <row r="709" spans="2:12" x14ac:dyDescent="0.25">
      <c r="B709" s="79"/>
      <c r="D709" s="271"/>
      <c r="E709" s="271"/>
      <c r="F709" s="271"/>
      <c r="G709" s="271"/>
      <c r="H709" s="271"/>
      <c r="I709" s="271"/>
      <c r="J709" s="79"/>
      <c r="K709" s="286"/>
      <c r="L709" s="241"/>
    </row>
    <row r="710" spans="2:12" x14ac:dyDescent="0.25">
      <c r="B710" s="79"/>
      <c r="D710" s="271"/>
      <c r="E710" s="271"/>
      <c r="F710" s="271"/>
      <c r="G710" s="271"/>
      <c r="H710" s="271"/>
      <c r="I710" s="271"/>
      <c r="J710" s="79"/>
      <c r="K710" s="286"/>
      <c r="L710" s="241"/>
    </row>
    <row r="711" spans="2:12" x14ac:dyDescent="0.25">
      <c r="B711" s="79"/>
      <c r="D711" s="271"/>
      <c r="E711" s="271"/>
      <c r="F711" s="271"/>
      <c r="G711" s="271"/>
      <c r="H711" s="271"/>
      <c r="I711" s="271"/>
      <c r="J711" s="79"/>
      <c r="K711" s="286"/>
      <c r="L711" s="241"/>
    </row>
    <row r="712" spans="2:12" x14ac:dyDescent="0.25">
      <c r="B712" s="79"/>
      <c r="D712" s="271"/>
      <c r="E712" s="271"/>
      <c r="F712" s="271"/>
      <c r="G712" s="271"/>
      <c r="H712" s="271"/>
      <c r="I712" s="271"/>
      <c r="J712" s="79"/>
      <c r="K712" s="286"/>
      <c r="L712" s="241"/>
    </row>
    <row r="713" spans="2:12" x14ac:dyDescent="0.25">
      <c r="B713" s="79"/>
      <c r="D713" s="271"/>
      <c r="E713" s="271"/>
      <c r="F713" s="271"/>
      <c r="G713" s="271"/>
      <c r="H713" s="271"/>
      <c r="I713" s="271"/>
      <c r="J713" s="79"/>
      <c r="K713" s="286"/>
      <c r="L713" s="241"/>
    </row>
    <row r="714" spans="2:12" x14ac:dyDescent="0.25">
      <c r="B714" s="79"/>
      <c r="D714" s="271"/>
      <c r="E714" s="271"/>
      <c r="F714" s="271"/>
      <c r="G714" s="271"/>
      <c r="H714" s="271"/>
      <c r="I714" s="271"/>
      <c r="J714" s="79"/>
      <c r="K714" s="286"/>
      <c r="L714" s="241"/>
    </row>
    <row r="715" spans="2:12" x14ac:dyDescent="0.25">
      <c r="B715" s="79"/>
      <c r="D715" s="271"/>
      <c r="E715" s="271"/>
      <c r="F715" s="271"/>
      <c r="G715" s="271"/>
      <c r="H715" s="271"/>
      <c r="I715" s="271"/>
      <c r="J715" s="79"/>
      <c r="K715" s="286"/>
      <c r="L715" s="241"/>
    </row>
    <row r="716" spans="2:12" x14ac:dyDescent="0.25">
      <c r="B716" s="79"/>
      <c r="D716" s="271"/>
      <c r="E716" s="271"/>
      <c r="F716" s="271"/>
      <c r="G716" s="271"/>
      <c r="H716" s="271"/>
      <c r="I716" s="271"/>
      <c r="J716" s="79"/>
      <c r="K716" s="286"/>
      <c r="L716" s="241"/>
    </row>
    <row r="717" spans="2:12" x14ac:dyDescent="0.25">
      <c r="B717" s="79"/>
      <c r="D717" s="271"/>
      <c r="E717" s="271"/>
      <c r="F717" s="271"/>
      <c r="G717" s="271"/>
      <c r="H717" s="271"/>
      <c r="I717" s="271"/>
      <c r="J717" s="79"/>
      <c r="K717" s="286"/>
      <c r="L717" s="241"/>
    </row>
    <row r="718" spans="2:12" x14ac:dyDescent="0.25">
      <c r="B718" s="79"/>
      <c r="D718" s="271"/>
      <c r="E718" s="271"/>
      <c r="F718" s="271"/>
      <c r="G718" s="271"/>
      <c r="H718" s="271"/>
      <c r="I718" s="271"/>
      <c r="J718" s="79"/>
      <c r="K718" s="286"/>
      <c r="L718" s="241"/>
    </row>
    <row r="719" spans="2:12" x14ac:dyDescent="0.25">
      <c r="B719" s="79"/>
      <c r="D719" s="271"/>
      <c r="E719" s="271"/>
      <c r="F719" s="271"/>
      <c r="G719" s="271"/>
      <c r="H719" s="271"/>
      <c r="I719" s="271"/>
      <c r="J719" s="79"/>
      <c r="K719" s="286"/>
      <c r="L719" s="241"/>
    </row>
    <row r="720" spans="2:12" x14ac:dyDescent="0.25">
      <c r="B720" s="79"/>
      <c r="D720" s="271"/>
      <c r="E720" s="271"/>
      <c r="F720" s="271"/>
      <c r="G720" s="271"/>
      <c r="H720" s="271"/>
      <c r="I720" s="271"/>
      <c r="J720" s="79"/>
      <c r="K720" s="286"/>
      <c r="L720" s="241"/>
    </row>
    <row r="721" spans="2:12" x14ac:dyDescent="0.25">
      <c r="B721" s="79"/>
      <c r="D721" s="271"/>
      <c r="E721" s="271"/>
      <c r="F721" s="271"/>
      <c r="G721" s="271"/>
      <c r="H721" s="271"/>
      <c r="I721" s="271"/>
      <c r="J721" s="79"/>
      <c r="K721" s="286"/>
      <c r="L721" s="241"/>
    </row>
    <row r="722" spans="2:12" x14ac:dyDescent="0.25">
      <c r="B722" s="79"/>
      <c r="D722" s="271"/>
      <c r="E722" s="271"/>
      <c r="F722" s="271"/>
      <c r="G722" s="271"/>
      <c r="H722" s="271"/>
      <c r="I722" s="271"/>
      <c r="J722" s="79"/>
      <c r="K722" s="286"/>
      <c r="L722" s="241"/>
    </row>
    <row r="723" spans="2:12" x14ac:dyDescent="0.25">
      <c r="B723" s="79"/>
      <c r="D723" s="271"/>
      <c r="E723" s="271"/>
      <c r="F723" s="271"/>
      <c r="G723" s="271"/>
      <c r="H723" s="271"/>
      <c r="I723" s="271"/>
      <c r="J723" s="79"/>
      <c r="K723" s="286"/>
      <c r="L723" s="241"/>
    </row>
    <row r="724" spans="2:12" x14ac:dyDescent="0.25">
      <c r="B724" s="79"/>
      <c r="D724" s="271"/>
      <c r="E724" s="271"/>
      <c r="F724" s="271"/>
      <c r="G724" s="271"/>
      <c r="H724" s="271"/>
      <c r="I724" s="271"/>
      <c r="J724" s="79"/>
      <c r="K724" s="286"/>
      <c r="L724" s="241"/>
    </row>
    <row r="725" spans="2:12" x14ac:dyDescent="0.25">
      <c r="B725" s="79"/>
      <c r="D725" s="271"/>
      <c r="E725" s="271"/>
      <c r="F725" s="271"/>
      <c r="G725" s="271"/>
      <c r="H725" s="271"/>
      <c r="I725" s="271"/>
      <c r="J725" s="79"/>
      <c r="K725" s="286"/>
      <c r="L725" s="241"/>
    </row>
    <row r="726" spans="2:12" x14ac:dyDescent="0.25">
      <c r="B726" s="79"/>
      <c r="D726" s="271"/>
      <c r="E726" s="271"/>
      <c r="F726" s="271"/>
      <c r="G726" s="271"/>
      <c r="H726" s="271"/>
      <c r="I726" s="271"/>
      <c r="J726" s="79"/>
      <c r="K726" s="286"/>
      <c r="L726" s="241"/>
    </row>
    <row r="727" spans="2:12" x14ac:dyDescent="0.25">
      <c r="B727" s="79"/>
      <c r="D727" s="271"/>
      <c r="E727" s="271"/>
      <c r="F727" s="271"/>
      <c r="G727" s="271"/>
      <c r="H727" s="271"/>
      <c r="I727" s="271"/>
      <c r="J727" s="79"/>
      <c r="K727" s="286"/>
      <c r="L727" s="241"/>
    </row>
    <row r="728" spans="2:12" x14ac:dyDescent="0.25">
      <c r="B728" s="79"/>
      <c r="D728" s="271"/>
      <c r="E728" s="271"/>
      <c r="F728" s="271"/>
      <c r="G728" s="271"/>
      <c r="H728" s="271"/>
      <c r="I728" s="271"/>
      <c r="J728" s="79"/>
      <c r="K728" s="286"/>
      <c r="L728" s="241"/>
    </row>
    <row r="729" spans="2:12" x14ac:dyDescent="0.25">
      <c r="B729" s="79"/>
      <c r="D729" s="271"/>
      <c r="E729" s="271"/>
      <c r="F729" s="271"/>
      <c r="G729" s="271"/>
      <c r="H729" s="271"/>
      <c r="I729" s="271"/>
      <c r="J729" s="79"/>
      <c r="K729" s="286"/>
      <c r="L729" s="241"/>
    </row>
    <row r="730" spans="2:12" x14ac:dyDescent="0.25">
      <c r="B730" s="79"/>
      <c r="D730" s="271"/>
      <c r="E730" s="271"/>
      <c r="F730" s="271"/>
      <c r="G730" s="271"/>
      <c r="H730" s="271"/>
      <c r="I730" s="271"/>
      <c r="J730" s="79"/>
      <c r="K730" s="286"/>
      <c r="L730" s="241"/>
    </row>
    <row r="731" spans="2:12" x14ac:dyDescent="0.25">
      <c r="B731" s="79"/>
      <c r="D731" s="271"/>
      <c r="E731" s="271"/>
      <c r="F731" s="271"/>
      <c r="G731" s="271"/>
      <c r="H731" s="271"/>
      <c r="I731" s="271"/>
      <c r="J731" s="79"/>
      <c r="K731" s="286"/>
      <c r="L731" s="241"/>
    </row>
    <row r="732" spans="2:12" x14ac:dyDescent="0.25">
      <c r="B732" s="79"/>
      <c r="D732" s="271"/>
      <c r="E732" s="271"/>
      <c r="F732" s="271"/>
      <c r="G732" s="271"/>
      <c r="H732" s="271"/>
      <c r="I732" s="271"/>
      <c r="J732" s="79"/>
      <c r="K732" s="286"/>
      <c r="L732" s="241"/>
    </row>
    <row r="733" spans="2:12" x14ac:dyDescent="0.25">
      <c r="B733" s="79"/>
      <c r="D733" s="271"/>
      <c r="E733" s="271"/>
      <c r="F733" s="271"/>
      <c r="G733" s="271"/>
      <c r="H733" s="271"/>
      <c r="I733" s="271"/>
      <c r="J733" s="79"/>
      <c r="K733" s="286"/>
      <c r="L733" s="241"/>
    </row>
    <row r="734" spans="2:12" x14ac:dyDescent="0.25">
      <c r="B734" s="79"/>
      <c r="D734" s="271"/>
      <c r="E734" s="271"/>
      <c r="F734" s="271"/>
      <c r="G734" s="271"/>
      <c r="H734" s="271"/>
      <c r="I734" s="271"/>
      <c r="J734" s="79"/>
      <c r="K734" s="286"/>
      <c r="L734" s="241"/>
    </row>
    <row r="735" spans="2:12" x14ac:dyDescent="0.25">
      <c r="B735" s="79"/>
      <c r="D735" s="271"/>
      <c r="E735" s="271"/>
      <c r="F735" s="271"/>
      <c r="G735" s="271"/>
      <c r="H735" s="271"/>
      <c r="I735" s="271"/>
      <c r="J735" s="79"/>
      <c r="K735" s="286"/>
      <c r="L735" s="241"/>
    </row>
    <row r="736" spans="2:12" x14ac:dyDescent="0.25">
      <c r="B736" s="79"/>
      <c r="D736" s="271"/>
      <c r="E736" s="271"/>
      <c r="F736" s="271"/>
      <c r="G736" s="271"/>
      <c r="H736" s="271"/>
      <c r="I736" s="271"/>
      <c r="J736" s="79"/>
      <c r="K736" s="286"/>
      <c r="L736" s="241"/>
    </row>
    <row r="737" spans="2:12" x14ac:dyDescent="0.25">
      <c r="B737" s="79"/>
      <c r="D737" s="271"/>
      <c r="E737" s="271"/>
      <c r="F737" s="271"/>
      <c r="G737" s="271"/>
      <c r="H737" s="271"/>
      <c r="I737" s="271"/>
      <c r="J737" s="79"/>
      <c r="K737" s="286"/>
      <c r="L737" s="241"/>
    </row>
    <row r="738" spans="2:12" x14ac:dyDescent="0.25">
      <c r="B738" s="79"/>
      <c r="D738" s="271"/>
      <c r="E738" s="271"/>
      <c r="F738" s="271"/>
      <c r="G738" s="271"/>
      <c r="H738" s="271"/>
      <c r="I738" s="271"/>
      <c r="J738" s="79"/>
      <c r="K738" s="286"/>
      <c r="L738" s="241"/>
    </row>
    <row r="739" spans="2:12" x14ac:dyDescent="0.25">
      <c r="B739" s="79"/>
      <c r="D739" s="271"/>
      <c r="E739" s="271"/>
      <c r="F739" s="271"/>
      <c r="G739" s="271"/>
      <c r="H739" s="271"/>
      <c r="I739" s="271"/>
      <c r="J739" s="79"/>
      <c r="K739" s="286"/>
      <c r="L739" s="241"/>
    </row>
    <row r="740" spans="2:12" x14ac:dyDescent="0.25">
      <c r="B740" s="79"/>
      <c r="D740" s="271"/>
      <c r="E740" s="271"/>
      <c r="F740" s="271"/>
      <c r="G740" s="271"/>
      <c r="H740" s="271"/>
      <c r="I740" s="271"/>
      <c r="J740" s="79"/>
      <c r="K740" s="286"/>
      <c r="L740" s="241"/>
    </row>
    <row r="741" spans="2:12" x14ac:dyDescent="0.25">
      <c r="B741" s="79"/>
      <c r="D741" s="271"/>
      <c r="E741" s="271"/>
      <c r="F741" s="271"/>
      <c r="G741" s="271"/>
      <c r="H741" s="271"/>
      <c r="I741" s="271"/>
      <c r="J741" s="79"/>
      <c r="K741" s="286"/>
      <c r="L741" s="241"/>
    </row>
    <row r="742" spans="2:12" x14ac:dyDescent="0.25">
      <c r="B742" s="79"/>
      <c r="D742" s="271"/>
      <c r="E742" s="271"/>
      <c r="F742" s="271"/>
      <c r="G742" s="271"/>
      <c r="H742" s="271"/>
      <c r="I742" s="271"/>
      <c r="J742" s="79"/>
      <c r="K742" s="286"/>
      <c r="L742" s="241"/>
    </row>
    <row r="743" spans="2:12" x14ac:dyDescent="0.25">
      <c r="B743" s="79"/>
      <c r="D743" s="271"/>
      <c r="E743" s="271"/>
      <c r="F743" s="271"/>
      <c r="G743" s="271"/>
      <c r="H743" s="271"/>
      <c r="I743" s="271"/>
      <c r="J743" s="79"/>
      <c r="K743" s="286"/>
      <c r="L743" s="241"/>
    </row>
    <row r="744" spans="2:12" x14ac:dyDescent="0.25">
      <c r="B744" s="79"/>
      <c r="D744" s="271"/>
      <c r="E744" s="271"/>
      <c r="F744" s="271"/>
      <c r="G744" s="271"/>
      <c r="H744" s="271"/>
      <c r="I744" s="271"/>
      <c r="J744" s="79"/>
      <c r="K744" s="286"/>
      <c r="L744" s="241"/>
    </row>
    <row r="745" spans="2:12" x14ac:dyDescent="0.25">
      <c r="B745" s="79"/>
      <c r="D745" s="271"/>
      <c r="E745" s="271"/>
      <c r="F745" s="271"/>
      <c r="G745" s="271"/>
      <c r="H745" s="271"/>
      <c r="I745" s="271"/>
      <c r="J745" s="79"/>
      <c r="K745" s="286"/>
      <c r="L745" s="241"/>
    </row>
    <row r="746" spans="2:12" x14ac:dyDescent="0.25">
      <c r="B746" s="79"/>
      <c r="D746" s="271"/>
      <c r="E746" s="271"/>
      <c r="F746" s="271"/>
      <c r="G746" s="271"/>
      <c r="H746" s="271"/>
      <c r="I746" s="271"/>
      <c r="J746" s="79"/>
      <c r="K746" s="286"/>
      <c r="L746" s="241"/>
    </row>
    <row r="747" spans="2:12" x14ac:dyDescent="0.25">
      <c r="B747" s="79"/>
      <c r="D747" s="271"/>
      <c r="E747" s="271"/>
      <c r="F747" s="271"/>
      <c r="G747" s="271"/>
      <c r="H747" s="271"/>
      <c r="I747" s="271"/>
      <c r="J747" s="79"/>
      <c r="K747" s="286"/>
      <c r="L747" s="241"/>
    </row>
    <row r="748" spans="2:12" x14ac:dyDescent="0.25">
      <c r="B748" s="79"/>
      <c r="D748" s="271"/>
      <c r="E748" s="271"/>
      <c r="F748" s="271"/>
      <c r="G748" s="271"/>
      <c r="H748" s="271"/>
      <c r="I748" s="271"/>
      <c r="J748" s="79"/>
      <c r="K748" s="286"/>
      <c r="L748" s="241"/>
    </row>
    <row r="749" spans="2:12" x14ac:dyDescent="0.25">
      <c r="B749" s="79"/>
      <c r="D749" s="271"/>
      <c r="E749" s="271"/>
      <c r="F749" s="271"/>
      <c r="G749" s="271"/>
      <c r="H749" s="271"/>
      <c r="I749" s="271"/>
      <c r="J749" s="79"/>
      <c r="K749" s="286"/>
      <c r="L749" s="241"/>
    </row>
    <row r="750" spans="2:12" x14ac:dyDescent="0.25">
      <c r="B750" s="79"/>
      <c r="D750" s="271"/>
      <c r="E750" s="271"/>
      <c r="F750" s="271"/>
      <c r="G750" s="271"/>
      <c r="H750" s="271"/>
      <c r="I750" s="271"/>
      <c r="J750" s="79"/>
      <c r="K750" s="286"/>
      <c r="L750" s="241"/>
    </row>
    <row r="751" spans="2:12" x14ac:dyDescent="0.25">
      <c r="B751" s="79"/>
      <c r="D751" s="271"/>
      <c r="E751" s="271"/>
      <c r="F751" s="271"/>
      <c r="G751" s="271"/>
      <c r="H751" s="271"/>
      <c r="I751" s="271"/>
      <c r="J751" s="79"/>
      <c r="K751" s="286"/>
      <c r="L751" s="241"/>
    </row>
    <row r="752" spans="2:12" x14ac:dyDescent="0.25">
      <c r="B752" s="79"/>
      <c r="D752" s="271"/>
      <c r="E752" s="271"/>
      <c r="F752" s="271"/>
      <c r="G752" s="271"/>
      <c r="H752" s="271"/>
      <c r="I752" s="271"/>
      <c r="J752" s="79"/>
      <c r="K752" s="286"/>
      <c r="L752" s="241"/>
    </row>
    <row r="753" spans="2:12" x14ac:dyDescent="0.25">
      <c r="B753" s="79"/>
      <c r="D753" s="271"/>
      <c r="E753" s="271"/>
      <c r="F753" s="271"/>
      <c r="G753" s="271"/>
      <c r="H753" s="271"/>
      <c r="I753" s="271"/>
      <c r="J753" s="79"/>
      <c r="K753" s="286"/>
      <c r="L753" s="241"/>
    </row>
    <row r="754" spans="2:12" x14ac:dyDescent="0.25">
      <c r="B754" s="79"/>
      <c r="D754" s="271"/>
      <c r="E754" s="271"/>
      <c r="F754" s="271"/>
      <c r="G754" s="271"/>
      <c r="H754" s="271"/>
      <c r="I754" s="271"/>
      <c r="J754" s="79"/>
      <c r="K754" s="286"/>
      <c r="L754" s="241"/>
    </row>
    <row r="755" spans="2:12" x14ac:dyDescent="0.25">
      <c r="B755" s="79"/>
      <c r="D755" s="271"/>
      <c r="E755" s="271"/>
      <c r="F755" s="271"/>
      <c r="G755" s="271"/>
      <c r="H755" s="271"/>
      <c r="I755" s="271"/>
      <c r="J755" s="79"/>
      <c r="K755" s="286"/>
      <c r="L755" s="241"/>
    </row>
    <row r="756" spans="2:12" x14ac:dyDescent="0.25">
      <c r="B756" s="79"/>
      <c r="D756" s="271"/>
      <c r="E756" s="271"/>
      <c r="F756" s="271"/>
      <c r="G756" s="271"/>
      <c r="H756" s="271"/>
      <c r="I756" s="271"/>
      <c r="J756" s="79"/>
      <c r="K756" s="286"/>
      <c r="L756" s="241"/>
    </row>
    <row r="757" spans="2:12" x14ac:dyDescent="0.25">
      <c r="B757" s="79"/>
      <c r="D757" s="271"/>
      <c r="E757" s="271"/>
      <c r="F757" s="271"/>
      <c r="G757" s="271"/>
      <c r="H757" s="271"/>
      <c r="I757" s="271"/>
      <c r="J757" s="79"/>
      <c r="K757" s="286"/>
      <c r="L757" s="241"/>
    </row>
    <row r="758" spans="2:12" x14ac:dyDescent="0.25">
      <c r="B758" s="79"/>
      <c r="D758" s="271"/>
      <c r="E758" s="271"/>
      <c r="F758" s="271"/>
      <c r="G758" s="271"/>
      <c r="H758" s="271"/>
      <c r="I758" s="271"/>
      <c r="J758" s="79"/>
      <c r="K758" s="286"/>
      <c r="L758" s="241"/>
    </row>
    <row r="759" spans="2:12" x14ac:dyDescent="0.25">
      <c r="B759" s="79"/>
      <c r="D759" s="271"/>
      <c r="E759" s="271"/>
      <c r="F759" s="271"/>
      <c r="G759" s="271"/>
      <c r="H759" s="271"/>
      <c r="I759" s="271"/>
      <c r="J759" s="79"/>
      <c r="K759" s="286"/>
      <c r="L759" s="241"/>
    </row>
    <row r="760" spans="2:12" x14ac:dyDescent="0.25">
      <c r="B760" s="79"/>
      <c r="D760" s="271"/>
      <c r="E760" s="271"/>
      <c r="F760" s="271"/>
      <c r="G760" s="271"/>
      <c r="H760" s="271"/>
      <c r="I760" s="271"/>
      <c r="J760" s="79"/>
      <c r="K760" s="286"/>
      <c r="L760" s="241"/>
    </row>
    <row r="761" spans="2:12" x14ac:dyDescent="0.25">
      <c r="B761" s="79"/>
      <c r="D761" s="271"/>
      <c r="E761" s="271"/>
      <c r="F761" s="271"/>
      <c r="G761" s="271"/>
      <c r="H761" s="271"/>
      <c r="I761" s="271"/>
      <c r="J761" s="79"/>
      <c r="K761" s="286"/>
      <c r="L761" s="241"/>
    </row>
    <row r="762" spans="2:12" x14ac:dyDescent="0.25">
      <c r="B762" s="79"/>
      <c r="D762" s="271"/>
      <c r="E762" s="271"/>
      <c r="F762" s="271"/>
      <c r="G762" s="271"/>
      <c r="H762" s="271"/>
      <c r="I762" s="271"/>
      <c r="J762" s="79"/>
      <c r="K762" s="286"/>
      <c r="L762" s="241"/>
    </row>
    <row r="763" spans="2:12" x14ac:dyDescent="0.25">
      <c r="B763" s="79"/>
      <c r="D763" s="271"/>
      <c r="E763" s="271"/>
      <c r="F763" s="271"/>
      <c r="G763" s="271"/>
      <c r="H763" s="271"/>
      <c r="I763" s="271"/>
      <c r="J763" s="79"/>
      <c r="K763" s="286"/>
      <c r="L763" s="241"/>
    </row>
    <row r="764" spans="2:12" x14ac:dyDescent="0.25">
      <c r="B764" s="79"/>
      <c r="D764" s="271"/>
      <c r="E764" s="271"/>
      <c r="F764" s="271"/>
      <c r="G764" s="271"/>
      <c r="H764" s="271"/>
      <c r="I764" s="271"/>
      <c r="J764" s="79"/>
      <c r="K764" s="286"/>
      <c r="L764" s="241"/>
    </row>
    <row r="765" spans="2:12" x14ac:dyDescent="0.25">
      <c r="B765" s="79"/>
      <c r="D765" s="271"/>
      <c r="E765" s="271"/>
      <c r="F765" s="271"/>
      <c r="G765" s="271"/>
      <c r="H765" s="271"/>
      <c r="I765" s="271"/>
      <c r="J765" s="79"/>
      <c r="K765" s="286"/>
      <c r="L765" s="241"/>
    </row>
    <row r="766" spans="2:12" x14ac:dyDescent="0.25">
      <c r="B766" s="79"/>
      <c r="D766" s="271"/>
      <c r="E766" s="271"/>
      <c r="F766" s="271"/>
      <c r="G766" s="271"/>
      <c r="H766" s="271"/>
      <c r="I766" s="271"/>
      <c r="J766" s="79"/>
      <c r="K766" s="286"/>
      <c r="L766" s="241"/>
    </row>
    <row r="767" spans="2:12" x14ac:dyDescent="0.25">
      <c r="B767" s="79"/>
      <c r="D767" s="271"/>
      <c r="E767" s="271"/>
      <c r="F767" s="271"/>
      <c r="G767" s="271"/>
      <c r="H767" s="271"/>
      <c r="I767" s="271"/>
      <c r="J767" s="79"/>
      <c r="K767" s="286"/>
      <c r="L767" s="241"/>
    </row>
    <row r="768" spans="2:12" x14ac:dyDescent="0.25">
      <c r="B768" s="79"/>
      <c r="D768" s="271"/>
      <c r="E768" s="271"/>
      <c r="F768" s="271"/>
      <c r="G768" s="271"/>
      <c r="H768" s="271"/>
      <c r="I768" s="271"/>
      <c r="J768" s="79"/>
      <c r="K768" s="286"/>
      <c r="L768" s="241"/>
    </row>
    <row r="769" spans="2:12" x14ac:dyDescent="0.25">
      <c r="B769" s="79"/>
      <c r="D769" s="271"/>
      <c r="E769" s="271"/>
      <c r="F769" s="271"/>
      <c r="G769" s="271"/>
      <c r="H769" s="271"/>
      <c r="I769" s="271"/>
      <c r="J769" s="79"/>
      <c r="K769" s="286"/>
      <c r="L769" s="241"/>
    </row>
    <row r="770" spans="2:12" x14ac:dyDescent="0.25">
      <c r="B770" s="79"/>
      <c r="D770" s="271"/>
      <c r="E770" s="271"/>
      <c r="F770" s="271"/>
      <c r="G770" s="271"/>
      <c r="H770" s="271"/>
      <c r="I770" s="271"/>
      <c r="J770" s="79"/>
      <c r="K770" s="286"/>
      <c r="L770" s="241"/>
    </row>
    <row r="771" spans="2:12" x14ac:dyDescent="0.25">
      <c r="B771" s="79"/>
      <c r="D771" s="271"/>
      <c r="E771" s="271"/>
      <c r="F771" s="271"/>
      <c r="G771" s="271"/>
      <c r="H771" s="271"/>
      <c r="I771" s="271"/>
      <c r="J771" s="79"/>
      <c r="K771" s="286"/>
      <c r="L771" s="241"/>
    </row>
    <row r="772" spans="2:12" x14ac:dyDescent="0.25">
      <c r="B772" s="79"/>
      <c r="D772" s="271"/>
      <c r="E772" s="271"/>
      <c r="F772" s="271"/>
      <c r="G772" s="271"/>
      <c r="H772" s="271"/>
      <c r="I772" s="271"/>
      <c r="J772" s="79"/>
      <c r="K772" s="286"/>
      <c r="L772" s="241"/>
    </row>
    <row r="773" spans="2:12" x14ac:dyDescent="0.25">
      <c r="B773" s="79"/>
      <c r="D773" s="271"/>
      <c r="E773" s="271"/>
      <c r="F773" s="271"/>
      <c r="G773" s="271"/>
      <c r="H773" s="271"/>
      <c r="I773" s="271"/>
      <c r="J773" s="79"/>
      <c r="K773" s="286"/>
      <c r="L773" s="241"/>
    </row>
    <row r="774" spans="2:12" x14ac:dyDescent="0.25">
      <c r="B774" s="79"/>
      <c r="D774" s="271"/>
      <c r="E774" s="271"/>
      <c r="F774" s="271"/>
      <c r="G774" s="271"/>
      <c r="H774" s="271"/>
      <c r="I774" s="271"/>
      <c r="J774" s="79"/>
      <c r="K774" s="286"/>
      <c r="L774" s="241"/>
    </row>
    <row r="775" spans="2:12" x14ac:dyDescent="0.25">
      <c r="B775" s="79"/>
      <c r="D775" s="271"/>
      <c r="E775" s="271"/>
      <c r="F775" s="271"/>
      <c r="G775" s="271"/>
      <c r="H775" s="271"/>
      <c r="I775" s="271"/>
      <c r="J775" s="79"/>
      <c r="K775" s="286"/>
      <c r="L775" s="241"/>
    </row>
    <row r="776" spans="2:12" x14ac:dyDescent="0.25">
      <c r="B776" s="79"/>
      <c r="D776" s="271"/>
      <c r="E776" s="271"/>
      <c r="F776" s="271"/>
      <c r="G776" s="271"/>
      <c r="H776" s="271"/>
      <c r="I776" s="271"/>
      <c r="J776" s="79"/>
      <c r="K776" s="286"/>
      <c r="L776" s="241"/>
    </row>
    <row r="777" spans="2:12" x14ac:dyDescent="0.25">
      <c r="B777" s="79"/>
      <c r="D777" s="271"/>
      <c r="E777" s="271"/>
      <c r="F777" s="271"/>
      <c r="G777" s="271"/>
      <c r="H777" s="271"/>
      <c r="I777" s="271"/>
      <c r="J777" s="79"/>
      <c r="K777" s="286"/>
      <c r="L777" s="241"/>
    </row>
    <row r="778" spans="2:12" x14ac:dyDescent="0.25">
      <c r="B778" s="79"/>
      <c r="D778" s="271"/>
      <c r="E778" s="271"/>
      <c r="F778" s="271"/>
      <c r="G778" s="271"/>
      <c r="H778" s="271"/>
      <c r="I778" s="271"/>
      <c r="J778" s="79"/>
      <c r="K778" s="286"/>
      <c r="L778" s="241"/>
    </row>
    <row r="779" spans="2:12" x14ac:dyDescent="0.25">
      <c r="B779" s="79"/>
      <c r="D779" s="271"/>
      <c r="E779" s="271"/>
      <c r="F779" s="271"/>
      <c r="G779" s="271"/>
      <c r="H779" s="271"/>
      <c r="I779" s="271"/>
      <c r="J779" s="79"/>
      <c r="K779" s="286"/>
      <c r="L779" s="241"/>
    </row>
    <row r="780" spans="2:12" x14ac:dyDescent="0.25">
      <c r="B780" s="79"/>
      <c r="D780" s="271"/>
      <c r="E780" s="271"/>
      <c r="F780" s="271"/>
      <c r="G780" s="271"/>
      <c r="H780" s="271"/>
      <c r="I780" s="271"/>
      <c r="J780" s="79"/>
      <c r="K780" s="286"/>
      <c r="L780" s="241"/>
    </row>
    <row r="781" spans="2:12" x14ac:dyDescent="0.25">
      <c r="B781" s="79"/>
      <c r="D781" s="271"/>
      <c r="E781" s="271"/>
      <c r="F781" s="271"/>
      <c r="G781" s="271"/>
      <c r="H781" s="271"/>
      <c r="I781" s="271"/>
      <c r="J781" s="79"/>
      <c r="K781" s="286"/>
      <c r="L781" s="241"/>
    </row>
    <row r="782" spans="2:12" x14ac:dyDescent="0.25">
      <c r="B782" s="79"/>
      <c r="D782" s="271"/>
      <c r="E782" s="271"/>
      <c r="F782" s="271"/>
      <c r="G782" s="271"/>
      <c r="H782" s="271"/>
      <c r="I782" s="271"/>
      <c r="J782" s="79"/>
      <c r="K782" s="286"/>
      <c r="L782" s="241"/>
    </row>
    <row r="783" spans="2:12" x14ac:dyDescent="0.25">
      <c r="B783" s="79"/>
      <c r="D783" s="271"/>
      <c r="E783" s="271"/>
      <c r="F783" s="271"/>
      <c r="G783" s="271"/>
      <c r="H783" s="271"/>
      <c r="I783" s="271"/>
      <c r="J783" s="79"/>
      <c r="K783" s="286"/>
      <c r="L783" s="241"/>
    </row>
    <row r="784" spans="2:12" x14ac:dyDescent="0.25">
      <c r="B784" s="79"/>
      <c r="D784" s="271"/>
      <c r="E784" s="271"/>
      <c r="F784" s="271"/>
      <c r="G784" s="271"/>
      <c r="H784" s="271"/>
      <c r="I784" s="271"/>
      <c r="J784" s="79"/>
      <c r="K784" s="286"/>
      <c r="L784" s="241"/>
    </row>
    <row r="785" spans="2:12" x14ac:dyDescent="0.25">
      <c r="B785" s="79"/>
      <c r="D785" s="271"/>
      <c r="E785" s="271"/>
      <c r="F785" s="271"/>
      <c r="G785" s="271"/>
      <c r="H785" s="271"/>
      <c r="I785" s="271"/>
      <c r="J785" s="79"/>
      <c r="K785" s="286"/>
      <c r="L785" s="241"/>
    </row>
    <row r="786" spans="2:12" x14ac:dyDescent="0.25">
      <c r="B786" s="79"/>
      <c r="D786" s="271"/>
      <c r="E786" s="271"/>
      <c r="F786" s="271"/>
      <c r="G786" s="271"/>
      <c r="H786" s="271"/>
      <c r="I786" s="271"/>
      <c r="J786" s="79"/>
      <c r="K786" s="286"/>
      <c r="L786" s="241"/>
    </row>
    <row r="787" spans="2:12" x14ac:dyDescent="0.25">
      <c r="B787" s="79"/>
      <c r="D787" s="271"/>
      <c r="E787" s="271"/>
      <c r="F787" s="271"/>
      <c r="G787" s="271"/>
      <c r="H787" s="271"/>
      <c r="I787" s="271"/>
      <c r="J787" s="79"/>
      <c r="K787" s="286"/>
      <c r="L787" s="241"/>
    </row>
    <row r="788" spans="2:12" x14ac:dyDescent="0.25">
      <c r="B788" s="79"/>
      <c r="D788" s="271"/>
      <c r="E788" s="271"/>
      <c r="F788" s="271"/>
      <c r="G788" s="271"/>
      <c r="H788" s="271"/>
      <c r="I788" s="271"/>
      <c r="J788" s="79"/>
      <c r="K788" s="286"/>
      <c r="L788" s="241"/>
    </row>
    <row r="789" spans="2:12" x14ac:dyDescent="0.25">
      <c r="B789" s="79"/>
      <c r="D789" s="271"/>
      <c r="E789" s="271"/>
      <c r="F789" s="271"/>
      <c r="G789" s="271"/>
      <c r="H789" s="271"/>
      <c r="I789" s="271"/>
      <c r="J789" s="79"/>
      <c r="K789" s="286"/>
      <c r="L789" s="241"/>
    </row>
    <row r="790" spans="2:12" x14ac:dyDescent="0.25">
      <c r="B790" s="79"/>
      <c r="D790" s="271"/>
      <c r="E790" s="271"/>
      <c r="F790" s="271"/>
      <c r="G790" s="271"/>
      <c r="H790" s="271"/>
      <c r="I790" s="271"/>
      <c r="J790" s="79"/>
      <c r="K790" s="286"/>
      <c r="L790" s="241"/>
    </row>
    <row r="791" spans="2:12" x14ac:dyDescent="0.25">
      <c r="B791" s="79"/>
      <c r="D791" s="271"/>
      <c r="E791" s="271"/>
      <c r="F791" s="271"/>
      <c r="G791" s="271"/>
      <c r="H791" s="271"/>
      <c r="I791" s="271"/>
      <c r="J791" s="79"/>
      <c r="K791" s="286"/>
      <c r="L791" s="241"/>
    </row>
    <row r="792" spans="2:12" x14ac:dyDescent="0.25">
      <c r="B792" s="79"/>
      <c r="D792" s="271"/>
      <c r="E792" s="271"/>
      <c r="F792" s="271"/>
      <c r="G792" s="271"/>
      <c r="H792" s="271"/>
      <c r="I792" s="271"/>
      <c r="J792" s="79"/>
      <c r="K792" s="286"/>
      <c r="L792" s="241"/>
    </row>
    <row r="793" spans="2:12" x14ac:dyDescent="0.25">
      <c r="B793" s="79"/>
      <c r="D793" s="271"/>
      <c r="E793" s="271"/>
      <c r="F793" s="271"/>
      <c r="G793" s="271"/>
      <c r="H793" s="271"/>
      <c r="I793" s="271"/>
      <c r="J793" s="79"/>
      <c r="K793" s="286"/>
      <c r="L793" s="241"/>
    </row>
    <row r="794" spans="2:12" x14ac:dyDescent="0.25">
      <c r="B794" s="79"/>
      <c r="D794" s="271"/>
      <c r="E794" s="271"/>
      <c r="F794" s="271"/>
      <c r="G794" s="271"/>
      <c r="H794" s="271"/>
      <c r="I794" s="271"/>
      <c r="J794" s="79"/>
      <c r="K794" s="286"/>
      <c r="L794" s="241"/>
    </row>
    <row r="795" spans="2:12" x14ac:dyDescent="0.25">
      <c r="B795" s="79"/>
      <c r="D795" s="271"/>
      <c r="E795" s="271"/>
      <c r="F795" s="271"/>
      <c r="G795" s="271"/>
      <c r="H795" s="271"/>
      <c r="I795" s="271"/>
      <c r="J795" s="79"/>
      <c r="K795" s="286"/>
      <c r="L795" s="241"/>
    </row>
    <row r="796" spans="2:12" x14ac:dyDescent="0.25">
      <c r="B796" s="79"/>
      <c r="D796" s="271"/>
      <c r="E796" s="271"/>
      <c r="F796" s="271"/>
      <c r="G796" s="271"/>
      <c r="H796" s="271"/>
      <c r="I796" s="271"/>
      <c r="J796" s="79"/>
      <c r="K796" s="286"/>
      <c r="L796" s="241"/>
    </row>
    <row r="797" spans="2:12" x14ac:dyDescent="0.25">
      <c r="B797" s="79"/>
      <c r="D797" s="271"/>
      <c r="E797" s="271"/>
      <c r="F797" s="271"/>
      <c r="G797" s="271"/>
      <c r="H797" s="271"/>
      <c r="I797" s="271"/>
      <c r="J797" s="79"/>
      <c r="K797" s="286"/>
      <c r="L797" s="241"/>
    </row>
    <row r="798" spans="2:12" x14ac:dyDescent="0.25">
      <c r="B798" s="79"/>
      <c r="D798" s="271"/>
      <c r="E798" s="271"/>
      <c r="F798" s="271"/>
      <c r="G798" s="271"/>
      <c r="H798" s="271"/>
      <c r="I798" s="271"/>
      <c r="J798" s="79"/>
      <c r="K798" s="286"/>
      <c r="L798" s="241"/>
    </row>
    <row r="799" spans="2:12" x14ac:dyDescent="0.25">
      <c r="B799" s="79"/>
      <c r="D799" s="271"/>
      <c r="E799" s="271"/>
      <c r="F799" s="271"/>
      <c r="G799" s="271"/>
      <c r="H799" s="271"/>
      <c r="I799" s="271"/>
      <c r="J799" s="79"/>
      <c r="K799" s="286"/>
      <c r="L799" s="241"/>
    </row>
    <row r="800" spans="2:12" x14ac:dyDescent="0.25">
      <c r="B800" s="79"/>
      <c r="D800" s="271"/>
      <c r="E800" s="271"/>
      <c r="F800" s="271"/>
      <c r="G800" s="271"/>
      <c r="H800" s="271"/>
      <c r="I800" s="271"/>
      <c r="J800" s="79"/>
      <c r="K800" s="286"/>
      <c r="L800" s="241"/>
    </row>
    <row r="801" spans="2:12" x14ac:dyDescent="0.25">
      <c r="B801" s="79"/>
      <c r="D801" s="271"/>
      <c r="E801" s="271"/>
      <c r="F801" s="271"/>
      <c r="G801" s="271"/>
      <c r="H801" s="271"/>
      <c r="I801" s="271"/>
      <c r="J801" s="79"/>
      <c r="K801" s="286"/>
      <c r="L801" s="241"/>
    </row>
    <row r="802" spans="2:12" x14ac:dyDescent="0.25">
      <c r="B802" s="79"/>
      <c r="D802" s="271"/>
      <c r="E802" s="271"/>
      <c r="F802" s="271"/>
      <c r="G802" s="271"/>
      <c r="H802" s="271"/>
      <c r="I802" s="271"/>
      <c r="J802" s="79"/>
      <c r="K802" s="286"/>
      <c r="L802" s="241"/>
    </row>
    <row r="803" spans="2:12" x14ac:dyDescent="0.25">
      <c r="B803" s="79"/>
      <c r="D803" s="271"/>
      <c r="E803" s="271"/>
      <c r="F803" s="271"/>
      <c r="G803" s="271"/>
      <c r="H803" s="271"/>
      <c r="I803" s="271"/>
      <c r="J803" s="79"/>
      <c r="K803" s="286"/>
      <c r="L803" s="241"/>
    </row>
    <row r="804" spans="2:12" x14ac:dyDescent="0.25">
      <c r="B804" s="79"/>
      <c r="D804" s="271"/>
      <c r="E804" s="271"/>
      <c r="F804" s="271"/>
      <c r="G804" s="271"/>
      <c r="H804" s="271"/>
      <c r="I804" s="271"/>
      <c r="J804" s="79"/>
      <c r="K804" s="286"/>
      <c r="L804" s="241"/>
    </row>
    <row r="805" spans="2:12" x14ac:dyDescent="0.25">
      <c r="B805" s="79"/>
      <c r="D805" s="271"/>
      <c r="E805" s="271"/>
      <c r="F805" s="271"/>
      <c r="G805" s="271"/>
      <c r="H805" s="271"/>
      <c r="I805" s="271"/>
      <c r="J805" s="79"/>
      <c r="K805" s="286"/>
      <c r="L805" s="241"/>
    </row>
    <row r="806" spans="2:12" x14ac:dyDescent="0.25">
      <c r="B806" s="79"/>
      <c r="D806" s="271"/>
      <c r="E806" s="271"/>
      <c r="F806" s="271"/>
      <c r="G806" s="271"/>
      <c r="H806" s="271"/>
      <c r="I806" s="271"/>
      <c r="J806" s="79"/>
      <c r="K806" s="286"/>
      <c r="L806" s="241"/>
    </row>
    <row r="807" spans="2:12" x14ac:dyDescent="0.25">
      <c r="B807" s="79"/>
      <c r="D807" s="271"/>
      <c r="E807" s="271"/>
      <c r="F807" s="271"/>
      <c r="G807" s="271"/>
      <c r="H807" s="271"/>
      <c r="I807" s="271"/>
      <c r="J807" s="79"/>
      <c r="K807" s="286"/>
      <c r="L807" s="241"/>
    </row>
    <row r="808" spans="2:12" x14ac:dyDescent="0.25">
      <c r="B808" s="79"/>
      <c r="D808" s="271"/>
      <c r="E808" s="271"/>
      <c r="F808" s="271"/>
      <c r="G808" s="271"/>
      <c r="H808" s="271"/>
      <c r="I808" s="271"/>
      <c r="J808" s="79"/>
      <c r="K808" s="286"/>
      <c r="L808" s="241"/>
    </row>
    <row r="809" spans="2:12" x14ac:dyDescent="0.25">
      <c r="B809" s="79"/>
      <c r="D809" s="271"/>
      <c r="E809" s="271"/>
      <c r="F809" s="271"/>
      <c r="G809" s="271"/>
      <c r="H809" s="271"/>
      <c r="I809" s="271"/>
      <c r="J809" s="79"/>
      <c r="K809" s="286"/>
      <c r="L809" s="241"/>
    </row>
    <row r="810" spans="2:12" x14ac:dyDescent="0.25">
      <c r="B810" s="79"/>
      <c r="D810" s="271"/>
      <c r="E810" s="271"/>
      <c r="F810" s="271"/>
      <c r="G810" s="271"/>
      <c r="H810" s="271"/>
      <c r="I810" s="271"/>
      <c r="J810" s="79"/>
      <c r="K810" s="286"/>
      <c r="L810" s="241"/>
    </row>
    <row r="811" spans="2:12" x14ac:dyDescent="0.25">
      <c r="B811" s="79"/>
      <c r="D811" s="271"/>
      <c r="E811" s="271"/>
      <c r="F811" s="271"/>
      <c r="G811" s="271"/>
      <c r="H811" s="271"/>
      <c r="I811" s="271"/>
      <c r="J811" s="79"/>
      <c r="K811" s="286"/>
      <c r="L811" s="241"/>
    </row>
    <row r="812" spans="2:12" x14ac:dyDescent="0.25">
      <c r="B812" s="79"/>
      <c r="D812" s="271"/>
      <c r="E812" s="271"/>
      <c r="F812" s="271"/>
      <c r="G812" s="271"/>
      <c r="H812" s="271"/>
      <c r="I812" s="271"/>
      <c r="J812" s="79"/>
      <c r="K812" s="286"/>
      <c r="L812" s="241"/>
    </row>
    <row r="813" spans="2:12" x14ac:dyDescent="0.25">
      <c r="B813" s="79"/>
      <c r="D813" s="271"/>
      <c r="E813" s="271"/>
      <c r="F813" s="271"/>
      <c r="G813" s="271"/>
      <c r="H813" s="271"/>
      <c r="I813" s="271"/>
      <c r="J813" s="79"/>
      <c r="K813" s="286"/>
      <c r="L813" s="241"/>
    </row>
    <row r="814" spans="2:12" x14ac:dyDescent="0.25">
      <c r="B814" s="79"/>
      <c r="D814" s="271"/>
      <c r="E814" s="271"/>
      <c r="F814" s="271"/>
      <c r="G814" s="271"/>
      <c r="H814" s="271"/>
      <c r="I814" s="271"/>
      <c r="J814" s="79"/>
      <c r="K814" s="286"/>
      <c r="L814" s="241"/>
    </row>
    <row r="815" spans="2:12" x14ac:dyDescent="0.25">
      <c r="B815" s="79"/>
      <c r="D815" s="271"/>
      <c r="E815" s="271"/>
      <c r="F815" s="271"/>
      <c r="G815" s="271"/>
      <c r="H815" s="271"/>
      <c r="I815" s="271"/>
      <c r="J815" s="79"/>
      <c r="K815" s="286"/>
      <c r="L815" s="241"/>
    </row>
    <row r="816" spans="2:12" x14ac:dyDescent="0.25">
      <c r="B816" s="79"/>
      <c r="D816" s="271"/>
      <c r="E816" s="271"/>
      <c r="F816" s="271"/>
      <c r="G816" s="271"/>
      <c r="H816" s="271"/>
      <c r="I816" s="271"/>
      <c r="J816" s="79"/>
      <c r="K816" s="286"/>
      <c r="L816" s="241"/>
    </row>
    <row r="817" spans="2:12" x14ac:dyDescent="0.25">
      <c r="B817" s="79"/>
      <c r="D817" s="271"/>
      <c r="E817" s="271"/>
      <c r="F817" s="271"/>
      <c r="G817" s="271"/>
      <c r="H817" s="271"/>
      <c r="I817" s="271"/>
      <c r="J817" s="79"/>
      <c r="K817" s="286"/>
      <c r="L817" s="241"/>
    </row>
    <row r="818" spans="2:12" x14ac:dyDescent="0.25">
      <c r="B818" s="79"/>
      <c r="D818" s="271"/>
      <c r="E818" s="271"/>
      <c r="F818" s="271"/>
      <c r="G818" s="271"/>
      <c r="H818" s="271"/>
      <c r="I818" s="271"/>
      <c r="J818" s="79"/>
      <c r="K818" s="286"/>
      <c r="L818" s="241"/>
    </row>
    <row r="819" spans="2:12" x14ac:dyDescent="0.25">
      <c r="B819" s="79"/>
      <c r="D819" s="271"/>
      <c r="E819" s="271"/>
      <c r="F819" s="271"/>
      <c r="G819" s="271"/>
      <c r="H819" s="271"/>
      <c r="I819" s="271"/>
      <c r="J819" s="79"/>
      <c r="K819" s="286"/>
      <c r="L819" s="241"/>
    </row>
    <row r="820" spans="2:12" x14ac:dyDescent="0.25">
      <c r="B820" s="79"/>
      <c r="D820" s="271"/>
      <c r="E820" s="271"/>
      <c r="F820" s="271"/>
      <c r="G820" s="271"/>
      <c r="H820" s="271"/>
      <c r="I820" s="271"/>
      <c r="J820" s="79"/>
      <c r="K820" s="286"/>
      <c r="L820" s="241"/>
    </row>
    <row r="821" spans="2:12" x14ac:dyDescent="0.25">
      <c r="B821" s="79"/>
      <c r="D821" s="271"/>
      <c r="E821" s="271"/>
      <c r="F821" s="271"/>
      <c r="G821" s="271"/>
      <c r="H821" s="271"/>
      <c r="I821" s="271"/>
      <c r="J821" s="79"/>
      <c r="K821" s="286"/>
      <c r="L821" s="241"/>
    </row>
    <row r="822" spans="2:12" x14ac:dyDescent="0.25">
      <c r="B822" s="79"/>
      <c r="D822" s="271"/>
      <c r="E822" s="271"/>
      <c r="F822" s="271"/>
      <c r="G822" s="271"/>
      <c r="H822" s="271"/>
      <c r="I822" s="271"/>
      <c r="J822" s="79"/>
      <c r="K822" s="286"/>
      <c r="L822" s="241"/>
    </row>
    <row r="823" spans="2:12" x14ac:dyDescent="0.25">
      <c r="B823" s="79"/>
      <c r="D823" s="271"/>
      <c r="E823" s="271"/>
      <c r="F823" s="271"/>
      <c r="G823" s="271"/>
      <c r="H823" s="271"/>
      <c r="I823" s="271"/>
      <c r="J823" s="79"/>
      <c r="K823" s="286"/>
      <c r="L823" s="241"/>
    </row>
    <row r="824" spans="2:12" x14ac:dyDescent="0.25">
      <c r="B824" s="79"/>
      <c r="D824" s="271"/>
      <c r="E824" s="271"/>
      <c r="F824" s="271"/>
      <c r="G824" s="271"/>
      <c r="H824" s="271"/>
      <c r="I824" s="271"/>
      <c r="J824" s="79"/>
      <c r="K824" s="286"/>
      <c r="L824" s="241"/>
    </row>
    <row r="825" spans="2:12" x14ac:dyDescent="0.25">
      <c r="B825" s="79"/>
      <c r="D825" s="271"/>
      <c r="E825" s="271"/>
      <c r="F825" s="271"/>
      <c r="G825" s="271"/>
      <c r="H825" s="271"/>
      <c r="I825" s="271"/>
      <c r="J825" s="79"/>
      <c r="K825" s="286"/>
      <c r="L825" s="241"/>
    </row>
    <row r="826" spans="2:12" x14ac:dyDescent="0.25">
      <c r="B826" s="79"/>
      <c r="D826" s="271"/>
      <c r="E826" s="271"/>
      <c r="F826" s="271"/>
      <c r="G826" s="271"/>
      <c r="H826" s="271"/>
      <c r="I826" s="271"/>
      <c r="J826" s="79"/>
      <c r="K826" s="286"/>
      <c r="L826" s="241"/>
    </row>
    <row r="827" spans="2:12" x14ac:dyDescent="0.25">
      <c r="B827" s="79"/>
      <c r="D827" s="271"/>
      <c r="E827" s="271"/>
      <c r="F827" s="271"/>
      <c r="G827" s="271"/>
      <c r="H827" s="271"/>
      <c r="I827" s="271"/>
      <c r="J827" s="79"/>
      <c r="K827" s="286"/>
      <c r="L827" s="241"/>
    </row>
    <row r="828" spans="2:12" x14ac:dyDescent="0.25">
      <c r="B828" s="79"/>
      <c r="D828" s="271"/>
      <c r="E828" s="271"/>
      <c r="F828" s="271"/>
      <c r="G828" s="271"/>
      <c r="H828" s="271"/>
      <c r="I828" s="271"/>
      <c r="J828" s="79"/>
      <c r="K828" s="286"/>
      <c r="L828" s="241"/>
    </row>
    <row r="829" spans="2:12" x14ac:dyDescent="0.25">
      <c r="B829" s="79"/>
      <c r="D829" s="271"/>
      <c r="E829" s="271"/>
      <c r="F829" s="271"/>
      <c r="G829" s="271"/>
      <c r="H829" s="271"/>
      <c r="I829" s="271"/>
      <c r="J829" s="79"/>
      <c r="K829" s="286"/>
      <c r="L829" s="241"/>
    </row>
    <row r="830" spans="2:12" x14ac:dyDescent="0.25">
      <c r="B830" s="79"/>
      <c r="D830" s="271"/>
      <c r="E830" s="271"/>
      <c r="F830" s="271"/>
      <c r="G830" s="271"/>
      <c r="H830" s="271"/>
      <c r="I830" s="271"/>
      <c r="J830" s="79"/>
      <c r="K830" s="286"/>
      <c r="L830" s="241"/>
    </row>
    <row r="831" spans="2:12" x14ac:dyDescent="0.25">
      <c r="B831" s="79"/>
      <c r="D831" s="271"/>
      <c r="E831" s="271"/>
      <c r="F831" s="271"/>
      <c r="G831" s="271"/>
      <c r="H831" s="271"/>
      <c r="I831" s="271"/>
      <c r="J831" s="79"/>
      <c r="K831" s="286"/>
      <c r="L831" s="241"/>
    </row>
    <row r="832" spans="2:12" x14ac:dyDescent="0.25">
      <c r="B832" s="79"/>
      <c r="D832" s="271"/>
      <c r="E832" s="271"/>
      <c r="F832" s="271"/>
      <c r="G832" s="271"/>
      <c r="H832" s="271"/>
      <c r="I832" s="271"/>
      <c r="J832" s="79"/>
      <c r="K832" s="286"/>
      <c r="L832" s="241"/>
    </row>
    <row r="833" spans="2:12" x14ac:dyDescent="0.25">
      <c r="B833" s="79"/>
      <c r="D833" s="271"/>
      <c r="E833" s="271"/>
      <c r="F833" s="271"/>
      <c r="G833" s="271"/>
      <c r="H833" s="271"/>
      <c r="I833" s="271"/>
      <c r="J833" s="79"/>
      <c r="K833" s="286"/>
      <c r="L833" s="241"/>
    </row>
    <row r="834" spans="2:12" x14ac:dyDescent="0.25">
      <c r="B834" s="79"/>
      <c r="D834" s="271"/>
      <c r="E834" s="271"/>
      <c r="F834" s="271"/>
      <c r="G834" s="271"/>
      <c r="H834" s="271"/>
      <c r="I834" s="271"/>
      <c r="J834" s="79"/>
      <c r="K834" s="286"/>
      <c r="L834" s="241"/>
    </row>
    <row r="835" spans="2:12" x14ac:dyDescent="0.25">
      <c r="B835" s="79"/>
      <c r="D835" s="271"/>
      <c r="E835" s="271"/>
      <c r="F835" s="271"/>
      <c r="G835" s="271"/>
      <c r="H835" s="271"/>
      <c r="I835" s="271"/>
      <c r="J835" s="79"/>
      <c r="K835" s="286"/>
      <c r="L835" s="241"/>
    </row>
    <row r="836" spans="2:12" x14ac:dyDescent="0.25">
      <c r="B836" s="79"/>
      <c r="D836" s="271"/>
      <c r="E836" s="271"/>
      <c r="F836" s="271"/>
      <c r="G836" s="271"/>
      <c r="H836" s="271"/>
      <c r="I836" s="271"/>
      <c r="J836" s="79"/>
      <c r="K836" s="286"/>
      <c r="L836" s="241"/>
    </row>
    <row r="837" spans="2:12" x14ac:dyDescent="0.25">
      <c r="B837" s="79"/>
      <c r="D837" s="271"/>
      <c r="E837" s="271"/>
      <c r="F837" s="271"/>
      <c r="G837" s="271"/>
      <c r="H837" s="271"/>
      <c r="I837" s="271"/>
      <c r="J837" s="79"/>
      <c r="K837" s="286"/>
      <c r="L837" s="241"/>
    </row>
    <row r="838" spans="2:12" x14ac:dyDescent="0.25">
      <c r="B838" s="79"/>
      <c r="D838" s="271"/>
      <c r="E838" s="271"/>
      <c r="F838" s="271"/>
      <c r="G838" s="271"/>
      <c r="H838" s="271"/>
      <c r="I838" s="271"/>
      <c r="J838" s="79"/>
      <c r="K838" s="286"/>
      <c r="L838" s="241"/>
    </row>
    <row r="839" spans="2:12" x14ac:dyDescent="0.25">
      <c r="B839" s="79"/>
      <c r="D839" s="271"/>
      <c r="E839" s="271"/>
      <c r="F839" s="271"/>
      <c r="G839" s="271"/>
      <c r="H839" s="271"/>
      <c r="I839" s="271"/>
      <c r="J839" s="79"/>
      <c r="K839" s="286"/>
      <c r="L839" s="241"/>
    </row>
    <row r="840" spans="2:12" x14ac:dyDescent="0.25">
      <c r="B840" s="79"/>
      <c r="D840" s="271"/>
      <c r="E840" s="271"/>
      <c r="F840" s="271"/>
      <c r="G840" s="271"/>
      <c r="H840" s="271"/>
      <c r="I840" s="271"/>
      <c r="J840" s="79"/>
      <c r="K840" s="286"/>
      <c r="L840" s="241"/>
    </row>
    <row r="841" spans="2:12" x14ac:dyDescent="0.25">
      <c r="B841" s="79"/>
      <c r="D841" s="271"/>
      <c r="E841" s="271"/>
      <c r="F841" s="271"/>
      <c r="G841" s="271"/>
      <c r="H841" s="271"/>
      <c r="I841" s="271"/>
      <c r="J841" s="79"/>
      <c r="K841" s="286"/>
      <c r="L841" s="241"/>
    </row>
    <row r="842" spans="2:12" x14ac:dyDescent="0.25">
      <c r="B842" s="79"/>
      <c r="D842" s="271"/>
      <c r="E842" s="271"/>
      <c r="F842" s="271"/>
      <c r="G842" s="271"/>
      <c r="H842" s="271"/>
      <c r="I842" s="271"/>
      <c r="J842" s="79"/>
      <c r="K842" s="286"/>
      <c r="L842" s="241"/>
    </row>
    <row r="843" spans="2:12" x14ac:dyDescent="0.25">
      <c r="B843" s="79"/>
      <c r="D843" s="271"/>
      <c r="E843" s="271"/>
      <c r="F843" s="271"/>
      <c r="G843" s="271"/>
      <c r="H843" s="271"/>
      <c r="I843" s="271"/>
      <c r="J843" s="79"/>
      <c r="K843" s="286"/>
      <c r="L843" s="241"/>
    </row>
    <row r="844" spans="2:12" x14ac:dyDescent="0.25">
      <c r="B844" s="79"/>
      <c r="D844" s="271"/>
      <c r="E844" s="271"/>
      <c r="F844" s="271"/>
      <c r="G844" s="271"/>
      <c r="H844" s="271"/>
      <c r="I844" s="271"/>
      <c r="J844" s="79"/>
      <c r="K844" s="286"/>
      <c r="L844" s="241"/>
    </row>
    <row r="845" spans="2:12" x14ac:dyDescent="0.25">
      <c r="B845" s="79"/>
      <c r="D845" s="271"/>
      <c r="E845" s="271"/>
      <c r="F845" s="271"/>
      <c r="G845" s="271"/>
      <c r="H845" s="271"/>
      <c r="I845" s="271"/>
      <c r="J845" s="79"/>
      <c r="K845" s="286"/>
      <c r="L845" s="241"/>
    </row>
    <row r="846" spans="2:12" x14ac:dyDescent="0.25">
      <c r="B846" s="79"/>
      <c r="D846" s="271"/>
      <c r="E846" s="271"/>
      <c r="F846" s="271"/>
      <c r="G846" s="271"/>
      <c r="H846" s="271"/>
      <c r="I846" s="271"/>
      <c r="J846" s="79"/>
      <c r="K846" s="286"/>
      <c r="L846" s="241"/>
    </row>
    <row r="847" spans="2:12" x14ac:dyDescent="0.25">
      <c r="B847" s="79"/>
      <c r="D847" s="271"/>
      <c r="E847" s="271"/>
      <c r="F847" s="271"/>
      <c r="G847" s="271"/>
      <c r="H847" s="271"/>
      <c r="I847" s="271"/>
      <c r="J847" s="79"/>
      <c r="K847" s="286"/>
      <c r="L847" s="241"/>
    </row>
    <row r="848" spans="2:12" x14ac:dyDescent="0.25">
      <c r="B848" s="79"/>
      <c r="D848" s="271"/>
      <c r="E848" s="271"/>
      <c r="F848" s="271"/>
      <c r="G848" s="271"/>
      <c r="H848" s="271"/>
      <c r="I848" s="271"/>
      <c r="J848" s="79"/>
      <c r="K848" s="286"/>
      <c r="L848" s="241"/>
    </row>
    <row r="849" spans="2:12" x14ac:dyDescent="0.25">
      <c r="B849" s="79"/>
      <c r="D849" s="271"/>
      <c r="E849" s="271"/>
      <c r="F849" s="271"/>
      <c r="G849" s="271"/>
      <c r="H849" s="271"/>
      <c r="I849" s="271"/>
      <c r="J849" s="79"/>
      <c r="K849" s="286"/>
      <c r="L849" s="241"/>
    </row>
    <row r="850" spans="2:12" x14ac:dyDescent="0.25">
      <c r="B850" s="79"/>
      <c r="D850" s="271"/>
      <c r="E850" s="271"/>
      <c r="F850" s="271"/>
      <c r="G850" s="271"/>
      <c r="H850" s="271"/>
      <c r="I850" s="271"/>
      <c r="J850" s="79"/>
      <c r="K850" s="286"/>
      <c r="L850" s="241"/>
    </row>
    <row r="851" spans="2:12" x14ac:dyDescent="0.25">
      <c r="B851" s="79"/>
      <c r="D851" s="271"/>
      <c r="E851" s="271"/>
      <c r="F851" s="271"/>
      <c r="G851" s="271"/>
      <c r="H851" s="271"/>
      <c r="I851" s="271"/>
      <c r="J851" s="79"/>
      <c r="K851" s="286"/>
      <c r="L851" s="241"/>
    </row>
    <row r="852" spans="2:12" x14ac:dyDescent="0.25">
      <c r="B852" s="79"/>
      <c r="D852" s="271"/>
      <c r="E852" s="271"/>
      <c r="F852" s="271"/>
      <c r="G852" s="271"/>
      <c r="H852" s="271"/>
      <c r="I852" s="271"/>
      <c r="J852" s="79"/>
      <c r="K852" s="286"/>
      <c r="L852" s="241"/>
    </row>
    <row r="853" spans="2:12" x14ac:dyDescent="0.25">
      <c r="B853" s="79"/>
      <c r="D853" s="271"/>
      <c r="E853" s="271"/>
      <c r="F853" s="271"/>
      <c r="G853" s="271"/>
      <c r="H853" s="271"/>
      <c r="I853" s="271"/>
      <c r="J853" s="79"/>
      <c r="K853" s="286"/>
      <c r="L853" s="241"/>
    </row>
    <row r="854" spans="2:12" x14ac:dyDescent="0.25">
      <c r="B854" s="79"/>
      <c r="D854" s="271"/>
      <c r="E854" s="271"/>
      <c r="F854" s="271"/>
      <c r="G854" s="271"/>
      <c r="H854" s="271"/>
      <c r="I854" s="271"/>
      <c r="J854" s="79"/>
      <c r="K854" s="286"/>
      <c r="L854" s="241"/>
    </row>
    <row r="855" spans="2:12" x14ac:dyDescent="0.25">
      <c r="B855" s="79"/>
      <c r="D855" s="271"/>
      <c r="E855" s="271"/>
      <c r="F855" s="271"/>
      <c r="G855" s="271"/>
      <c r="H855" s="271"/>
      <c r="I855" s="271"/>
      <c r="J855" s="79"/>
      <c r="K855" s="286"/>
      <c r="L855" s="241"/>
    </row>
    <row r="856" spans="2:12" x14ac:dyDescent="0.25">
      <c r="B856" s="79"/>
      <c r="D856" s="271"/>
      <c r="E856" s="271"/>
      <c r="F856" s="271"/>
      <c r="G856" s="271"/>
      <c r="H856" s="271"/>
      <c r="I856" s="271"/>
      <c r="J856" s="79"/>
      <c r="K856" s="286"/>
      <c r="L856" s="241"/>
    </row>
    <row r="857" spans="2:12" x14ac:dyDescent="0.25">
      <c r="B857" s="79"/>
      <c r="D857" s="271"/>
      <c r="E857" s="271"/>
      <c r="F857" s="271"/>
      <c r="G857" s="271"/>
      <c r="H857" s="271"/>
      <c r="I857" s="271"/>
      <c r="J857" s="79"/>
      <c r="K857" s="286"/>
      <c r="L857" s="241"/>
    </row>
    <row r="858" spans="2:12" x14ac:dyDescent="0.25">
      <c r="B858" s="79"/>
      <c r="D858" s="271"/>
      <c r="E858" s="271"/>
      <c r="F858" s="271"/>
      <c r="G858" s="271"/>
      <c r="H858" s="271"/>
      <c r="I858" s="271"/>
      <c r="J858" s="79"/>
      <c r="K858" s="286"/>
      <c r="L858" s="241"/>
    </row>
    <row r="859" spans="2:12" x14ac:dyDescent="0.25">
      <c r="B859" s="79"/>
      <c r="D859" s="271"/>
      <c r="E859" s="271"/>
      <c r="F859" s="271"/>
      <c r="G859" s="271"/>
      <c r="H859" s="271"/>
      <c r="I859" s="271"/>
      <c r="J859" s="79"/>
      <c r="K859" s="286"/>
      <c r="L859" s="241"/>
    </row>
    <row r="860" spans="2:12" x14ac:dyDescent="0.25">
      <c r="B860" s="79"/>
      <c r="D860" s="271"/>
      <c r="E860" s="271"/>
      <c r="F860" s="271"/>
      <c r="G860" s="271"/>
      <c r="H860" s="271"/>
      <c r="I860" s="271"/>
      <c r="J860" s="79"/>
      <c r="K860" s="286"/>
      <c r="L860" s="241"/>
    </row>
    <row r="861" spans="2:12" x14ac:dyDescent="0.25">
      <c r="B861" s="79"/>
      <c r="D861" s="271"/>
      <c r="E861" s="271"/>
      <c r="F861" s="271"/>
      <c r="G861" s="271"/>
      <c r="H861" s="271"/>
      <c r="I861" s="271"/>
      <c r="J861" s="79"/>
      <c r="K861" s="286"/>
      <c r="L861" s="241"/>
    </row>
    <row r="862" spans="2:12" x14ac:dyDescent="0.25">
      <c r="B862" s="79"/>
      <c r="D862" s="271"/>
      <c r="E862" s="271"/>
      <c r="F862" s="271"/>
      <c r="G862" s="271"/>
      <c r="H862" s="271"/>
      <c r="I862" s="271"/>
      <c r="J862" s="79"/>
      <c r="K862" s="286"/>
      <c r="L862" s="241"/>
    </row>
    <row r="863" spans="2:12" x14ac:dyDescent="0.25">
      <c r="B863" s="79"/>
      <c r="D863" s="271"/>
      <c r="E863" s="271"/>
      <c r="F863" s="271"/>
      <c r="G863" s="271"/>
      <c r="H863" s="271"/>
      <c r="I863" s="271"/>
      <c r="J863" s="79"/>
      <c r="K863" s="286"/>
      <c r="L863" s="241"/>
    </row>
    <row r="864" spans="2:12" x14ac:dyDescent="0.25">
      <c r="B864" s="79"/>
      <c r="D864" s="271"/>
      <c r="E864" s="271"/>
      <c r="F864" s="271"/>
      <c r="G864" s="271"/>
      <c r="H864" s="271"/>
      <c r="I864" s="271"/>
      <c r="J864" s="79"/>
      <c r="K864" s="286"/>
      <c r="L864" s="241"/>
    </row>
    <row r="865" spans="2:12" x14ac:dyDescent="0.25">
      <c r="B865" s="79"/>
      <c r="D865" s="271"/>
      <c r="E865" s="271"/>
      <c r="F865" s="271"/>
      <c r="G865" s="271"/>
      <c r="H865" s="271"/>
      <c r="I865" s="271"/>
      <c r="J865" s="79"/>
      <c r="K865" s="286"/>
      <c r="L865" s="241"/>
    </row>
    <row r="866" spans="2:12" x14ac:dyDescent="0.25">
      <c r="B866" s="79"/>
      <c r="D866" s="271"/>
      <c r="E866" s="271"/>
      <c r="F866" s="271"/>
      <c r="G866" s="271"/>
      <c r="H866" s="271"/>
      <c r="I866" s="271"/>
      <c r="J866" s="79"/>
      <c r="K866" s="286"/>
      <c r="L866" s="241"/>
    </row>
    <row r="867" spans="2:12" x14ac:dyDescent="0.25">
      <c r="B867" s="79"/>
      <c r="D867" s="271"/>
      <c r="E867" s="271"/>
      <c r="F867" s="271"/>
      <c r="G867" s="271"/>
      <c r="H867" s="271"/>
      <c r="I867" s="271"/>
      <c r="J867" s="79"/>
      <c r="K867" s="286"/>
      <c r="L867" s="241"/>
    </row>
    <row r="868" spans="2:12" x14ac:dyDescent="0.25">
      <c r="B868" s="79"/>
      <c r="D868" s="271"/>
      <c r="E868" s="271"/>
      <c r="F868" s="271"/>
      <c r="G868" s="271"/>
      <c r="H868" s="271"/>
      <c r="I868" s="271"/>
      <c r="J868" s="79"/>
      <c r="K868" s="286"/>
      <c r="L868" s="241"/>
    </row>
    <row r="869" spans="2:12" x14ac:dyDescent="0.25">
      <c r="B869" s="79"/>
      <c r="D869" s="271"/>
      <c r="E869" s="271"/>
      <c r="F869" s="271"/>
      <c r="G869" s="271"/>
      <c r="H869" s="271"/>
      <c r="I869" s="271"/>
      <c r="J869" s="79"/>
      <c r="K869" s="286"/>
      <c r="L869" s="241"/>
    </row>
    <row r="870" spans="2:12" x14ac:dyDescent="0.25">
      <c r="B870" s="79"/>
      <c r="D870" s="271"/>
      <c r="E870" s="271"/>
      <c r="F870" s="271"/>
      <c r="G870" s="271"/>
      <c r="H870" s="271"/>
      <c r="I870" s="271"/>
      <c r="J870" s="79"/>
      <c r="K870" s="286"/>
      <c r="L870" s="241"/>
    </row>
    <row r="871" spans="2:12" x14ac:dyDescent="0.25">
      <c r="B871" s="79"/>
      <c r="D871" s="271"/>
      <c r="E871" s="271"/>
      <c r="F871" s="271"/>
      <c r="G871" s="271"/>
      <c r="H871" s="271"/>
      <c r="I871" s="271"/>
      <c r="J871" s="79"/>
      <c r="K871" s="286"/>
      <c r="L871" s="241"/>
    </row>
    <row r="872" spans="2:12" x14ac:dyDescent="0.25">
      <c r="B872" s="79"/>
      <c r="D872" s="271"/>
      <c r="E872" s="271"/>
      <c r="F872" s="271"/>
      <c r="G872" s="271"/>
      <c r="H872" s="271"/>
      <c r="I872" s="271"/>
      <c r="J872" s="79"/>
      <c r="K872" s="286"/>
      <c r="L872" s="241"/>
    </row>
    <row r="873" spans="2:12" x14ac:dyDescent="0.25">
      <c r="B873" s="79"/>
      <c r="D873" s="271"/>
      <c r="E873" s="271"/>
      <c r="F873" s="271"/>
      <c r="G873" s="271"/>
      <c r="H873" s="271"/>
      <c r="I873" s="271"/>
      <c r="J873" s="79"/>
      <c r="K873" s="286"/>
      <c r="L873" s="241"/>
    </row>
    <row r="874" spans="2:12" x14ac:dyDescent="0.25">
      <c r="B874" s="79"/>
      <c r="D874" s="271"/>
      <c r="E874" s="271"/>
      <c r="F874" s="271"/>
      <c r="G874" s="271"/>
      <c r="H874" s="271"/>
      <c r="I874" s="271"/>
      <c r="J874" s="79"/>
      <c r="K874" s="286"/>
      <c r="L874" s="241"/>
    </row>
    <row r="875" spans="2:12" x14ac:dyDescent="0.25">
      <c r="B875" s="79"/>
      <c r="D875" s="271"/>
      <c r="E875" s="271"/>
      <c r="F875" s="271"/>
      <c r="G875" s="271"/>
      <c r="H875" s="271"/>
      <c r="I875" s="271"/>
      <c r="J875" s="79"/>
      <c r="K875" s="286"/>
      <c r="L875" s="241"/>
    </row>
    <row r="876" spans="2:12" x14ac:dyDescent="0.25">
      <c r="B876" s="79"/>
      <c r="D876" s="271"/>
      <c r="E876" s="271"/>
      <c r="F876" s="271"/>
      <c r="G876" s="271"/>
      <c r="H876" s="271"/>
      <c r="I876" s="271"/>
      <c r="J876" s="79"/>
      <c r="K876" s="286"/>
      <c r="L876" s="241"/>
    </row>
    <row r="877" spans="2:12" x14ac:dyDescent="0.25">
      <c r="B877" s="79"/>
      <c r="D877" s="271"/>
      <c r="E877" s="271"/>
      <c r="F877" s="271"/>
      <c r="G877" s="271"/>
      <c r="H877" s="271"/>
      <c r="I877" s="271"/>
      <c r="J877" s="79"/>
      <c r="K877" s="286"/>
      <c r="L877" s="241"/>
    </row>
    <row r="878" spans="2:12" x14ac:dyDescent="0.25">
      <c r="B878" s="79"/>
      <c r="D878" s="271"/>
      <c r="E878" s="271"/>
      <c r="F878" s="271"/>
      <c r="G878" s="271"/>
      <c r="H878" s="271"/>
      <c r="I878" s="271"/>
      <c r="J878" s="79"/>
      <c r="K878" s="286"/>
      <c r="L878" s="241"/>
    </row>
    <row r="879" spans="2:12" x14ac:dyDescent="0.25">
      <c r="B879" s="79"/>
      <c r="D879" s="271"/>
      <c r="E879" s="271"/>
      <c r="F879" s="271"/>
      <c r="G879" s="271"/>
      <c r="H879" s="271"/>
      <c r="I879" s="271"/>
      <c r="J879" s="79"/>
      <c r="K879" s="286"/>
      <c r="L879" s="241"/>
    </row>
    <row r="880" spans="2:12" x14ac:dyDescent="0.25">
      <c r="B880" s="79"/>
      <c r="D880" s="271"/>
      <c r="E880" s="271"/>
      <c r="F880" s="271"/>
      <c r="G880" s="271"/>
      <c r="H880" s="271"/>
      <c r="I880" s="271"/>
      <c r="J880" s="79"/>
      <c r="K880" s="286"/>
      <c r="L880" s="241"/>
    </row>
    <row r="881" spans="2:12" x14ac:dyDescent="0.25">
      <c r="B881" s="79"/>
      <c r="D881" s="271"/>
      <c r="E881" s="271"/>
      <c r="F881" s="271"/>
      <c r="G881" s="271"/>
      <c r="H881" s="271"/>
      <c r="I881" s="271"/>
      <c r="J881" s="79"/>
      <c r="K881" s="286"/>
      <c r="L881" s="241"/>
    </row>
    <row r="882" spans="2:12" x14ac:dyDescent="0.25">
      <c r="B882" s="79"/>
      <c r="D882" s="271"/>
      <c r="E882" s="271"/>
      <c r="F882" s="271"/>
      <c r="G882" s="271"/>
      <c r="H882" s="271"/>
      <c r="I882" s="271"/>
      <c r="J882" s="79"/>
      <c r="K882" s="286"/>
      <c r="L882" s="241"/>
    </row>
    <row r="883" spans="2:12" x14ac:dyDescent="0.25">
      <c r="B883" s="79"/>
      <c r="D883" s="271"/>
      <c r="E883" s="271"/>
      <c r="F883" s="271"/>
      <c r="G883" s="271"/>
      <c r="H883" s="271"/>
      <c r="I883" s="271"/>
      <c r="J883" s="79"/>
      <c r="K883" s="286"/>
      <c r="L883" s="241"/>
    </row>
    <row r="884" spans="2:12" x14ac:dyDescent="0.25">
      <c r="B884" s="79"/>
      <c r="D884" s="271"/>
      <c r="E884" s="271"/>
      <c r="F884" s="271"/>
      <c r="G884" s="271"/>
      <c r="H884" s="271"/>
      <c r="I884" s="271"/>
      <c r="J884" s="79"/>
      <c r="K884" s="286"/>
      <c r="L884" s="241"/>
    </row>
    <row r="885" spans="2:12" x14ac:dyDescent="0.25">
      <c r="B885" s="79"/>
      <c r="D885" s="271"/>
      <c r="E885" s="271"/>
      <c r="F885" s="271"/>
      <c r="G885" s="271"/>
      <c r="H885" s="271"/>
      <c r="I885" s="271"/>
      <c r="J885" s="79"/>
      <c r="K885" s="286"/>
      <c r="L885" s="241"/>
    </row>
    <row r="886" spans="2:12" x14ac:dyDescent="0.25">
      <c r="B886" s="79"/>
      <c r="D886" s="271"/>
      <c r="E886" s="271"/>
      <c r="F886" s="271"/>
      <c r="G886" s="271"/>
      <c r="H886" s="271"/>
      <c r="I886" s="271"/>
      <c r="J886" s="79"/>
      <c r="K886" s="286"/>
      <c r="L886" s="241"/>
    </row>
    <row r="887" spans="2:12" x14ac:dyDescent="0.25">
      <c r="B887" s="79"/>
      <c r="D887" s="271"/>
      <c r="E887" s="271"/>
      <c r="F887" s="271"/>
      <c r="G887" s="271"/>
      <c r="H887" s="271"/>
      <c r="I887" s="271"/>
      <c r="J887" s="79"/>
      <c r="K887" s="286"/>
      <c r="L887" s="241"/>
    </row>
    <row r="888" spans="2:12" x14ac:dyDescent="0.25">
      <c r="B888" s="79"/>
      <c r="D888" s="271"/>
      <c r="E888" s="271"/>
      <c r="F888" s="271"/>
      <c r="G888" s="271"/>
      <c r="H888" s="271"/>
      <c r="I888" s="271"/>
      <c r="J888" s="79"/>
      <c r="K888" s="286"/>
      <c r="L888" s="241"/>
    </row>
    <row r="889" spans="2:12" x14ac:dyDescent="0.25">
      <c r="B889" s="79"/>
      <c r="D889" s="271"/>
      <c r="E889" s="271"/>
      <c r="F889" s="271"/>
      <c r="G889" s="271"/>
      <c r="H889" s="271"/>
      <c r="I889" s="271"/>
      <c r="J889" s="79"/>
      <c r="K889" s="286"/>
      <c r="L889" s="241"/>
    </row>
    <row r="890" spans="2:12" x14ac:dyDescent="0.25">
      <c r="B890" s="79"/>
      <c r="D890" s="271"/>
      <c r="E890" s="271"/>
      <c r="F890" s="271"/>
      <c r="G890" s="271"/>
      <c r="H890" s="271"/>
      <c r="I890" s="271"/>
      <c r="J890" s="79"/>
      <c r="K890" s="286"/>
      <c r="L890" s="241"/>
    </row>
    <row r="891" spans="2:12" x14ac:dyDescent="0.25">
      <c r="B891" s="79"/>
      <c r="D891" s="271"/>
      <c r="E891" s="271"/>
      <c r="F891" s="271"/>
      <c r="G891" s="271"/>
      <c r="H891" s="271"/>
      <c r="I891" s="271"/>
      <c r="J891" s="79"/>
      <c r="K891" s="286"/>
      <c r="L891" s="241"/>
    </row>
    <row r="892" spans="2:12" x14ac:dyDescent="0.25">
      <c r="B892" s="79"/>
      <c r="D892" s="271"/>
      <c r="E892" s="271"/>
      <c r="F892" s="271"/>
      <c r="G892" s="271"/>
      <c r="H892" s="271"/>
      <c r="I892" s="271"/>
      <c r="J892" s="79"/>
      <c r="K892" s="286"/>
      <c r="L892" s="241"/>
    </row>
    <row r="893" spans="2:12" x14ac:dyDescent="0.25">
      <c r="B893" s="79"/>
      <c r="D893" s="271"/>
      <c r="E893" s="271"/>
      <c r="F893" s="271"/>
      <c r="G893" s="271"/>
      <c r="H893" s="271"/>
      <c r="I893" s="271"/>
      <c r="J893" s="79"/>
      <c r="K893" s="286"/>
      <c r="L893" s="241"/>
    </row>
    <row r="894" spans="2:12" x14ac:dyDescent="0.25">
      <c r="B894" s="79"/>
      <c r="D894" s="271"/>
      <c r="E894" s="271"/>
      <c r="F894" s="271"/>
      <c r="G894" s="271"/>
      <c r="H894" s="271"/>
      <c r="I894" s="271"/>
      <c r="J894" s="79"/>
      <c r="K894" s="286"/>
      <c r="L894" s="241"/>
    </row>
    <row r="895" spans="2:12" x14ac:dyDescent="0.25">
      <c r="B895" s="79"/>
      <c r="D895" s="271"/>
      <c r="E895" s="271"/>
      <c r="F895" s="271"/>
      <c r="G895" s="271"/>
      <c r="H895" s="271"/>
      <c r="I895" s="271"/>
      <c r="J895" s="79"/>
      <c r="K895" s="286"/>
      <c r="L895" s="241"/>
    </row>
    <row r="896" spans="2:12" x14ac:dyDescent="0.25">
      <c r="B896" s="79"/>
      <c r="D896" s="271"/>
      <c r="E896" s="271"/>
      <c r="F896" s="271"/>
      <c r="G896" s="271"/>
      <c r="H896" s="271"/>
      <c r="I896" s="271"/>
      <c r="J896" s="79"/>
      <c r="K896" s="286"/>
      <c r="L896" s="241"/>
    </row>
    <row r="897" spans="2:12" x14ac:dyDescent="0.25">
      <c r="B897" s="79"/>
      <c r="D897" s="271"/>
      <c r="E897" s="271"/>
      <c r="F897" s="271"/>
      <c r="G897" s="271"/>
      <c r="H897" s="271"/>
      <c r="I897" s="271"/>
      <c r="J897" s="79"/>
      <c r="K897" s="286"/>
      <c r="L897" s="241"/>
    </row>
    <row r="898" spans="2:12" x14ac:dyDescent="0.25">
      <c r="B898" s="79"/>
      <c r="D898" s="271"/>
      <c r="E898" s="271"/>
      <c r="F898" s="271"/>
      <c r="G898" s="271"/>
      <c r="H898" s="271"/>
      <c r="I898" s="271"/>
      <c r="J898" s="79"/>
      <c r="K898" s="286"/>
      <c r="L898" s="241"/>
    </row>
    <row r="899" spans="2:12" x14ac:dyDescent="0.25">
      <c r="B899" s="79"/>
      <c r="D899" s="271"/>
      <c r="E899" s="271"/>
      <c r="F899" s="271"/>
      <c r="G899" s="271"/>
      <c r="H899" s="271"/>
      <c r="I899" s="271"/>
      <c r="J899" s="79"/>
      <c r="K899" s="286"/>
      <c r="L899" s="241"/>
    </row>
    <row r="900" spans="2:12" x14ac:dyDescent="0.25">
      <c r="B900" s="79"/>
      <c r="D900" s="271"/>
      <c r="E900" s="271"/>
      <c r="F900" s="271"/>
      <c r="G900" s="271"/>
      <c r="H900" s="271"/>
      <c r="I900" s="271"/>
      <c r="J900" s="79"/>
      <c r="K900" s="286"/>
      <c r="L900" s="241"/>
    </row>
    <row r="901" spans="2:12" x14ac:dyDescent="0.25">
      <c r="B901" s="79"/>
      <c r="D901" s="271"/>
      <c r="E901" s="271"/>
      <c r="F901" s="271"/>
      <c r="G901" s="271"/>
      <c r="H901" s="271"/>
      <c r="I901" s="271"/>
      <c r="J901" s="79"/>
      <c r="K901" s="286"/>
      <c r="L901" s="241"/>
    </row>
    <row r="902" spans="2:12" x14ac:dyDescent="0.25">
      <c r="B902" s="79"/>
      <c r="D902" s="271"/>
      <c r="E902" s="271"/>
      <c r="F902" s="271"/>
      <c r="G902" s="271"/>
      <c r="H902" s="271"/>
      <c r="I902" s="271"/>
      <c r="J902" s="79"/>
      <c r="K902" s="286"/>
      <c r="L902" s="241"/>
    </row>
    <row r="903" spans="2:12" x14ac:dyDescent="0.25">
      <c r="B903" s="79"/>
      <c r="D903" s="271"/>
      <c r="E903" s="271"/>
      <c r="F903" s="271"/>
      <c r="G903" s="271"/>
      <c r="H903" s="271"/>
      <c r="I903" s="271"/>
      <c r="J903" s="79"/>
      <c r="K903" s="286"/>
      <c r="L903" s="241"/>
    </row>
    <row r="904" spans="2:12" x14ac:dyDescent="0.25">
      <c r="B904" s="79"/>
      <c r="D904" s="271"/>
      <c r="E904" s="271"/>
      <c r="F904" s="271"/>
      <c r="G904" s="271"/>
      <c r="H904" s="271"/>
      <c r="I904" s="271"/>
      <c r="J904" s="79"/>
      <c r="K904" s="286"/>
      <c r="L904" s="241"/>
    </row>
    <row r="905" spans="2:12" x14ac:dyDescent="0.25">
      <c r="B905" s="79"/>
      <c r="D905" s="271"/>
      <c r="E905" s="271"/>
      <c r="F905" s="271"/>
      <c r="G905" s="271"/>
      <c r="H905" s="271"/>
      <c r="I905" s="271"/>
      <c r="J905" s="79"/>
      <c r="K905" s="286"/>
      <c r="L905" s="241"/>
    </row>
    <row r="906" spans="2:12" x14ac:dyDescent="0.25">
      <c r="B906" s="79"/>
      <c r="D906" s="271"/>
      <c r="E906" s="271"/>
      <c r="F906" s="271"/>
      <c r="G906" s="271"/>
      <c r="H906" s="271"/>
      <c r="I906" s="271"/>
      <c r="J906" s="79"/>
      <c r="K906" s="286"/>
      <c r="L906" s="241"/>
    </row>
    <row r="907" spans="2:12" x14ac:dyDescent="0.25">
      <c r="B907" s="79"/>
      <c r="D907" s="271"/>
      <c r="E907" s="271"/>
      <c r="F907" s="271"/>
      <c r="G907" s="271"/>
      <c r="H907" s="271"/>
      <c r="I907" s="271"/>
      <c r="J907" s="79"/>
      <c r="K907" s="286"/>
      <c r="L907" s="241"/>
    </row>
    <row r="908" spans="2:12" x14ac:dyDescent="0.25">
      <c r="B908" s="79"/>
      <c r="D908" s="271"/>
      <c r="E908" s="271"/>
      <c r="F908" s="271"/>
      <c r="G908" s="271"/>
      <c r="H908" s="271"/>
      <c r="I908" s="271"/>
      <c r="J908" s="79"/>
      <c r="K908" s="286"/>
      <c r="L908" s="241"/>
    </row>
    <row r="909" spans="2:12" x14ac:dyDescent="0.25">
      <c r="B909" s="79"/>
      <c r="D909" s="271"/>
      <c r="E909" s="271"/>
      <c r="F909" s="271"/>
      <c r="G909" s="271"/>
      <c r="H909" s="271"/>
      <c r="I909" s="271"/>
      <c r="J909" s="79"/>
      <c r="K909" s="286"/>
      <c r="L909" s="241"/>
    </row>
    <row r="910" spans="2:12" x14ac:dyDescent="0.25">
      <c r="B910" s="79"/>
      <c r="D910" s="271"/>
      <c r="E910" s="271"/>
      <c r="F910" s="271"/>
      <c r="G910" s="271"/>
      <c r="H910" s="271"/>
      <c r="I910" s="271"/>
      <c r="J910" s="79"/>
      <c r="K910" s="286"/>
      <c r="L910" s="241"/>
    </row>
    <row r="911" spans="2:12" x14ac:dyDescent="0.25">
      <c r="B911" s="79"/>
      <c r="D911" s="271"/>
      <c r="E911" s="271"/>
      <c r="F911" s="271"/>
      <c r="G911" s="271"/>
      <c r="H911" s="271"/>
      <c r="I911" s="271"/>
      <c r="J911" s="79"/>
      <c r="K911" s="286"/>
      <c r="L911" s="241"/>
    </row>
    <row r="912" spans="2:12" x14ac:dyDescent="0.25">
      <c r="B912" s="79"/>
      <c r="D912" s="271"/>
      <c r="E912" s="271"/>
      <c r="F912" s="271"/>
      <c r="G912" s="271"/>
      <c r="H912" s="271"/>
      <c r="I912" s="271"/>
      <c r="J912" s="79"/>
      <c r="K912" s="286"/>
      <c r="L912" s="241"/>
    </row>
    <row r="913" spans="2:12" x14ac:dyDescent="0.25">
      <c r="B913" s="79"/>
      <c r="D913" s="271"/>
      <c r="E913" s="271"/>
      <c r="F913" s="271"/>
      <c r="G913" s="271"/>
      <c r="H913" s="271"/>
      <c r="I913" s="271"/>
      <c r="J913" s="79"/>
      <c r="K913" s="286"/>
      <c r="L913" s="241"/>
    </row>
    <row r="914" spans="2:12" x14ac:dyDescent="0.25">
      <c r="B914" s="79"/>
      <c r="D914" s="271"/>
      <c r="E914" s="271"/>
      <c r="F914" s="271"/>
      <c r="G914" s="271"/>
      <c r="H914" s="271"/>
      <c r="I914" s="271"/>
      <c r="J914" s="79"/>
      <c r="K914" s="286"/>
      <c r="L914" s="241"/>
    </row>
    <row r="915" spans="2:12" x14ac:dyDescent="0.25">
      <c r="B915" s="79"/>
      <c r="D915" s="271"/>
      <c r="E915" s="271"/>
      <c r="F915" s="271"/>
      <c r="G915" s="271"/>
      <c r="H915" s="271"/>
      <c r="I915" s="271"/>
      <c r="J915" s="79"/>
      <c r="K915" s="286"/>
      <c r="L915" s="241"/>
    </row>
    <row r="916" spans="2:12" x14ac:dyDescent="0.25">
      <c r="B916" s="79"/>
      <c r="D916" s="271"/>
      <c r="E916" s="271"/>
      <c r="F916" s="271"/>
      <c r="G916" s="271"/>
      <c r="H916" s="271"/>
      <c r="I916" s="271"/>
      <c r="J916" s="79"/>
      <c r="K916" s="286"/>
      <c r="L916" s="241"/>
    </row>
    <row r="917" spans="2:12" x14ac:dyDescent="0.25">
      <c r="B917" s="79"/>
      <c r="D917" s="271"/>
      <c r="E917" s="271"/>
      <c r="F917" s="271"/>
      <c r="G917" s="271"/>
      <c r="H917" s="271"/>
      <c r="I917" s="271"/>
      <c r="J917" s="79"/>
      <c r="K917" s="286"/>
      <c r="L917" s="241"/>
    </row>
    <row r="918" spans="2:12" x14ac:dyDescent="0.25">
      <c r="B918" s="79"/>
      <c r="D918" s="271"/>
      <c r="E918" s="271"/>
      <c r="F918" s="271"/>
      <c r="G918" s="271"/>
      <c r="H918" s="271"/>
      <c r="I918" s="271"/>
      <c r="J918" s="79"/>
      <c r="K918" s="286"/>
      <c r="L918" s="241"/>
    </row>
    <row r="919" spans="2:12" x14ac:dyDescent="0.25">
      <c r="B919" s="79"/>
      <c r="D919" s="271"/>
      <c r="E919" s="271"/>
      <c r="F919" s="271"/>
      <c r="G919" s="271"/>
      <c r="H919" s="271"/>
      <c r="I919" s="271"/>
      <c r="J919" s="79"/>
      <c r="K919" s="286"/>
      <c r="L919" s="241"/>
    </row>
    <row r="920" spans="2:12" x14ac:dyDescent="0.25">
      <c r="B920" s="79"/>
      <c r="D920" s="271"/>
      <c r="E920" s="271"/>
      <c r="F920" s="271"/>
      <c r="G920" s="271"/>
      <c r="H920" s="271"/>
      <c r="I920" s="271"/>
      <c r="J920" s="79"/>
      <c r="K920" s="286"/>
      <c r="L920" s="241"/>
    </row>
    <row r="921" spans="2:12" x14ac:dyDescent="0.25">
      <c r="B921" s="79"/>
      <c r="D921" s="271"/>
      <c r="E921" s="271"/>
      <c r="F921" s="271"/>
      <c r="G921" s="271"/>
      <c r="H921" s="271"/>
      <c r="I921" s="271"/>
      <c r="J921" s="79"/>
      <c r="K921" s="286"/>
      <c r="L921" s="241"/>
    </row>
    <row r="922" spans="2:12" x14ac:dyDescent="0.25">
      <c r="B922" s="79"/>
      <c r="D922" s="271"/>
      <c r="E922" s="271"/>
      <c r="F922" s="271"/>
      <c r="G922" s="271"/>
      <c r="H922" s="271"/>
      <c r="I922" s="271"/>
      <c r="J922" s="79"/>
      <c r="K922" s="286"/>
      <c r="L922" s="241"/>
    </row>
    <row r="923" spans="2:12" x14ac:dyDescent="0.25">
      <c r="B923" s="79"/>
      <c r="D923" s="271"/>
      <c r="E923" s="271"/>
      <c r="F923" s="271"/>
      <c r="G923" s="271"/>
      <c r="H923" s="271"/>
      <c r="I923" s="271"/>
      <c r="J923" s="79"/>
      <c r="K923" s="286"/>
      <c r="L923" s="241"/>
    </row>
    <row r="924" spans="2:12" x14ac:dyDescent="0.25">
      <c r="B924" s="79"/>
      <c r="D924" s="271"/>
      <c r="E924" s="271"/>
      <c r="F924" s="271"/>
      <c r="G924" s="271"/>
      <c r="H924" s="271"/>
      <c r="I924" s="271"/>
      <c r="J924" s="79"/>
      <c r="K924" s="286"/>
      <c r="L924" s="241"/>
    </row>
    <row r="925" spans="2:12" x14ac:dyDescent="0.25">
      <c r="B925" s="79"/>
      <c r="D925" s="271"/>
      <c r="E925" s="271"/>
      <c r="F925" s="271"/>
      <c r="G925" s="271"/>
      <c r="H925" s="271"/>
      <c r="I925" s="271"/>
      <c r="J925" s="79"/>
      <c r="K925" s="286"/>
      <c r="L925" s="241"/>
    </row>
    <row r="926" spans="2:12" x14ac:dyDescent="0.25">
      <c r="B926" s="79"/>
      <c r="D926" s="271"/>
      <c r="E926" s="271"/>
      <c r="F926" s="271"/>
      <c r="G926" s="271"/>
      <c r="H926" s="271"/>
      <c r="I926" s="271"/>
      <c r="J926" s="79"/>
      <c r="K926" s="286"/>
      <c r="L926" s="241"/>
    </row>
    <row r="927" spans="2:12" x14ac:dyDescent="0.25">
      <c r="B927" s="79"/>
      <c r="D927" s="271"/>
      <c r="E927" s="271"/>
      <c r="F927" s="271"/>
      <c r="G927" s="271"/>
      <c r="H927" s="271"/>
      <c r="I927" s="271"/>
      <c r="J927" s="79"/>
      <c r="K927" s="286"/>
      <c r="L927" s="241"/>
    </row>
    <row r="928" spans="2:12" x14ac:dyDescent="0.25">
      <c r="B928" s="79"/>
      <c r="D928" s="271"/>
      <c r="E928" s="271"/>
      <c r="F928" s="271"/>
      <c r="G928" s="271"/>
      <c r="H928" s="271"/>
      <c r="I928" s="271"/>
      <c r="J928" s="79"/>
      <c r="K928" s="286"/>
      <c r="L928" s="241"/>
    </row>
    <row r="929" spans="2:12" x14ac:dyDescent="0.25">
      <c r="B929" s="79"/>
      <c r="D929" s="271"/>
      <c r="E929" s="271"/>
      <c r="F929" s="271"/>
      <c r="G929" s="271"/>
      <c r="H929" s="271"/>
      <c r="I929" s="271"/>
      <c r="J929" s="79"/>
      <c r="K929" s="286"/>
      <c r="L929" s="241"/>
    </row>
    <row r="930" spans="2:12" x14ac:dyDescent="0.25">
      <c r="B930" s="79"/>
      <c r="D930" s="271"/>
      <c r="E930" s="271"/>
      <c r="F930" s="271"/>
      <c r="G930" s="271"/>
      <c r="H930" s="271"/>
      <c r="I930" s="271"/>
      <c r="J930" s="79"/>
      <c r="K930" s="286"/>
      <c r="L930" s="241"/>
    </row>
    <row r="931" spans="2:12" x14ac:dyDescent="0.25">
      <c r="B931" s="79"/>
      <c r="D931" s="271"/>
      <c r="E931" s="271"/>
      <c r="F931" s="271"/>
      <c r="G931" s="271"/>
      <c r="H931" s="271"/>
      <c r="I931" s="271"/>
      <c r="J931" s="79"/>
      <c r="K931" s="286"/>
      <c r="L931" s="241"/>
    </row>
    <row r="932" spans="2:12" x14ac:dyDescent="0.25">
      <c r="B932" s="79"/>
      <c r="D932" s="271"/>
      <c r="E932" s="271"/>
      <c r="F932" s="271"/>
      <c r="G932" s="271"/>
      <c r="H932" s="271"/>
      <c r="I932" s="271"/>
      <c r="J932" s="79"/>
      <c r="K932" s="286"/>
      <c r="L932" s="241"/>
    </row>
    <row r="933" spans="2:12" x14ac:dyDescent="0.25">
      <c r="B933" s="79"/>
      <c r="D933" s="271"/>
      <c r="E933" s="271"/>
      <c r="F933" s="271"/>
      <c r="G933" s="271"/>
      <c r="H933" s="271"/>
      <c r="I933" s="271"/>
      <c r="J933" s="79"/>
      <c r="K933" s="286"/>
      <c r="L933" s="241"/>
    </row>
    <row r="934" spans="2:12" x14ac:dyDescent="0.25">
      <c r="B934" s="79"/>
      <c r="D934" s="271"/>
      <c r="E934" s="271"/>
      <c r="F934" s="271"/>
      <c r="G934" s="271"/>
      <c r="H934" s="271"/>
      <c r="I934" s="271"/>
      <c r="J934" s="79"/>
      <c r="K934" s="286"/>
      <c r="L934" s="241"/>
    </row>
    <row r="935" spans="2:12" x14ac:dyDescent="0.25">
      <c r="B935" s="79"/>
      <c r="D935" s="271"/>
      <c r="E935" s="271"/>
      <c r="F935" s="271"/>
      <c r="G935" s="271"/>
      <c r="H935" s="271"/>
      <c r="I935" s="271"/>
      <c r="J935" s="79"/>
      <c r="K935" s="286"/>
      <c r="L935" s="241"/>
    </row>
    <row r="936" spans="2:12" x14ac:dyDescent="0.25">
      <c r="B936" s="79"/>
      <c r="D936" s="271"/>
      <c r="E936" s="271"/>
      <c r="F936" s="271"/>
      <c r="G936" s="271"/>
      <c r="H936" s="271"/>
      <c r="I936" s="271"/>
      <c r="J936" s="79"/>
      <c r="K936" s="286"/>
      <c r="L936" s="241"/>
    </row>
    <row r="937" spans="2:12" x14ac:dyDescent="0.25">
      <c r="B937" s="79"/>
      <c r="D937" s="271"/>
      <c r="E937" s="271"/>
      <c r="F937" s="271"/>
      <c r="G937" s="271"/>
      <c r="H937" s="271"/>
      <c r="I937" s="271"/>
      <c r="J937" s="79"/>
      <c r="K937" s="286"/>
      <c r="L937" s="241"/>
    </row>
    <row r="938" spans="2:12" x14ac:dyDescent="0.25">
      <c r="B938" s="79"/>
      <c r="D938" s="271"/>
      <c r="E938" s="271"/>
      <c r="F938" s="271"/>
      <c r="G938" s="271"/>
      <c r="H938" s="271"/>
      <c r="I938" s="271"/>
      <c r="J938" s="79"/>
      <c r="K938" s="286"/>
      <c r="L938" s="241"/>
    </row>
    <row r="939" spans="2:12" x14ac:dyDescent="0.25">
      <c r="B939" s="79"/>
      <c r="D939" s="271"/>
      <c r="E939" s="271"/>
      <c r="F939" s="271"/>
      <c r="G939" s="271"/>
      <c r="H939" s="271"/>
      <c r="I939" s="271"/>
      <c r="J939" s="79"/>
      <c r="K939" s="286"/>
      <c r="L939" s="241"/>
    </row>
    <row r="940" spans="2:12" x14ac:dyDescent="0.25">
      <c r="B940" s="79"/>
      <c r="D940" s="271"/>
      <c r="E940" s="271"/>
      <c r="F940" s="271"/>
      <c r="G940" s="271"/>
      <c r="H940" s="271"/>
      <c r="I940" s="271"/>
      <c r="J940" s="79"/>
      <c r="K940" s="286"/>
      <c r="L940" s="241"/>
    </row>
    <row r="941" spans="2:12" x14ac:dyDescent="0.25">
      <c r="B941" s="79"/>
      <c r="D941" s="271"/>
      <c r="E941" s="271"/>
      <c r="F941" s="271"/>
      <c r="G941" s="271"/>
      <c r="H941" s="271"/>
      <c r="I941" s="271"/>
      <c r="J941" s="79"/>
      <c r="K941" s="286"/>
      <c r="L941" s="241"/>
    </row>
    <row r="942" spans="2:12" x14ac:dyDescent="0.25">
      <c r="B942" s="79"/>
      <c r="D942" s="271"/>
      <c r="E942" s="271"/>
      <c r="F942" s="271"/>
      <c r="G942" s="271"/>
      <c r="H942" s="271"/>
      <c r="I942" s="271"/>
      <c r="J942" s="79"/>
      <c r="K942" s="286"/>
      <c r="L942" s="241"/>
    </row>
    <row r="943" spans="2:12" x14ac:dyDescent="0.25">
      <c r="B943" s="79"/>
      <c r="D943" s="271"/>
      <c r="E943" s="271"/>
      <c r="F943" s="271"/>
      <c r="G943" s="271"/>
      <c r="H943" s="271"/>
      <c r="I943" s="271"/>
      <c r="J943" s="79"/>
      <c r="K943" s="286"/>
      <c r="L943" s="241"/>
    </row>
    <row r="944" spans="2:12" x14ac:dyDescent="0.25">
      <c r="B944" s="79"/>
      <c r="D944" s="271"/>
      <c r="E944" s="271"/>
      <c r="F944" s="271"/>
      <c r="G944" s="271"/>
      <c r="H944" s="271"/>
      <c r="I944" s="271"/>
      <c r="J944" s="79"/>
      <c r="K944" s="286"/>
      <c r="L944" s="241"/>
    </row>
    <row r="945" spans="2:12" x14ac:dyDescent="0.25">
      <c r="B945" s="79"/>
      <c r="D945" s="271"/>
      <c r="E945" s="271"/>
      <c r="F945" s="271"/>
      <c r="G945" s="271"/>
      <c r="H945" s="271"/>
      <c r="I945" s="271"/>
      <c r="J945" s="79"/>
      <c r="K945" s="286"/>
      <c r="L945" s="241"/>
    </row>
    <row r="946" spans="2:12" x14ac:dyDescent="0.25">
      <c r="B946" s="79"/>
      <c r="D946" s="271"/>
      <c r="E946" s="271"/>
      <c r="F946" s="271"/>
      <c r="G946" s="271"/>
      <c r="H946" s="271"/>
      <c r="I946" s="271"/>
      <c r="J946" s="79"/>
      <c r="K946" s="286"/>
      <c r="L946" s="241"/>
    </row>
    <row r="947" spans="2:12" x14ac:dyDescent="0.25">
      <c r="B947" s="79"/>
      <c r="D947" s="271"/>
      <c r="E947" s="271"/>
      <c r="F947" s="271"/>
      <c r="G947" s="271"/>
      <c r="H947" s="271"/>
      <c r="I947" s="271"/>
      <c r="J947" s="79"/>
      <c r="K947" s="286"/>
      <c r="L947" s="241"/>
    </row>
    <row r="948" spans="2:12" x14ac:dyDescent="0.25">
      <c r="B948" s="79"/>
      <c r="D948" s="271"/>
      <c r="E948" s="271"/>
      <c r="F948" s="271"/>
      <c r="G948" s="271"/>
      <c r="H948" s="271"/>
      <c r="I948" s="271"/>
      <c r="J948" s="79"/>
      <c r="K948" s="286"/>
      <c r="L948" s="241"/>
    </row>
    <row r="949" spans="2:12" x14ac:dyDescent="0.25">
      <c r="B949" s="79"/>
      <c r="D949" s="271"/>
      <c r="E949" s="271"/>
      <c r="F949" s="271"/>
      <c r="G949" s="271"/>
      <c r="H949" s="271"/>
      <c r="I949" s="271"/>
      <c r="J949" s="79"/>
      <c r="K949" s="286"/>
      <c r="L949" s="241"/>
    </row>
    <row r="950" spans="2:12" x14ac:dyDescent="0.25">
      <c r="B950" s="79"/>
      <c r="D950" s="271"/>
      <c r="E950" s="271"/>
      <c r="F950" s="271"/>
      <c r="G950" s="271"/>
      <c r="H950" s="271"/>
      <c r="I950" s="271"/>
      <c r="J950" s="79"/>
      <c r="K950" s="286"/>
      <c r="L950" s="241"/>
    </row>
    <row r="951" spans="2:12" x14ac:dyDescent="0.25">
      <c r="B951" s="79"/>
      <c r="D951" s="271"/>
      <c r="E951" s="271"/>
      <c r="F951" s="271"/>
      <c r="G951" s="271"/>
      <c r="H951" s="271"/>
      <c r="I951" s="271"/>
      <c r="J951" s="79"/>
      <c r="K951" s="286"/>
      <c r="L951" s="241"/>
    </row>
    <row r="952" spans="2:12" x14ac:dyDescent="0.25">
      <c r="B952" s="79"/>
      <c r="D952" s="271"/>
      <c r="E952" s="271"/>
      <c r="F952" s="271"/>
      <c r="G952" s="271"/>
      <c r="H952" s="271"/>
      <c r="I952" s="271"/>
      <c r="J952" s="79"/>
      <c r="K952" s="286"/>
      <c r="L952" s="241"/>
    </row>
    <row r="953" spans="2:12" x14ac:dyDescent="0.25">
      <c r="B953" s="79"/>
      <c r="D953" s="271"/>
      <c r="E953" s="271"/>
      <c r="F953" s="271"/>
      <c r="G953" s="271"/>
      <c r="H953" s="271"/>
      <c r="I953" s="271"/>
      <c r="J953" s="79"/>
      <c r="K953" s="286"/>
      <c r="L953" s="241"/>
    </row>
    <row r="954" spans="2:12" x14ac:dyDescent="0.25">
      <c r="B954" s="79"/>
      <c r="D954" s="271"/>
      <c r="E954" s="271"/>
      <c r="F954" s="271"/>
      <c r="G954" s="271"/>
      <c r="H954" s="271"/>
      <c r="I954" s="271"/>
      <c r="J954" s="79"/>
      <c r="K954" s="286"/>
      <c r="L954" s="241"/>
    </row>
    <row r="955" spans="2:12" x14ac:dyDescent="0.25">
      <c r="B955" s="79"/>
      <c r="D955" s="271"/>
      <c r="E955" s="271"/>
      <c r="F955" s="271"/>
      <c r="G955" s="271"/>
      <c r="H955" s="271"/>
      <c r="I955" s="271"/>
      <c r="J955" s="79"/>
      <c r="K955" s="286"/>
      <c r="L955" s="241"/>
    </row>
    <row r="956" spans="2:12" x14ac:dyDescent="0.25">
      <c r="B956" s="79"/>
      <c r="D956" s="271"/>
      <c r="E956" s="271"/>
      <c r="F956" s="271"/>
      <c r="G956" s="271"/>
      <c r="H956" s="271"/>
      <c r="I956" s="271"/>
      <c r="J956" s="79"/>
      <c r="K956" s="286"/>
      <c r="L956" s="241"/>
    </row>
    <row r="957" spans="2:12" x14ac:dyDescent="0.25">
      <c r="B957" s="79"/>
      <c r="D957" s="271"/>
      <c r="E957" s="271"/>
      <c r="F957" s="271"/>
      <c r="G957" s="271"/>
      <c r="H957" s="271"/>
      <c r="I957" s="271"/>
      <c r="J957" s="79"/>
      <c r="K957" s="286"/>
      <c r="L957" s="241"/>
    </row>
    <row r="958" spans="2:12" x14ac:dyDescent="0.25">
      <c r="B958" s="79"/>
      <c r="D958" s="271"/>
      <c r="E958" s="271"/>
      <c r="F958" s="271"/>
      <c r="G958" s="271"/>
      <c r="H958" s="271"/>
      <c r="I958" s="271"/>
      <c r="J958" s="79"/>
      <c r="K958" s="286"/>
      <c r="L958" s="241"/>
    </row>
    <row r="959" spans="2:12" x14ac:dyDescent="0.25">
      <c r="B959" s="79"/>
      <c r="D959" s="271"/>
      <c r="E959" s="271"/>
      <c r="F959" s="271"/>
      <c r="G959" s="271"/>
      <c r="H959" s="271"/>
      <c r="I959" s="271"/>
      <c r="J959" s="79"/>
      <c r="K959" s="286"/>
      <c r="L959" s="241"/>
    </row>
    <row r="960" spans="2:12" x14ac:dyDescent="0.25">
      <c r="B960" s="79"/>
      <c r="D960" s="271"/>
      <c r="E960" s="271"/>
      <c r="F960" s="271"/>
      <c r="G960" s="271"/>
      <c r="H960" s="271"/>
      <c r="I960" s="271"/>
      <c r="J960" s="79"/>
      <c r="K960" s="286"/>
      <c r="L960" s="241"/>
    </row>
    <row r="961" spans="2:12" x14ac:dyDescent="0.25">
      <c r="B961" s="79"/>
      <c r="D961" s="271"/>
      <c r="E961" s="271"/>
      <c r="F961" s="271"/>
      <c r="G961" s="271"/>
      <c r="H961" s="271"/>
      <c r="I961" s="271"/>
      <c r="J961" s="79"/>
      <c r="K961" s="286"/>
      <c r="L961" s="241"/>
    </row>
    <row r="962" spans="2:12" x14ac:dyDescent="0.25">
      <c r="B962" s="79"/>
      <c r="D962" s="271"/>
      <c r="E962" s="271"/>
      <c r="F962" s="271"/>
      <c r="G962" s="271"/>
      <c r="H962" s="271"/>
      <c r="I962" s="271"/>
      <c r="J962" s="79"/>
      <c r="K962" s="286"/>
      <c r="L962" s="241"/>
    </row>
    <row r="963" spans="2:12" x14ac:dyDescent="0.25">
      <c r="B963" s="79"/>
      <c r="D963" s="271"/>
      <c r="E963" s="271"/>
      <c r="F963" s="271"/>
      <c r="G963" s="271"/>
      <c r="H963" s="271"/>
      <c r="I963" s="271"/>
      <c r="J963" s="79"/>
      <c r="K963" s="286"/>
      <c r="L963" s="241"/>
    </row>
    <row r="964" spans="2:12" x14ac:dyDescent="0.25">
      <c r="B964" s="79"/>
      <c r="D964" s="271"/>
      <c r="E964" s="271"/>
      <c r="F964" s="271"/>
      <c r="G964" s="271"/>
      <c r="H964" s="271"/>
      <c r="I964" s="271"/>
      <c r="J964" s="79"/>
      <c r="K964" s="286"/>
      <c r="L964" s="241"/>
    </row>
    <row r="965" spans="2:12" x14ac:dyDescent="0.25">
      <c r="B965" s="79"/>
      <c r="D965" s="271"/>
      <c r="E965" s="271"/>
      <c r="F965" s="271"/>
      <c r="G965" s="271"/>
      <c r="H965" s="271"/>
      <c r="I965" s="271"/>
      <c r="J965" s="79"/>
      <c r="K965" s="286"/>
      <c r="L965" s="241"/>
    </row>
    <row r="966" spans="2:12" x14ac:dyDescent="0.25">
      <c r="B966" s="79"/>
      <c r="D966" s="271"/>
      <c r="E966" s="271"/>
      <c r="F966" s="271"/>
      <c r="G966" s="271"/>
      <c r="H966" s="271"/>
      <c r="I966" s="271"/>
      <c r="J966" s="79"/>
      <c r="K966" s="286"/>
      <c r="L966" s="241"/>
    </row>
    <row r="967" spans="2:12" x14ac:dyDescent="0.25">
      <c r="B967" s="79"/>
      <c r="D967" s="271"/>
      <c r="E967" s="271"/>
      <c r="F967" s="271"/>
      <c r="G967" s="271"/>
      <c r="H967" s="271"/>
      <c r="I967" s="271"/>
      <c r="J967" s="79"/>
      <c r="K967" s="286"/>
      <c r="L967" s="241"/>
    </row>
    <row r="968" spans="2:12" x14ac:dyDescent="0.25">
      <c r="B968" s="79"/>
      <c r="D968" s="271"/>
      <c r="E968" s="271"/>
      <c r="F968" s="271"/>
      <c r="G968" s="271"/>
      <c r="H968" s="271"/>
      <c r="I968" s="271"/>
      <c r="J968" s="79"/>
      <c r="K968" s="286"/>
      <c r="L968" s="241"/>
    </row>
    <row r="969" spans="2:12" x14ac:dyDescent="0.25">
      <c r="B969" s="79"/>
      <c r="D969" s="271"/>
      <c r="E969" s="271"/>
      <c r="F969" s="271"/>
      <c r="G969" s="271"/>
      <c r="H969" s="271"/>
      <c r="I969" s="271"/>
      <c r="J969" s="79"/>
      <c r="K969" s="286"/>
      <c r="L969" s="241"/>
    </row>
    <row r="970" spans="2:12" x14ac:dyDescent="0.25">
      <c r="B970" s="79"/>
      <c r="D970" s="271"/>
      <c r="E970" s="271"/>
      <c r="F970" s="271"/>
      <c r="G970" s="271"/>
      <c r="H970" s="271"/>
      <c r="I970" s="271"/>
      <c r="J970" s="79"/>
      <c r="K970" s="286"/>
      <c r="L970" s="241"/>
    </row>
    <row r="971" spans="2:12" x14ac:dyDescent="0.25">
      <c r="B971" s="79"/>
      <c r="D971" s="271"/>
      <c r="E971" s="271"/>
      <c r="F971" s="271"/>
      <c r="G971" s="271"/>
      <c r="H971" s="271"/>
      <c r="I971" s="271"/>
      <c r="J971" s="79"/>
      <c r="K971" s="286"/>
      <c r="L971" s="241"/>
    </row>
    <row r="972" spans="2:12" x14ac:dyDescent="0.25">
      <c r="B972" s="79"/>
      <c r="D972" s="271"/>
      <c r="E972" s="271"/>
      <c r="F972" s="271"/>
      <c r="G972" s="271"/>
      <c r="H972" s="271"/>
      <c r="I972" s="271"/>
      <c r="J972" s="79"/>
      <c r="K972" s="286"/>
      <c r="L972" s="241"/>
    </row>
    <row r="973" spans="2:12" x14ac:dyDescent="0.25">
      <c r="B973" s="79"/>
      <c r="D973" s="271"/>
      <c r="E973" s="271"/>
      <c r="F973" s="271"/>
      <c r="G973" s="271"/>
      <c r="H973" s="271"/>
      <c r="I973" s="271"/>
      <c r="J973" s="79"/>
      <c r="K973" s="286"/>
      <c r="L973" s="241"/>
    </row>
    <row r="974" spans="2:12" x14ac:dyDescent="0.25">
      <c r="B974" s="79"/>
      <c r="D974" s="271"/>
      <c r="E974" s="271"/>
      <c r="F974" s="271"/>
      <c r="G974" s="271"/>
      <c r="H974" s="271"/>
      <c r="I974" s="271"/>
      <c r="J974" s="79"/>
      <c r="K974" s="286"/>
      <c r="L974" s="241"/>
    </row>
    <row r="975" spans="2:12" x14ac:dyDescent="0.25">
      <c r="B975" s="79"/>
      <c r="D975" s="271"/>
      <c r="E975" s="271"/>
      <c r="F975" s="271"/>
      <c r="G975" s="271"/>
      <c r="H975" s="271"/>
      <c r="I975" s="271"/>
      <c r="J975" s="79"/>
      <c r="K975" s="286"/>
      <c r="L975" s="241"/>
    </row>
    <row r="976" spans="2:12" x14ac:dyDescent="0.25">
      <c r="B976" s="79"/>
      <c r="D976" s="271"/>
      <c r="E976" s="271"/>
      <c r="F976" s="271"/>
      <c r="G976" s="271"/>
      <c r="H976" s="271"/>
      <c r="I976" s="271"/>
      <c r="J976" s="79"/>
      <c r="K976" s="286"/>
      <c r="L976" s="241"/>
    </row>
    <row r="977" spans="2:12" x14ac:dyDescent="0.25">
      <c r="B977" s="79"/>
      <c r="D977" s="271"/>
      <c r="E977" s="271"/>
      <c r="F977" s="271"/>
      <c r="G977" s="271"/>
      <c r="H977" s="271"/>
      <c r="I977" s="271"/>
      <c r="J977" s="79"/>
      <c r="K977" s="286"/>
      <c r="L977" s="241"/>
    </row>
    <row r="978" spans="2:12" x14ac:dyDescent="0.25">
      <c r="B978" s="79"/>
      <c r="D978" s="271"/>
      <c r="E978" s="271"/>
      <c r="F978" s="271"/>
      <c r="G978" s="271"/>
      <c r="H978" s="271"/>
      <c r="I978" s="271"/>
      <c r="J978" s="79"/>
      <c r="K978" s="286"/>
      <c r="L978" s="241"/>
    </row>
    <row r="979" spans="2:12" x14ac:dyDescent="0.25">
      <c r="B979" s="79"/>
      <c r="D979" s="271"/>
      <c r="E979" s="271"/>
      <c r="F979" s="271"/>
      <c r="G979" s="271"/>
      <c r="H979" s="271"/>
      <c r="I979" s="271"/>
      <c r="J979" s="79"/>
      <c r="K979" s="286"/>
      <c r="L979" s="241"/>
    </row>
    <row r="980" spans="2:12" x14ac:dyDescent="0.25">
      <c r="B980" s="79"/>
      <c r="D980" s="271"/>
      <c r="E980" s="271"/>
      <c r="F980" s="271"/>
      <c r="G980" s="271"/>
      <c r="H980" s="271"/>
      <c r="I980" s="271"/>
      <c r="J980" s="79"/>
      <c r="K980" s="286"/>
      <c r="L980" s="241"/>
    </row>
    <row r="981" spans="2:12" x14ac:dyDescent="0.25">
      <c r="B981" s="79"/>
      <c r="D981" s="271"/>
      <c r="E981" s="271"/>
      <c r="F981" s="271"/>
      <c r="G981" s="271"/>
      <c r="H981" s="271"/>
      <c r="I981" s="271"/>
      <c r="J981" s="79"/>
      <c r="K981" s="286"/>
      <c r="L981" s="241"/>
    </row>
    <row r="982" spans="2:12" x14ac:dyDescent="0.25">
      <c r="B982" s="79"/>
      <c r="D982" s="271"/>
      <c r="E982" s="271"/>
      <c r="F982" s="271"/>
      <c r="G982" s="271"/>
      <c r="H982" s="271"/>
      <c r="I982" s="271"/>
      <c r="J982" s="79"/>
      <c r="K982" s="286"/>
      <c r="L982" s="241"/>
    </row>
    <row r="983" spans="2:12" x14ac:dyDescent="0.25">
      <c r="B983" s="79"/>
      <c r="D983" s="271"/>
      <c r="E983" s="271"/>
      <c r="F983" s="271"/>
      <c r="G983" s="271"/>
      <c r="H983" s="271"/>
      <c r="I983" s="271"/>
      <c r="J983" s="79"/>
      <c r="K983" s="286"/>
      <c r="L983" s="241"/>
    </row>
    <row r="984" spans="2:12" x14ac:dyDescent="0.25">
      <c r="B984" s="79"/>
      <c r="D984" s="271"/>
      <c r="E984" s="271"/>
      <c r="F984" s="271"/>
      <c r="G984" s="271"/>
      <c r="H984" s="271"/>
      <c r="I984" s="271"/>
      <c r="J984" s="79"/>
      <c r="K984" s="286"/>
      <c r="L984" s="241"/>
    </row>
    <row r="985" spans="2:12" x14ac:dyDescent="0.25">
      <c r="B985" s="79"/>
      <c r="D985" s="271"/>
      <c r="E985" s="271"/>
      <c r="F985" s="271"/>
      <c r="G985" s="271"/>
      <c r="H985" s="271"/>
      <c r="I985" s="271"/>
      <c r="J985" s="79"/>
      <c r="K985" s="286"/>
      <c r="L985" s="241"/>
    </row>
    <row r="986" spans="2:12" x14ac:dyDescent="0.25">
      <c r="B986" s="79"/>
      <c r="D986" s="271"/>
      <c r="E986" s="271"/>
      <c r="F986" s="271"/>
      <c r="G986" s="271"/>
      <c r="H986" s="271"/>
      <c r="I986" s="271"/>
      <c r="J986" s="79"/>
      <c r="K986" s="286"/>
      <c r="L986" s="241"/>
    </row>
    <row r="987" spans="2:12" x14ac:dyDescent="0.25">
      <c r="B987" s="79"/>
      <c r="D987" s="271"/>
      <c r="E987" s="271"/>
      <c r="F987" s="271"/>
      <c r="G987" s="271"/>
      <c r="H987" s="271"/>
      <c r="I987" s="271"/>
      <c r="J987" s="79"/>
      <c r="K987" s="286"/>
      <c r="L987" s="241"/>
    </row>
    <row r="988" spans="2:12" x14ac:dyDescent="0.25">
      <c r="B988" s="79"/>
      <c r="D988" s="271"/>
      <c r="E988" s="271"/>
      <c r="F988" s="271"/>
      <c r="G988" s="271"/>
      <c r="H988" s="271"/>
      <c r="I988" s="271"/>
      <c r="J988" s="79"/>
      <c r="K988" s="286"/>
      <c r="L988" s="241"/>
    </row>
    <row r="989" spans="2:12" x14ac:dyDescent="0.25">
      <c r="B989" s="79"/>
      <c r="D989" s="271"/>
      <c r="E989" s="271"/>
      <c r="F989" s="271"/>
      <c r="G989" s="271"/>
      <c r="H989" s="271"/>
      <c r="I989" s="271"/>
      <c r="J989" s="79"/>
      <c r="K989" s="286"/>
      <c r="L989" s="241"/>
    </row>
    <row r="990" spans="2:12" x14ac:dyDescent="0.25">
      <c r="B990" s="79"/>
      <c r="D990" s="271"/>
      <c r="E990" s="271"/>
      <c r="F990" s="271"/>
      <c r="G990" s="271"/>
      <c r="H990" s="271"/>
      <c r="I990" s="271"/>
      <c r="J990" s="79"/>
      <c r="K990" s="286"/>
      <c r="L990" s="241"/>
    </row>
    <row r="991" spans="2:12" x14ac:dyDescent="0.25">
      <c r="B991" s="79"/>
      <c r="D991" s="271"/>
      <c r="E991" s="271"/>
      <c r="F991" s="271"/>
      <c r="G991" s="271"/>
      <c r="H991" s="271"/>
      <c r="I991" s="271"/>
      <c r="J991" s="79"/>
      <c r="K991" s="286"/>
      <c r="L991" s="241"/>
    </row>
    <row r="992" spans="2:12" x14ac:dyDescent="0.25">
      <c r="B992" s="79"/>
      <c r="D992" s="271"/>
      <c r="E992" s="271"/>
      <c r="F992" s="271"/>
      <c r="G992" s="271"/>
      <c r="H992" s="271"/>
      <c r="I992" s="271"/>
      <c r="J992" s="79"/>
      <c r="K992" s="286"/>
      <c r="L992" s="241"/>
    </row>
    <row r="993" spans="2:12" x14ac:dyDescent="0.25">
      <c r="B993" s="79"/>
      <c r="D993" s="271"/>
      <c r="E993" s="271"/>
      <c r="F993" s="271"/>
      <c r="G993" s="271"/>
      <c r="H993" s="271"/>
      <c r="I993" s="271"/>
      <c r="J993" s="79"/>
      <c r="K993" s="286"/>
      <c r="L993" s="241"/>
    </row>
    <row r="994" spans="2:12" x14ac:dyDescent="0.25">
      <c r="B994" s="79"/>
      <c r="D994" s="271"/>
      <c r="E994" s="271"/>
      <c r="F994" s="271"/>
      <c r="G994" s="271"/>
      <c r="H994" s="271"/>
      <c r="I994" s="271"/>
      <c r="J994" s="79"/>
      <c r="K994" s="286"/>
      <c r="L994" s="241"/>
    </row>
    <row r="995" spans="2:12" x14ac:dyDescent="0.25">
      <c r="B995" s="79"/>
      <c r="D995" s="271"/>
      <c r="E995" s="271"/>
      <c r="F995" s="271"/>
      <c r="G995" s="271"/>
      <c r="H995" s="271"/>
      <c r="I995" s="271"/>
      <c r="J995" s="79"/>
      <c r="K995" s="286"/>
      <c r="L995" s="241"/>
    </row>
    <row r="996" spans="2:12" x14ac:dyDescent="0.25">
      <c r="B996" s="79"/>
      <c r="D996" s="271"/>
      <c r="E996" s="271"/>
      <c r="F996" s="271"/>
      <c r="G996" s="271"/>
      <c r="H996" s="271"/>
      <c r="I996" s="271"/>
      <c r="J996" s="79"/>
      <c r="K996" s="286"/>
      <c r="L996" s="241"/>
    </row>
    <row r="997" spans="2:12" x14ac:dyDescent="0.25">
      <c r="B997" s="79"/>
      <c r="D997" s="271"/>
      <c r="E997" s="271"/>
      <c r="F997" s="271"/>
      <c r="G997" s="271"/>
      <c r="H997" s="271"/>
      <c r="I997" s="271"/>
      <c r="J997" s="79"/>
      <c r="K997" s="286"/>
      <c r="L997" s="241"/>
    </row>
    <row r="998" spans="2:12" x14ac:dyDescent="0.25">
      <c r="B998" s="79"/>
      <c r="D998" s="271"/>
      <c r="E998" s="271"/>
      <c r="F998" s="271"/>
      <c r="G998" s="271"/>
      <c r="H998" s="271"/>
      <c r="I998" s="271"/>
      <c r="J998" s="79"/>
      <c r="K998" s="286"/>
      <c r="L998" s="241"/>
    </row>
    <row r="999" spans="2:12" x14ac:dyDescent="0.25">
      <c r="B999" s="79"/>
      <c r="D999" s="271"/>
      <c r="E999" s="271"/>
      <c r="F999" s="271"/>
      <c r="G999" s="271"/>
      <c r="H999" s="271"/>
      <c r="I999" s="271"/>
      <c r="J999" s="79"/>
      <c r="K999" s="286"/>
      <c r="L999" s="241"/>
    </row>
    <row r="1000" spans="2:12" x14ac:dyDescent="0.25">
      <c r="B1000" s="79"/>
      <c r="D1000" s="271"/>
      <c r="E1000" s="271"/>
      <c r="F1000" s="271"/>
      <c r="G1000" s="271"/>
      <c r="H1000" s="271"/>
      <c r="I1000" s="271"/>
      <c r="J1000" s="79"/>
      <c r="K1000" s="286"/>
      <c r="L1000" s="241"/>
    </row>
  </sheetData>
  <mergeCells count="12">
    <mergeCell ref="B6:B7"/>
    <mergeCell ref="A11:A12"/>
    <mergeCell ref="B11:B12"/>
    <mergeCell ref="J11:J12"/>
    <mergeCell ref="K11:K12"/>
    <mergeCell ref="C6:C7"/>
    <mergeCell ref="D6:D7"/>
    <mergeCell ref="E6:F6"/>
    <mergeCell ref="G6:G7"/>
    <mergeCell ref="H6:I6"/>
    <mergeCell ref="J6:J7"/>
    <mergeCell ref="K6:K7"/>
  </mergeCells>
  <pageMargins left="0.7" right="0.7" top="0.75" bottom="0.75" header="0.3" footer="0.3"/>
  <ignoredErrors>
    <ignoredError sqref="E11:F12"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7"/>
  <sheetViews>
    <sheetView showGridLines="0" topLeftCell="A4" workbookViewId="0">
      <selection activeCell="D6" sqref="D6"/>
    </sheetView>
  </sheetViews>
  <sheetFormatPr baseColWidth="10" defaultColWidth="12.625" defaultRowHeight="15" customHeight="1" x14ac:dyDescent="0.2"/>
  <cols>
    <col min="1" max="1" width="26.75"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3202</v>
      </c>
      <c r="B4" s="40"/>
      <c r="C4" s="40"/>
      <c r="D4" s="40"/>
      <c r="E4" s="40"/>
      <c r="F4" s="40"/>
      <c r="G4" s="40"/>
      <c r="H4" s="40"/>
      <c r="I4" s="40"/>
      <c r="J4" s="40"/>
      <c r="K4" s="83"/>
    </row>
    <row r="5" spans="1:11" x14ac:dyDescent="0.25">
      <c r="A5" s="140"/>
      <c r="B5" s="40"/>
      <c r="C5" s="40"/>
      <c r="D5" s="40"/>
      <c r="E5" s="40"/>
      <c r="F5" s="40"/>
      <c r="G5" s="40"/>
      <c r="H5" s="40"/>
      <c r="I5" s="40"/>
      <c r="J5" s="40"/>
      <c r="K5" s="83"/>
    </row>
    <row r="6" spans="1:11" x14ac:dyDescent="0.25">
      <c r="A6" s="96"/>
      <c r="B6" s="322"/>
      <c r="C6" s="322"/>
      <c r="D6" s="322"/>
      <c r="E6" s="322"/>
      <c r="F6" s="322"/>
      <c r="G6" s="322"/>
      <c r="H6" s="322"/>
      <c r="I6" s="322"/>
      <c r="J6" s="322"/>
      <c r="K6" s="96"/>
    </row>
    <row r="7" spans="1:11" x14ac:dyDescent="0.25">
      <c r="A7" s="35"/>
      <c r="B7" s="36"/>
      <c r="C7" s="36"/>
      <c r="D7" s="36"/>
      <c r="E7" s="36"/>
      <c r="F7" s="36"/>
      <c r="G7" s="36"/>
      <c r="H7" s="36"/>
      <c r="I7" s="36"/>
      <c r="J7" s="36"/>
      <c r="K7" s="35"/>
    </row>
    <row r="8" spans="1:11" x14ac:dyDescent="0.25">
      <c r="A8" s="47" t="s">
        <v>108</v>
      </c>
      <c r="B8" s="48" t="s">
        <v>109</v>
      </c>
      <c r="C8" s="48" t="s">
        <v>110</v>
      </c>
      <c r="D8" s="48"/>
      <c r="E8" s="951" t="s">
        <v>111</v>
      </c>
      <c r="F8" s="952"/>
      <c r="G8" s="48" t="s">
        <v>112</v>
      </c>
      <c r="H8" s="951" t="s">
        <v>113</v>
      </c>
      <c r="I8" s="952"/>
      <c r="J8" s="48" t="s">
        <v>114</v>
      </c>
      <c r="K8" s="48" t="s">
        <v>115</v>
      </c>
    </row>
    <row r="9" spans="1:11" ht="15" customHeight="1" x14ac:dyDescent="0.2">
      <c r="A9" s="965" t="s">
        <v>116</v>
      </c>
      <c r="B9" s="971" t="s">
        <v>117</v>
      </c>
      <c r="C9" s="971" t="s">
        <v>118</v>
      </c>
      <c r="D9" s="971" t="s">
        <v>119</v>
      </c>
      <c r="E9" s="970" t="s">
        <v>120</v>
      </c>
      <c r="F9" s="950"/>
      <c r="G9" s="971" t="s">
        <v>121</v>
      </c>
      <c r="H9" s="970" t="s">
        <v>122</v>
      </c>
      <c r="I9" s="950"/>
      <c r="J9" s="971" t="s">
        <v>123</v>
      </c>
      <c r="K9" s="972" t="s">
        <v>124</v>
      </c>
    </row>
    <row r="10" spans="1:11" ht="15" customHeight="1" x14ac:dyDescent="0.2">
      <c r="A10" s="946"/>
      <c r="B10" s="946"/>
      <c r="C10" s="946"/>
      <c r="D10" s="946"/>
      <c r="E10" s="254" t="s">
        <v>125</v>
      </c>
      <c r="F10" s="254" t="s">
        <v>126</v>
      </c>
      <c r="G10" s="946"/>
      <c r="H10" s="254" t="s">
        <v>125</v>
      </c>
      <c r="I10" s="254" t="s">
        <v>126</v>
      </c>
      <c r="J10" s="946"/>
      <c r="K10" s="946"/>
    </row>
    <row r="11" spans="1:11" x14ac:dyDescent="0.25">
      <c r="A11" s="53" t="s">
        <v>127</v>
      </c>
      <c r="B11" s="54"/>
      <c r="C11" s="54"/>
      <c r="D11" s="54"/>
      <c r="E11" s="54"/>
      <c r="F11" s="54"/>
      <c r="G11" s="54"/>
      <c r="H11" s="54"/>
      <c r="I11" s="54"/>
      <c r="J11" s="54"/>
      <c r="K11" s="84">
        <f>SUM(K12)</f>
        <v>0</v>
      </c>
    </row>
    <row r="12" spans="1:11" x14ac:dyDescent="0.25">
      <c r="A12" s="57"/>
      <c r="B12" s="58"/>
      <c r="C12" s="58"/>
      <c r="D12" s="59"/>
      <c r="E12" s="59"/>
      <c r="F12" s="59"/>
      <c r="G12" s="58"/>
      <c r="H12" s="58"/>
      <c r="I12" s="58"/>
      <c r="J12" s="58"/>
      <c r="K12" s="85"/>
    </row>
    <row r="13" spans="1:11" x14ac:dyDescent="0.25">
      <c r="A13" s="53" t="s">
        <v>128</v>
      </c>
      <c r="B13" s="54"/>
      <c r="C13" s="54"/>
      <c r="D13" s="62"/>
      <c r="E13" s="62"/>
      <c r="F13" s="62"/>
      <c r="G13" s="54"/>
      <c r="H13" s="54"/>
      <c r="I13" s="54"/>
      <c r="J13" s="54"/>
      <c r="K13" s="84">
        <f>SUM(K14:K20)</f>
        <v>1049321.45</v>
      </c>
    </row>
    <row r="14" spans="1:11" x14ac:dyDescent="0.25">
      <c r="A14" s="57" t="s">
        <v>931</v>
      </c>
      <c r="B14" s="58"/>
      <c r="C14" s="58" t="s">
        <v>212</v>
      </c>
      <c r="D14" s="59"/>
      <c r="E14" s="59"/>
      <c r="F14" s="59"/>
      <c r="G14" s="58" t="s">
        <v>932</v>
      </c>
      <c r="H14" s="58"/>
      <c r="I14" s="58"/>
      <c r="J14" s="58" t="s">
        <v>933</v>
      </c>
      <c r="K14" s="120">
        <v>417836.32</v>
      </c>
    </row>
    <row r="15" spans="1:11" x14ac:dyDescent="0.25">
      <c r="A15" s="57" t="s">
        <v>934</v>
      </c>
      <c r="B15" s="58"/>
      <c r="C15" s="58" t="s">
        <v>131</v>
      </c>
      <c r="D15" s="87">
        <v>8.6956000000000006E-2</v>
      </c>
      <c r="E15" s="59"/>
      <c r="F15" s="59"/>
      <c r="G15" s="58"/>
      <c r="H15" s="58"/>
      <c r="I15" s="58"/>
      <c r="J15" s="58" t="s">
        <v>933</v>
      </c>
      <c r="K15" s="120">
        <f>58320.19+60341.6+2953.53+62650.43+60835.27+55137.71+51693.4</f>
        <v>351932.13</v>
      </c>
    </row>
    <row r="16" spans="1:11" x14ac:dyDescent="0.25">
      <c r="A16" s="57" t="s">
        <v>935</v>
      </c>
      <c r="B16" s="58"/>
      <c r="C16" s="58"/>
      <c r="D16" s="59"/>
      <c r="E16" s="59"/>
      <c r="F16" s="59"/>
      <c r="G16" s="58"/>
      <c r="H16" s="58"/>
      <c r="I16" s="58"/>
      <c r="J16" s="58" t="s">
        <v>933</v>
      </c>
      <c r="K16" s="120">
        <v>235100</v>
      </c>
    </row>
    <row r="17" spans="1:11" x14ac:dyDescent="0.25">
      <c r="A17" s="57" t="s">
        <v>936</v>
      </c>
      <c r="B17" s="58"/>
      <c r="C17" s="58"/>
      <c r="D17" s="59"/>
      <c r="E17" s="59"/>
      <c r="F17" s="59"/>
      <c r="G17" s="58"/>
      <c r="H17" s="58" t="s">
        <v>937</v>
      </c>
      <c r="I17" s="58" t="s">
        <v>938</v>
      </c>
      <c r="J17" s="58" t="s">
        <v>933</v>
      </c>
      <c r="K17" s="120">
        <v>34953</v>
      </c>
    </row>
    <row r="18" spans="1:11" x14ac:dyDescent="0.25">
      <c r="A18" s="57" t="s">
        <v>939</v>
      </c>
      <c r="B18" s="58"/>
      <c r="C18" s="58"/>
      <c r="D18" s="59"/>
      <c r="E18" s="59"/>
      <c r="F18" s="59"/>
      <c r="G18" s="58" t="s">
        <v>940</v>
      </c>
      <c r="H18" s="58"/>
      <c r="I18" s="58"/>
      <c r="J18" s="58" t="s">
        <v>933</v>
      </c>
      <c r="K18" s="120">
        <v>9500</v>
      </c>
    </row>
    <row r="19" spans="1:11" x14ac:dyDescent="0.25">
      <c r="A19" s="57" t="s">
        <v>941</v>
      </c>
      <c r="B19" s="58"/>
      <c r="C19" s="58"/>
      <c r="D19" s="59"/>
      <c r="E19" s="59"/>
      <c r="F19" s="59"/>
      <c r="G19" s="58" t="s">
        <v>942</v>
      </c>
      <c r="H19" s="58"/>
      <c r="I19" s="58"/>
      <c r="J19" s="58" t="s">
        <v>933</v>
      </c>
      <c r="K19" s="120">
        <v>0</v>
      </c>
    </row>
    <row r="20" spans="1:11" x14ac:dyDescent="0.25">
      <c r="A20" s="57"/>
      <c r="B20" s="58"/>
      <c r="C20" s="58"/>
      <c r="D20" s="59"/>
      <c r="E20" s="59"/>
      <c r="F20" s="59"/>
      <c r="G20" s="58"/>
      <c r="H20" s="58"/>
      <c r="I20" s="58"/>
      <c r="J20" s="58"/>
      <c r="K20" s="85"/>
    </row>
    <row r="21" spans="1:11" x14ac:dyDescent="0.25">
      <c r="A21" s="53" t="s">
        <v>135</v>
      </c>
      <c r="B21" s="54"/>
      <c r="C21" s="54"/>
      <c r="D21" s="62"/>
      <c r="E21" s="62"/>
      <c r="F21" s="62"/>
      <c r="G21" s="54"/>
      <c r="H21" s="54"/>
      <c r="I21" s="54"/>
      <c r="J21" s="54"/>
      <c r="K21" s="84">
        <f>SUM(K22:K23)</f>
        <v>0</v>
      </c>
    </row>
    <row r="22" spans="1:11" x14ac:dyDescent="0.25">
      <c r="A22" s="57"/>
      <c r="B22" s="58"/>
      <c r="C22" s="58"/>
      <c r="D22" s="59"/>
      <c r="E22" s="59"/>
      <c r="F22" s="59"/>
      <c r="G22" s="58"/>
      <c r="H22" s="58"/>
      <c r="I22" s="58"/>
      <c r="J22" s="58"/>
      <c r="K22" s="85"/>
    </row>
    <row r="23" spans="1:11" x14ac:dyDescent="0.25">
      <c r="A23" s="57"/>
      <c r="B23" s="58"/>
      <c r="C23" s="58"/>
      <c r="D23" s="59"/>
      <c r="E23" s="59"/>
      <c r="F23" s="59"/>
      <c r="G23" s="58"/>
      <c r="H23" s="58"/>
      <c r="I23" s="58"/>
      <c r="J23" s="58"/>
      <c r="K23" s="85"/>
    </row>
    <row r="24" spans="1:11" x14ac:dyDescent="0.25">
      <c r="A24" s="53" t="s">
        <v>141</v>
      </c>
      <c r="B24" s="54"/>
      <c r="C24" s="54"/>
      <c r="D24" s="62"/>
      <c r="E24" s="62"/>
      <c r="F24" s="62"/>
      <c r="G24" s="54"/>
      <c r="H24" s="54"/>
      <c r="I24" s="54"/>
      <c r="J24" s="54"/>
      <c r="K24" s="84"/>
    </row>
    <row r="25" spans="1:11" x14ac:dyDescent="0.25">
      <c r="A25" s="242"/>
      <c r="B25" s="243"/>
      <c r="C25" s="319"/>
      <c r="D25" s="124"/>
      <c r="E25" s="124"/>
      <c r="F25" s="124"/>
      <c r="G25" s="319"/>
      <c r="H25" s="243"/>
      <c r="I25" s="243"/>
      <c r="J25" s="243"/>
      <c r="K25" s="320"/>
    </row>
    <row r="26" spans="1:11" x14ac:dyDescent="0.25">
      <c r="A26" s="245" t="s">
        <v>168</v>
      </c>
      <c r="B26" s="246"/>
      <c r="C26" s="272"/>
      <c r="D26" s="247"/>
      <c r="E26" s="247"/>
      <c r="F26" s="247"/>
      <c r="G26" s="272"/>
      <c r="H26" s="246"/>
      <c r="I26" s="246"/>
      <c r="J26" s="246"/>
      <c r="K26" s="321">
        <f>K24+K21+K13+K11</f>
        <v>1049321.45</v>
      </c>
    </row>
    <row r="27" spans="1:11" x14ac:dyDescent="0.25">
      <c r="A27" s="97"/>
      <c r="B27" s="318"/>
      <c r="C27" s="318"/>
      <c r="D27" s="323"/>
      <c r="E27" s="323"/>
      <c r="F27" s="323"/>
      <c r="G27" s="318"/>
      <c r="H27" s="318"/>
      <c r="I27" s="318"/>
      <c r="J27" s="318"/>
      <c r="K27" s="324"/>
    </row>
    <row r="28" spans="1:11" x14ac:dyDescent="0.25">
      <c r="A28" s="97"/>
      <c r="B28" s="318"/>
      <c r="C28" s="318"/>
      <c r="D28" s="323"/>
      <c r="E28" s="323"/>
      <c r="F28" s="323"/>
      <c r="G28" s="318"/>
      <c r="H28" s="318"/>
      <c r="I28" s="318"/>
      <c r="J28" s="318"/>
      <c r="K28" s="324"/>
    </row>
    <row r="29" spans="1:11" x14ac:dyDescent="0.25">
      <c r="A29" s="97"/>
      <c r="B29" s="318"/>
      <c r="C29" s="318"/>
      <c r="D29" s="323"/>
      <c r="E29" s="323"/>
      <c r="F29" s="323"/>
      <c r="G29" s="318"/>
      <c r="H29" s="318"/>
      <c r="I29" s="318"/>
      <c r="J29" s="318"/>
      <c r="K29" s="324"/>
    </row>
    <row r="30" spans="1:11" x14ac:dyDescent="0.25">
      <c r="A30" s="97"/>
      <c r="B30" s="318"/>
      <c r="C30" s="318"/>
      <c r="D30" s="323"/>
      <c r="E30" s="323"/>
      <c r="F30" s="323"/>
      <c r="G30" s="318"/>
      <c r="H30" s="318"/>
      <c r="I30" s="318"/>
      <c r="J30" s="318"/>
      <c r="K30" s="324"/>
    </row>
    <row r="31" spans="1:11" x14ac:dyDescent="0.25">
      <c r="A31" s="97"/>
      <c r="B31" s="318"/>
      <c r="C31" s="318"/>
      <c r="D31" s="323"/>
      <c r="E31" s="323"/>
      <c r="F31" s="323"/>
      <c r="G31" s="318"/>
      <c r="H31" s="318"/>
      <c r="I31" s="318"/>
      <c r="J31" s="318"/>
      <c r="K31" s="324"/>
    </row>
    <row r="32" spans="1:11" x14ac:dyDescent="0.25">
      <c r="A32" s="325" t="s">
        <v>158</v>
      </c>
      <c r="B32" s="326"/>
      <c r="C32" s="326"/>
      <c r="D32" s="327"/>
      <c r="E32" s="327"/>
      <c r="F32" s="327"/>
      <c r="G32" s="326"/>
      <c r="H32" s="326"/>
      <c r="I32" s="326"/>
      <c r="J32" s="326"/>
      <c r="K32" s="328">
        <f>SUM(K33:K35)</f>
        <v>49600</v>
      </c>
    </row>
    <row r="33" spans="1:11" x14ac:dyDescent="0.25">
      <c r="A33" s="329" t="s">
        <v>943</v>
      </c>
      <c r="B33" s="318"/>
      <c r="C33" s="318" t="s">
        <v>212</v>
      </c>
      <c r="D33" s="323"/>
      <c r="E33" s="323"/>
      <c r="F33" s="323"/>
      <c r="G33" s="318" t="s">
        <v>944</v>
      </c>
      <c r="H33" s="318"/>
      <c r="I33" s="318"/>
      <c r="J33" s="318" t="s">
        <v>933</v>
      </c>
      <c r="K33" s="330">
        <f>2000+6000+3000+3000+3000+3000*6</f>
        <v>35000</v>
      </c>
    </row>
    <row r="34" spans="1:11" x14ac:dyDescent="0.25">
      <c r="A34" s="329" t="s">
        <v>945</v>
      </c>
      <c r="B34" s="318"/>
      <c r="C34" s="318"/>
      <c r="D34" s="323"/>
      <c r="E34" s="323"/>
      <c r="F34" s="323"/>
      <c r="G34" s="318"/>
      <c r="H34" s="318"/>
      <c r="I34" s="318"/>
      <c r="J34" s="318" t="s">
        <v>933</v>
      </c>
      <c r="K34" s="330">
        <f>1600+3200+600+2400+2000+3000+1800</f>
        <v>14600</v>
      </c>
    </row>
    <row r="35" spans="1:11" x14ac:dyDescent="0.25">
      <c r="A35" s="329" t="s">
        <v>946</v>
      </c>
      <c r="B35" s="318"/>
      <c r="C35" s="318"/>
      <c r="D35" s="323"/>
      <c r="E35" s="323"/>
      <c r="F35" s="323"/>
      <c r="G35" s="318"/>
      <c r="H35" s="318"/>
      <c r="I35" s="318"/>
      <c r="J35" s="318" t="s">
        <v>933</v>
      </c>
      <c r="K35" s="324">
        <v>0</v>
      </c>
    </row>
    <row r="36" spans="1:11" x14ac:dyDescent="0.25">
      <c r="A36" s="325" t="s">
        <v>163</v>
      </c>
      <c r="B36" s="326"/>
      <c r="C36" s="326"/>
      <c r="D36" s="327"/>
      <c r="E36" s="327"/>
      <c r="F36" s="327"/>
      <c r="G36" s="326"/>
      <c r="H36" s="326"/>
      <c r="I36" s="326"/>
      <c r="J36" s="326"/>
      <c r="K36" s="328">
        <f>SUM(K37:K39)</f>
        <v>8649.75</v>
      </c>
    </row>
    <row r="37" spans="1:11" x14ac:dyDescent="0.25">
      <c r="A37" s="329" t="s">
        <v>947</v>
      </c>
      <c r="B37" s="318"/>
      <c r="C37" s="318"/>
      <c r="D37" s="323"/>
      <c r="E37" s="323"/>
      <c r="F37" s="323"/>
      <c r="G37" s="318"/>
      <c r="H37" s="318"/>
      <c r="I37" s="318"/>
      <c r="J37" s="318" t="s">
        <v>933</v>
      </c>
      <c r="K37" s="330">
        <f>4200+1399.75+2300+750</f>
        <v>8649.75</v>
      </c>
    </row>
    <row r="38" spans="1:11" x14ac:dyDescent="0.25">
      <c r="A38" s="329"/>
      <c r="B38" s="318"/>
      <c r="C38" s="318"/>
      <c r="D38" s="323"/>
      <c r="E38" s="323"/>
      <c r="F38" s="323"/>
      <c r="G38" s="318"/>
      <c r="H38" s="318"/>
      <c r="I38" s="318"/>
      <c r="J38" s="318"/>
      <c r="K38" s="324"/>
    </row>
    <row r="39" spans="1:11" x14ac:dyDescent="0.25">
      <c r="A39" s="329"/>
      <c r="B39" s="318"/>
      <c r="C39" s="318"/>
      <c r="D39" s="323"/>
      <c r="E39" s="323"/>
      <c r="F39" s="323"/>
      <c r="G39" s="318"/>
      <c r="H39" s="318"/>
      <c r="I39" s="318"/>
      <c r="J39" s="318"/>
      <c r="K39" s="324"/>
    </row>
    <row r="40" spans="1:11" x14ac:dyDescent="0.25">
      <c r="A40" s="325" t="s">
        <v>164</v>
      </c>
      <c r="B40" s="326"/>
      <c r="C40" s="326"/>
      <c r="D40" s="327"/>
      <c r="E40" s="327"/>
      <c r="F40" s="327"/>
      <c r="G40" s="326"/>
      <c r="H40" s="326"/>
      <c r="I40" s="326"/>
      <c r="J40" s="326"/>
      <c r="K40" s="328">
        <f>SUM(K41)</f>
        <v>0</v>
      </c>
    </row>
    <row r="41" spans="1:11" x14ac:dyDescent="0.25">
      <c r="A41" s="97"/>
      <c r="B41" s="318"/>
      <c r="C41" s="318"/>
      <c r="D41" s="323"/>
      <c r="E41" s="323"/>
      <c r="F41" s="323"/>
      <c r="G41" s="318"/>
      <c r="H41" s="318"/>
      <c r="I41" s="318"/>
      <c r="J41" s="318"/>
      <c r="K41" s="324"/>
    </row>
    <row r="42" spans="1:11" x14ac:dyDescent="0.25">
      <c r="A42" s="325" t="s">
        <v>165</v>
      </c>
      <c r="B42" s="326"/>
      <c r="C42" s="326"/>
      <c r="D42" s="327"/>
      <c r="E42" s="327"/>
      <c r="F42" s="327"/>
      <c r="G42" s="326"/>
      <c r="H42" s="326"/>
      <c r="I42" s="326"/>
      <c r="J42" s="326"/>
      <c r="K42" s="328">
        <f>SUM(K43:K50)</f>
        <v>531213.38</v>
      </c>
    </row>
    <row r="43" spans="1:11" x14ac:dyDescent="0.25">
      <c r="A43" s="331" t="s">
        <v>948</v>
      </c>
      <c r="B43" s="282"/>
      <c r="C43" s="282"/>
      <c r="D43" s="332" t="s">
        <v>949</v>
      </c>
      <c r="E43" s="332"/>
      <c r="F43" s="332"/>
      <c r="G43" s="282"/>
      <c r="H43" s="282"/>
      <c r="I43" s="282"/>
      <c r="J43" s="282" t="s">
        <v>933</v>
      </c>
      <c r="K43" s="330">
        <f>66985.76+17813.65+37011.64+24267.64+30941+47188.1+26999.65+16429.46+32748+39531.25+36495.76</f>
        <v>376411.91000000003</v>
      </c>
    </row>
    <row r="44" spans="1:11" x14ac:dyDescent="0.25">
      <c r="A44" s="331" t="s">
        <v>950</v>
      </c>
      <c r="B44" s="282"/>
      <c r="C44" s="282"/>
      <c r="D44" s="332"/>
      <c r="E44" s="332"/>
      <c r="F44" s="332"/>
      <c r="G44" s="282"/>
      <c r="H44" s="282"/>
      <c r="I44" s="282"/>
      <c r="J44" s="282" t="s">
        <v>933</v>
      </c>
      <c r="K44" s="330">
        <f>16908+12740+200+32255</f>
        <v>62103</v>
      </c>
    </row>
    <row r="45" spans="1:11" x14ac:dyDescent="0.25">
      <c r="A45" s="331" t="s">
        <v>951</v>
      </c>
      <c r="B45" s="282"/>
      <c r="C45" s="282"/>
      <c r="D45" s="332" t="s">
        <v>952</v>
      </c>
      <c r="E45" s="332"/>
      <c r="F45" s="332"/>
      <c r="G45" s="282"/>
      <c r="H45" s="282"/>
      <c r="I45" s="282"/>
      <c r="J45" s="282" t="s">
        <v>933</v>
      </c>
      <c r="K45" s="330">
        <v>49400</v>
      </c>
    </row>
    <row r="46" spans="1:11" x14ac:dyDescent="0.25">
      <c r="A46" s="331" t="s">
        <v>953</v>
      </c>
      <c r="B46" s="282"/>
      <c r="C46" s="282"/>
      <c r="D46" s="332"/>
      <c r="E46" s="332"/>
      <c r="F46" s="332"/>
      <c r="G46" s="282"/>
      <c r="H46" s="282"/>
      <c r="I46" s="282"/>
      <c r="J46" s="282" t="s">
        <v>933</v>
      </c>
      <c r="K46" s="330">
        <f>1840+1920+1500+1965+1960+525+90+750+930+430</f>
        <v>11910</v>
      </c>
    </row>
    <row r="47" spans="1:11" x14ac:dyDescent="0.25">
      <c r="A47" s="331" t="s">
        <v>954</v>
      </c>
      <c r="B47" s="282"/>
      <c r="C47" s="282"/>
      <c r="D47" s="332"/>
      <c r="E47" s="332"/>
      <c r="F47" s="332"/>
      <c r="G47" s="282"/>
      <c r="H47" s="282"/>
      <c r="I47" s="282"/>
      <c r="J47" s="282" t="s">
        <v>933</v>
      </c>
      <c r="K47" s="330">
        <f>400+200+2200+2300+4300+885+800</f>
        <v>11085</v>
      </c>
    </row>
    <row r="48" spans="1:11" x14ac:dyDescent="0.25">
      <c r="A48" s="329" t="s">
        <v>955</v>
      </c>
      <c r="B48" s="318"/>
      <c r="C48" s="318"/>
      <c r="D48" s="318" t="s">
        <v>956</v>
      </c>
      <c r="E48" s="323"/>
      <c r="F48" s="323"/>
      <c r="G48" s="318"/>
      <c r="H48" s="318"/>
      <c r="I48" s="318"/>
      <c r="J48" s="318" t="s">
        <v>933</v>
      </c>
      <c r="K48" s="330">
        <f>3761.72+4487.45+957.37+1736.93</f>
        <v>10943.470000000001</v>
      </c>
    </row>
    <row r="49" spans="1:11" x14ac:dyDescent="0.25">
      <c r="A49" s="331" t="s">
        <v>957</v>
      </c>
      <c r="B49" s="282"/>
      <c r="C49" s="282"/>
      <c r="D49" s="332"/>
      <c r="E49" s="332"/>
      <c r="F49" s="332"/>
      <c r="G49" s="282"/>
      <c r="H49" s="282"/>
      <c r="I49" s="282"/>
      <c r="J49" s="282" t="s">
        <v>933</v>
      </c>
      <c r="K49" s="330">
        <f>2340+7020</f>
        <v>9360</v>
      </c>
    </row>
    <row r="50" spans="1:11" x14ac:dyDescent="0.25">
      <c r="A50" s="331" t="s">
        <v>958</v>
      </c>
      <c r="B50" s="282"/>
      <c r="C50" s="282"/>
      <c r="D50" s="332"/>
      <c r="E50" s="332"/>
      <c r="F50" s="332"/>
      <c r="G50" s="282"/>
      <c r="H50" s="282"/>
      <c r="I50" s="282"/>
      <c r="J50" s="282" t="s">
        <v>933</v>
      </c>
      <c r="K50" s="330">
        <v>0</v>
      </c>
    </row>
    <row r="51" spans="1:11" x14ac:dyDescent="0.25">
      <c r="A51" s="333" t="s">
        <v>168</v>
      </c>
      <c r="B51" s="334"/>
      <c r="C51" s="334"/>
      <c r="D51" s="335"/>
      <c r="E51" s="335"/>
      <c r="F51" s="335"/>
      <c r="G51" s="334"/>
      <c r="H51" s="334"/>
      <c r="I51" s="334"/>
      <c r="J51" s="334"/>
      <c r="K51" s="336">
        <f>+K11+K13+K21+K24+K32+K36+K40+K42</f>
        <v>1638784.58</v>
      </c>
    </row>
    <row r="52" spans="1:11" x14ac:dyDescent="0.25">
      <c r="B52" s="79"/>
      <c r="C52" s="79"/>
      <c r="D52" s="79"/>
      <c r="E52" s="79"/>
      <c r="F52" s="79"/>
      <c r="G52" s="79"/>
      <c r="H52" s="79"/>
      <c r="I52" s="79"/>
      <c r="J52" s="79"/>
    </row>
    <row r="53" spans="1:11" x14ac:dyDescent="0.25">
      <c r="B53" s="79"/>
      <c r="C53" s="79"/>
      <c r="D53" s="79"/>
      <c r="E53" s="79"/>
      <c r="F53" s="79"/>
      <c r="G53" s="79"/>
      <c r="H53" s="79"/>
      <c r="I53" s="79"/>
      <c r="J53" s="79"/>
    </row>
    <row r="54" spans="1:11" x14ac:dyDescent="0.25">
      <c r="B54" s="79"/>
      <c r="C54" s="79"/>
      <c r="D54" s="79"/>
      <c r="E54" s="79"/>
      <c r="F54" s="79"/>
      <c r="G54" s="79"/>
      <c r="H54" s="79"/>
      <c r="I54" s="79"/>
      <c r="J54" s="79"/>
    </row>
    <row r="55" spans="1:11" x14ac:dyDescent="0.25">
      <c r="B55" s="79"/>
      <c r="C55" s="79"/>
      <c r="D55" s="79"/>
      <c r="E55" s="79"/>
      <c r="F55" s="79"/>
      <c r="G55" s="79"/>
      <c r="H55" s="79"/>
      <c r="I55" s="79"/>
      <c r="J55" s="79"/>
    </row>
    <row r="56" spans="1:11" x14ac:dyDescent="0.25">
      <c r="B56" s="79"/>
      <c r="C56" s="79"/>
      <c r="D56" s="79"/>
      <c r="E56" s="79"/>
      <c r="F56" s="79"/>
      <c r="G56" s="79"/>
      <c r="H56" s="79"/>
      <c r="I56" s="79"/>
      <c r="J56" s="79"/>
    </row>
    <row r="57" spans="1:11" x14ac:dyDescent="0.25">
      <c r="B57" s="79"/>
      <c r="C57" s="79"/>
      <c r="D57" s="79"/>
      <c r="E57" s="79"/>
      <c r="F57" s="79"/>
      <c r="G57" s="79"/>
      <c r="H57" s="79"/>
      <c r="I57" s="79"/>
      <c r="J57" s="79"/>
    </row>
    <row r="58" spans="1:11" x14ac:dyDescent="0.25">
      <c r="B58" s="79"/>
      <c r="C58" s="79"/>
      <c r="D58" s="79"/>
      <c r="E58" s="79"/>
      <c r="F58" s="79"/>
      <c r="G58" s="79"/>
      <c r="H58" s="79"/>
      <c r="I58" s="79"/>
      <c r="J58" s="79"/>
    </row>
    <row r="59" spans="1:11" x14ac:dyDescent="0.25">
      <c r="B59" s="79"/>
      <c r="C59" s="79"/>
      <c r="D59" s="79"/>
      <c r="E59" s="79"/>
      <c r="F59" s="79"/>
      <c r="G59" s="79"/>
      <c r="H59" s="79"/>
      <c r="I59" s="79"/>
      <c r="J59" s="79"/>
    </row>
    <row r="60" spans="1:11" x14ac:dyDescent="0.25">
      <c r="B60" s="79"/>
      <c r="C60" s="79"/>
      <c r="D60" s="79"/>
      <c r="E60" s="79"/>
      <c r="F60" s="79"/>
      <c r="G60" s="79"/>
      <c r="H60" s="79"/>
      <c r="I60" s="79"/>
      <c r="J60" s="79"/>
    </row>
    <row r="61" spans="1:11" x14ac:dyDescent="0.25">
      <c r="B61" s="79"/>
      <c r="C61" s="79"/>
      <c r="D61" s="79"/>
      <c r="E61" s="79"/>
      <c r="F61" s="79"/>
      <c r="G61" s="79"/>
      <c r="H61" s="79"/>
      <c r="I61" s="79"/>
      <c r="J61" s="79"/>
    </row>
    <row r="62" spans="1:11" x14ac:dyDescent="0.25">
      <c r="B62" s="79"/>
      <c r="C62" s="79"/>
      <c r="D62" s="79"/>
      <c r="E62" s="79"/>
      <c r="F62" s="79"/>
      <c r="G62" s="79"/>
      <c r="H62" s="79"/>
      <c r="I62" s="79"/>
      <c r="J62" s="79"/>
    </row>
    <row r="63" spans="1:11" x14ac:dyDescent="0.25">
      <c r="B63" s="79"/>
      <c r="C63" s="79"/>
      <c r="D63" s="79"/>
      <c r="E63" s="79"/>
      <c r="F63" s="79"/>
      <c r="G63" s="79"/>
      <c r="H63" s="79"/>
      <c r="I63" s="79"/>
      <c r="J63" s="79"/>
    </row>
    <row r="64" spans="1:11"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sheetData>
  <mergeCells count="11">
    <mergeCell ref="H8:I8"/>
    <mergeCell ref="H9:I9"/>
    <mergeCell ref="J9:J10"/>
    <mergeCell ref="K9:K10"/>
    <mergeCell ref="E8:F8"/>
    <mergeCell ref="G9:G10"/>
    <mergeCell ref="A9:A10"/>
    <mergeCell ref="B9:B10"/>
    <mergeCell ref="C9:C10"/>
    <mergeCell ref="D9:D10"/>
    <mergeCell ref="E9:F9"/>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3"/>
  <sheetViews>
    <sheetView showGridLines="0" topLeftCell="D7" workbookViewId="0">
      <selection activeCell="A14" sqref="A14:K14"/>
    </sheetView>
  </sheetViews>
  <sheetFormatPr baseColWidth="10" defaultColWidth="12.625" defaultRowHeight="15" customHeight="1" x14ac:dyDescent="0.2"/>
  <cols>
    <col min="1" max="1" width="31.125" customWidth="1"/>
    <col min="2" max="2" width="12.625" style="735"/>
    <col min="3" max="3" width="32.375" style="735" customWidth="1"/>
    <col min="4" max="4" width="8.375" style="735" customWidth="1"/>
    <col min="5" max="6" width="13.125" style="735" customWidth="1"/>
    <col min="7" max="7" width="36.75" style="735" customWidth="1"/>
    <col min="8" max="8" width="10.75" style="735" customWidth="1"/>
    <col min="9" max="10" width="10.25" style="735" customWidth="1"/>
    <col min="11" max="11" width="13.75" customWidth="1"/>
  </cols>
  <sheetData>
    <row r="1" spans="1:12" x14ac:dyDescent="0.25">
      <c r="A1" s="35"/>
      <c r="B1" s="250"/>
      <c r="C1" s="250"/>
      <c r="D1" s="250"/>
      <c r="E1" s="542"/>
      <c r="F1" s="542"/>
      <c r="G1" s="542"/>
      <c r="H1" s="542"/>
      <c r="I1" s="542"/>
      <c r="J1" s="542"/>
      <c r="K1" s="337"/>
      <c r="L1" s="96"/>
    </row>
    <row r="2" spans="1:12" ht="15" customHeight="1" x14ac:dyDescent="0.25">
      <c r="A2" s="39" t="s">
        <v>105</v>
      </c>
      <c r="B2" s="542"/>
      <c r="C2" s="751"/>
      <c r="D2" s="752"/>
      <c r="E2" s="544"/>
      <c r="F2" s="544"/>
      <c r="G2" s="544"/>
      <c r="H2" s="544"/>
      <c r="I2" s="544"/>
      <c r="J2" s="544"/>
      <c r="K2" s="338" t="s">
        <v>106</v>
      </c>
      <c r="L2" s="96"/>
    </row>
    <row r="3" spans="1:12" x14ac:dyDescent="0.25">
      <c r="A3" s="43" t="s">
        <v>107</v>
      </c>
      <c r="B3" s="544"/>
      <c r="C3" s="544"/>
      <c r="D3" s="544"/>
      <c r="E3" s="544"/>
      <c r="F3" s="544"/>
      <c r="G3" s="544"/>
      <c r="H3" s="544"/>
      <c r="I3" s="544"/>
      <c r="J3" s="544"/>
      <c r="K3" s="339"/>
      <c r="L3" s="96"/>
    </row>
    <row r="4" spans="1:12" x14ac:dyDescent="0.25">
      <c r="A4" s="719" t="s">
        <v>3203</v>
      </c>
      <c r="B4" s="544"/>
      <c r="C4" s="544"/>
      <c r="D4" s="544"/>
      <c r="E4" s="544"/>
      <c r="F4" s="544"/>
      <c r="G4" s="544"/>
      <c r="H4" s="544"/>
      <c r="I4" s="544"/>
      <c r="J4" s="544"/>
      <c r="K4" s="339"/>
      <c r="L4" s="96"/>
    </row>
    <row r="5" spans="1:12" x14ac:dyDescent="0.25">
      <c r="A5" s="35"/>
      <c r="B5" s="542"/>
      <c r="C5" s="542"/>
      <c r="D5" s="542"/>
      <c r="E5" s="542"/>
      <c r="F5" s="542"/>
      <c r="G5" s="542"/>
      <c r="H5" s="542"/>
      <c r="I5" s="542"/>
      <c r="J5" s="542"/>
      <c r="K5" s="337"/>
      <c r="L5" s="96"/>
    </row>
    <row r="6" spans="1:12" x14ac:dyDescent="0.25">
      <c r="D6" s="271"/>
      <c r="K6" s="207"/>
      <c r="L6" s="96"/>
    </row>
    <row r="7" spans="1:12" x14ac:dyDescent="0.25">
      <c r="A7" s="340">
        <v>-1</v>
      </c>
      <c r="B7" s="578" t="s">
        <v>109</v>
      </c>
      <c r="C7" s="578" t="s">
        <v>110</v>
      </c>
      <c r="D7" s="578"/>
      <c r="E7" s="986" t="s">
        <v>111</v>
      </c>
      <c r="F7" s="969"/>
      <c r="G7" s="578" t="s">
        <v>112</v>
      </c>
      <c r="H7" s="986" t="s">
        <v>113</v>
      </c>
      <c r="I7" s="969"/>
      <c r="J7" s="578" t="s">
        <v>114</v>
      </c>
      <c r="K7" s="341" t="s">
        <v>115</v>
      </c>
      <c r="L7" s="96"/>
    </row>
    <row r="8" spans="1:12" x14ac:dyDescent="0.25">
      <c r="A8" s="985" t="s">
        <v>116</v>
      </c>
      <c r="B8" s="971" t="s">
        <v>117</v>
      </c>
      <c r="C8" s="971" t="s">
        <v>118</v>
      </c>
      <c r="D8" s="971" t="s">
        <v>119</v>
      </c>
      <c r="E8" s="970" t="s">
        <v>120</v>
      </c>
      <c r="F8" s="967"/>
      <c r="G8" s="971" t="s">
        <v>121</v>
      </c>
      <c r="H8" s="970" t="s">
        <v>122</v>
      </c>
      <c r="I8" s="967"/>
      <c r="J8" s="971" t="s">
        <v>123</v>
      </c>
      <c r="K8" s="971" t="s">
        <v>959</v>
      </c>
      <c r="L8" s="96"/>
    </row>
    <row r="9" spans="1:12" x14ac:dyDescent="0.25">
      <c r="A9" s="946"/>
      <c r="B9" s="966"/>
      <c r="C9" s="966"/>
      <c r="D9" s="966"/>
      <c r="E9" s="343" t="s">
        <v>125</v>
      </c>
      <c r="F9" s="343" t="s">
        <v>126</v>
      </c>
      <c r="G9" s="966"/>
      <c r="H9" s="343" t="s">
        <v>125</v>
      </c>
      <c r="I9" s="343" t="s">
        <v>126</v>
      </c>
      <c r="J9" s="966"/>
      <c r="K9" s="946"/>
      <c r="L9" s="96"/>
    </row>
    <row r="10" spans="1:12" x14ac:dyDescent="0.25">
      <c r="A10" s="344" t="s">
        <v>296</v>
      </c>
      <c r="B10" s="549"/>
      <c r="C10" s="549"/>
      <c r="D10" s="549"/>
      <c r="E10" s="549"/>
      <c r="F10" s="549"/>
      <c r="G10" s="549"/>
      <c r="H10" s="549"/>
      <c r="I10" s="549"/>
      <c r="J10" s="549"/>
      <c r="K10" s="345" t="s">
        <v>297</v>
      </c>
      <c r="L10" s="96"/>
    </row>
    <row r="11" spans="1:12" x14ac:dyDescent="0.25">
      <c r="A11" s="57"/>
      <c r="B11" s="445"/>
      <c r="C11" s="445"/>
      <c r="D11" s="445"/>
      <c r="E11" s="445"/>
      <c r="F11" s="445"/>
      <c r="G11" s="445"/>
      <c r="H11" s="445"/>
      <c r="I11" s="445"/>
      <c r="J11" s="445"/>
      <c r="K11" s="346"/>
      <c r="L11" s="96"/>
    </row>
    <row r="12" spans="1:12" x14ac:dyDescent="0.25">
      <c r="A12" s="344" t="s">
        <v>298</v>
      </c>
      <c r="B12" s="549"/>
      <c r="C12" s="549"/>
      <c r="D12" s="549"/>
      <c r="E12" s="549"/>
      <c r="F12" s="549"/>
      <c r="G12" s="549"/>
      <c r="H12" s="549"/>
      <c r="I12" s="549"/>
      <c r="J12" s="549"/>
      <c r="K12" s="345" t="s">
        <v>960</v>
      </c>
      <c r="L12" s="96"/>
    </row>
    <row r="13" spans="1:12" x14ac:dyDescent="0.25">
      <c r="A13" s="57"/>
      <c r="B13" s="445"/>
      <c r="C13" s="445"/>
      <c r="D13" s="445"/>
      <c r="E13" s="445"/>
      <c r="F13" s="445"/>
      <c r="G13" s="445"/>
      <c r="H13" s="445"/>
      <c r="I13" s="445"/>
      <c r="J13" s="445"/>
      <c r="K13" s="346"/>
      <c r="L13" s="96"/>
    </row>
    <row r="14" spans="1:12" ht="15.75" x14ac:dyDescent="0.25">
      <c r="A14" s="347" t="s">
        <v>961</v>
      </c>
      <c r="B14" s="445" t="s">
        <v>962</v>
      </c>
      <c r="C14" s="753" t="s">
        <v>171</v>
      </c>
      <c r="D14" s="754">
        <v>0.01</v>
      </c>
      <c r="E14" s="755"/>
      <c r="F14" s="755"/>
      <c r="G14" s="755"/>
      <c r="H14" s="755"/>
      <c r="I14" s="755"/>
      <c r="J14" s="755"/>
      <c r="K14" s="349" t="s">
        <v>963</v>
      </c>
      <c r="L14" s="96"/>
    </row>
    <row r="15" spans="1:12" ht="15.75" x14ac:dyDescent="0.25">
      <c r="A15" s="347" t="s">
        <v>321</v>
      </c>
      <c r="B15" s="445" t="s">
        <v>964</v>
      </c>
      <c r="C15" s="753" t="s">
        <v>965</v>
      </c>
      <c r="D15" s="755"/>
      <c r="E15" s="755"/>
      <c r="F15" s="755"/>
      <c r="G15" s="755"/>
      <c r="H15" s="755"/>
      <c r="I15" s="755"/>
      <c r="J15" s="755"/>
      <c r="K15" s="349" t="s">
        <v>966</v>
      </c>
      <c r="L15" s="96"/>
    </row>
    <row r="16" spans="1:12" ht="15.75" x14ac:dyDescent="0.25">
      <c r="A16" s="347" t="s">
        <v>967</v>
      </c>
      <c r="B16" s="445"/>
      <c r="C16" s="753" t="s">
        <v>968</v>
      </c>
      <c r="D16" s="755"/>
      <c r="E16" s="755"/>
      <c r="F16" s="755"/>
      <c r="G16" s="755"/>
      <c r="H16" s="755"/>
      <c r="I16" s="755"/>
      <c r="J16" s="755"/>
      <c r="K16" s="349" t="s">
        <v>969</v>
      </c>
      <c r="L16" s="96"/>
    </row>
    <row r="17" spans="1:12" ht="15.75" x14ac:dyDescent="0.25">
      <c r="A17" s="347" t="s">
        <v>970</v>
      </c>
      <c r="B17" s="445"/>
      <c r="C17" s="753" t="s">
        <v>971</v>
      </c>
      <c r="D17" s="755"/>
      <c r="E17" s="755"/>
      <c r="F17" s="755"/>
      <c r="G17" s="755" t="s">
        <v>972</v>
      </c>
      <c r="H17" s="755"/>
      <c r="I17" s="755"/>
      <c r="J17" s="755"/>
      <c r="K17" s="349" t="s">
        <v>973</v>
      </c>
      <c r="L17" s="96"/>
    </row>
    <row r="18" spans="1:12" ht="15.75" x14ac:dyDescent="0.25">
      <c r="A18" s="347" t="s">
        <v>974</v>
      </c>
      <c r="B18" s="445"/>
      <c r="C18" s="753" t="s">
        <v>975</v>
      </c>
      <c r="D18" s="755"/>
      <c r="E18" s="755"/>
      <c r="F18" s="755"/>
      <c r="G18" s="755"/>
      <c r="H18" s="755"/>
      <c r="I18" s="755"/>
      <c r="J18" s="755"/>
      <c r="K18" s="349" t="s">
        <v>976</v>
      </c>
      <c r="L18" s="96"/>
    </row>
    <row r="19" spans="1:12" ht="15.75" x14ac:dyDescent="0.25">
      <c r="A19" s="347" t="s">
        <v>977</v>
      </c>
      <c r="B19" s="445" t="s">
        <v>964</v>
      </c>
      <c r="C19" s="753" t="s">
        <v>978</v>
      </c>
      <c r="D19" s="755"/>
      <c r="E19" s="755"/>
      <c r="F19" s="755"/>
      <c r="G19" s="755"/>
      <c r="H19" s="755"/>
      <c r="I19" s="755"/>
      <c r="J19" s="755"/>
      <c r="K19" s="349" t="s">
        <v>979</v>
      </c>
      <c r="L19" s="96"/>
    </row>
    <row r="20" spans="1:12" ht="15.75" x14ac:dyDescent="0.25">
      <c r="A20" s="347" t="s">
        <v>980</v>
      </c>
      <c r="B20" s="445"/>
      <c r="C20" s="753" t="s">
        <v>975</v>
      </c>
      <c r="D20" s="755"/>
      <c r="E20" s="755"/>
      <c r="F20" s="755"/>
      <c r="G20" s="755"/>
      <c r="H20" s="755"/>
      <c r="I20" s="755"/>
      <c r="J20" s="755"/>
      <c r="K20" s="349" t="s">
        <v>981</v>
      </c>
      <c r="L20" s="96"/>
    </row>
    <row r="21" spans="1:12" ht="15.75" x14ac:dyDescent="0.25">
      <c r="A21" s="347" t="s">
        <v>982</v>
      </c>
      <c r="B21" s="445"/>
      <c r="C21" s="753" t="s">
        <v>983</v>
      </c>
      <c r="D21" s="755"/>
      <c r="E21" s="755"/>
      <c r="F21" s="755"/>
      <c r="G21" s="755"/>
      <c r="H21" s="755"/>
      <c r="I21" s="755"/>
      <c r="J21" s="755"/>
      <c r="K21" s="349" t="s">
        <v>984</v>
      </c>
      <c r="L21" s="96"/>
    </row>
    <row r="22" spans="1:12" x14ac:dyDescent="0.25">
      <c r="A22" s="57"/>
      <c r="B22" s="445"/>
      <c r="C22" s="445"/>
      <c r="D22" s="445"/>
      <c r="E22" s="445"/>
      <c r="F22" s="445"/>
      <c r="G22" s="445"/>
      <c r="H22" s="445"/>
      <c r="I22" s="445"/>
      <c r="J22" s="445"/>
      <c r="K22" s="346"/>
      <c r="L22" s="96"/>
    </row>
    <row r="23" spans="1:12" x14ac:dyDescent="0.25">
      <c r="A23" s="344" t="s">
        <v>385</v>
      </c>
      <c r="B23" s="549"/>
      <c r="C23" s="549"/>
      <c r="D23" s="549"/>
      <c r="E23" s="549"/>
      <c r="F23" s="549"/>
      <c r="G23" s="549"/>
      <c r="H23" s="549"/>
      <c r="I23" s="549"/>
      <c r="J23" s="549"/>
      <c r="K23" s="345" t="s">
        <v>297</v>
      </c>
      <c r="L23" s="96"/>
    </row>
    <row r="24" spans="1:12" x14ac:dyDescent="0.25">
      <c r="A24" s="57"/>
      <c r="B24" s="445"/>
      <c r="C24" s="445"/>
      <c r="D24" s="445"/>
      <c r="E24" s="445"/>
      <c r="F24" s="445"/>
      <c r="G24" s="445"/>
      <c r="H24" s="445"/>
      <c r="I24" s="445"/>
      <c r="J24" s="445"/>
      <c r="K24" s="346"/>
      <c r="L24" s="96"/>
    </row>
    <row r="25" spans="1:12" x14ac:dyDescent="0.25">
      <c r="A25" s="344" t="s">
        <v>397</v>
      </c>
      <c r="B25" s="549"/>
      <c r="C25" s="549"/>
      <c r="D25" s="549"/>
      <c r="E25" s="549"/>
      <c r="F25" s="549"/>
      <c r="G25" s="549"/>
      <c r="H25" s="549"/>
      <c r="I25" s="549"/>
      <c r="J25" s="549"/>
      <c r="K25" s="345" t="s">
        <v>985</v>
      </c>
      <c r="L25" s="96"/>
    </row>
    <row r="26" spans="1:12" x14ac:dyDescent="0.25">
      <c r="A26" s="347" t="s">
        <v>986</v>
      </c>
      <c r="B26" s="445"/>
      <c r="C26" s="445" t="s">
        <v>971</v>
      </c>
      <c r="D26" s="445"/>
      <c r="E26" s="445"/>
      <c r="F26" s="445"/>
      <c r="G26" s="445" t="s">
        <v>972</v>
      </c>
      <c r="H26" s="445"/>
      <c r="I26" s="445"/>
      <c r="J26" s="445"/>
      <c r="K26" s="349" t="s">
        <v>987</v>
      </c>
      <c r="L26" s="96"/>
    </row>
    <row r="27" spans="1:12" x14ac:dyDescent="0.25">
      <c r="A27" s="350" t="s">
        <v>368</v>
      </c>
      <c r="B27" s="445"/>
      <c r="C27" s="445" t="s">
        <v>971</v>
      </c>
      <c r="D27" s="445"/>
      <c r="E27" s="445"/>
      <c r="F27" s="445"/>
      <c r="G27" s="445"/>
      <c r="H27" s="445"/>
      <c r="I27" s="445"/>
      <c r="J27" s="445"/>
      <c r="K27" s="349" t="s">
        <v>988</v>
      </c>
      <c r="L27" s="96"/>
    </row>
    <row r="28" spans="1:12" x14ac:dyDescent="0.25">
      <c r="A28" s="347" t="s">
        <v>989</v>
      </c>
      <c r="B28" s="445"/>
      <c r="C28" s="445" t="s">
        <v>971</v>
      </c>
      <c r="D28" s="445"/>
      <c r="E28" s="445"/>
      <c r="F28" s="445"/>
      <c r="G28" s="445" t="s">
        <v>972</v>
      </c>
      <c r="H28" s="445"/>
      <c r="I28" s="445"/>
      <c r="J28" s="445"/>
      <c r="K28" s="349" t="s">
        <v>990</v>
      </c>
      <c r="L28" s="96"/>
    </row>
    <row r="29" spans="1:12" x14ac:dyDescent="0.25">
      <c r="A29" s="350" t="s">
        <v>405</v>
      </c>
      <c r="B29" s="445"/>
      <c r="C29" s="445" t="s">
        <v>991</v>
      </c>
      <c r="D29" s="445"/>
      <c r="E29" s="445"/>
      <c r="F29" s="445"/>
      <c r="G29" s="445" t="s">
        <v>182</v>
      </c>
      <c r="H29" s="445"/>
      <c r="I29" s="445"/>
      <c r="J29" s="445"/>
      <c r="K29" s="349" t="s">
        <v>992</v>
      </c>
      <c r="L29" s="96"/>
    </row>
    <row r="30" spans="1:12" x14ac:dyDescent="0.25">
      <c r="A30" s="57"/>
      <c r="B30" s="445"/>
      <c r="C30" s="445"/>
      <c r="D30" s="445"/>
      <c r="E30" s="445"/>
      <c r="F30" s="445"/>
      <c r="G30" s="445"/>
      <c r="H30" s="445"/>
      <c r="I30" s="445"/>
      <c r="J30" s="445"/>
      <c r="K30" s="346"/>
      <c r="L30" s="96"/>
    </row>
    <row r="31" spans="1:12" x14ac:dyDescent="0.25">
      <c r="A31" s="344" t="s">
        <v>431</v>
      </c>
      <c r="B31" s="549"/>
      <c r="C31" s="549"/>
      <c r="D31" s="549"/>
      <c r="E31" s="549"/>
      <c r="F31" s="549"/>
      <c r="G31" s="549"/>
      <c r="H31" s="549"/>
      <c r="I31" s="549"/>
      <c r="J31" s="549"/>
      <c r="K31" s="345" t="s">
        <v>297</v>
      </c>
      <c r="L31" s="96"/>
    </row>
    <row r="32" spans="1:12" x14ac:dyDescent="0.25">
      <c r="A32" s="57"/>
      <c r="B32" s="445"/>
      <c r="C32" s="445"/>
      <c r="D32" s="445"/>
      <c r="E32" s="445"/>
      <c r="F32" s="445"/>
      <c r="G32" s="445"/>
      <c r="H32" s="445"/>
      <c r="I32" s="445"/>
      <c r="J32" s="445"/>
      <c r="K32" s="346"/>
      <c r="L32" s="96"/>
    </row>
    <row r="33" spans="1:12" x14ac:dyDescent="0.25">
      <c r="A33" s="344" t="s">
        <v>435</v>
      </c>
      <c r="B33" s="549"/>
      <c r="C33" s="549"/>
      <c r="D33" s="549"/>
      <c r="E33" s="549"/>
      <c r="F33" s="549"/>
      <c r="G33" s="549"/>
      <c r="H33" s="549"/>
      <c r="I33" s="549"/>
      <c r="J33" s="549"/>
      <c r="K33" s="345" t="s">
        <v>993</v>
      </c>
      <c r="L33" s="96"/>
    </row>
    <row r="34" spans="1:12" x14ac:dyDescent="0.25">
      <c r="A34" s="350" t="s">
        <v>994</v>
      </c>
      <c r="B34" s="445"/>
      <c r="C34" s="445" t="s">
        <v>971</v>
      </c>
      <c r="D34" s="445"/>
      <c r="E34" s="445"/>
      <c r="F34" s="445"/>
      <c r="G34" s="445"/>
      <c r="H34" s="445"/>
      <c r="I34" s="445"/>
      <c r="J34" s="445"/>
      <c r="K34" s="349" t="s">
        <v>993</v>
      </c>
      <c r="L34" s="96"/>
    </row>
    <row r="35" spans="1:12" x14ac:dyDescent="0.25">
      <c r="A35" s="57"/>
      <c r="B35" s="445"/>
      <c r="C35" s="445"/>
      <c r="D35" s="445"/>
      <c r="E35" s="445"/>
      <c r="F35" s="445"/>
      <c r="G35" s="445"/>
      <c r="H35" s="445"/>
      <c r="I35" s="445"/>
      <c r="J35" s="445"/>
      <c r="K35" s="346"/>
      <c r="L35" s="96"/>
    </row>
    <row r="36" spans="1:12" x14ac:dyDescent="0.25">
      <c r="A36" s="344" t="s">
        <v>447</v>
      </c>
      <c r="B36" s="549"/>
      <c r="C36" s="549"/>
      <c r="D36" s="549"/>
      <c r="E36" s="549"/>
      <c r="F36" s="549"/>
      <c r="G36" s="549"/>
      <c r="H36" s="549"/>
      <c r="I36" s="549"/>
      <c r="J36" s="549"/>
      <c r="K36" s="351"/>
      <c r="L36" s="96"/>
    </row>
    <row r="37" spans="1:12" x14ac:dyDescent="0.25">
      <c r="A37" s="57"/>
      <c r="B37" s="445"/>
      <c r="C37" s="445"/>
      <c r="D37" s="445"/>
      <c r="E37" s="445"/>
      <c r="F37" s="445"/>
      <c r="G37" s="445"/>
      <c r="H37" s="445"/>
      <c r="I37" s="445"/>
      <c r="J37" s="445"/>
      <c r="K37" s="346"/>
      <c r="L37" s="35"/>
    </row>
    <row r="38" spans="1:12" x14ac:dyDescent="0.25">
      <c r="A38" s="344" t="s">
        <v>451</v>
      </c>
      <c r="B38" s="549"/>
      <c r="C38" s="549"/>
      <c r="D38" s="549"/>
      <c r="E38" s="549"/>
      <c r="F38" s="549"/>
      <c r="G38" s="549"/>
      <c r="H38" s="549"/>
      <c r="I38" s="549"/>
      <c r="J38" s="549"/>
      <c r="K38" s="345" t="s">
        <v>995</v>
      </c>
      <c r="L38" s="352"/>
    </row>
    <row r="39" spans="1:12" x14ac:dyDescent="0.25">
      <c r="A39" s="750" t="s">
        <v>996</v>
      </c>
      <c r="B39" s="755"/>
      <c r="C39" s="755" t="s">
        <v>975</v>
      </c>
      <c r="D39" s="754">
        <v>0.1</v>
      </c>
      <c r="E39" s="317"/>
      <c r="F39" s="317"/>
      <c r="G39" s="317"/>
      <c r="H39" s="445"/>
      <c r="I39" s="445"/>
      <c r="J39" s="445"/>
      <c r="K39" s="349" t="s">
        <v>997</v>
      </c>
      <c r="L39" s="35"/>
    </row>
    <row r="40" spans="1:12" x14ac:dyDescent="0.25">
      <c r="A40" s="750" t="s">
        <v>349</v>
      </c>
      <c r="B40" s="755"/>
      <c r="C40" s="755"/>
      <c r="D40" s="755"/>
      <c r="E40" s="445"/>
      <c r="F40" s="445"/>
      <c r="G40" s="445"/>
      <c r="H40" s="445"/>
      <c r="I40" s="445"/>
      <c r="J40" s="445"/>
      <c r="K40" s="349" t="s">
        <v>998</v>
      </c>
      <c r="L40" s="352"/>
    </row>
    <row r="41" spans="1:12" x14ac:dyDescent="0.25">
      <c r="A41" s="750" t="s">
        <v>999</v>
      </c>
      <c r="B41" s="755"/>
      <c r="C41" s="755"/>
      <c r="D41" s="755"/>
      <c r="E41" s="445"/>
      <c r="F41" s="445"/>
      <c r="G41" s="445"/>
      <c r="H41" s="445"/>
      <c r="I41" s="445"/>
      <c r="J41" s="445"/>
      <c r="K41" s="349" t="s">
        <v>1000</v>
      </c>
      <c r="L41" s="352"/>
    </row>
    <row r="42" spans="1:12" x14ac:dyDescent="0.25">
      <c r="A42" s="750" t="s">
        <v>1001</v>
      </c>
      <c r="B42" s="755"/>
      <c r="C42" s="755"/>
      <c r="D42" s="755"/>
      <c r="E42" s="445"/>
      <c r="F42" s="445"/>
      <c r="G42" s="445"/>
      <c r="H42" s="445"/>
      <c r="I42" s="445"/>
      <c r="J42" s="445"/>
      <c r="K42" s="349" t="s">
        <v>1002</v>
      </c>
      <c r="L42" s="35"/>
    </row>
    <row r="43" spans="1:12" x14ac:dyDescent="0.25">
      <c r="A43" s="750" t="s">
        <v>1003</v>
      </c>
      <c r="B43" s="755"/>
      <c r="C43" s="755"/>
      <c r="D43" s="755"/>
      <c r="E43" s="445"/>
      <c r="F43" s="445"/>
      <c r="G43" s="445" t="s">
        <v>972</v>
      </c>
      <c r="H43" s="445"/>
      <c r="I43" s="445"/>
      <c r="J43" s="445"/>
      <c r="K43" s="349" t="s">
        <v>1004</v>
      </c>
      <c r="L43" s="352"/>
    </row>
    <row r="44" spans="1:12" x14ac:dyDescent="0.25">
      <c r="A44" s="750" t="s">
        <v>1005</v>
      </c>
      <c r="B44" s="755"/>
      <c r="C44" s="755" t="s">
        <v>975</v>
      </c>
      <c r="D44" s="754">
        <v>0.01</v>
      </c>
      <c r="E44" s="317"/>
      <c r="F44" s="317"/>
      <c r="G44" s="317"/>
      <c r="H44" s="445"/>
      <c r="I44" s="445"/>
      <c r="J44" s="445"/>
      <c r="K44" s="349" t="s">
        <v>1006</v>
      </c>
      <c r="L44" s="96"/>
    </row>
    <row r="45" spans="1:12" x14ac:dyDescent="0.25">
      <c r="A45" s="750" t="s">
        <v>1007</v>
      </c>
      <c r="B45" s="755"/>
      <c r="C45" s="755"/>
      <c r="D45" s="755"/>
      <c r="E45" s="445"/>
      <c r="F45" s="445"/>
      <c r="G45" s="445"/>
      <c r="H45" s="445"/>
      <c r="I45" s="445"/>
      <c r="J45" s="445"/>
      <c r="K45" s="349" t="s">
        <v>1008</v>
      </c>
      <c r="L45" s="35"/>
    </row>
    <row r="46" spans="1:12" x14ac:dyDescent="0.25">
      <c r="A46" s="350" t="s">
        <v>1009</v>
      </c>
      <c r="B46" s="445"/>
      <c r="C46" s="445" t="s">
        <v>171</v>
      </c>
      <c r="D46" s="445"/>
      <c r="E46" s="445"/>
      <c r="F46" s="445"/>
      <c r="G46" s="445" t="s">
        <v>1010</v>
      </c>
      <c r="H46" s="445"/>
      <c r="I46" s="445"/>
      <c r="J46" s="445"/>
      <c r="K46" s="349" t="s">
        <v>1011</v>
      </c>
      <c r="L46" s="352"/>
    </row>
    <row r="47" spans="1:12" x14ac:dyDescent="0.25">
      <c r="A47" s="347" t="s">
        <v>1012</v>
      </c>
      <c r="B47" s="317"/>
      <c r="C47" s="317" t="s">
        <v>975</v>
      </c>
      <c r="D47" s="317"/>
      <c r="E47" s="317" t="s">
        <v>1013</v>
      </c>
      <c r="F47" s="317"/>
      <c r="G47" s="317"/>
      <c r="H47" s="445"/>
      <c r="I47" s="445"/>
      <c r="J47" s="445"/>
      <c r="K47" s="349" t="s">
        <v>1014</v>
      </c>
      <c r="L47" s="352"/>
    </row>
    <row r="48" spans="1:12" x14ac:dyDescent="0.25">
      <c r="A48" s="347" t="s">
        <v>1015</v>
      </c>
      <c r="B48" s="445"/>
      <c r="C48" s="445"/>
      <c r="D48" s="445"/>
      <c r="E48" s="445"/>
      <c r="F48" s="445"/>
      <c r="G48" s="445"/>
      <c r="H48" s="445"/>
      <c r="I48" s="445"/>
      <c r="J48" s="445"/>
      <c r="K48" s="349" t="s">
        <v>1016</v>
      </c>
      <c r="L48" s="96"/>
    </row>
    <row r="49" spans="1:13" x14ac:dyDescent="0.25">
      <c r="A49" s="350" t="s">
        <v>1017</v>
      </c>
      <c r="B49" s="445"/>
      <c r="C49" s="445"/>
      <c r="D49" s="445"/>
      <c r="E49" s="445"/>
      <c r="F49" s="445"/>
      <c r="G49" s="445"/>
      <c r="H49" s="445"/>
      <c r="I49" s="445"/>
      <c r="J49" s="445"/>
      <c r="K49" s="349" t="s">
        <v>297</v>
      </c>
      <c r="L49" s="96"/>
    </row>
    <row r="50" spans="1:13" x14ac:dyDescent="0.25">
      <c r="A50" s="57"/>
      <c r="B50" s="445"/>
      <c r="C50" s="445"/>
      <c r="D50" s="445"/>
      <c r="E50" s="445"/>
      <c r="F50" s="445"/>
      <c r="G50" s="445"/>
      <c r="H50" s="445"/>
      <c r="I50" s="445"/>
      <c r="J50" s="445"/>
      <c r="K50" s="346"/>
      <c r="L50" s="96"/>
    </row>
    <row r="51" spans="1:13" x14ac:dyDescent="0.25">
      <c r="A51" s="353" t="s">
        <v>602</v>
      </c>
      <c r="B51" s="450"/>
      <c r="C51" s="450"/>
      <c r="D51" s="756"/>
      <c r="E51" s="756"/>
      <c r="F51" s="756"/>
      <c r="G51" s="450"/>
      <c r="H51" s="450"/>
      <c r="I51" s="450"/>
      <c r="J51" s="450"/>
      <c r="K51" s="355" t="s">
        <v>1018</v>
      </c>
      <c r="L51" s="96"/>
    </row>
    <row r="52" spans="1:13" x14ac:dyDescent="0.25">
      <c r="A52" s="96"/>
      <c r="B52" s="250"/>
      <c r="C52" s="250"/>
      <c r="D52" s="250"/>
      <c r="E52" s="250"/>
      <c r="F52" s="250"/>
      <c r="G52" s="250"/>
      <c r="H52" s="250"/>
      <c r="I52" s="250"/>
      <c r="J52" s="250"/>
      <c r="K52" s="337"/>
      <c r="L52" s="96"/>
    </row>
    <row r="53" spans="1:13" x14ac:dyDescent="0.25">
      <c r="A53" s="96"/>
      <c r="B53" s="250"/>
      <c r="C53" s="250"/>
      <c r="D53" s="250"/>
      <c r="E53" s="250"/>
      <c r="F53" s="250"/>
      <c r="G53" s="250"/>
      <c r="H53" s="250"/>
      <c r="I53" s="757"/>
      <c r="J53" s="758"/>
      <c r="K53" s="357"/>
      <c r="L53" s="356"/>
      <c r="M53" s="358"/>
    </row>
    <row r="54" spans="1:13" x14ac:dyDescent="0.25">
      <c r="A54" s="96"/>
      <c r="B54" s="250"/>
      <c r="C54" s="250"/>
      <c r="D54" s="250"/>
      <c r="E54" s="250"/>
      <c r="F54" s="250"/>
      <c r="G54" s="250"/>
      <c r="H54" s="250"/>
      <c r="I54" s="757"/>
      <c r="J54" s="757"/>
      <c r="K54" s="359"/>
      <c r="L54" s="356"/>
      <c r="M54" s="358"/>
    </row>
    <row r="55" spans="1:13" x14ac:dyDescent="0.25">
      <c r="A55" s="96"/>
      <c r="B55" s="250"/>
      <c r="C55" s="250"/>
      <c r="D55" s="250"/>
      <c r="E55" s="250"/>
      <c r="F55" s="250"/>
      <c r="G55" s="250"/>
      <c r="H55" s="250"/>
      <c r="I55" s="757"/>
      <c r="J55" s="757"/>
      <c r="K55" s="359"/>
      <c r="L55" s="356"/>
      <c r="M55" s="358"/>
    </row>
    <row r="56" spans="1:13" x14ac:dyDescent="0.25">
      <c r="A56" s="96"/>
      <c r="B56" s="250"/>
      <c r="C56" s="250"/>
      <c r="D56" s="250"/>
      <c r="E56" s="250"/>
      <c r="F56" s="250"/>
      <c r="G56" s="250"/>
      <c r="H56" s="250"/>
      <c r="I56" s="757"/>
      <c r="J56" s="757"/>
      <c r="K56" s="359"/>
      <c r="L56" s="356"/>
      <c r="M56" s="358"/>
    </row>
    <row r="57" spans="1:13" x14ac:dyDescent="0.25">
      <c r="A57" s="96"/>
      <c r="B57" s="250"/>
      <c r="C57" s="250"/>
      <c r="D57" s="250"/>
      <c r="E57" s="250"/>
      <c r="F57" s="250"/>
      <c r="G57" s="250"/>
      <c r="H57" s="250"/>
      <c r="I57" s="757"/>
      <c r="J57" s="757"/>
      <c r="K57" s="359"/>
      <c r="L57" s="356"/>
      <c r="M57" s="358"/>
    </row>
    <row r="58" spans="1:13" ht="15.75" x14ac:dyDescent="0.25">
      <c r="A58" s="96"/>
      <c r="B58" s="250"/>
      <c r="C58" s="250"/>
      <c r="D58" s="250"/>
      <c r="E58" s="250"/>
      <c r="F58" s="250"/>
      <c r="G58" s="250"/>
      <c r="H58" s="250"/>
      <c r="I58" s="757"/>
      <c r="J58" s="757"/>
      <c r="K58" s="360"/>
      <c r="L58" s="361"/>
      <c r="M58" s="358"/>
    </row>
    <row r="59" spans="1:13" ht="15.75" x14ac:dyDescent="0.25">
      <c r="A59" s="96"/>
      <c r="B59" s="250"/>
      <c r="C59" s="250"/>
      <c r="D59" s="250"/>
      <c r="E59" s="250"/>
      <c r="F59" s="250"/>
      <c r="G59" s="250"/>
      <c r="H59" s="250"/>
      <c r="I59" s="757"/>
      <c r="J59" s="757"/>
      <c r="K59" s="360"/>
      <c r="L59" s="361"/>
      <c r="M59" s="358"/>
    </row>
    <row r="60" spans="1:13" ht="15.75" x14ac:dyDescent="0.25">
      <c r="A60" s="96"/>
      <c r="B60" s="250"/>
      <c r="C60" s="250"/>
      <c r="D60" s="250"/>
      <c r="E60" s="250"/>
      <c r="F60" s="250"/>
      <c r="G60" s="250"/>
      <c r="H60" s="250"/>
      <c r="I60" s="757"/>
      <c r="J60" s="757"/>
      <c r="K60" s="360"/>
      <c r="L60" s="361"/>
      <c r="M60" s="358"/>
    </row>
    <row r="61" spans="1:13" ht="15.75" x14ac:dyDescent="0.25">
      <c r="A61" s="96"/>
      <c r="B61" s="250"/>
      <c r="C61" s="250"/>
      <c r="D61" s="250"/>
      <c r="E61" s="250"/>
      <c r="F61" s="250"/>
      <c r="G61" s="250"/>
      <c r="H61" s="250"/>
      <c r="I61" s="757"/>
      <c r="J61" s="757"/>
      <c r="K61" s="360"/>
      <c r="L61" s="361"/>
      <c r="M61" s="358"/>
    </row>
    <row r="62" spans="1:13" x14ac:dyDescent="0.25">
      <c r="A62" s="96"/>
      <c r="B62" s="250"/>
      <c r="C62" s="250"/>
      <c r="D62" s="250"/>
      <c r="E62" s="250"/>
      <c r="F62" s="250"/>
      <c r="G62" s="250"/>
      <c r="H62" s="250"/>
      <c r="I62" s="757"/>
      <c r="J62" s="757"/>
      <c r="K62" s="359"/>
      <c r="L62" s="356"/>
      <c r="M62" s="358"/>
    </row>
    <row r="63" spans="1:13" ht="15.75" x14ac:dyDescent="0.25">
      <c r="A63" s="96"/>
      <c r="B63" s="250"/>
      <c r="C63" s="250"/>
      <c r="D63" s="250"/>
      <c r="E63" s="250"/>
      <c r="F63" s="250"/>
      <c r="G63" s="250"/>
      <c r="H63" s="250"/>
      <c r="I63" s="757"/>
      <c r="J63" s="757"/>
      <c r="K63" s="360"/>
      <c r="L63" s="356"/>
      <c r="M63" s="358"/>
    </row>
    <row r="64" spans="1:13" x14ac:dyDescent="0.25">
      <c r="A64" s="96"/>
      <c r="B64" s="250"/>
      <c r="C64" s="250"/>
      <c r="D64" s="250"/>
      <c r="E64" s="250"/>
      <c r="F64" s="250"/>
      <c r="G64" s="250"/>
      <c r="H64" s="250"/>
      <c r="I64" s="250"/>
      <c r="J64" s="250"/>
      <c r="K64" s="362"/>
      <c r="L64" s="96"/>
    </row>
    <row r="65" spans="4:11" x14ac:dyDescent="0.25">
      <c r="D65" s="271"/>
      <c r="K65" s="207"/>
    </row>
    <row r="66" spans="4:11" x14ac:dyDescent="0.25">
      <c r="D66" s="271"/>
      <c r="K66" s="207"/>
    </row>
    <row r="67" spans="4:11" x14ac:dyDescent="0.25">
      <c r="D67" s="271"/>
      <c r="K67" s="207"/>
    </row>
    <row r="68" spans="4:11" x14ac:dyDescent="0.25">
      <c r="D68" s="271"/>
      <c r="K68" s="207"/>
    </row>
    <row r="69" spans="4:11" x14ac:dyDescent="0.25">
      <c r="D69" s="271"/>
      <c r="K69" s="207"/>
    </row>
    <row r="70" spans="4:11" x14ac:dyDescent="0.25">
      <c r="D70" s="271"/>
      <c r="K70" s="207"/>
    </row>
    <row r="71" spans="4:11" x14ac:dyDescent="0.25">
      <c r="D71" s="271"/>
      <c r="K71" s="207"/>
    </row>
    <row r="72" spans="4:11" x14ac:dyDescent="0.25">
      <c r="D72" s="271"/>
      <c r="K72" s="207"/>
    </row>
    <row r="73" spans="4:11" x14ac:dyDescent="0.25">
      <c r="D73" s="271"/>
      <c r="K73" s="207"/>
    </row>
    <row r="74" spans="4:11" x14ac:dyDescent="0.25">
      <c r="D74" s="271"/>
      <c r="K74" s="207"/>
    </row>
    <row r="75" spans="4:11" x14ac:dyDescent="0.25">
      <c r="D75" s="271"/>
      <c r="K75" s="207"/>
    </row>
    <row r="76" spans="4:11" x14ac:dyDescent="0.25">
      <c r="D76" s="271"/>
      <c r="K76" s="207"/>
    </row>
    <row r="77" spans="4:11" x14ac:dyDescent="0.25">
      <c r="D77" s="271"/>
      <c r="K77" s="207"/>
    </row>
    <row r="78" spans="4:11" x14ac:dyDescent="0.25">
      <c r="D78" s="271"/>
      <c r="K78" s="207"/>
    </row>
    <row r="79" spans="4:11" x14ac:dyDescent="0.25">
      <c r="D79" s="271"/>
      <c r="K79" s="207"/>
    </row>
    <row r="80" spans="4:11" x14ac:dyDescent="0.25">
      <c r="D80" s="271"/>
      <c r="K80" s="207"/>
    </row>
    <row r="81" spans="4:11" x14ac:dyDescent="0.25">
      <c r="D81" s="271"/>
      <c r="K81" s="207"/>
    </row>
    <row r="82" spans="4:11" x14ac:dyDescent="0.25">
      <c r="D82" s="271"/>
      <c r="K82" s="207"/>
    </row>
    <row r="83" spans="4:11" x14ac:dyDescent="0.25">
      <c r="D83" s="271"/>
      <c r="K83" s="207"/>
    </row>
    <row r="84" spans="4:11" x14ac:dyDescent="0.25">
      <c r="D84" s="271"/>
      <c r="K84" s="207"/>
    </row>
    <row r="85" spans="4:11" x14ac:dyDescent="0.25">
      <c r="D85" s="271"/>
      <c r="K85" s="207"/>
    </row>
    <row r="86" spans="4:11" x14ac:dyDescent="0.25">
      <c r="D86" s="271"/>
      <c r="K86" s="207"/>
    </row>
    <row r="87" spans="4:11" x14ac:dyDescent="0.25">
      <c r="D87" s="271"/>
      <c r="K87" s="207"/>
    </row>
    <row r="88" spans="4:11" x14ac:dyDescent="0.25">
      <c r="D88" s="271"/>
      <c r="K88" s="207"/>
    </row>
    <row r="89" spans="4:11" x14ac:dyDescent="0.25">
      <c r="D89" s="271"/>
      <c r="K89" s="207"/>
    </row>
    <row r="90" spans="4:11" x14ac:dyDescent="0.25">
      <c r="D90" s="271"/>
      <c r="K90" s="207"/>
    </row>
    <row r="91" spans="4:11" x14ac:dyDescent="0.25">
      <c r="D91" s="271"/>
      <c r="K91" s="207"/>
    </row>
    <row r="92" spans="4:11" x14ac:dyDescent="0.25">
      <c r="D92" s="271"/>
      <c r="K92" s="207"/>
    </row>
    <row r="93" spans="4:11" x14ac:dyDescent="0.25">
      <c r="D93" s="271"/>
      <c r="K93" s="207"/>
    </row>
    <row r="94" spans="4:11" x14ac:dyDescent="0.25">
      <c r="D94" s="271"/>
      <c r="K94" s="207"/>
    </row>
    <row r="95" spans="4:11" x14ac:dyDescent="0.25">
      <c r="D95" s="271"/>
      <c r="K95" s="207"/>
    </row>
    <row r="96" spans="4:11" x14ac:dyDescent="0.25">
      <c r="D96" s="271"/>
      <c r="K96" s="207"/>
    </row>
    <row r="97" spans="4:11" x14ac:dyDescent="0.25">
      <c r="D97" s="271"/>
      <c r="K97" s="207"/>
    </row>
    <row r="98" spans="4:11" x14ac:dyDescent="0.25">
      <c r="D98" s="271"/>
      <c r="K98" s="207"/>
    </row>
    <row r="99" spans="4:11" x14ac:dyDescent="0.25">
      <c r="D99" s="271"/>
      <c r="K99" s="207"/>
    </row>
    <row r="100" spans="4:11" x14ac:dyDescent="0.25">
      <c r="D100" s="271"/>
      <c r="K100" s="207"/>
    </row>
    <row r="101" spans="4:11" x14ac:dyDescent="0.25">
      <c r="D101" s="271"/>
      <c r="K101" s="207"/>
    </row>
    <row r="102" spans="4:11" x14ac:dyDescent="0.25">
      <c r="D102" s="271"/>
      <c r="K102" s="207"/>
    </row>
    <row r="103" spans="4:11" x14ac:dyDescent="0.25">
      <c r="D103" s="271"/>
      <c r="K103" s="207"/>
    </row>
    <row r="104" spans="4:11" x14ac:dyDescent="0.25">
      <c r="D104" s="271"/>
      <c r="K104" s="207"/>
    </row>
    <row r="105" spans="4:11" x14ac:dyDescent="0.25">
      <c r="D105" s="271"/>
      <c r="K105" s="207"/>
    </row>
    <row r="106" spans="4:11" x14ac:dyDescent="0.25">
      <c r="D106" s="271"/>
      <c r="K106" s="207"/>
    </row>
    <row r="107" spans="4:11" x14ac:dyDescent="0.25">
      <c r="D107" s="271"/>
      <c r="K107" s="207"/>
    </row>
    <row r="108" spans="4:11" x14ac:dyDescent="0.25">
      <c r="D108" s="271"/>
      <c r="K108" s="207"/>
    </row>
    <row r="109" spans="4:11" x14ac:dyDescent="0.25">
      <c r="D109" s="271"/>
      <c r="K109" s="207"/>
    </row>
    <row r="110" spans="4:11" x14ac:dyDescent="0.25">
      <c r="D110" s="271"/>
      <c r="K110" s="207"/>
    </row>
    <row r="111" spans="4:11" x14ac:dyDescent="0.25">
      <c r="D111" s="271"/>
      <c r="K111" s="207"/>
    </row>
    <row r="112" spans="4:11" x14ac:dyDescent="0.25">
      <c r="D112" s="271"/>
      <c r="K112" s="207"/>
    </row>
    <row r="113" spans="4:11" x14ac:dyDescent="0.25">
      <c r="D113" s="271"/>
      <c r="K113" s="207"/>
    </row>
    <row r="114" spans="4:11" x14ac:dyDescent="0.25">
      <c r="D114" s="271"/>
      <c r="K114" s="207"/>
    </row>
    <row r="115" spans="4:11" x14ac:dyDescent="0.25">
      <c r="D115" s="271"/>
      <c r="K115" s="207"/>
    </row>
    <row r="116" spans="4:11" x14ac:dyDescent="0.25">
      <c r="D116" s="271"/>
      <c r="K116" s="207"/>
    </row>
    <row r="117" spans="4:11" x14ac:dyDescent="0.25">
      <c r="D117" s="271"/>
      <c r="K117" s="207"/>
    </row>
    <row r="118" spans="4:11" x14ac:dyDescent="0.25">
      <c r="D118" s="271"/>
      <c r="K118" s="207"/>
    </row>
    <row r="119" spans="4:11" x14ac:dyDescent="0.25">
      <c r="D119" s="271"/>
      <c r="K119" s="207"/>
    </row>
    <row r="120" spans="4:11" x14ac:dyDescent="0.25">
      <c r="D120" s="271"/>
      <c r="K120" s="207"/>
    </row>
    <row r="121" spans="4:11" x14ac:dyDescent="0.25">
      <c r="D121" s="271"/>
      <c r="K121" s="207"/>
    </row>
    <row r="122" spans="4:11" x14ac:dyDescent="0.25">
      <c r="D122" s="271"/>
      <c r="K122" s="207"/>
    </row>
    <row r="123" spans="4:11" x14ac:dyDescent="0.25">
      <c r="D123" s="271"/>
      <c r="K123" s="207"/>
    </row>
    <row r="124" spans="4:11" x14ac:dyDescent="0.25">
      <c r="D124" s="271"/>
      <c r="K124" s="207"/>
    </row>
    <row r="125" spans="4:11" x14ac:dyDescent="0.25">
      <c r="D125" s="271"/>
      <c r="K125" s="207"/>
    </row>
    <row r="126" spans="4:11" x14ac:dyDescent="0.25">
      <c r="D126" s="271"/>
      <c r="K126" s="207"/>
    </row>
    <row r="127" spans="4:11" x14ac:dyDescent="0.25">
      <c r="D127" s="271"/>
      <c r="K127" s="207"/>
    </row>
    <row r="128" spans="4:11" x14ac:dyDescent="0.25">
      <c r="D128" s="271"/>
      <c r="K128" s="207"/>
    </row>
    <row r="129" spans="4:11" x14ac:dyDescent="0.25">
      <c r="D129" s="271"/>
      <c r="K129" s="207"/>
    </row>
    <row r="130" spans="4:11" x14ac:dyDescent="0.25">
      <c r="D130" s="271"/>
      <c r="K130" s="207"/>
    </row>
    <row r="131" spans="4:11" x14ac:dyDescent="0.25">
      <c r="D131" s="271"/>
      <c r="K131" s="207"/>
    </row>
    <row r="132" spans="4:11" x14ac:dyDescent="0.25">
      <c r="D132" s="271"/>
      <c r="K132" s="207"/>
    </row>
    <row r="133" spans="4:11" x14ac:dyDescent="0.25">
      <c r="D133" s="271"/>
      <c r="K133" s="207"/>
    </row>
    <row r="134" spans="4:11" x14ac:dyDescent="0.25">
      <c r="D134" s="271"/>
      <c r="K134" s="207"/>
    </row>
    <row r="135" spans="4:11" x14ac:dyDescent="0.25">
      <c r="D135" s="271"/>
      <c r="K135" s="207"/>
    </row>
    <row r="136" spans="4:11" x14ac:dyDescent="0.25">
      <c r="D136" s="271"/>
      <c r="K136" s="207"/>
    </row>
    <row r="137" spans="4:11" x14ac:dyDescent="0.25">
      <c r="D137" s="271"/>
      <c r="K137" s="207"/>
    </row>
    <row r="138" spans="4:11" x14ac:dyDescent="0.25">
      <c r="D138" s="271"/>
      <c r="K138" s="207"/>
    </row>
    <row r="139" spans="4:11" x14ac:dyDescent="0.25">
      <c r="D139" s="271"/>
      <c r="K139" s="207"/>
    </row>
    <row r="140" spans="4:11" x14ac:dyDescent="0.25">
      <c r="D140" s="271"/>
      <c r="K140" s="207"/>
    </row>
    <row r="141" spans="4:11" x14ac:dyDescent="0.25">
      <c r="D141" s="271"/>
      <c r="K141" s="207"/>
    </row>
    <row r="142" spans="4:11" x14ac:dyDescent="0.25">
      <c r="D142" s="271"/>
      <c r="K142" s="207"/>
    </row>
    <row r="143" spans="4:11" x14ac:dyDescent="0.25">
      <c r="D143" s="271"/>
      <c r="K143" s="207"/>
    </row>
    <row r="144" spans="4:11" x14ac:dyDescent="0.25">
      <c r="D144" s="271"/>
      <c r="K144" s="207"/>
    </row>
    <row r="145" spans="4:11" x14ac:dyDescent="0.25">
      <c r="D145" s="271"/>
      <c r="K145" s="207"/>
    </row>
    <row r="146" spans="4:11" x14ac:dyDescent="0.25">
      <c r="D146" s="271"/>
      <c r="K146" s="207"/>
    </row>
    <row r="147" spans="4:11" x14ac:dyDescent="0.25">
      <c r="D147" s="271"/>
      <c r="K147" s="207"/>
    </row>
    <row r="148" spans="4:11" x14ac:dyDescent="0.25">
      <c r="D148" s="271"/>
      <c r="K148" s="207"/>
    </row>
    <row r="149" spans="4:11" x14ac:dyDescent="0.25">
      <c r="D149" s="271"/>
      <c r="K149" s="207"/>
    </row>
    <row r="150" spans="4:11" x14ac:dyDescent="0.25">
      <c r="D150" s="271"/>
      <c r="K150" s="207"/>
    </row>
    <row r="151" spans="4:11" x14ac:dyDescent="0.25">
      <c r="D151" s="271"/>
      <c r="K151" s="207"/>
    </row>
    <row r="152" spans="4:11" x14ac:dyDescent="0.25">
      <c r="D152" s="271"/>
      <c r="K152" s="207"/>
    </row>
    <row r="153" spans="4:11" x14ac:dyDescent="0.25">
      <c r="D153" s="271"/>
      <c r="K153" s="207"/>
    </row>
    <row r="154" spans="4:11" x14ac:dyDescent="0.25">
      <c r="D154" s="271"/>
      <c r="K154" s="207"/>
    </row>
    <row r="155" spans="4:11" x14ac:dyDescent="0.25">
      <c r="D155" s="271"/>
      <c r="K155" s="207"/>
    </row>
    <row r="156" spans="4:11" x14ac:dyDescent="0.25">
      <c r="D156" s="271"/>
      <c r="K156" s="207"/>
    </row>
    <row r="157" spans="4:11" x14ac:dyDescent="0.25">
      <c r="D157" s="271"/>
      <c r="K157" s="207"/>
    </row>
    <row r="158" spans="4:11" x14ac:dyDescent="0.25">
      <c r="D158" s="271"/>
      <c r="K158" s="207"/>
    </row>
    <row r="159" spans="4:11" x14ac:dyDescent="0.25">
      <c r="D159" s="271"/>
      <c r="K159" s="207"/>
    </row>
    <row r="160" spans="4:11" x14ac:dyDescent="0.25">
      <c r="D160" s="271"/>
      <c r="K160" s="207"/>
    </row>
    <row r="161" spans="4:11" x14ac:dyDescent="0.25">
      <c r="D161" s="271"/>
      <c r="K161" s="207"/>
    </row>
    <row r="162" spans="4:11" x14ac:dyDescent="0.25">
      <c r="D162" s="271"/>
      <c r="K162" s="207"/>
    </row>
    <row r="163" spans="4:11" x14ac:dyDescent="0.25">
      <c r="D163" s="271"/>
      <c r="K163" s="207"/>
    </row>
    <row r="164" spans="4:11" x14ac:dyDescent="0.25">
      <c r="D164" s="271"/>
      <c r="K164" s="207"/>
    </row>
    <row r="165" spans="4:11" x14ac:dyDescent="0.25">
      <c r="D165" s="271"/>
      <c r="K165" s="207"/>
    </row>
    <row r="166" spans="4:11" x14ac:dyDescent="0.25">
      <c r="D166" s="271"/>
      <c r="K166" s="207"/>
    </row>
    <row r="167" spans="4:11" x14ac:dyDescent="0.25">
      <c r="D167" s="271"/>
      <c r="K167" s="207"/>
    </row>
    <row r="168" spans="4:11" x14ac:dyDescent="0.25">
      <c r="D168" s="271"/>
      <c r="K168" s="207"/>
    </row>
    <row r="169" spans="4:11" x14ac:dyDescent="0.25">
      <c r="D169" s="271"/>
      <c r="K169" s="207"/>
    </row>
    <row r="170" spans="4:11" x14ac:dyDescent="0.25">
      <c r="D170" s="271"/>
      <c r="K170" s="207"/>
    </row>
    <row r="171" spans="4:11" x14ac:dyDescent="0.25">
      <c r="D171" s="271"/>
      <c r="K171" s="207"/>
    </row>
    <row r="172" spans="4:11" x14ac:dyDescent="0.25">
      <c r="D172" s="271"/>
      <c r="K172" s="207"/>
    </row>
    <row r="173" spans="4:11" x14ac:dyDescent="0.25">
      <c r="D173" s="271"/>
      <c r="K173" s="207"/>
    </row>
    <row r="174" spans="4:11" x14ac:dyDescent="0.25">
      <c r="D174" s="271"/>
      <c r="K174" s="207"/>
    </row>
    <row r="175" spans="4:11" x14ac:dyDescent="0.25">
      <c r="D175" s="271"/>
      <c r="K175" s="207"/>
    </row>
    <row r="176" spans="4:11" x14ac:dyDescent="0.25">
      <c r="D176" s="271"/>
      <c r="K176" s="207"/>
    </row>
    <row r="177" spans="4:11" x14ac:dyDescent="0.25">
      <c r="D177" s="271"/>
      <c r="K177" s="207"/>
    </row>
    <row r="178" spans="4:11" x14ac:dyDescent="0.25">
      <c r="D178" s="271"/>
      <c r="K178" s="207"/>
    </row>
    <row r="179" spans="4:11" x14ac:dyDescent="0.25">
      <c r="D179" s="271"/>
      <c r="K179" s="207"/>
    </row>
    <row r="180" spans="4:11" x14ac:dyDescent="0.25">
      <c r="D180" s="271"/>
      <c r="K180" s="207"/>
    </row>
    <row r="181" spans="4:11" x14ac:dyDescent="0.25">
      <c r="D181" s="271"/>
      <c r="K181" s="207"/>
    </row>
    <row r="182" spans="4:11" x14ac:dyDescent="0.25">
      <c r="D182" s="271"/>
      <c r="K182" s="207"/>
    </row>
    <row r="183" spans="4:11" x14ac:dyDescent="0.25">
      <c r="D183" s="271"/>
      <c r="K183" s="207"/>
    </row>
    <row r="184" spans="4:11" x14ac:dyDescent="0.25">
      <c r="D184" s="271"/>
      <c r="K184" s="207"/>
    </row>
    <row r="185" spans="4:11" x14ac:dyDescent="0.25">
      <c r="D185" s="271"/>
      <c r="K185" s="207"/>
    </row>
    <row r="186" spans="4:11" x14ac:dyDescent="0.25">
      <c r="D186" s="271"/>
      <c r="K186" s="207"/>
    </row>
    <row r="187" spans="4:11" x14ac:dyDescent="0.25">
      <c r="D187" s="271"/>
      <c r="K187" s="207"/>
    </row>
    <row r="188" spans="4:11" x14ac:dyDescent="0.25">
      <c r="D188" s="271"/>
      <c r="K188" s="207"/>
    </row>
    <row r="189" spans="4:11" x14ac:dyDescent="0.25">
      <c r="D189" s="271"/>
      <c r="K189" s="207"/>
    </row>
    <row r="190" spans="4:11" x14ac:dyDescent="0.25">
      <c r="D190" s="271"/>
      <c r="K190" s="207"/>
    </row>
    <row r="191" spans="4:11" x14ac:dyDescent="0.25">
      <c r="D191" s="271"/>
      <c r="K191" s="207"/>
    </row>
    <row r="192" spans="4:11" x14ac:dyDescent="0.25">
      <c r="D192" s="271"/>
      <c r="K192" s="207"/>
    </row>
    <row r="193" spans="4:11" x14ac:dyDescent="0.25">
      <c r="D193" s="271"/>
      <c r="K193" s="207"/>
    </row>
    <row r="194" spans="4:11" x14ac:dyDescent="0.25">
      <c r="D194" s="271"/>
      <c r="K194" s="207"/>
    </row>
    <row r="195" spans="4:11" x14ac:dyDescent="0.25">
      <c r="D195" s="271"/>
      <c r="K195" s="207"/>
    </row>
    <row r="196" spans="4:11" x14ac:dyDescent="0.25">
      <c r="D196" s="271"/>
      <c r="K196" s="207"/>
    </row>
    <row r="197" spans="4:11" x14ac:dyDescent="0.25">
      <c r="D197" s="271"/>
      <c r="K197" s="207"/>
    </row>
    <row r="198" spans="4:11" x14ac:dyDescent="0.25">
      <c r="D198" s="271"/>
      <c r="K198" s="207"/>
    </row>
    <row r="199" spans="4:11" x14ac:dyDescent="0.25">
      <c r="D199" s="271"/>
      <c r="K199" s="207"/>
    </row>
    <row r="200" spans="4:11" x14ac:dyDescent="0.25">
      <c r="D200" s="271"/>
      <c r="K200" s="207"/>
    </row>
    <row r="201" spans="4:11" x14ac:dyDescent="0.25">
      <c r="D201" s="271"/>
      <c r="K201" s="207"/>
    </row>
    <row r="202" spans="4:11" x14ac:dyDescent="0.25">
      <c r="D202" s="271"/>
      <c r="K202" s="207"/>
    </row>
    <row r="203" spans="4:11" x14ac:dyDescent="0.25">
      <c r="D203" s="271"/>
      <c r="K203" s="207"/>
    </row>
    <row r="204" spans="4:11" x14ac:dyDescent="0.25">
      <c r="D204" s="271"/>
      <c r="K204" s="207"/>
    </row>
    <row r="205" spans="4:11" x14ac:dyDescent="0.25">
      <c r="D205" s="271"/>
      <c r="K205" s="207"/>
    </row>
    <row r="206" spans="4:11" x14ac:dyDescent="0.25">
      <c r="D206" s="271"/>
      <c r="K206" s="207"/>
    </row>
    <row r="207" spans="4:11" x14ac:dyDescent="0.25">
      <c r="D207" s="271"/>
      <c r="K207" s="207"/>
    </row>
    <row r="208" spans="4:11" x14ac:dyDescent="0.25">
      <c r="D208" s="271"/>
      <c r="K208" s="207"/>
    </row>
    <row r="209" spans="4:11" x14ac:dyDescent="0.25">
      <c r="D209" s="271"/>
      <c r="K209" s="207"/>
    </row>
    <row r="210" spans="4:11" x14ac:dyDescent="0.25">
      <c r="D210" s="271"/>
      <c r="K210" s="207"/>
    </row>
    <row r="211" spans="4:11" x14ac:dyDescent="0.25">
      <c r="D211" s="271"/>
      <c r="K211" s="207"/>
    </row>
    <row r="212" spans="4:11" x14ac:dyDescent="0.25">
      <c r="D212" s="271"/>
      <c r="K212" s="207"/>
    </row>
    <row r="213" spans="4:11" x14ac:dyDescent="0.25">
      <c r="D213" s="271"/>
      <c r="K213" s="207"/>
    </row>
    <row r="214" spans="4:11" x14ac:dyDescent="0.25">
      <c r="D214" s="271"/>
      <c r="K214" s="207"/>
    </row>
    <row r="215" spans="4:11" x14ac:dyDescent="0.25">
      <c r="D215" s="271"/>
      <c r="K215" s="207"/>
    </row>
    <row r="216" spans="4:11" x14ac:dyDescent="0.25">
      <c r="D216" s="271"/>
      <c r="K216" s="207"/>
    </row>
    <row r="217" spans="4:11" x14ac:dyDescent="0.25">
      <c r="D217" s="271"/>
      <c r="K217" s="207"/>
    </row>
    <row r="218" spans="4:11" x14ac:dyDescent="0.25">
      <c r="D218" s="271"/>
      <c r="K218" s="207"/>
    </row>
    <row r="219" spans="4:11" x14ac:dyDescent="0.25">
      <c r="D219" s="271"/>
      <c r="K219" s="207"/>
    </row>
    <row r="220" spans="4:11" x14ac:dyDescent="0.25">
      <c r="D220" s="271"/>
      <c r="K220" s="207"/>
    </row>
    <row r="221" spans="4:11" x14ac:dyDescent="0.25">
      <c r="D221" s="271"/>
      <c r="K221" s="207"/>
    </row>
    <row r="222" spans="4:11" x14ac:dyDescent="0.25">
      <c r="D222" s="271"/>
      <c r="K222" s="207"/>
    </row>
    <row r="223" spans="4:11" x14ac:dyDescent="0.25">
      <c r="D223" s="271"/>
      <c r="K223" s="207"/>
    </row>
    <row r="224" spans="4:11" x14ac:dyDescent="0.25">
      <c r="D224" s="271"/>
      <c r="K224" s="207"/>
    </row>
    <row r="225" spans="4:11" x14ac:dyDescent="0.25">
      <c r="D225" s="271"/>
      <c r="K225" s="207"/>
    </row>
    <row r="226" spans="4:11" x14ac:dyDescent="0.25">
      <c r="D226" s="271"/>
      <c r="K226" s="207"/>
    </row>
    <row r="227" spans="4:11" x14ac:dyDescent="0.25">
      <c r="D227" s="271"/>
      <c r="K227" s="207"/>
    </row>
    <row r="228" spans="4:11" x14ac:dyDescent="0.25">
      <c r="D228" s="271"/>
      <c r="K228" s="207"/>
    </row>
    <row r="229" spans="4:11" x14ac:dyDescent="0.25">
      <c r="D229" s="271"/>
      <c r="K229" s="207"/>
    </row>
    <row r="230" spans="4:11" x14ac:dyDescent="0.25">
      <c r="D230" s="271"/>
      <c r="K230" s="207"/>
    </row>
    <row r="231" spans="4:11" x14ac:dyDescent="0.25">
      <c r="D231" s="271"/>
      <c r="K231" s="207"/>
    </row>
    <row r="232" spans="4:11" x14ac:dyDescent="0.25">
      <c r="D232" s="271"/>
      <c r="K232" s="207"/>
    </row>
    <row r="233" spans="4:11" x14ac:dyDescent="0.25">
      <c r="D233" s="271"/>
      <c r="K233" s="207"/>
    </row>
    <row r="234" spans="4:11" x14ac:dyDescent="0.25">
      <c r="D234" s="271"/>
      <c r="K234" s="207"/>
    </row>
    <row r="235" spans="4:11" x14ac:dyDescent="0.25">
      <c r="D235" s="271"/>
      <c r="K235" s="207"/>
    </row>
    <row r="236" spans="4:11" x14ac:dyDescent="0.25">
      <c r="D236" s="271"/>
      <c r="K236" s="207"/>
    </row>
    <row r="237" spans="4:11" x14ac:dyDescent="0.25">
      <c r="D237" s="271"/>
      <c r="K237" s="207"/>
    </row>
    <row r="238" spans="4:11" x14ac:dyDescent="0.25">
      <c r="D238" s="271"/>
      <c r="K238" s="207"/>
    </row>
    <row r="239" spans="4:11" x14ac:dyDescent="0.25">
      <c r="D239" s="271"/>
      <c r="K239" s="207"/>
    </row>
    <row r="240" spans="4:11" x14ac:dyDescent="0.25">
      <c r="D240" s="271"/>
      <c r="K240" s="207"/>
    </row>
    <row r="241" spans="4:11" x14ac:dyDescent="0.25">
      <c r="D241" s="271"/>
      <c r="K241" s="207"/>
    </row>
    <row r="242" spans="4:11" x14ac:dyDescent="0.25">
      <c r="D242" s="271"/>
      <c r="K242" s="207"/>
    </row>
    <row r="243" spans="4:11" x14ac:dyDescent="0.25">
      <c r="D243" s="271"/>
      <c r="K243" s="207"/>
    </row>
    <row r="244" spans="4:11" x14ac:dyDescent="0.25">
      <c r="D244" s="271"/>
      <c r="K244" s="207"/>
    </row>
    <row r="245" spans="4:11" x14ac:dyDescent="0.25">
      <c r="D245" s="271"/>
      <c r="K245" s="207"/>
    </row>
    <row r="246" spans="4:11" x14ac:dyDescent="0.25">
      <c r="D246" s="271"/>
      <c r="K246" s="207"/>
    </row>
    <row r="247" spans="4:11" x14ac:dyDescent="0.25">
      <c r="D247" s="271"/>
      <c r="K247" s="207"/>
    </row>
    <row r="248" spans="4:11" x14ac:dyDescent="0.25">
      <c r="D248" s="271"/>
      <c r="K248" s="207"/>
    </row>
    <row r="249" spans="4:11" x14ac:dyDescent="0.25">
      <c r="D249" s="271"/>
      <c r="K249" s="207"/>
    </row>
    <row r="250" spans="4:11" x14ac:dyDescent="0.25">
      <c r="D250" s="271"/>
      <c r="K250" s="207"/>
    </row>
    <row r="251" spans="4:11" x14ac:dyDescent="0.25">
      <c r="D251" s="271"/>
      <c r="K251" s="207"/>
    </row>
    <row r="252" spans="4:11" x14ac:dyDescent="0.25">
      <c r="D252" s="271"/>
      <c r="K252" s="207"/>
    </row>
    <row r="253" spans="4:11" x14ac:dyDescent="0.25">
      <c r="D253" s="271"/>
      <c r="K253" s="207"/>
    </row>
    <row r="254" spans="4:11" x14ac:dyDescent="0.25">
      <c r="D254" s="271"/>
      <c r="K254" s="207"/>
    </row>
    <row r="255" spans="4:11" x14ac:dyDescent="0.25">
      <c r="D255" s="271"/>
      <c r="K255" s="207"/>
    </row>
    <row r="256" spans="4:11" x14ac:dyDescent="0.25">
      <c r="D256" s="271"/>
      <c r="K256" s="207"/>
    </row>
    <row r="257" spans="4:11" x14ac:dyDescent="0.25">
      <c r="D257" s="271"/>
      <c r="K257" s="207"/>
    </row>
    <row r="258" spans="4:11" x14ac:dyDescent="0.25">
      <c r="D258" s="271"/>
      <c r="K258" s="207"/>
    </row>
    <row r="259" spans="4:11" x14ac:dyDescent="0.25">
      <c r="D259" s="271"/>
      <c r="K259" s="207"/>
    </row>
    <row r="260" spans="4:11" x14ac:dyDescent="0.25">
      <c r="D260" s="271"/>
      <c r="K260" s="207"/>
    </row>
    <row r="261" spans="4:11" x14ac:dyDescent="0.25">
      <c r="D261" s="271"/>
      <c r="K261" s="207"/>
    </row>
    <row r="262" spans="4:11" x14ac:dyDescent="0.25">
      <c r="D262" s="271"/>
      <c r="K262" s="207"/>
    </row>
    <row r="263" spans="4:11" x14ac:dyDescent="0.25">
      <c r="D263" s="271"/>
      <c r="K263" s="207"/>
    </row>
    <row r="264" spans="4:11" x14ac:dyDescent="0.25">
      <c r="D264" s="271"/>
      <c r="K264" s="207"/>
    </row>
    <row r="265" spans="4:11" x14ac:dyDescent="0.25">
      <c r="D265" s="271"/>
      <c r="K265" s="207"/>
    </row>
    <row r="266" spans="4:11" x14ac:dyDescent="0.25">
      <c r="D266" s="271"/>
      <c r="K266" s="207"/>
    </row>
    <row r="267" spans="4:11" x14ac:dyDescent="0.25">
      <c r="D267" s="271"/>
      <c r="K267" s="207"/>
    </row>
    <row r="268" spans="4:11" x14ac:dyDescent="0.25">
      <c r="D268" s="271"/>
      <c r="K268" s="207"/>
    </row>
    <row r="269" spans="4:11" x14ac:dyDescent="0.25">
      <c r="D269" s="271"/>
      <c r="K269" s="207"/>
    </row>
    <row r="270" spans="4:11" x14ac:dyDescent="0.25">
      <c r="D270" s="271"/>
      <c r="K270" s="207"/>
    </row>
    <row r="271" spans="4:11" x14ac:dyDescent="0.25">
      <c r="D271" s="271"/>
      <c r="K271" s="207"/>
    </row>
    <row r="272" spans="4:11" x14ac:dyDescent="0.25">
      <c r="D272" s="271"/>
      <c r="K272" s="207"/>
    </row>
    <row r="273" spans="4:11" x14ac:dyDescent="0.25">
      <c r="D273" s="271"/>
      <c r="K273" s="207"/>
    </row>
    <row r="274" spans="4:11" x14ac:dyDescent="0.25">
      <c r="D274" s="271"/>
      <c r="K274" s="207"/>
    </row>
    <row r="275" spans="4:11" x14ac:dyDescent="0.25">
      <c r="D275" s="271"/>
      <c r="K275" s="207"/>
    </row>
    <row r="276" spans="4:11" x14ac:dyDescent="0.25">
      <c r="D276" s="271"/>
      <c r="K276" s="207"/>
    </row>
    <row r="277" spans="4:11" x14ac:dyDescent="0.25">
      <c r="D277" s="271"/>
      <c r="K277" s="207"/>
    </row>
    <row r="278" spans="4:11" x14ac:dyDescent="0.25">
      <c r="D278" s="271"/>
      <c r="K278" s="207"/>
    </row>
    <row r="279" spans="4:11" x14ac:dyDescent="0.25">
      <c r="D279" s="271"/>
      <c r="K279" s="207"/>
    </row>
    <row r="280" spans="4:11" x14ac:dyDescent="0.25">
      <c r="D280" s="271"/>
      <c r="K280" s="207"/>
    </row>
    <row r="281" spans="4:11" x14ac:dyDescent="0.25">
      <c r="D281" s="271"/>
      <c r="K281" s="207"/>
    </row>
    <row r="282" spans="4:11" x14ac:dyDescent="0.25">
      <c r="D282" s="271"/>
      <c r="K282" s="207"/>
    </row>
    <row r="283" spans="4:11" x14ac:dyDescent="0.25">
      <c r="D283" s="271"/>
      <c r="K283" s="207"/>
    </row>
    <row r="284" spans="4:11" x14ac:dyDescent="0.25">
      <c r="D284" s="271"/>
      <c r="K284" s="207"/>
    </row>
    <row r="285" spans="4:11" x14ac:dyDescent="0.25">
      <c r="D285" s="271"/>
      <c r="K285" s="207"/>
    </row>
    <row r="286" spans="4:11" x14ac:dyDescent="0.25">
      <c r="D286" s="271"/>
      <c r="K286" s="207"/>
    </row>
    <row r="287" spans="4:11" x14ac:dyDescent="0.25">
      <c r="D287" s="271"/>
      <c r="K287" s="207"/>
    </row>
    <row r="288" spans="4:11" x14ac:dyDescent="0.25">
      <c r="D288" s="271"/>
      <c r="K288" s="207"/>
    </row>
    <row r="289" spans="4:11" x14ac:dyDescent="0.25">
      <c r="D289" s="271"/>
      <c r="K289" s="207"/>
    </row>
    <row r="290" spans="4:11" x14ac:dyDescent="0.25">
      <c r="D290" s="271"/>
      <c r="K290" s="207"/>
    </row>
    <row r="291" spans="4:11" x14ac:dyDescent="0.25">
      <c r="D291" s="271"/>
      <c r="K291" s="207"/>
    </row>
    <row r="292" spans="4:11" x14ac:dyDescent="0.25">
      <c r="D292" s="271"/>
      <c r="K292" s="207"/>
    </row>
    <row r="293" spans="4:11" x14ac:dyDescent="0.25">
      <c r="D293" s="271"/>
      <c r="K293" s="207"/>
    </row>
    <row r="294" spans="4:11" x14ac:dyDescent="0.25">
      <c r="D294" s="271"/>
      <c r="K294" s="207"/>
    </row>
    <row r="295" spans="4:11" x14ac:dyDescent="0.25">
      <c r="D295" s="271"/>
      <c r="K295" s="207"/>
    </row>
    <row r="296" spans="4:11" x14ac:dyDescent="0.25">
      <c r="D296" s="271"/>
      <c r="K296" s="207"/>
    </row>
    <row r="297" spans="4:11" x14ac:dyDescent="0.25">
      <c r="D297" s="271"/>
      <c r="K297" s="207"/>
    </row>
    <row r="298" spans="4:11" x14ac:dyDescent="0.25">
      <c r="D298" s="271"/>
      <c r="K298" s="207"/>
    </row>
    <row r="299" spans="4:11" x14ac:dyDescent="0.25">
      <c r="D299" s="271"/>
      <c r="K299" s="207"/>
    </row>
    <row r="300" spans="4:11" x14ac:dyDescent="0.25">
      <c r="D300" s="271"/>
      <c r="K300" s="207"/>
    </row>
    <row r="301" spans="4:11" x14ac:dyDescent="0.25">
      <c r="D301" s="271"/>
      <c r="K301" s="207"/>
    </row>
    <row r="302" spans="4:11" x14ac:dyDescent="0.25">
      <c r="D302" s="271"/>
      <c r="K302" s="207"/>
    </row>
    <row r="303" spans="4:11" x14ac:dyDescent="0.25">
      <c r="D303" s="271"/>
      <c r="K303" s="207"/>
    </row>
    <row r="304" spans="4:11" x14ac:dyDescent="0.25">
      <c r="D304" s="271"/>
      <c r="K304" s="207"/>
    </row>
    <row r="305" spans="4:11" x14ac:dyDescent="0.25">
      <c r="D305" s="271"/>
      <c r="K305" s="207"/>
    </row>
    <row r="306" spans="4:11" x14ac:dyDescent="0.25">
      <c r="D306" s="271"/>
      <c r="K306" s="207"/>
    </row>
    <row r="307" spans="4:11" x14ac:dyDescent="0.25">
      <c r="D307" s="271"/>
      <c r="K307" s="207"/>
    </row>
    <row r="308" spans="4:11" x14ac:dyDescent="0.25">
      <c r="D308" s="271"/>
      <c r="K308" s="207"/>
    </row>
    <row r="309" spans="4:11" x14ac:dyDescent="0.25">
      <c r="D309" s="271"/>
      <c r="K309" s="207"/>
    </row>
    <row r="310" spans="4:11" x14ac:dyDescent="0.25">
      <c r="D310" s="271"/>
      <c r="K310" s="207"/>
    </row>
    <row r="311" spans="4:11" x14ac:dyDescent="0.25">
      <c r="D311" s="271"/>
      <c r="K311" s="207"/>
    </row>
    <row r="312" spans="4:11" x14ac:dyDescent="0.25">
      <c r="D312" s="271"/>
      <c r="K312" s="207"/>
    </row>
    <row r="313" spans="4:11" x14ac:dyDescent="0.25">
      <c r="D313" s="271"/>
      <c r="K313" s="207"/>
    </row>
    <row r="314" spans="4:11" x14ac:dyDescent="0.25">
      <c r="D314" s="271"/>
      <c r="K314" s="207"/>
    </row>
    <row r="315" spans="4:11" x14ac:dyDescent="0.25">
      <c r="D315" s="271"/>
      <c r="K315" s="207"/>
    </row>
    <row r="316" spans="4:11" x14ac:dyDescent="0.25">
      <c r="D316" s="271"/>
      <c r="K316" s="207"/>
    </row>
    <row r="317" spans="4:11" x14ac:dyDescent="0.25">
      <c r="D317" s="271"/>
      <c r="K317" s="207"/>
    </row>
    <row r="318" spans="4:11" x14ac:dyDescent="0.25">
      <c r="D318" s="271"/>
      <c r="K318" s="207"/>
    </row>
    <row r="319" spans="4:11" x14ac:dyDescent="0.25">
      <c r="D319" s="271"/>
      <c r="K319" s="207"/>
    </row>
    <row r="320" spans="4:11" x14ac:dyDescent="0.25">
      <c r="D320" s="271"/>
      <c r="K320" s="207"/>
    </row>
    <row r="321" spans="4:11" x14ac:dyDescent="0.25">
      <c r="D321" s="271"/>
      <c r="K321" s="207"/>
    </row>
    <row r="322" spans="4:11" x14ac:dyDescent="0.25">
      <c r="D322" s="271"/>
      <c r="K322" s="207"/>
    </row>
    <row r="323" spans="4:11" x14ac:dyDescent="0.25">
      <c r="D323" s="271"/>
      <c r="K323" s="207"/>
    </row>
    <row r="324" spans="4:11" x14ac:dyDescent="0.25">
      <c r="D324" s="271"/>
      <c r="K324" s="207"/>
    </row>
    <row r="325" spans="4:11" x14ac:dyDescent="0.25">
      <c r="D325" s="271"/>
      <c r="K325" s="207"/>
    </row>
    <row r="326" spans="4:11" x14ac:dyDescent="0.25">
      <c r="D326" s="271"/>
      <c r="K326" s="207"/>
    </row>
    <row r="327" spans="4:11" x14ac:dyDescent="0.25">
      <c r="D327" s="271"/>
      <c r="K327" s="207"/>
    </row>
    <row r="328" spans="4:11" x14ac:dyDescent="0.25">
      <c r="D328" s="271"/>
      <c r="K328" s="207"/>
    </row>
    <row r="329" spans="4:11" x14ac:dyDescent="0.25">
      <c r="D329" s="271"/>
      <c r="K329" s="207"/>
    </row>
    <row r="330" spans="4:11" x14ac:dyDescent="0.25">
      <c r="D330" s="271"/>
      <c r="K330" s="207"/>
    </row>
    <row r="331" spans="4:11" x14ac:dyDescent="0.25">
      <c r="D331" s="271"/>
      <c r="K331" s="207"/>
    </row>
    <row r="332" spans="4:11" x14ac:dyDescent="0.25">
      <c r="D332" s="271"/>
      <c r="K332" s="207"/>
    </row>
    <row r="333" spans="4:11" x14ac:dyDescent="0.25">
      <c r="D333" s="271"/>
      <c r="K333" s="207"/>
    </row>
    <row r="334" spans="4:11" x14ac:dyDescent="0.25">
      <c r="D334" s="271"/>
      <c r="K334" s="207"/>
    </row>
    <row r="335" spans="4:11" x14ac:dyDescent="0.25">
      <c r="D335" s="271"/>
      <c r="K335" s="207"/>
    </row>
    <row r="336" spans="4:11" x14ac:dyDescent="0.25">
      <c r="D336" s="271"/>
      <c r="K336" s="207"/>
    </row>
    <row r="337" spans="4:11" x14ac:dyDescent="0.25">
      <c r="D337" s="271"/>
      <c r="K337" s="207"/>
    </row>
    <row r="338" spans="4:11" x14ac:dyDescent="0.25">
      <c r="D338" s="271"/>
      <c r="K338" s="207"/>
    </row>
    <row r="339" spans="4:11" x14ac:dyDescent="0.25">
      <c r="D339" s="271"/>
      <c r="K339" s="207"/>
    </row>
    <row r="340" spans="4:11" x14ac:dyDescent="0.25">
      <c r="D340" s="271"/>
      <c r="K340" s="207"/>
    </row>
    <row r="341" spans="4:11" x14ac:dyDescent="0.25">
      <c r="D341" s="271"/>
      <c r="K341" s="207"/>
    </row>
    <row r="342" spans="4:11" x14ac:dyDescent="0.25">
      <c r="D342" s="271"/>
      <c r="K342" s="207"/>
    </row>
    <row r="343" spans="4:11" x14ac:dyDescent="0.25">
      <c r="D343" s="271"/>
      <c r="K343" s="207"/>
    </row>
    <row r="344" spans="4:11" x14ac:dyDescent="0.25">
      <c r="D344" s="271"/>
      <c r="K344" s="207"/>
    </row>
    <row r="345" spans="4:11" x14ac:dyDescent="0.25">
      <c r="D345" s="271"/>
      <c r="K345" s="207"/>
    </row>
    <row r="346" spans="4:11" x14ac:dyDescent="0.25">
      <c r="D346" s="271"/>
      <c r="K346" s="207"/>
    </row>
    <row r="347" spans="4:11" x14ac:dyDescent="0.25">
      <c r="D347" s="271"/>
      <c r="K347" s="207"/>
    </row>
    <row r="348" spans="4:11" x14ac:dyDescent="0.25">
      <c r="D348" s="271"/>
      <c r="K348" s="207"/>
    </row>
    <row r="349" spans="4:11" x14ac:dyDescent="0.25">
      <c r="D349" s="271"/>
      <c r="K349" s="207"/>
    </row>
    <row r="350" spans="4:11" x14ac:dyDescent="0.25">
      <c r="D350" s="271"/>
      <c r="K350" s="207"/>
    </row>
    <row r="351" spans="4:11" x14ac:dyDescent="0.25">
      <c r="D351" s="271"/>
      <c r="K351" s="207"/>
    </row>
    <row r="352" spans="4:11" x14ac:dyDescent="0.25">
      <c r="D352" s="271"/>
      <c r="K352" s="207"/>
    </row>
    <row r="353" spans="4:11" x14ac:dyDescent="0.25">
      <c r="D353" s="271"/>
      <c r="K353" s="207"/>
    </row>
    <row r="354" spans="4:11" x14ac:dyDescent="0.25">
      <c r="D354" s="271"/>
      <c r="K354" s="207"/>
    </row>
    <row r="355" spans="4:11" x14ac:dyDescent="0.25">
      <c r="D355" s="271"/>
      <c r="K355" s="207"/>
    </row>
    <row r="356" spans="4:11" x14ac:dyDescent="0.25">
      <c r="D356" s="271"/>
      <c r="K356" s="207"/>
    </row>
    <row r="357" spans="4:11" x14ac:dyDescent="0.25">
      <c r="D357" s="271"/>
      <c r="K357" s="207"/>
    </row>
    <row r="358" spans="4:11" x14ac:dyDescent="0.25">
      <c r="D358" s="271"/>
      <c r="K358" s="207"/>
    </row>
    <row r="359" spans="4:11" x14ac:dyDescent="0.25">
      <c r="D359" s="271"/>
      <c r="K359" s="207"/>
    </row>
    <row r="360" spans="4:11" x14ac:dyDescent="0.25">
      <c r="D360" s="271"/>
      <c r="K360" s="207"/>
    </row>
    <row r="361" spans="4:11" x14ac:dyDescent="0.25">
      <c r="D361" s="271"/>
      <c r="K361" s="207"/>
    </row>
    <row r="362" spans="4:11" x14ac:dyDescent="0.25">
      <c r="D362" s="271"/>
      <c r="K362" s="207"/>
    </row>
    <row r="363" spans="4:11" x14ac:dyDescent="0.25">
      <c r="D363" s="271"/>
      <c r="K363" s="207"/>
    </row>
    <row r="364" spans="4:11" x14ac:dyDescent="0.25">
      <c r="D364" s="271"/>
      <c r="K364" s="207"/>
    </row>
    <row r="365" spans="4:11" x14ac:dyDescent="0.25">
      <c r="D365" s="271"/>
      <c r="K365" s="207"/>
    </row>
    <row r="366" spans="4:11" x14ac:dyDescent="0.25">
      <c r="D366" s="271"/>
      <c r="K366" s="207"/>
    </row>
    <row r="367" spans="4:11" x14ac:dyDescent="0.25">
      <c r="D367" s="271"/>
      <c r="K367" s="207"/>
    </row>
    <row r="368" spans="4:11" x14ac:dyDescent="0.25">
      <c r="D368" s="271"/>
      <c r="K368" s="207"/>
    </row>
    <row r="369" spans="4:11" x14ac:dyDescent="0.25">
      <c r="D369" s="271"/>
      <c r="K369" s="207"/>
    </row>
    <row r="370" spans="4:11" x14ac:dyDescent="0.25">
      <c r="D370" s="271"/>
      <c r="K370" s="207"/>
    </row>
    <row r="371" spans="4:11" x14ac:dyDescent="0.25">
      <c r="D371" s="271"/>
      <c r="K371" s="207"/>
    </row>
    <row r="372" spans="4:11" x14ac:dyDescent="0.25">
      <c r="D372" s="271"/>
      <c r="K372" s="207"/>
    </row>
    <row r="373" spans="4:11" x14ac:dyDescent="0.25">
      <c r="D373" s="271"/>
      <c r="K373" s="207"/>
    </row>
    <row r="374" spans="4:11" x14ac:dyDescent="0.25">
      <c r="D374" s="271"/>
      <c r="K374" s="207"/>
    </row>
    <row r="375" spans="4:11" x14ac:dyDescent="0.25">
      <c r="D375" s="271"/>
      <c r="K375" s="207"/>
    </row>
    <row r="376" spans="4:11" x14ac:dyDescent="0.25">
      <c r="D376" s="271"/>
      <c r="K376" s="207"/>
    </row>
    <row r="377" spans="4:11" x14ac:dyDescent="0.25">
      <c r="D377" s="271"/>
      <c r="K377" s="207"/>
    </row>
    <row r="378" spans="4:11" x14ac:dyDescent="0.25">
      <c r="D378" s="271"/>
      <c r="K378" s="207"/>
    </row>
    <row r="379" spans="4:11" x14ac:dyDescent="0.25">
      <c r="D379" s="271"/>
      <c r="K379" s="207"/>
    </row>
    <row r="380" spans="4:11" x14ac:dyDescent="0.25">
      <c r="D380" s="271"/>
      <c r="K380" s="207"/>
    </row>
    <row r="381" spans="4:11" x14ac:dyDescent="0.25">
      <c r="D381" s="271"/>
      <c r="K381" s="207"/>
    </row>
    <row r="382" spans="4:11" x14ac:dyDescent="0.25">
      <c r="D382" s="271"/>
      <c r="K382" s="207"/>
    </row>
    <row r="383" spans="4:11" x14ac:dyDescent="0.25">
      <c r="D383" s="271"/>
      <c r="K383" s="207"/>
    </row>
    <row r="384" spans="4:11" x14ac:dyDescent="0.25">
      <c r="D384" s="271"/>
      <c r="K384" s="207"/>
    </row>
    <row r="385" spans="4:11" x14ac:dyDescent="0.25">
      <c r="D385" s="271"/>
      <c r="K385" s="207"/>
    </row>
    <row r="386" spans="4:11" x14ac:dyDescent="0.25">
      <c r="D386" s="271"/>
      <c r="K386" s="207"/>
    </row>
    <row r="387" spans="4:11" x14ac:dyDescent="0.25">
      <c r="D387" s="271"/>
      <c r="K387" s="207"/>
    </row>
    <row r="388" spans="4:11" x14ac:dyDescent="0.25">
      <c r="D388" s="271"/>
      <c r="K388" s="207"/>
    </row>
    <row r="389" spans="4:11" x14ac:dyDescent="0.25">
      <c r="D389" s="271"/>
      <c r="K389" s="207"/>
    </row>
    <row r="390" spans="4:11" x14ac:dyDescent="0.25">
      <c r="D390" s="271"/>
      <c r="K390" s="207"/>
    </row>
    <row r="391" spans="4:11" x14ac:dyDescent="0.25">
      <c r="D391" s="271"/>
      <c r="K391" s="207"/>
    </row>
    <row r="392" spans="4:11" x14ac:dyDescent="0.25">
      <c r="D392" s="271"/>
      <c r="K392" s="207"/>
    </row>
    <row r="393" spans="4:11" x14ac:dyDescent="0.25">
      <c r="D393" s="271"/>
      <c r="K393" s="207"/>
    </row>
    <row r="394" spans="4:11" x14ac:dyDescent="0.25">
      <c r="D394" s="271"/>
      <c r="K394" s="207"/>
    </row>
    <row r="395" spans="4:11" x14ac:dyDescent="0.25">
      <c r="D395" s="271"/>
      <c r="K395" s="207"/>
    </row>
    <row r="396" spans="4:11" x14ac:dyDescent="0.25">
      <c r="D396" s="271"/>
      <c r="K396" s="207"/>
    </row>
    <row r="397" spans="4:11" x14ac:dyDescent="0.25">
      <c r="D397" s="271"/>
      <c r="K397" s="207"/>
    </row>
    <row r="398" spans="4:11" x14ac:dyDescent="0.25">
      <c r="D398" s="271"/>
      <c r="K398" s="207"/>
    </row>
    <row r="399" spans="4:11" x14ac:dyDescent="0.25">
      <c r="D399" s="271"/>
      <c r="K399" s="207"/>
    </row>
    <row r="400" spans="4:11" x14ac:dyDescent="0.25">
      <c r="D400" s="271"/>
      <c r="K400" s="207"/>
    </row>
    <row r="401" spans="4:11" x14ac:dyDescent="0.25">
      <c r="D401" s="271"/>
      <c r="K401" s="207"/>
    </row>
    <row r="402" spans="4:11" x14ac:dyDescent="0.25">
      <c r="D402" s="271"/>
      <c r="K402" s="207"/>
    </row>
    <row r="403" spans="4:11" x14ac:dyDescent="0.25">
      <c r="D403" s="271"/>
      <c r="K403" s="207"/>
    </row>
    <row r="404" spans="4:11" x14ac:dyDescent="0.25">
      <c r="D404" s="271"/>
      <c r="K404" s="207"/>
    </row>
    <row r="405" spans="4:11" x14ac:dyDescent="0.25">
      <c r="D405" s="271"/>
      <c r="K405" s="207"/>
    </row>
    <row r="406" spans="4:11" x14ac:dyDescent="0.25">
      <c r="D406" s="271"/>
      <c r="K406" s="207"/>
    </row>
    <row r="407" spans="4:11" x14ac:dyDescent="0.25">
      <c r="D407" s="271"/>
      <c r="K407" s="207"/>
    </row>
    <row r="408" spans="4:11" x14ac:dyDescent="0.25">
      <c r="D408" s="271"/>
      <c r="K408" s="207"/>
    </row>
    <row r="409" spans="4:11" x14ac:dyDescent="0.25">
      <c r="D409" s="271"/>
      <c r="K409" s="207"/>
    </row>
    <row r="410" spans="4:11" x14ac:dyDescent="0.25">
      <c r="D410" s="271"/>
      <c r="K410" s="207"/>
    </row>
    <row r="411" spans="4:11" x14ac:dyDescent="0.25">
      <c r="D411" s="271"/>
      <c r="K411" s="207"/>
    </row>
    <row r="412" spans="4:11" x14ac:dyDescent="0.25">
      <c r="D412" s="271"/>
      <c r="K412" s="207"/>
    </row>
    <row r="413" spans="4:11" x14ac:dyDescent="0.25">
      <c r="D413" s="271"/>
      <c r="K413" s="207"/>
    </row>
    <row r="414" spans="4:11" x14ac:dyDescent="0.25">
      <c r="D414" s="271"/>
      <c r="K414" s="207"/>
    </row>
    <row r="415" spans="4:11" x14ac:dyDescent="0.25">
      <c r="D415" s="271"/>
      <c r="K415" s="207"/>
    </row>
    <row r="416" spans="4:11" x14ac:dyDescent="0.25">
      <c r="D416" s="271"/>
      <c r="K416" s="207"/>
    </row>
    <row r="417" spans="4:11" x14ac:dyDescent="0.25">
      <c r="D417" s="271"/>
      <c r="K417" s="207"/>
    </row>
    <row r="418" spans="4:11" x14ac:dyDescent="0.25">
      <c r="D418" s="271"/>
      <c r="K418" s="207"/>
    </row>
    <row r="419" spans="4:11" x14ac:dyDescent="0.25">
      <c r="D419" s="271"/>
      <c r="K419" s="207"/>
    </row>
    <row r="420" spans="4:11" x14ac:dyDescent="0.25">
      <c r="D420" s="271"/>
      <c r="K420" s="207"/>
    </row>
    <row r="421" spans="4:11" x14ac:dyDescent="0.25">
      <c r="D421" s="271"/>
      <c r="K421" s="207"/>
    </row>
    <row r="422" spans="4:11" x14ac:dyDescent="0.25">
      <c r="D422" s="271"/>
      <c r="K422" s="207"/>
    </row>
    <row r="423" spans="4:11" x14ac:dyDescent="0.25">
      <c r="D423" s="271"/>
      <c r="K423" s="207"/>
    </row>
    <row r="424" spans="4:11" x14ac:dyDescent="0.25">
      <c r="D424" s="271"/>
      <c r="K424" s="207"/>
    </row>
    <row r="425" spans="4:11" x14ac:dyDescent="0.25">
      <c r="D425" s="271"/>
      <c r="K425" s="207"/>
    </row>
    <row r="426" spans="4:11" x14ac:dyDescent="0.25">
      <c r="D426" s="271"/>
      <c r="K426" s="207"/>
    </row>
    <row r="427" spans="4:11" x14ac:dyDescent="0.25">
      <c r="D427" s="271"/>
      <c r="K427" s="207"/>
    </row>
    <row r="428" spans="4:11" x14ac:dyDescent="0.25">
      <c r="D428" s="271"/>
      <c r="K428" s="207"/>
    </row>
    <row r="429" spans="4:11" x14ac:dyDescent="0.25">
      <c r="D429" s="271"/>
      <c r="K429" s="207"/>
    </row>
    <row r="430" spans="4:11" x14ac:dyDescent="0.25">
      <c r="D430" s="271"/>
      <c r="K430" s="207"/>
    </row>
    <row r="431" spans="4:11" x14ac:dyDescent="0.25">
      <c r="D431" s="271"/>
      <c r="K431" s="207"/>
    </row>
    <row r="432" spans="4:11" x14ac:dyDescent="0.25">
      <c r="D432" s="271"/>
      <c r="K432" s="207"/>
    </row>
    <row r="433" spans="4:11" x14ac:dyDescent="0.25">
      <c r="D433" s="271"/>
      <c r="K433" s="207"/>
    </row>
    <row r="434" spans="4:11" x14ac:dyDescent="0.25">
      <c r="D434" s="271"/>
      <c r="K434" s="207"/>
    </row>
    <row r="435" spans="4:11" x14ac:dyDescent="0.25">
      <c r="D435" s="271"/>
      <c r="K435" s="207"/>
    </row>
    <row r="436" spans="4:11" x14ac:dyDescent="0.25">
      <c r="D436" s="271"/>
      <c r="K436" s="207"/>
    </row>
    <row r="437" spans="4:11" x14ac:dyDescent="0.25">
      <c r="D437" s="271"/>
      <c r="K437" s="207"/>
    </row>
    <row r="438" spans="4:11" x14ac:dyDescent="0.25">
      <c r="D438" s="271"/>
      <c r="K438" s="207"/>
    </row>
    <row r="439" spans="4:11" x14ac:dyDescent="0.25">
      <c r="D439" s="271"/>
      <c r="K439" s="207"/>
    </row>
    <row r="440" spans="4:11" x14ac:dyDescent="0.25">
      <c r="D440" s="271"/>
      <c r="K440" s="207"/>
    </row>
    <row r="441" spans="4:11" x14ac:dyDescent="0.25">
      <c r="D441" s="271"/>
      <c r="K441" s="207"/>
    </row>
    <row r="442" spans="4:11" x14ac:dyDescent="0.25">
      <c r="D442" s="271"/>
      <c r="K442" s="207"/>
    </row>
    <row r="443" spans="4:11" x14ac:dyDescent="0.25">
      <c r="D443" s="271"/>
      <c r="K443" s="207"/>
    </row>
    <row r="444" spans="4:11" x14ac:dyDescent="0.25">
      <c r="D444" s="271"/>
      <c r="K444" s="207"/>
    </row>
    <row r="445" spans="4:11" x14ac:dyDescent="0.25">
      <c r="D445" s="271"/>
      <c r="K445" s="207"/>
    </row>
    <row r="446" spans="4:11" x14ac:dyDescent="0.25">
      <c r="D446" s="271"/>
      <c r="K446" s="207"/>
    </row>
    <row r="447" spans="4:11" x14ac:dyDescent="0.25">
      <c r="D447" s="271"/>
      <c r="K447" s="207"/>
    </row>
    <row r="448" spans="4:11" x14ac:dyDescent="0.25">
      <c r="D448" s="271"/>
      <c r="K448" s="207"/>
    </row>
    <row r="449" spans="4:11" x14ac:dyDescent="0.25">
      <c r="D449" s="271"/>
      <c r="K449" s="207"/>
    </row>
    <row r="450" spans="4:11" x14ac:dyDescent="0.25">
      <c r="D450" s="271"/>
      <c r="K450" s="207"/>
    </row>
    <row r="451" spans="4:11" x14ac:dyDescent="0.25">
      <c r="D451" s="271"/>
      <c r="K451" s="207"/>
    </row>
    <row r="452" spans="4:11" x14ac:dyDescent="0.25">
      <c r="D452" s="271"/>
      <c r="K452" s="207"/>
    </row>
    <row r="453" spans="4:11" x14ac:dyDescent="0.25">
      <c r="D453" s="271"/>
      <c r="K453" s="207"/>
    </row>
    <row r="454" spans="4:11" x14ac:dyDescent="0.25">
      <c r="D454" s="271"/>
      <c r="K454" s="207"/>
    </row>
    <row r="455" spans="4:11" x14ac:dyDescent="0.25">
      <c r="D455" s="271"/>
      <c r="K455" s="207"/>
    </row>
    <row r="456" spans="4:11" x14ac:dyDescent="0.25">
      <c r="D456" s="271"/>
      <c r="K456" s="207"/>
    </row>
    <row r="457" spans="4:11" x14ac:dyDescent="0.25">
      <c r="D457" s="271"/>
      <c r="K457" s="207"/>
    </row>
    <row r="458" spans="4:11" x14ac:dyDescent="0.25">
      <c r="D458" s="271"/>
      <c r="K458" s="207"/>
    </row>
    <row r="459" spans="4:11" x14ac:dyDescent="0.25">
      <c r="D459" s="271"/>
      <c r="K459" s="207"/>
    </row>
    <row r="460" spans="4:11" x14ac:dyDescent="0.25">
      <c r="D460" s="271"/>
      <c r="K460" s="207"/>
    </row>
    <row r="461" spans="4:11" x14ac:dyDescent="0.25">
      <c r="D461" s="271"/>
      <c r="K461" s="207"/>
    </row>
    <row r="462" spans="4:11" x14ac:dyDescent="0.25">
      <c r="D462" s="271"/>
      <c r="K462" s="207"/>
    </row>
    <row r="463" spans="4:11" x14ac:dyDescent="0.25">
      <c r="D463" s="271"/>
      <c r="K463" s="207"/>
    </row>
    <row r="464" spans="4:11" x14ac:dyDescent="0.25">
      <c r="D464" s="271"/>
      <c r="K464" s="207"/>
    </row>
    <row r="465" spans="4:11" x14ac:dyDescent="0.25">
      <c r="D465" s="271"/>
      <c r="K465" s="207"/>
    </row>
    <row r="466" spans="4:11" x14ac:dyDescent="0.25">
      <c r="D466" s="271"/>
      <c r="K466" s="207"/>
    </row>
    <row r="467" spans="4:11" x14ac:dyDescent="0.25">
      <c r="D467" s="271"/>
      <c r="K467" s="207"/>
    </row>
    <row r="468" spans="4:11" x14ac:dyDescent="0.25">
      <c r="D468" s="271"/>
      <c r="K468" s="207"/>
    </row>
    <row r="469" spans="4:11" x14ac:dyDescent="0.25">
      <c r="D469" s="271"/>
      <c r="K469" s="207"/>
    </row>
    <row r="470" spans="4:11" x14ac:dyDescent="0.25">
      <c r="D470" s="271"/>
      <c r="K470" s="207"/>
    </row>
    <row r="471" spans="4:11" x14ac:dyDescent="0.25">
      <c r="D471" s="271"/>
      <c r="K471" s="207"/>
    </row>
    <row r="472" spans="4:11" x14ac:dyDescent="0.25">
      <c r="D472" s="271"/>
      <c r="K472" s="207"/>
    </row>
    <row r="473" spans="4:11" x14ac:dyDescent="0.25">
      <c r="D473" s="271"/>
      <c r="K473" s="207"/>
    </row>
    <row r="474" spans="4:11" x14ac:dyDescent="0.25">
      <c r="D474" s="271"/>
      <c r="K474" s="207"/>
    </row>
    <row r="475" spans="4:11" x14ac:dyDescent="0.25">
      <c r="D475" s="271"/>
      <c r="K475" s="207"/>
    </row>
    <row r="476" spans="4:11" x14ac:dyDescent="0.25">
      <c r="D476" s="271"/>
      <c r="K476" s="207"/>
    </row>
    <row r="477" spans="4:11" x14ac:dyDescent="0.25">
      <c r="D477" s="271"/>
      <c r="K477" s="207"/>
    </row>
    <row r="478" spans="4:11" x14ac:dyDescent="0.25">
      <c r="D478" s="271"/>
      <c r="K478" s="207"/>
    </row>
    <row r="479" spans="4:11" x14ac:dyDescent="0.25">
      <c r="D479" s="271"/>
      <c r="K479" s="207"/>
    </row>
    <row r="480" spans="4:11" x14ac:dyDescent="0.25">
      <c r="D480" s="271"/>
      <c r="K480" s="207"/>
    </row>
    <row r="481" spans="4:11" x14ac:dyDescent="0.25">
      <c r="D481" s="271"/>
      <c r="K481" s="207"/>
    </row>
    <row r="482" spans="4:11" x14ac:dyDescent="0.25">
      <c r="D482" s="271"/>
      <c r="K482" s="207"/>
    </row>
    <row r="483" spans="4:11" x14ac:dyDescent="0.25">
      <c r="D483" s="271"/>
      <c r="K483" s="207"/>
    </row>
    <row r="484" spans="4:11" x14ac:dyDescent="0.25">
      <c r="D484" s="271"/>
      <c r="K484" s="207"/>
    </row>
    <row r="485" spans="4:11" x14ac:dyDescent="0.25">
      <c r="D485" s="271"/>
      <c r="K485" s="207"/>
    </row>
    <row r="486" spans="4:11" x14ac:dyDescent="0.25">
      <c r="D486" s="271"/>
      <c r="K486" s="207"/>
    </row>
    <row r="487" spans="4:11" x14ac:dyDescent="0.25">
      <c r="D487" s="271"/>
      <c r="K487" s="207"/>
    </row>
    <row r="488" spans="4:11" x14ac:dyDescent="0.25">
      <c r="D488" s="271"/>
      <c r="K488" s="207"/>
    </row>
    <row r="489" spans="4:11" x14ac:dyDescent="0.25">
      <c r="D489" s="271"/>
      <c r="K489" s="207"/>
    </row>
    <row r="490" spans="4:11" x14ac:dyDescent="0.25">
      <c r="D490" s="271"/>
      <c r="K490" s="207"/>
    </row>
    <row r="491" spans="4:11" x14ac:dyDescent="0.25">
      <c r="D491" s="271"/>
      <c r="K491" s="207"/>
    </row>
    <row r="492" spans="4:11" x14ac:dyDescent="0.25">
      <c r="D492" s="271"/>
      <c r="K492" s="207"/>
    </row>
    <row r="493" spans="4:11" x14ac:dyDescent="0.25">
      <c r="D493" s="271"/>
      <c r="K493" s="207"/>
    </row>
    <row r="494" spans="4:11" x14ac:dyDescent="0.25">
      <c r="D494" s="271"/>
      <c r="K494" s="207"/>
    </row>
    <row r="495" spans="4:11" x14ac:dyDescent="0.25">
      <c r="D495" s="271"/>
      <c r="K495" s="207"/>
    </row>
    <row r="496" spans="4:11" x14ac:dyDescent="0.25">
      <c r="D496" s="271"/>
      <c r="K496" s="207"/>
    </row>
    <row r="497" spans="4:11" x14ac:dyDescent="0.25">
      <c r="D497" s="271"/>
      <c r="K497" s="207"/>
    </row>
    <row r="498" spans="4:11" x14ac:dyDescent="0.25">
      <c r="D498" s="271"/>
      <c r="K498" s="207"/>
    </row>
    <row r="499" spans="4:11" x14ac:dyDescent="0.25">
      <c r="D499" s="271"/>
      <c r="K499" s="207"/>
    </row>
    <row r="500" spans="4:11" x14ac:dyDescent="0.25">
      <c r="D500" s="271"/>
      <c r="K500" s="207"/>
    </row>
    <row r="501" spans="4:11" x14ac:dyDescent="0.25">
      <c r="D501" s="271"/>
      <c r="K501" s="207"/>
    </row>
    <row r="502" spans="4:11" x14ac:dyDescent="0.25">
      <c r="D502" s="271"/>
      <c r="K502" s="207"/>
    </row>
    <row r="503" spans="4:11" x14ac:dyDescent="0.25">
      <c r="D503" s="271"/>
      <c r="K503" s="207"/>
    </row>
    <row r="504" spans="4:11" x14ac:dyDescent="0.25">
      <c r="D504" s="271"/>
      <c r="K504" s="207"/>
    </row>
    <row r="505" spans="4:11" x14ac:dyDescent="0.25">
      <c r="D505" s="271"/>
      <c r="K505" s="207"/>
    </row>
    <row r="506" spans="4:11" x14ac:dyDescent="0.25">
      <c r="D506" s="271"/>
      <c r="K506" s="207"/>
    </row>
    <row r="507" spans="4:11" x14ac:dyDescent="0.25">
      <c r="D507" s="271"/>
      <c r="K507" s="207"/>
    </row>
    <row r="508" spans="4:11" x14ac:dyDescent="0.25">
      <c r="D508" s="271"/>
      <c r="K508" s="207"/>
    </row>
    <row r="509" spans="4:11" x14ac:dyDescent="0.25">
      <c r="D509" s="271"/>
      <c r="K509" s="207"/>
    </row>
    <row r="510" spans="4:11" x14ac:dyDescent="0.25">
      <c r="D510" s="271"/>
      <c r="K510" s="207"/>
    </row>
    <row r="511" spans="4:11" x14ac:dyDescent="0.25">
      <c r="D511" s="271"/>
      <c r="K511" s="207"/>
    </row>
    <row r="512" spans="4:11" x14ac:dyDescent="0.25">
      <c r="D512" s="271"/>
      <c r="K512" s="207"/>
    </row>
    <row r="513" spans="4:11" x14ac:dyDescent="0.25">
      <c r="D513" s="271"/>
      <c r="K513" s="207"/>
    </row>
    <row r="514" spans="4:11" x14ac:dyDescent="0.25">
      <c r="D514" s="271"/>
      <c r="K514" s="207"/>
    </row>
    <row r="515" spans="4:11" x14ac:dyDescent="0.25">
      <c r="D515" s="271"/>
      <c r="K515" s="207"/>
    </row>
    <row r="516" spans="4:11" x14ac:dyDescent="0.25">
      <c r="D516" s="271"/>
      <c r="K516" s="207"/>
    </row>
    <row r="517" spans="4:11" x14ac:dyDescent="0.25">
      <c r="D517" s="271"/>
      <c r="K517" s="207"/>
    </row>
    <row r="518" spans="4:11" x14ac:dyDescent="0.25">
      <c r="D518" s="271"/>
      <c r="K518" s="207"/>
    </row>
    <row r="519" spans="4:11" x14ac:dyDescent="0.25">
      <c r="D519" s="271"/>
      <c r="K519" s="207"/>
    </row>
    <row r="520" spans="4:11" x14ac:dyDescent="0.25">
      <c r="D520" s="271"/>
      <c r="K520" s="207"/>
    </row>
    <row r="521" spans="4:11" x14ac:dyDescent="0.25">
      <c r="D521" s="271"/>
      <c r="K521" s="207"/>
    </row>
    <row r="522" spans="4:11" x14ac:dyDescent="0.25">
      <c r="D522" s="271"/>
      <c r="K522" s="207"/>
    </row>
    <row r="523" spans="4:11" x14ac:dyDescent="0.25">
      <c r="D523" s="271"/>
      <c r="K523" s="207"/>
    </row>
    <row r="524" spans="4:11" x14ac:dyDescent="0.25">
      <c r="D524" s="271"/>
      <c r="K524" s="207"/>
    </row>
    <row r="525" spans="4:11" x14ac:dyDescent="0.25">
      <c r="D525" s="271"/>
      <c r="K525" s="207"/>
    </row>
    <row r="526" spans="4:11" x14ac:dyDescent="0.25">
      <c r="D526" s="271"/>
      <c r="K526" s="207"/>
    </row>
    <row r="527" spans="4:11" x14ac:dyDescent="0.25">
      <c r="D527" s="271"/>
      <c r="K527" s="207"/>
    </row>
    <row r="528" spans="4:11" x14ac:dyDescent="0.25">
      <c r="D528" s="271"/>
      <c r="K528" s="207"/>
    </row>
    <row r="529" spans="4:11" x14ac:dyDescent="0.25">
      <c r="D529" s="271"/>
      <c r="K529" s="207"/>
    </row>
    <row r="530" spans="4:11" x14ac:dyDescent="0.25">
      <c r="D530" s="271"/>
      <c r="K530" s="207"/>
    </row>
    <row r="531" spans="4:11" x14ac:dyDescent="0.25">
      <c r="D531" s="271"/>
      <c r="K531" s="207"/>
    </row>
    <row r="532" spans="4:11" x14ac:dyDescent="0.25">
      <c r="D532" s="271"/>
      <c r="K532" s="207"/>
    </row>
    <row r="533" spans="4:11" x14ac:dyDescent="0.25">
      <c r="D533" s="271"/>
      <c r="K533" s="207"/>
    </row>
    <row r="534" spans="4:11" x14ac:dyDescent="0.25">
      <c r="D534" s="271"/>
      <c r="K534" s="207"/>
    </row>
    <row r="535" spans="4:11" x14ac:dyDescent="0.25">
      <c r="D535" s="271"/>
      <c r="K535" s="207"/>
    </row>
    <row r="536" spans="4:11" x14ac:dyDescent="0.25">
      <c r="D536" s="271"/>
      <c r="K536" s="207"/>
    </row>
    <row r="537" spans="4:11" x14ac:dyDescent="0.25">
      <c r="D537" s="271"/>
      <c r="K537" s="207"/>
    </row>
    <row r="538" spans="4:11" x14ac:dyDescent="0.25">
      <c r="D538" s="271"/>
      <c r="K538" s="207"/>
    </row>
    <row r="539" spans="4:11" x14ac:dyDescent="0.25">
      <c r="D539" s="271"/>
      <c r="K539" s="207"/>
    </row>
    <row r="540" spans="4:11" x14ac:dyDescent="0.25">
      <c r="D540" s="271"/>
      <c r="K540" s="207"/>
    </row>
    <row r="541" spans="4:11" x14ac:dyDescent="0.25">
      <c r="D541" s="271"/>
      <c r="K541" s="207"/>
    </row>
    <row r="542" spans="4:11" x14ac:dyDescent="0.25">
      <c r="D542" s="271"/>
      <c r="K542" s="207"/>
    </row>
    <row r="543" spans="4:11" x14ac:dyDescent="0.25">
      <c r="D543" s="271"/>
      <c r="K543" s="207"/>
    </row>
    <row r="544" spans="4:11" x14ac:dyDescent="0.25">
      <c r="D544" s="271"/>
      <c r="K544" s="207"/>
    </row>
    <row r="545" spans="4:11" x14ac:dyDescent="0.25">
      <c r="D545" s="271"/>
      <c r="K545" s="207"/>
    </row>
    <row r="546" spans="4:11" x14ac:dyDescent="0.25">
      <c r="D546" s="271"/>
      <c r="K546" s="207"/>
    </row>
    <row r="547" spans="4:11" x14ac:dyDescent="0.25">
      <c r="D547" s="271"/>
      <c r="K547" s="207"/>
    </row>
    <row r="548" spans="4:11" x14ac:dyDescent="0.25">
      <c r="D548" s="271"/>
      <c r="K548" s="207"/>
    </row>
    <row r="549" spans="4:11" x14ac:dyDescent="0.25">
      <c r="D549" s="271"/>
      <c r="K549" s="207"/>
    </row>
    <row r="550" spans="4:11" x14ac:dyDescent="0.25">
      <c r="D550" s="271"/>
      <c r="K550" s="207"/>
    </row>
    <row r="551" spans="4:11" x14ac:dyDescent="0.25">
      <c r="D551" s="271"/>
      <c r="K551" s="207"/>
    </row>
    <row r="552" spans="4:11" x14ac:dyDescent="0.25">
      <c r="D552" s="271"/>
      <c r="K552" s="207"/>
    </row>
    <row r="553" spans="4:11" x14ac:dyDescent="0.25">
      <c r="D553" s="271"/>
      <c r="K553" s="207"/>
    </row>
    <row r="554" spans="4:11" x14ac:dyDescent="0.25">
      <c r="D554" s="271"/>
      <c r="K554" s="207"/>
    </row>
    <row r="555" spans="4:11" x14ac:dyDescent="0.25">
      <c r="D555" s="271"/>
      <c r="K555" s="207"/>
    </row>
    <row r="556" spans="4:11" x14ac:dyDescent="0.25">
      <c r="D556" s="271"/>
      <c r="K556" s="207"/>
    </row>
    <row r="557" spans="4:11" x14ac:dyDescent="0.25">
      <c r="D557" s="271"/>
      <c r="K557" s="207"/>
    </row>
    <row r="558" spans="4:11" x14ac:dyDescent="0.25">
      <c r="D558" s="271"/>
      <c r="K558" s="207"/>
    </row>
    <row r="559" spans="4:11" x14ac:dyDescent="0.25">
      <c r="D559" s="271"/>
      <c r="K559" s="207"/>
    </row>
    <row r="560" spans="4:11" x14ac:dyDescent="0.25">
      <c r="D560" s="271"/>
      <c r="K560" s="207"/>
    </row>
    <row r="561" spans="4:11" x14ac:dyDescent="0.25">
      <c r="D561" s="271"/>
      <c r="K561" s="207"/>
    </row>
    <row r="562" spans="4:11" x14ac:dyDescent="0.25">
      <c r="D562" s="271"/>
      <c r="K562" s="207"/>
    </row>
    <row r="563" spans="4:11" x14ac:dyDescent="0.25">
      <c r="D563" s="271"/>
      <c r="K563" s="207"/>
    </row>
    <row r="564" spans="4:11" x14ac:dyDescent="0.25">
      <c r="D564" s="271"/>
      <c r="K564" s="207"/>
    </row>
    <row r="565" spans="4:11" x14ac:dyDescent="0.25">
      <c r="D565" s="271"/>
      <c r="K565" s="207"/>
    </row>
    <row r="566" spans="4:11" x14ac:dyDescent="0.25">
      <c r="D566" s="271"/>
      <c r="K566" s="207"/>
    </row>
    <row r="567" spans="4:11" x14ac:dyDescent="0.25">
      <c r="D567" s="271"/>
      <c r="K567" s="207"/>
    </row>
    <row r="568" spans="4:11" x14ac:dyDescent="0.25">
      <c r="D568" s="271"/>
      <c r="K568" s="207"/>
    </row>
    <row r="569" spans="4:11" x14ac:dyDescent="0.25">
      <c r="D569" s="271"/>
      <c r="K569" s="207"/>
    </row>
    <row r="570" spans="4:11" x14ac:dyDescent="0.25">
      <c r="D570" s="271"/>
      <c r="K570" s="207"/>
    </row>
    <row r="571" spans="4:11" x14ac:dyDescent="0.25">
      <c r="D571" s="271"/>
      <c r="K571" s="207"/>
    </row>
    <row r="572" spans="4:11" x14ac:dyDescent="0.25">
      <c r="D572" s="271"/>
      <c r="K572" s="207"/>
    </row>
    <row r="573" spans="4:11" x14ac:dyDescent="0.25">
      <c r="D573" s="271"/>
      <c r="K573" s="207"/>
    </row>
    <row r="574" spans="4:11" x14ac:dyDescent="0.25">
      <c r="D574" s="271"/>
      <c r="K574" s="207"/>
    </row>
    <row r="575" spans="4:11" x14ac:dyDescent="0.25">
      <c r="D575" s="271"/>
      <c r="K575" s="207"/>
    </row>
    <row r="576" spans="4:11" x14ac:dyDescent="0.25">
      <c r="D576" s="271"/>
      <c r="K576" s="207"/>
    </row>
    <row r="577" spans="4:11" x14ac:dyDescent="0.25">
      <c r="D577" s="271"/>
      <c r="K577" s="207"/>
    </row>
    <row r="578" spans="4:11" x14ac:dyDescent="0.25">
      <c r="D578" s="271"/>
      <c r="K578" s="207"/>
    </row>
    <row r="579" spans="4:11" x14ac:dyDescent="0.25">
      <c r="D579" s="271"/>
      <c r="K579" s="207"/>
    </row>
    <row r="580" spans="4:11" x14ac:dyDescent="0.25">
      <c r="D580" s="271"/>
      <c r="K580" s="207"/>
    </row>
    <row r="581" spans="4:11" x14ac:dyDescent="0.25">
      <c r="D581" s="271"/>
      <c r="K581" s="207"/>
    </row>
    <row r="582" spans="4:11" x14ac:dyDescent="0.25">
      <c r="D582" s="271"/>
      <c r="K582" s="207"/>
    </row>
    <row r="583" spans="4:11" x14ac:dyDescent="0.25">
      <c r="D583" s="271"/>
      <c r="K583" s="207"/>
    </row>
    <row r="584" spans="4:11" x14ac:dyDescent="0.25">
      <c r="D584" s="271"/>
      <c r="K584" s="207"/>
    </row>
    <row r="585" spans="4:11" x14ac:dyDescent="0.25">
      <c r="D585" s="271"/>
      <c r="K585" s="207"/>
    </row>
    <row r="586" spans="4:11" x14ac:dyDescent="0.25">
      <c r="D586" s="271"/>
      <c r="K586" s="207"/>
    </row>
    <row r="587" spans="4:11" x14ac:dyDescent="0.25">
      <c r="D587" s="271"/>
      <c r="K587" s="207"/>
    </row>
    <row r="588" spans="4:11" x14ac:dyDescent="0.25">
      <c r="D588" s="271"/>
      <c r="K588" s="207"/>
    </row>
    <row r="589" spans="4:11" x14ac:dyDescent="0.25">
      <c r="D589" s="271"/>
      <c r="K589" s="207"/>
    </row>
    <row r="590" spans="4:11" x14ac:dyDescent="0.25">
      <c r="D590" s="271"/>
      <c r="K590" s="207"/>
    </row>
    <row r="591" spans="4:11" x14ac:dyDescent="0.25">
      <c r="D591" s="271"/>
      <c r="K591" s="207"/>
    </row>
    <row r="592" spans="4:11" x14ac:dyDescent="0.25">
      <c r="D592" s="271"/>
      <c r="K592" s="207"/>
    </row>
    <row r="593" spans="4:11" x14ac:dyDescent="0.25">
      <c r="D593" s="271"/>
      <c r="K593" s="207"/>
    </row>
    <row r="594" spans="4:11" x14ac:dyDescent="0.25">
      <c r="D594" s="271"/>
      <c r="K594" s="207"/>
    </row>
    <row r="595" spans="4:11" x14ac:dyDescent="0.25">
      <c r="D595" s="271"/>
      <c r="K595" s="207"/>
    </row>
    <row r="596" spans="4:11" x14ac:dyDescent="0.25">
      <c r="D596" s="271"/>
      <c r="K596" s="207"/>
    </row>
    <row r="597" spans="4:11" x14ac:dyDescent="0.25">
      <c r="D597" s="271"/>
      <c r="K597" s="207"/>
    </row>
    <row r="598" spans="4:11" x14ac:dyDescent="0.25">
      <c r="D598" s="271"/>
      <c r="K598" s="207"/>
    </row>
    <row r="599" spans="4:11" x14ac:dyDescent="0.25">
      <c r="D599" s="271"/>
      <c r="K599" s="207"/>
    </row>
    <row r="600" spans="4:11" x14ac:dyDescent="0.25">
      <c r="D600" s="271"/>
      <c r="K600" s="207"/>
    </row>
    <row r="601" spans="4:11" x14ac:dyDescent="0.25">
      <c r="D601" s="271"/>
      <c r="K601" s="207"/>
    </row>
    <row r="602" spans="4:11" x14ac:dyDescent="0.25">
      <c r="D602" s="271"/>
      <c r="K602" s="207"/>
    </row>
    <row r="603" spans="4:11" x14ac:dyDescent="0.25">
      <c r="D603" s="271"/>
      <c r="K603" s="207"/>
    </row>
    <row r="604" spans="4:11" x14ac:dyDescent="0.25">
      <c r="D604" s="271"/>
      <c r="K604" s="207"/>
    </row>
    <row r="605" spans="4:11" x14ac:dyDescent="0.25">
      <c r="D605" s="271"/>
      <c r="K605" s="207"/>
    </row>
    <row r="606" spans="4:11" x14ac:dyDescent="0.25">
      <c r="D606" s="271"/>
      <c r="K606" s="207"/>
    </row>
    <row r="607" spans="4:11" x14ac:dyDescent="0.25">
      <c r="D607" s="271"/>
      <c r="K607" s="207"/>
    </row>
    <row r="608" spans="4:11" x14ac:dyDescent="0.25">
      <c r="D608" s="271"/>
      <c r="K608" s="207"/>
    </row>
    <row r="609" spans="4:11" x14ac:dyDescent="0.25">
      <c r="D609" s="271"/>
      <c r="K609" s="207"/>
    </row>
    <row r="610" spans="4:11" x14ac:dyDescent="0.25">
      <c r="D610" s="271"/>
      <c r="K610" s="207"/>
    </row>
    <row r="611" spans="4:11" x14ac:dyDescent="0.25">
      <c r="D611" s="271"/>
      <c r="K611" s="207"/>
    </row>
    <row r="612" spans="4:11" x14ac:dyDescent="0.25">
      <c r="D612" s="271"/>
      <c r="K612" s="207"/>
    </row>
    <row r="613" spans="4:11" x14ac:dyDescent="0.25">
      <c r="D613" s="271"/>
      <c r="K613" s="207"/>
    </row>
    <row r="614" spans="4:11" x14ac:dyDescent="0.25">
      <c r="D614" s="271"/>
      <c r="K614" s="207"/>
    </row>
    <row r="615" spans="4:11" x14ac:dyDescent="0.25">
      <c r="D615" s="271"/>
      <c r="K615" s="207"/>
    </row>
    <row r="616" spans="4:11" x14ac:dyDescent="0.25">
      <c r="D616" s="271"/>
      <c r="K616" s="207"/>
    </row>
    <row r="617" spans="4:11" x14ac:dyDescent="0.25">
      <c r="D617" s="271"/>
      <c r="K617" s="207"/>
    </row>
    <row r="618" spans="4:11" x14ac:dyDescent="0.25">
      <c r="D618" s="271"/>
      <c r="K618" s="207"/>
    </row>
    <row r="619" spans="4:11" x14ac:dyDescent="0.25">
      <c r="D619" s="271"/>
      <c r="K619" s="207"/>
    </row>
    <row r="620" spans="4:11" x14ac:dyDescent="0.25">
      <c r="D620" s="271"/>
      <c r="K620" s="207"/>
    </row>
    <row r="621" spans="4:11" x14ac:dyDescent="0.25">
      <c r="D621" s="271"/>
      <c r="K621" s="207"/>
    </row>
    <row r="622" spans="4:11" x14ac:dyDescent="0.25">
      <c r="D622" s="271"/>
      <c r="K622" s="207"/>
    </row>
    <row r="623" spans="4:11" x14ac:dyDescent="0.25">
      <c r="D623" s="271"/>
      <c r="K623" s="207"/>
    </row>
    <row r="624" spans="4:11" x14ac:dyDescent="0.25">
      <c r="D624" s="271"/>
      <c r="K624" s="207"/>
    </row>
    <row r="625" spans="4:11" x14ac:dyDescent="0.25">
      <c r="D625" s="271"/>
      <c r="K625" s="207"/>
    </row>
    <row r="626" spans="4:11" x14ac:dyDescent="0.25">
      <c r="D626" s="271"/>
      <c r="K626" s="207"/>
    </row>
    <row r="627" spans="4:11" x14ac:dyDescent="0.25">
      <c r="D627" s="271"/>
      <c r="K627" s="207"/>
    </row>
    <row r="628" spans="4:11" x14ac:dyDescent="0.25">
      <c r="D628" s="271"/>
      <c r="K628" s="207"/>
    </row>
    <row r="629" spans="4:11" x14ac:dyDescent="0.25">
      <c r="D629" s="271"/>
      <c r="K629" s="207"/>
    </row>
    <row r="630" spans="4:11" x14ac:dyDescent="0.25">
      <c r="D630" s="271"/>
      <c r="K630" s="207"/>
    </row>
    <row r="631" spans="4:11" x14ac:dyDescent="0.25">
      <c r="D631" s="271"/>
      <c r="K631" s="207"/>
    </row>
    <row r="632" spans="4:11" x14ac:dyDescent="0.25">
      <c r="D632" s="271"/>
      <c r="K632" s="207"/>
    </row>
    <row r="633" spans="4:11" x14ac:dyDescent="0.25">
      <c r="D633" s="271"/>
      <c r="K633" s="207"/>
    </row>
    <row r="634" spans="4:11" x14ac:dyDescent="0.25">
      <c r="D634" s="271"/>
      <c r="K634" s="207"/>
    </row>
    <row r="635" spans="4:11" x14ac:dyDescent="0.25">
      <c r="D635" s="271"/>
      <c r="K635" s="207"/>
    </row>
    <row r="636" spans="4:11" x14ac:dyDescent="0.25">
      <c r="D636" s="271"/>
      <c r="K636" s="207"/>
    </row>
    <row r="637" spans="4:11" x14ac:dyDescent="0.25">
      <c r="D637" s="271"/>
      <c r="K637" s="207"/>
    </row>
    <row r="638" spans="4:11" x14ac:dyDescent="0.25">
      <c r="D638" s="271"/>
      <c r="K638" s="207"/>
    </row>
    <row r="639" spans="4:11" x14ac:dyDescent="0.25">
      <c r="D639" s="271"/>
      <c r="K639" s="207"/>
    </row>
    <row r="640" spans="4:11" x14ac:dyDescent="0.25">
      <c r="D640" s="271"/>
      <c r="K640" s="207"/>
    </row>
    <row r="641" spans="4:11" x14ac:dyDescent="0.25">
      <c r="D641" s="271"/>
      <c r="K641" s="207"/>
    </row>
    <row r="642" spans="4:11" x14ac:dyDescent="0.25">
      <c r="D642" s="271"/>
      <c r="K642" s="207"/>
    </row>
    <row r="643" spans="4:11" x14ac:dyDescent="0.25">
      <c r="D643" s="271"/>
      <c r="K643" s="207"/>
    </row>
    <row r="644" spans="4:11" x14ac:dyDescent="0.25">
      <c r="D644" s="271"/>
      <c r="K644" s="207"/>
    </row>
    <row r="645" spans="4:11" x14ac:dyDescent="0.25">
      <c r="D645" s="271"/>
      <c r="K645" s="207"/>
    </row>
    <row r="646" spans="4:11" x14ac:dyDescent="0.25">
      <c r="D646" s="271"/>
      <c r="K646" s="207"/>
    </row>
    <row r="647" spans="4:11" x14ac:dyDescent="0.25">
      <c r="D647" s="271"/>
      <c r="K647" s="207"/>
    </row>
    <row r="648" spans="4:11" x14ac:dyDescent="0.25">
      <c r="D648" s="271"/>
      <c r="K648" s="207"/>
    </row>
    <row r="649" spans="4:11" x14ac:dyDescent="0.25">
      <c r="D649" s="271"/>
      <c r="K649" s="207"/>
    </row>
    <row r="650" spans="4:11" x14ac:dyDescent="0.25">
      <c r="D650" s="271"/>
      <c r="K650" s="207"/>
    </row>
    <row r="651" spans="4:11" x14ac:dyDescent="0.25">
      <c r="D651" s="271"/>
      <c r="K651" s="207"/>
    </row>
    <row r="652" spans="4:11" x14ac:dyDescent="0.25">
      <c r="D652" s="271"/>
      <c r="K652" s="207"/>
    </row>
    <row r="653" spans="4:11" x14ac:dyDescent="0.25">
      <c r="D653" s="271"/>
      <c r="K653" s="207"/>
    </row>
    <row r="654" spans="4:11" x14ac:dyDescent="0.25">
      <c r="D654" s="271"/>
      <c r="K654" s="207"/>
    </row>
    <row r="655" spans="4:11" x14ac:dyDescent="0.25">
      <c r="D655" s="271"/>
      <c r="K655" s="207"/>
    </row>
    <row r="656" spans="4:11" x14ac:dyDescent="0.25">
      <c r="D656" s="271"/>
      <c r="K656" s="207"/>
    </row>
    <row r="657" spans="4:11" x14ac:dyDescent="0.25">
      <c r="D657" s="271"/>
      <c r="K657" s="207"/>
    </row>
    <row r="658" spans="4:11" x14ac:dyDescent="0.25">
      <c r="D658" s="271"/>
      <c r="K658" s="207"/>
    </row>
    <row r="659" spans="4:11" x14ac:dyDescent="0.25">
      <c r="D659" s="271"/>
      <c r="K659" s="207"/>
    </row>
    <row r="660" spans="4:11" x14ac:dyDescent="0.25">
      <c r="D660" s="271"/>
      <c r="K660" s="207"/>
    </row>
    <row r="661" spans="4:11" x14ac:dyDescent="0.25">
      <c r="D661" s="271"/>
      <c r="K661" s="207"/>
    </row>
    <row r="662" spans="4:11" x14ac:dyDescent="0.25">
      <c r="D662" s="271"/>
      <c r="K662" s="207"/>
    </row>
    <row r="663" spans="4:11" x14ac:dyDescent="0.25">
      <c r="D663" s="271"/>
      <c r="K663" s="207"/>
    </row>
    <row r="664" spans="4:11" x14ac:dyDescent="0.25">
      <c r="D664" s="271"/>
      <c r="K664" s="207"/>
    </row>
    <row r="665" spans="4:11" x14ac:dyDescent="0.25">
      <c r="D665" s="271"/>
      <c r="K665" s="207"/>
    </row>
    <row r="666" spans="4:11" x14ac:dyDescent="0.25">
      <c r="D666" s="271"/>
      <c r="K666" s="207"/>
    </row>
    <row r="667" spans="4:11" x14ac:dyDescent="0.25">
      <c r="D667" s="271"/>
      <c r="K667" s="207"/>
    </row>
    <row r="668" spans="4:11" x14ac:dyDescent="0.25">
      <c r="D668" s="271"/>
      <c r="K668" s="207"/>
    </row>
    <row r="669" spans="4:11" x14ac:dyDescent="0.25">
      <c r="D669" s="271"/>
      <c r="K669" s="207"/>
    </row>
    <row r="670" spans="4:11" x14ac:dyDescent="0.25">
      <c r="D670" s="271"/>
      <c r="K670" s="207"/>
    </row>
    <row r="671" spans="4:11" x14ac:dyDescent="0.25">
      <c r="D671" s="271"/>
      <c r="K671" s="207"/>
    </row>
    <row r="672" spans="4:11" x14ac:dyDescent="0.25">
      <c r="D672" s="271"/>
      <c r="K672" s="207"/>
    </row>
    <row r="673" spans="4:11" x14ac:dyDescent="0.25">
      <c r="D673" s="271"/>
      <c r="K673" s="207"/>
    </row>
    <row r="674" spans="4:11" x14ac:dyDescent="0.25">
      <c r="D674" s="271"/>
      <c r="K674" s="207"/>
    </row>
    <row r="675" spans="4:11" x14ac:dyDescent="0.25">
      <c r="D675" s="271"/>
      <c r="K675" s="207"/>
    </row>
    <row r="676" spans="4:11" x14ac:dyDescent="0.25">
      <c r="D676" s="271"/>
      <c r="K676" s="207"/>
    </row>
    <row r="677" spans="4:11" x14ac:dyDescent="0.25">
      <c r="D677" s="271"/>
      <c r="K677" s="207"/>
    </row>
    <row r="678" spans="4:11" x14ac:dyDescent="0.25">
      <c r="D678" s="271"/>
      <c r="K678" s="207"/>
    </row>
    <row r="679" spans="4:11" x14ac:dyDescent="0.25">
      <c r="D679" s="271"/>
      <c r="K679" s="207"/>
    </row>
    <row r="680" spans="4:11" x14ac:dyDescent="0.25">
      <c r="D680" s="271"/>
      <c r="K680" s="207"/>
    </row>
    <row r="681" spans="4:11" x14ac:dyDescent="0.25">
      <c r="D681" s="271"/>
      <c r="K681" s="207"/>
    </row>
    <row r="682" spans="4:11" x14ac:dyDescent="0.25">
      <c r="D682" s="271"/>
      <c r="K682" s="207"/>
    </row>
    <row r="683" spans="4:11" x14ac:dyDescent="0.25">
      <c r="D683" s="271"/>
      <c r="K683" s="207"/>
    </row>
    <row r="684" spans="4:11" x14ac:dyDescent="0.25">
      <c r="D684" s="271"/>
      <c r="K684" s="207"/>
    </row>
    <row r="685" spans="4:11" x14ac:dyDescent="0.25">
      <c r="D685" s="271"/>
      <c r="K685" s="207"/>
    </row>
    <row r="686" spans="4:11" x14ac:dyDescent="0.25">
      <c r="D686" s="271"/>
      <c r="K686" s="207"/>
    </row>
    <row r="687" spans="4:11" x14ac:dyDescent="0.25">
      <c r="D687" s="271"/>
      <c r="K687" s="207"/>
    </row>
    <row r="688" spans="4:11" x14ac:dyDescent="0.25">
      <c r="D688" s="271"/>
      <c r="K688" s="207"/>
    </row>
    <row r="689" spans="4:11" x14ac:dyDescent="0.25">
      <c r="D689" s="271"/>
      <c r="K689" s="207"/>
    </row>
    <row r="690" spans="4:11" x14ac:dyDescent="0.25">
      <c r="D690" s="271"/>
      <c r="K690" s="207"/>
    </row>
    <row r="691" spans="4:11" x14ac:dyDescent="0.25">
      <c r="D691" s="271"/>
      <c r="K691" s="207"/>
    </row>
    <row r="692" spans="4:11" x14ac:dyDescent="0.25">
      <c r="D692" s="271"/>
      <c r="K692" s="207"/>
    </row>
    <row r="693" spans="4:11" x14ac:dyDescent="0.25">
      <c r="D693" s="271"/>
      <c r="K693" s="207"/>
    </row>
    <row r="694" spans="4:11" x14ac:dyDescent="0.25">
      <c r="D694" s="271"/>
      <c r="K694" s="207"/>
    </row>
    <row r="695" spans="4:11" x14ac:dyDescent="0.25">
      <c r="D695" s="271"/>
      <c r="K695" s="207"/>
    </row>
    <row r="696" spans="4:11" x14ac:dyDescent="0.25">
      <c r="D696" s="271"/>
      <c r="K696" s="207"/>
    </row>
    <row r="697" spans="4:11" x14ac:dyDescent="0.25">
      <c r="D697" s="271"/>
      <c r="K697" s="207"/>
    </row>
    <row r="698" spans="4:11" x14ac:dyDescent="0.25">
      <c r="D698" s="271"/>
      <c r="K698" s="207"/>
    </row>
    <row r="699" spans="4:11" x14ac:dyDescent="0.25">
      <c r="D699" s="271"/>
      <c r="K699" s="207"/>
    </row>
    <row r="700" spans="4:11" x14ac:dyDescent="0.25">
      <c r="D700" s="271"/>
      <c r="K700" s="207"/>
    </row>
    <row r="701" spans="4:11" x14ac:dyDescent="0.25">
      <c r="D701" s="271"/>
      <c r="K701" s="207"/>
    </row>
    <row r="702" spans="4:11" x14ac:dyDescent="0.25">
      <c r="D702" s="271"/>
      <c r="K702" s="207"/>
    </row>
    <row r="703" spans="4:11" x14ac:dyDescent="0.25">
      <c r="D703" s="271"/>
      <c r="K703" s="207"/>
    </row>
    <row r="704" spans="4:11" x14ac:dyDescent="0.25">
      <c r="D704" s="271"/>
      <c r="K704" s="207"/>
    </row>
    <row r="705" spans="4:11" x14ac:dyDescent="0.25">
      <c r="D705" s="271"/>
      <c r="K705" s="207"/>
    </row>
    <row r="706" spans="4:11" x14ac:dyDescent="0.25">
      <c r="D706" s="271"/>
      <c r="K706" s="207"/>
    </row>
    <row r="707" spans="4:11" x14ac:dyDescent="0.25">
      <c r="D707" s="271"/>
      <c r="K707" s="207"/>
    </row>
    <row r="708" spans="4:11" x14ac:dyDescent="0.25">
      <c r="D708" s="271"/>
      <c r="K708" s="207"/>
    </row>
    <row r="709" spans="4:11" x14ac:dyDescent="0.25">
      <c r="D709" s="271"/>
      <c r="K709" s="207"/>
    </row>
    <row r="710" spans="4:11" x14ac:dyDescent="0.25">
      <c r="D710" s="271"/>
      <c r="K710" s="207"/>
    </row>
    <row r="711" spans="4:11" x14ac:dyDescent="0.25">
      <c r="D711" s="271"/>
      <c r="K711" s="207"/>
    </row>
    <row r="712" spans="4:11" x14ac:dyDescent="0.25">
      <c r="D712" s="271"/>
      <c r="K712" s="207"/>
    </row>
    <row r="713" spans="4:11" x14ac:dyDescent="0.25">
      <c r="D713" s="271"/>
      <c r="K713" s="207"/>
    </row>
    <row r="714" spans="4:11" x14ac:dyDescent="0.25">
      <c r="D714" s="271"/>
      <c r="K714" s="207"/>
    </row>
    <row r="715" spans="4:11" x14ac:dyDescent="0.25">
      <c r="D715" s="271"/>
      <c r="K715" s="207"/>
    </row>
    <row r="716" spans="4:11" x14ac:dyDescent="0.25">
      <c r="D716" s="271"/>
      <c r="K716" s="207"/>
    </row>
    <row r="717" spans="4:11" x14ac:dyDescent="0.25">
      <c r="D717" s="271"/>
      <c r="K717" s="207"/>
    </row>
    <row r="718" spans="4:11" x14ac:dyDescent="0.25">
      <c r="D718" s="271"/>
      <c r="K718" s="207"/>
    </row>
    <row r="719" spans="4:11" x14ac:dyDescent="0.25">
      <c r="D719" s="271"/>
      <c r="K719" s="207"/>
    </row>
    <row r="720" spans="4:11" x14ac:dyDescent="0.25">
      <c r="D720" s="271"/>
      <c r="K720" s="207"/>
    </row>
    <row r="721" spans="4:11" x14ac:dyDescent="0.25">
      <c r="D721" s="271"/>
      <c r="K721" s="207"/>
    </row>
    <row r="722" spans="4:11" x14ac:dyDescent="0.25">
      <c r="D722" s="271"/>
      <c r="K722" s="207"/>
    </row>
    <row r="723" spans="4:11" x14ac:dyDescent="0.25">
      <c r="D723" s="271"/>
      <c r="K723" s="207"/>
    </row>
    <row r="724" spans="4:11" x14ac:dyDescent="0.25">
      <c r="D724" s="271"/>
      <c r="K724" s="207"/>
    </row>
    <row r="725" spans="4:11" x14ac:dyDescent="0.25">
      <c r="D725" s="271"/>
      <c r="K725" s="207"/>
    </row>
    <row r="726" spans="4:11" x14ac:dyDescent="0.25">
      <c r="D726" s="271"/>
      <c r="K726" s="207"/>
    </row>
    <row r="727" spans="4:11" x14ac:dyDescent="0.25">
      <c r="D727" s="271"/>
      <c r="K727" s="207"/>
    </row>
    <row r="728" spans="4:11" x14ac:dyDescent="0.25">
      <c r="D728" s="271"/>
      <c r="K728" s="207"/>
    </row>
    <row r="729" spans="4:11" x14ac:dyDescent="0.25">
      <c r="D729" s="271"/>
      <c r="K729" s="207"/>
    </row>
    <row r="730" spans="4:11" x14ac:dyDescent="0.25">
      <c r="D730" s="271"/>
      <c r="K730" s="207"/>
    </row>
    <row r="731" spans="4:11" x14ac:dyDescent="0.25">
      <c r="D731" s="271"/>
      <c r="K731" s="207"/>
    </row>
    <row r="732" spans="4:11" x14ac:dyDescent="0.25">
      <c r="D732" s="271"/>
      <c r="K732" s="207"/>
    </row>
    <row r="733" spans="4:11" x14ac:dyDescent="0.25">
      <c r="D733" s="271"/>
      <c r="K733" s="207"/>
    </row>
    <row r="734" spans="4:11" x14ac:dyDescent="0.25">
      <c r="D734" s="271"/>
      <c r="K734" s="207"/>
    </row>
    <row r="735" spans="4:11" x14ac:dyDescent="0.25">
      <c r="D735" s="271"/>
      <c r="K735" s="207"/>
    </row>
    <row r="736" spans="4:11" x14ac:dyDescent="0.25">
      <c r="D736" s="271"/>
      <c r="K736" s="207"/>
    </row>
    <row r="737" spans="4:11" x14ac:dyDescent="0.25">
      <c r="D737" s="271"/>
      <c r="K737" s="207"/>
    </row>
    <row r="738" spans="4:11" x14ac:dyDescent="0.25">
      <c r="D738" s="271"/>
      <c r="K738" s="207"/>
    </row>
    <row r="739" spans="4:11" x14ac:dyDescent="0.25">
      <c r="D739" s="271"/>
      <c r="K739" s="207"/>
    </row>
    <row r="740" spans="4:11" x14ac:dyDescent="0.25">
      <c r="D740" s="271"/>
      <c r="K740" s="207"/>
    </row>
    <row r="741" spans="4:11" x14ac:dyDescent="0.25">
      <c r="D741" s="271"/>
      <c r="K741" s="207"/>
    </row>
    <row r="742" spans="4:11" x14ac:dyDescent="0.25">
      <c r="D742" s="271"/>
      <c r="K742" s="207"/>
    </row>
    <row r="743" spans="4:11" x14ac:dyDescent="0.25">
      <c r="D743" s="271"/>
      <c r="K743" s="207"/>
    </row>
    <row r="744" spans="4:11" x14ac:dyDescent="0.25">
      <c r="D744" s="271"/>
      <c r="K744" s="207"/>
    </row>
    <row r="745" spans="4:11" x14ac:dyDescent="0.25">
      <c r="D745" s="271"/>
      <c r="K745" s="207"/>
    </row>
    <row r="746" spans="4:11" x14ac:dyDescent="0.25">
      <c r="D746" s="271"/>
      <c r="K746" s="207"/>
    </row>
    <row r="747" spans="4:11" x14ac:dyDescent="0.25">
      <c r="D747" s="271"/>
      <c r="K747" s="207"/>
    </row>
    <row r="748" spans="4:11" x14ac:dyDescent="0.25">
      <c r="D748" s="271"/>
      <c r="K748" s="207"/>
    </row>
    <row r="749" spans="4:11" x14ac:dyDescent="0.25">
      <c r="D749" s="271"/>
      <c r="K749" s="207"/>
    </row>
    <row r="750" spans="4:11" x14ac:dyDescent="0.25">
      <c r="D750" s="271"/>
      <c r="K750" s="207"/>
    </row>
    <row r="751" spans="4:11" x14ac:dyDescent="0.25">
      <c r="D751" s="271"/>
      <c r="K751" s="207"/>
    </row>
    <row r="752" spans="4:11" x14ac:dyDescent="0.25">
      <c r="D752" s="271"/>
      <c r="K752" s="207"/>
    </row>
    <row r="753" spans="4:11" x14ac:dyDescent="0.25">
      <c r="D753" s="271"/>
      <c r="K753" s="207"/>
    </row>
    <row r="754" spans="4:11" x14ac:dyDescent="0.25">
      <c r="D754" s="271"/>
      <c r="K754" s="207"/>
    </row>
    <row r="755" spans="4:11" x14ac:dyDescent="0.25">
      <c r="D755" s="271"/>
      <c r="K755" s="207"/>
    </row>
    <row r="756" spans="4:11" x14ac:dyDescent="0.25">
      <c r="D756" s="271"/>
      <c r="K756" s="207"/>
    </row>
    <row r="757" spans="4:11" x14ac:dyDescent="0.25">
      <c r="D757" s="271"/>
      <c r="K757" s="207"/>
    </row>
    <row r="758" spans="4:11" x14ac:dyDescent="0.25">
      <c r="D758" s="271"/>
      <c r="K758" s="207"/>
    </row>
    <row r="759" spans="4:11" x14ac:dyDescent="0.25">
      <c r="D759" s="271"/>
      <c r="K759" s="207"/>
    </row>
    <row r="760" spans="4:11" x14ac:dyDescent="0.25">
      <c r="D760" s="271"/>
      <c r="K760" s="207"/>
    </row>
    <row r="761" spans="4:11" x14ac:dyDescent="0.25">
      <c r="D761" s="271"/>
      <c r="K761" s="207"/>
    </row>
    <row r="762" spans="4:11" x14ac:dyDescent="0.25">
      <c r="D762" s="271"/>
      <c r="K762" s="207"/>
    </row>
    <row r="763" spans="4:11" x14ac:dyDescent="0.25">
      <c r="D763" s="271"/>
      <c r="K763" s="207"/>
    </row>
    <row r="764" spans="4:11" x14ac:dyDescent="0.25">
      <c r="D764" s="271"/>
      <c r="K764" s="207"/>
    </row>
    <row r="765" spans="4:11" x14ac:dyDescent="0.25">
      <c r="D765" s="271"/>
      <c r="K765" s="207"/>
    </row>
    <row r="766" spans="4:11" x14ac:dyDescent="0.25">
      <c r="D766" s="271"/>
      <c r="K766" s="207"/>
    </row>
    <row r="767" spans="4:11" x14ac:dyDescent="0.25">
      <c r="D767" s="271"/>
      <c r="K767" s="207"/>
    </row>
    <row r="768" spans="4:11" x14ac:dyDescent="0.25">
      <c r="D768" s="271"/>
      <c r="K768" s="207"/>
    </row>
    <row r="769" spans="4:11" x14ac:dyDescent="0.25">
      <c r="D769" s="271"/>
      <c r="K769" s="207"/>
    </row>
    <row r="770" spans="4:11" x14ac:dyDescent="0.25">
      <c r="D770" s="271"/>
      <c r="K770" s="207"/>
    </row>
    <row r="771" spans="4:11" x14ac:dyDescent="0.25">
      <c r="D771" s="271"/>
      <c r="K771" s="207"/>
    </row>
    <row r="772" spans="4:11" x14ac:dyDescent="0.25">
      <c r="D772" s="271"/>
      <c r="K772" s="207"/>
    </row>
    <row r="773" spans="4:11" x14ac:dyDescent="0.25">
      <c r="D773" s="271"/>
      <c r="K773" s="207"/>
    </row>
    <row r="774" spans="4:11" x14ac:dyDescent="0.25">
      <c r="D774" s="271"/>
      <c r="K774" s="207"/>
    </row>
    <row r="775" spans="4:11" x14ac:dyDescent="0.25">
      <c r="D775" s="271"/>
      <c r="K775" s="207"/>
    </row>
    <row r="776" spans="4:11" x14ac:dyDescent="0.25">
      <c r="D776" s="271"/>
      <c r="K776" s="207"/>
    </row>
    <row r="777" spans="4:11" x14ac:dyDescent="0.25">
      <c r="D777" s="271"/>
      <c r="K777" s="207"/>
    </row>
    <row r="778" spans="4:11" x14ac:dyDescent="0.25">
      <c r="D778" s="271"/>
      <c r="K778" s="207"/>
    </row>
    <row r="779" spans="4:11" x14ac:dyDescent="0.25">
      <c r="D779" s="271"/>
      <c r="K779" s="207"/>
    </row>
    <row r="780" spans="4:11" x14ac:dyDescent="0.25">
      <c r="D780" s="271"/>
      <c r="K780" s="207"/>
    </row>
    <row r="781" spans="4:11" x14ac:dyDescent="0.25">
      <c r="D781" s="271"/>
      <c r="K781" s="207"/>
    </row>
    <row r="782" spans="4:11" x14ac:dyDescent="0.25">
      <c r="D782" s="271"/>
      <c r="K782" s="207"/>
    </row>
    <row r="783" spans="4:11" x14ac:dyDescent="0.25">
      <c r="D783" s="271"/>
      <c r="K783" s="207"/>
    </row>
    <row r="784" spans="4:11" x14ac:dyDescent="0.25">
      <c r="D784" s="271"/>
      <c r="K784" s="207"/>
    </row>
    <row r="785" spans="4:11" x14ac:dyDescent="0.25">
      <c r="D785" s="271"/>
      <c r="K785" s="207"/>
    </row>
    <row r="786" spans="4:11" x14ac:dyDescent="0.25">
      <c r="D786" s="271"/>
      <c r="K786" s="207"/>
    </row>
    <row r="787" spans="4:11" x14ac:dyDescent="0.25">
      <c r="D787" s="271"/>
      <c r="K787" s="207"/>
    </row>
    <row r="788" spans="4:11" x14ac:dyDescent="0.25">
      <c r="D788" s="271"/>
      <c r="K788" s="207"/>
    </row>
    <row r="789" spans="4:11" x14ac:dyDescent="0.25">
      <c r="D789" s="271"/>
      <c r="K789" s="207"/>
    </row>
    <row r="790" spans="4:11" x14ac:dyDescent="0.25">
      <c r="D790" s="271"/>
      <c r="K790" s="207"/>
    </row>
    <row r="791" spans="4:11" x14ac:dyDescent="0.25">
      <c r="D791" s="271"/>
      <c r="K791" s="207"/>
    </row>
    <row r="792" spans="4:11" x14ac:dyDescent="0.25">
      <c r="D792" s="271"/>
      <c r="K792" s="207"/>
    </row>
    <row r="793" spans="4:11" x14ac:dyDescent="0.25">
      <c r="D793" s="271"/>
      <c r="K793" s="207"/>
    </row>
    <row r="794" spans="4:11" x14ac:dyDescent="0.25">
      <c r="D794" s="271"/>
      <c r="K794" s="207"/>
    </row>
    <row r="795" spans="4:11" x14ac:dyDescent="0.25">
      <c r="D795" s="271"/>
      <c r="K795" s="207"/>
    </row>
    <row r="796" spans="4:11" x14ac:dyDescent="0.25">
      <c r="D796" s="271"/>
      <c r="K796" s="207"/>
    </row>
    <row r="797" spans="4:11" x14ac:dyDescent="0.25">
      <c r="D797" s="271"/>
      <c r="K797" s="207"/>
    </row>
    <row r="798" spans="4:11" x14ac:dyDescent="0.25">
      <c r="D798" s="271"/>
      <c r="K798" s="207"/>
    </row>
    <row r="799" spans="4:11" x14ac:dyDescent="0.25">
      <c r="D799" s="271"/>
      <c r="K799" s="207"/>
    </row>
    <row r="800" spans="4:11" x14ac:dyDescent="0.25">
      <c r="D800" s="271"/>
      <c r="K800" s="207"/>
    </row>
    <row r="801" spans="4:11" x14ac:dyDescent="0.25">
      <c r="D801" s="271"/>
      <c r="K801" s="207"/>
    </row>
    <row r="802" spans="4:11" x14ac:dyDescent="0.25">
      <c r="D802" s="271"/>
      <c r="K802" s="207"/>
    </row>
    <row r="803" spans="4:11" x14ac:dyDescent="0.25">
      <c r="D803" s="271"/>
      <c r="K803" s="207"/>
    </row>
    <row r="804" spans="4:11" x14ac:dyDescent="0.25">
      <c r="D804" s="271"/>
      <c r="K804" s="207"/>
    </row>
    <row r="805" spans="4:11" x14ac:dyDescent="0.25">
      <c r="D805" s="271"/>
      <c r="K805" s="207"/>
    </row>
    <row r="806" spans="4:11" x14ac:dyDescent="0.25">
      <c r="D806" s="271"/>
      <c r="K806" s="207"/>
    </row>
    <row r="807" spans="4:11" x14ac:dyDescent="0.25">
      <c r="D807" s="271"/>
      <c r="K807" s="207"/>
    </row>
    <row r="808" spans="4:11" x14ac:dyDescent="0.25">
      <c r="D808" s="271"/>
      <c r="K808" s="207"/>
    </row>
    <row r="809" spans="4:11" x14ac:dyDescent="0.25">
      <c r="D809" s="271"/>
      <c r="K809" s="207"/>
    </row>
    <row r="810" spans="4:11" x14ac:dyDescent="0.25">
      <c r="D810" s="271"/>
      <c r="K810" s="207"/>
    </row>
    <row r="811" spans="4:11" x14ac:dyDescent="0.25">
      <c r="D811" s="271"/>
      <c r="K811" s="207"/>
    </row>
    <row r="812" spans="4:11" x14ac:dyDescent="0.25">
      <c r="D812" s="271"/>
      <c r="K812" s="207"/>
    </row>
    <row r="813" spans="4:11" x14ac:dyDescent="0.25">
      <c r="D813" s="271"/>
      <c r="K813" s="207"/>
    </row>
    <row r="814" spans="4:11" x14ac:dyDescent="0.25">
      <c r="D814" s="271"/>
      <c r="K814" s="207"/>
    </row>
    <row r="815" spans="4:11" x14ac:dyDescent="0.25">
      <c r="D815" s="271"/>
      <c r="K815" s="207"/>
    </row>
    <row r="816" spans="4:11" x14ac:dyDescent="0.25">
      <c r="D816" s="271"/>
      <c r="K816" s="207"/>
    </row>
    <row r="817" spans="4:11" x14ac:dyDescent="0.25">
      <c r="D817" s="271"/>
      <c r="K817" s="207"/>
    </row>
    <row r="818" spans="4:11" x14ac:dyDescent="0.25">
      <c r="D818" s="271"/>
      <c r="K818" s="207"/>
    </row>
    <row r="819" spans="4:11" x14ac:dyDescent="0.25">
      <c r="D819" s="271"/>
      <c r="K819" s="207"/>
    </row>
    <row r="820" spans="4:11" x14ac:dyDescent="0.25">
      <c r="D820" s="271"/>
      <c r="K820" s="207"/>
    </row>
    <row r="821" spans="4:11" x14ac:dyDescent="0.25">
      <c r="D821" s="271"/>
      <c r="K821" s="207"/>
    </row>
    <row r="822" spans="4:11" x14ac:dyDescent="0.25">
      <c r="D822" s="271"/>
      <c r="K822" s="207"/>
    </row>
    <row r="823" spans="4:11" x14ac:dyDescent="0.25">
      <c r="D823" s="271"/>
      <c r="K823" s="207"/>
    </row>
    <row r="824" spans="4:11" x14ac:dyDescent="0.25">
      <c r="D824" s="271"/>
      <c r="K824" s="207"/>
    </row>
    <row r="825" spans="4:11" x14ac:dyDescent="0.25">
      <c r="D825" s="271"/>
      <c r="K825" s="207"/>
    </row>
    <row r="826" spans="4:11" x14ac:dyDescent="0.25">
      <c r="D826" s="271"/>
      <c r="K826" s="207"/>
    </row>
    <row r="827" spans="4:11" x14ac:dyDescent="0.25">
      <c r="D827" s="271"/>
      <c r="K827" s="207"/>
    </row>
    <row r="828" spans="4:11" x14ac:dyDescent="0.25">
      <c r="D828" s="271"/>
      <c r="K828" s="207"/>
    </row>
    <row r="829" spans="4:11" x14ac:dyDescent="0.25">
      <c r="D829" s="271"/>
      <c r="K829" s="207"/>
    </row>
    <row r="830" spans="4:11" x14ac:dyDescent="0.25">
      <c r="D830" s="271"/>
      <c r="K830" s="207"/>
    </row>
    <row r="831" spans="4:11" x14ac:dyDescent="0.25">
      <c r="D831" s="271"/>
      <c r="K831" s="207"/>
    </row>
    <row r="832" spans="4:11" x14ac:dyDescent="0.25">
      <c r="D832" s="271"/>
      <c r="K832" s="207"/>
    </row>
    <row r="833" spans="4:11" x14ac:dyDescent="0.25">
      <c r="D833" s="271"/>
      <c r="K833" s="207"/>
    </row>
    <row r="834" spans="4:11" x14ac:dyDescent="0.25">
      <c r="D834" s="271"/>
      <c r="K834" s="207"/>
    </row>
    <row r="835" spans="4:11" x14ac:dyDescent="0.25">
      <c r="D835" s="271"/>
      <c r="K835" s="207"/>
    </row>
    <row r="836" spans="4:11" x14ac:dyDescent="0.25">
      <c r="D836" s="271"/>
      <c r="K836" s="207"/>
    </row>
    <row r="837" spans="4:11" x14ac:dyDescent="0.25">
      <c r="D837" s="271"/>
      <c r="K837" s="207"/>
    </row>
    <row r="838" spans="4:11" x14ac:dyDescent="0.25">
      <c r="D838" s="271"/>
      <c r="K838" s="207"/>
    </row>
    <row r="839" spans="4:11" x14ac:dyDescent="0.25">
      <c r="D839" s="271"/>
      <c r="K839" s="207"/>
    </row>
    <row r="840" spans="4:11" x14ac:dyDescent="0.25">
      <c r="D840" s="271"/>
      <c r="K840" s="207"/>
    </row>
    <row r="841" spans="4:11" x14ac:dyDescent="0.25">
      <c r="D841" s="271"/>
      <c r="K841" s="207"/>
    </row>
    <row r="842" spans="4:11" x14ac:dyDescent="0.25">
      <c r="D842" s="271"/>
      <c r="K842" s="207"/>
    </row>
    <row r="843" spans="4:11" x14ac:dyDescent="0.25">
      <c r="D843" s="271"/>
      <c r="K843" s="207"/>
    </row>
    <row r="844" spans="4:11" x14ac:dyDescent="0.25">
      <c r="D844" s="271"/>
      <c r="K844" s="207"/>
    </row>
    <row r="845" spans="4:11" x14ac:dyDescent="0.25">
      <c r="D845" s="271"/>
      <c r="K845" s="207"/>
    </row>
    <row r="846" spans="4:11" x14ac:dyDescent="0.25">
      <c r="D846" s="271"/>
      <c r="K846" s="207"/>
    </row>
    <row r="847" spans="4:11" x14ac:dyDescent="0.25">
      <c r="D847" s="271"/>
      <c r="K847" s="207"/>
    </row>
    <row r="848" spans="4:11" x14ac:dyDescent="0.25">
      <c r="D848" s="271"/>
      <c r="K848" s="207"/>
    </row>
    <row r="849" spans="4:11" x14ac:dyDescent="0.25">
      <c r="D849" s="271"/>
      <c r="K849" s="207"/>
    </row>
    <row r="850" spans="4:11" x14ac:dyDescent="0.25">
      <c r="D850" s="271"/>
      <c r="K850" s="207"/>
    </row>
    <row r="851" spans="4:11" x14ac:dyDescent="0.25">
      <c r="D851" s="271"/>
      <c r="K851" s="207"/>
    </row>
    <row r="852" spans="4:11" x14ac:dyDescent="0.25">
      <c r="D852" s="271"/>
      <c r="K852" s="207"/>
    </row>
    <row r="853" spans="4:11" x14ac:dyDescent="0.25">
      <c r="D853" s="271"/>
      <c r="K853" s="207"/>
    </row>
    <row r="854" spans="4:11" x14ac:dyDescent="0.25">
      <c r="D854" s="271"/>
      <c r="K854" s="207"/>
    </row>
    <row r="855" spans="4:11" x14ac:dyDescent="0.25">
      <c r="D855" s="271"/>
      <c r="K855" s="207"/>
    </row>
    <row r="856" spans="4:11" x14ac:dyDescent="0.25">
      <c r="D856" s="271"/>
      <c r="K856" s="207"/>
    </row>
    <row r="857" spans="4:11" x14ac:dyDescent="0.25">
      <c r="D857" s="271"/>
      <c r="K857" s="207"/>
    </row>
    <row r="858" spans="4:11" x14ac:dyDescent="0.25">
      <c r="D858" s="271"/>
      <c r="K858" s="207"/>
    </row>
    <row r="859" spans="4:11" x14ac:dyDescent="0.25">
      <c r="D859" s="271"/>
      <c r="K859" s="207"/>
    </row>
    <row r="860" spans="4:11" x14ac:dyDescent="0.25">
      <c r="D860" s="271"/>
      <c r="K860" s="207"/>
    </row>
    <row r="861" spans="4:11" x14ac:dyDescent="0.25">
      <c r="D861" s="271"/>
      <c r="K861" s="207"/>
    </row>
    <row r="862" spans="4:11" x14ac:dyDescent="0.25">
      <c r="D862" s="271"/>
      <c r="K862" s="207"/>
    </row>
    <row r="863" spans="4:11" x14ac:dyDescent="0.25">
      <c r="D863" s="271"/>
      <c r="K863" s="207"/>
    </row>
    <row r="864" spans="4:11" x14ac:dyDescent="0.25">
      <c r="D864" s="271"/>
      <c r="K864" s="207"/>
    </row>
    <row r="865" spans="4:11" x14ac:dyDescent="0.25">
      <c r="D865" s="271"/>
      <c r="K865" s="207"/>
    </row>
    <row r="866" spans="4:11" x14ac:dyDescent="0.25">
      <c r="D866" s="271"/>
      <c r="K866" s="207"/>
    </row>
    <row r="867" spans="4:11" x14ac:dyDescent="0.25">
      <c r="D867" s="271"/>
      <c r="K867" s="207"/>
    </row>
    <row r="868" spans="4:11" x14ac:dyDescent="0.25">
      <c r="D868" s="271"/>
      <c r="K868" s="207"/>
    </row>
    <row r="869" spans="4:11" x14ac:dyDescent="0.25">
      <c r="D869" s="271"/>
      <c r="K869" s="207"/>
    </row>
    <row r="870" spans="4:11" x14ac:dyDescent="0.25">
      <c r="D870" s="271"/>
      <c r="K870" s="207"/>
    </row>
    <row r="871" spans="4:11" x14ac:dyDescent="0.25">
      <c r="D871" s="271"/>
      <c r="K871" s="207"/>
    </row>
    <row r="872" spans="4:11" x14ac:dyDescent="0.25">
      <c r="D872" s="271"/>
      <c r="K872" s="207"/>
    </row>
    <row r="873" spans="4:11" x14ac:dyDescent="0.25">
      <c r="D873" s="271"/>
      <c r="K873" s="207"/>
    </row>
    <row r="874" spans="4:11" x14ac:dyDescent="0.25">
      <c r="D874" s="271"/>
      <c r="K874" s="207"/>
    </row>
    <row r="875" spans="4:11" x14ac:dyDescent="0.25">
      <c r="D875" s="271"/>
      <c r="K875" s="207"/>
    </row>
    <row r="876" spans="4:11" x14ac:dyDescent="0.25">
      <c r="D876" s="271"/>
      <c r="K876" s="207"/>
    </row>
    <row r="877" spans="4:11" x14ac:dyDescent="0.25">
      <c r="D877" s="271"/>
      <c r="K877" s="207"/>
    </row>
    <row r="878" spans="4:11" x14ac:dyDescent="0.25">
      <c r="D878" s="271"/>
      <c r="K878" s="207"/>
    </row>
    <row r="879" spans="4:11" x14ac:dyDescent="0.25">
      <c r="D879" s="271"/>
      <c r="K879" s="207"/>
    </row>
    <row r="880" spans="4:11" x14ac:dyDescent="0.25">
      <c r="D880" s="271"/>
      <c r="K880" s="207"/>
    </row>
    <row r="881" spans="4:11" x14ac:dyDescent="0.25">
      <c r="D881" s="271"/>
      <c r="K881" s="207"/>
    </row>
    <row r="882" spans="4:11" x14ac:dyDescent="0.25">
      <c r="D882" s="271"/>
      <c r="K882" s="207"/>
    </row>
    <row r="883" spans="4:11" x14ac:dyDescent="0.25">
      <c r="D883" s="271"/>
      <c r="K883" s="207"/>
    </row>
    <row r="884" spans="4:11" x14ac:dyDescent="0.25">
      <c r="D884" s="271"/>
      <c r="K884" s="207"/>
    </row>
    <row r="885" spans="4:11" x14ac:dyDescent="0.25">
      <c r="D885" s="271"/>
      <c r="K885" s="207"/>
    </row>
    <row r="886" spans="4:11" x14ac:dyDescent="0.25">
      <c r="D886" s="271"/>
      <c r="K886" s="207"/>
    </row>
    <row r="887" spans="4:11" x14ac:dyDescent="0.25">
      <c r="D887" s="271"/>
      <c r="K887" s="207"/>
    </row>
    <row r="888" spans="4:11" x14ac:dyDescent="0.25">
      <c r="D888" s="271"/>
      <c r="K888" s="207"/>
    </row>
    <row r="889" spans="4:11" x14ac:dyDescent="0.25">
      <c r="D889" s="271"/>
      <c r="K889" s="207"/>
    </row>
    <row r="890" spans="4:11" x14ac:dyDescent="0.25">
      <c r="D890" s="271"/>
      <c r="K890" s="207"/>
    </row>
    <row r="891" spans="4:11" x14ac:dyDescent="0.25">
      <c r="D891" s="271"/>
      <c r="K891" s="207"/>
    </row>
    <row r="892" spans="4:11" x14ac:dyDescent="0.25">
      <c r="D892" s="271"/>
      <c r="K892" s="207"/>
    </row>
    <row r="893" spans="4:11" x14ac:dyDescent="0.25">
      <c r="D893" s="271"/>
      <c r="K893" s="207"/>
    </row>
    <row r="894" spans="4:11" x14ac:dyDescent="0.25">
      <c r="D894" s="271"/>
      <c r="K894" s="207"/>
    </row>
    <row r="895" spans="4:11" x14ac:dyDescent="0.25">
      <c r="D895" s="271"/>
      <c r="K895" s="207"/>
    </row>
    <row r="896" spans="4:11" x14ac:dyDescent="0.25">
      <c r="D896" s="271"/>
      <c r="K896" s="207"/>
    </row>
    <row r="897" spans="4:11" x14ac:dyDescent="0.25">
      <c r="D897" s="271"/>
      <c r="K897" s="207"/>
    </row>
    <row r="898" spans="4:11" x14ac:dyDescent="0.25">
      <c r="D898" s="271"/>
      <c r="K898" s="207"/>
    </row>
    <row r="899" spans="4:11" x14ac:dyDescent="0.25">
      <c r="D899" s="271"/>
      <c r="K899" s="207"/>
    </row>
    <row r="900" spans="4:11" x14ac:dyDescent="0.25">
      <c r="D900" s="271"/>
      <c r="K900" s="207"/>
    </row>
    <row r="901" spans="4:11" x14ac:dyDescent="0.25">
      <c r="D901" s="271"/>
      <c r="K901" s="207"/>
    </row>
    <row r="902" spans="4:11" x14ac:dyDescent="0.25">
      <c r="D902" s="271"/>
      <c r="K902" s="207"/>
    </row>
    <row r="903" spans="4:11" x14ac:dyDescent="0.25">
      <c r="D903" s="271"/>
      <c r="K903" s="207"/>
    </row>
    <row r="904" spans="4:11" x14ac:dyDescent="0.25">
      <c r="D904" s="271"/>
      <c r="K904" s="207"/>
    </row>
    <row r="905" spans="4:11" x14ac:dyDescent="0.25">
      <c r="D905" s="271"/>
      <c r="K905" s="207"/>
    </row>
    <row r="906" spans="4:11" x14ac:dyDescent="0.25">
      <c r="D906" s="271"/>
      <c r="K906" s="207"/>
    </row>
    <row r="907" spans="4:11" x14ac:dyDescent="0.25">
      <c r="D907" s="271"/>
      <c r="K907" s="207"/>
    </row>
    <row r="908" spans="4:11" x14ac:dyDescent="0.25">
      <c r="D908" s="271"/>
      <c r="K908" s="207"/>
    </row>
    <row r="909" spans="4:11" x14ac:dyDescent="0.25">
      <c r="D909" s="271"/>
      <c r="K909" s="207"/>
    </row>
    <row r="910" spans="4:11" x14ac:dyDescent="0.25">
      <c r="D910" s="271"/>
      <c r="K910" s="207"/>
    </row>
    <row r="911" spans="4:11" x14ac:dyDescent="0.25">
      <c r="D911" s="271"/>
      <c r="K911" s="207"/>
    </row>
    <row r="912" spans="4:11" x14ac:dyDescent="0.25">
      <c r="D912" s="271"/>
      <c r="K912" s="207"/>
    </row>
    <row r="913" spans="4:11" x14ac:dyDescent="0.25">
      <c r="D913" s="271"/>
      <c r="K913" s="207"/>
    </row>
    <row r="914" spans="4:11" x14ac:dyDescent="0.25">
      <c r="D914" s="271"/>
      <c r="K914" s="207"/>
    </row>
    <row r="915" spans="4:11" x14ac:dyDescent="0.25">
      <c r="D915" s="271"/>
      <c r="K915" s="207"/>
    </row>
    <row r="916" spans="4:11" x14ac:dyDescent="0.25">
      <c r="D916" s="271"/>
      <c r="K916" s="207"/>
    </row>
    <row r="917" spans="4:11" x14ac:dyDescent="0.25">
      <c r="D917" s="271"/>
      <c r="K917" s="207"/>
    </row>
    <row r="918" spans="4:11" x14ac:dyDescent="0.25">
      <c r="D918" s="271"/>
      <c r="K918" s="207"/>
    </row>
    <row r="919" spans="4:11" x14ac:dyDescent="0.25">
      <c r="D919" s="271"/>
      <c r="K919" s="207"/>
    </row>
    <row r="920" spans="4:11" x14ac:dyDescent="0.25">
      <c r="D920" s="271"/>
      <c r="K920" s="207"/>
    </row>
    <row r="921" spans="4:11" x14ac:dyDescent="0.25">
      <c r="D921" s="271"/>
      <c r="K921" s="207"/>
    </row>
    <row r="922" spans="4:11" x14ac:dyDescent="0.25">
      <c r="D922" s="271"/>
      <c r="K922" s="207"/>
    </row>
    <row r="923" spans="4:11" x14ac:dyDescent="0.25">
      <c r="D923" s="271"/>
      <c r="K923" s="207"/>
    </row>
    <row r="924" spans="4:11" x14ac:dyDescent="0.25">
      <c r="D924" s="271"/>
      <c r="K924" s="207"/>
    </row>
    <row r="925" spans="4:11" x14ac:dyDescent="0.25">
      <c r="D925" s="271"/>
      <c r="K925" s="207"/>
    </row>
    <row r="926" spans="4:11" x14ac:dyDescent="0.25">
      <c r="D926" s="271"/>
      <c r="K926" s="207"/>
    </row>
    <row r="927" spans="4:11" x14ac:dyDescent="0.25">
      <c r="D927" s="271"/>
      <c r="K927" s="207"/>
    </row>
    <row r="928" spans="4:11" x14ac:dyDescent="0.25">
      <c r="D928" s="271"/>
      <c r="K928" s="207"/>
    </row>
    <row r="929" spans="4:11" x14ac:dyDescent="0.25">
      <c r="D929" s="271"/>
      <c r="K929" s="207"/>
    </row>
    <row r="930" spans="4:11" x14ac:dyDescent="0.25">
      <c r="D930" s="271"/>
      <c r="K930" s="207"/>
    </row>
    <row r="931" spans="4:11" x14ac:dyDescent="0.25">
      <c r="D931" s="271"/>
      <c r="K931" s="207"/>
    </row>
    <row r="932" spans="4:11" x14ac:dyDescent="0.25">
      <c r="D932" s="271"/>
      <c r="K932" s="207"/>
    </row>
    <row r="933" spans="4:11" x14ac:dyDescent="0.25">
      <c r="D933" s="271"/>
      <c r="K933" s="207"/>
    </row>
    <row r="934" spans="4:11" x14ac:dyDescent="0.25">
      <c r="D934" s="271"/>
      <c r="K934" s="207"/>
    </row>
    <row r="935" spans="4:11" x14ac:dyDescent="0.25">
      <c r="D935" s="271"/>
      <c r="K935" s="207"/>
    </row>
    <row r="936" spans="4:11" x14ac:dyDescent="0.25">
      <c r="D936" s="271"/>
      <c r="K936" s="207"/>
    </row>
    <row r="937" spans="4:11" x14ac:dyDescent="0.25">
      <c r="D937" s="271"/>
      <c r="K937" s="207"/>
    </row>
    <row r="938" spans="4:11" x14ac:dyDescent="0.25">
      <c r="D938" s="271"/>
      <c r="K938" s="207"/>
    </row>
    <row r="939" spans="4:11" x14ac:dyDescent="0.25">
      <c r="D939" s="271"/>
      <c r="K939" s="207"/>
    </row>
    <row r="940" spans="4:11" x14ac:dyDescent="0.25">
      <c r="D940" s="271"/>
      <c r="K940" s="207"/>
    </row>
    <row r="941" spans="4:11" x14ac:dyDescent="0.25">
      <c r="D941" s="271"/>
      <c r="K941" s="207"/>
    </row>
    <row r="942" spans="4:11" x14ac:dyDescent="0.25">
      <c r="D942" s="271"/>
      <c r="K942" s="207"/>
    </row>
    <row r="943" spans="4:11" x14ac:dyDescent="0.25">
      <c r="D943" s="271"/>
      <c r="K943" s="207"/>
    </row>
    <row r="944" spans="4:11" x14ac:dyDescent="0.25">
      <c r="D944" s="271"/>
      <c r="K944" s="207"/>
    </row>
    <row r="945" spans="4:11" x14ac:dyDescent="0.25">
      <c r="D945" s="271"/>
      <c r="K945" s="207"/>
    </row>
    <row r="946" spans="4:11" x14ac:dyDescent="0.25">
      <c r="D946" s="271"/>
      <c r="K946" s="207"/>
    </row>
    <row r="947" spans="4:11" x14ac:dyDescent="0.25">
      <c r="D947" s="271"/>
      <c r="K947" s="207"/>
    </row>
    <row r="948" spans="4:11" x14ac:dyDescent="0.25">
      <c r="D948" s="271"/>
      <c r="K948" s="207"/>
    </row>
    <row r="949" spans="4:11" x14ac:dyDescent="0.25">
      <c r="D949" s="271"/>
      <c r="K949" s="207"/>
    </row>
    <row r="950" spans="4:11" x14ac:dyDescent="0.25">
      <c r="D950" s="271"/>
      <c r="K950" s="207"/>
    </row>
    <row r="951" spans="4:11" x14ac:dyDescent="0.25">
      <c r="D951" s="271"/>
      <c r="K951" s="207"/>
    </row>
    <row r="952" spans="4:11" x14ac:dyDescent="0.25">
      <c r="D952" s="271"/>
      <c r="K952" s="207"/>
    </row>
    <row r="953" spans="4:11" x14ac:dyDescent="0.25">
      <c r="D953" s="271"/>
      <c r="K953" s="207"/>
    </row>
    <row r="954" spans="4:11" x14ac:dyDescent="0.25">
      <c r="D954" s="271"/>
      <c r="K954" s="207"/>
    </row>
    <row r="955" spans="4:11" x14ac:dyDescent="0.25">
      <c r="D955" s="271"/>
      <c r="K955" s="207"/>
    </row>
    <row r="956" spans="4:11" x14ac:dyDescent="0.25">
      <c r="D956" s="271"/>
      <c r="K956" s="207"/>
    </row>
    <row r="957" spans="4:11" x14ac:dyDescent="0.25">
      <c r="D957" s="271"/>
      <c r="K957" s="207"/>
    </row>
    <row r="958" spans="4:11" x14ac:dyDescent="0.25">
      <c r="D958" s="271"/>
      <c r="K958" s="207"/>
    </row>
    <row r="959" spans="4:11" x14ac:dyDescent="0.25">
      <c r="D959" s="271"/>
      <c r="K959" s="207"/>
    </row>
    <row r="960" spans="4:11" x14ac:dyDescent="0.25">
      <c r="D960" s="271"/>
      <c r="K960" s="207"/>
    </row>
    <row r="961" spans="4:11" x14ac:dyDescent="0.25">
      <c r="D961" s="271"/>
      <c r="K961" s="207"/>
    </row>
    <row r="962" spans="4:11" x14ac:dyDescent="0.25">
      <c r="D962" s="271"/>
      <c r="K962" s="207"/>
    </row>
    <row r="963" spans="4:11" x14ac:dyDescent="0.25">
      <c r="D963" s="271"/>
      <c r="K963" s="207"/>
    </row>
    <row r="964" spans="4:11" x14ac:dyDescent="0.25">
      <c r="D964" s="271"/>
      <c r="K964" s="207"/>
    </row>
    <row r="965" spans="4:11" x14ac:dyDescent="0.25">
      <c r="D965" s="271"/>
      <c r="K965" s="207"/>
    </row>
    <row r="966" spans="4:11" x14ac:dyDescent="0.25">
      <c r="D966" s="271"/>
      <c r="K966" s="207"/>
    </row>
    <row r="967" spans="4:11" x14ac:dyDescent="0.25">
      <c r="D967" s="271"/>
      <c r="K967" s="207"/>
    </row>
    <row r="968" spans="4:11" x14ac:dyDescent="0.25">
      <c r="D968" s="271"/>
      <c r="K968" s="207"/>
    </row>
    <row r="969" spans="4:11" x14ac:dyDescent="0.25">
      <c r="D969" s="271"/>
      <c r="K969" s="207"/>
    </row>
    <row r="970" spans="4:11" x14ac:dyDescent="0.25">
      <c r="D970" s="271"/>
      <c r="K970" s="207"/>
    </row>
    <row r="971" spans="4:11" x14ac:dyDescent="0.25">
      <c r="D971" s="271"/>
      <c r="K971" s="207"/>
    </row>
    <row r="972" spans="4:11" x14ac:dyDescent="0.25">
      <c r="D972" s="271"/>
      <c r="K972" s="207"/>
    </row>
    <row r="973" spans="4:11" x14ac:dyDescent="0.25">
      <c r="D973" s="271"/>
      <c r="K973" s="207"/>
    </row>
    <row r="974" spans="4:11" x14ac:dyDescent="0.25">
      <c r="D974" s="271"/>
      <c r="K974" s="207"/>
    </row>
    <row r="975" spans="4:11" x14ac:dyDescent="0.25">
      <c r="D975" s="271"/>
      <c r="K975" s="207"/>
    </row>
    <row r="976" spans="4:11" x14ac:dyDescent="0.25">
      <c r="D976" s="271"/>
      <c r="K976" s="207"/>
    </row>
    <row r="977" spans="4:11" x14ac:dyDescent="0.25">
      <c r="D977" s="271"/>
      <c r="K977" s="207"/>
    </row>
    <row r="978" spans="4:11" x14ac:dyDescent="0.25">
      <c r="D978" s="271"/>
      <c r="K978" s="207"/>
    </row>
    <row r="979" spans="4:11" x14ac:dyDescent="0.25">
      <c r="D979" s="271"/>
      <c r="K979" s="207"/>
    </row>
    <row r="980" spans="4:11" x14ac:dyDescent="0.25">
      <c r="D980" s="271"/>
      <c r="K980" s="207"/>
    </row>
    <row r="981" spans="4:11" x14ac:dyDescent="0.25">
      <c r="D981" s="271"/>
      <c r="K981" s="207"/>
    </row>
    <row r="982" spans="4:11" x14ac:dyDescent="0.25">
      <c r="D982" s="271"/>
      <c r="K982" s="207"/>
    </row>
    <row r="983" spans="4:11" x14ac:dyDescent="0.25">
      <c r="D983" s="271"/>
      <c r="K983" s="207"/>
    </row>
    <row r="984" spans="4:11" x14ac:dyDescent="0.25">
      <c r="D984" s="271"/>
      <c r="K984" s="207"/>
    </row>
    <row r="985" spans="4:11" x14ac:dyDescent="0.25">
      <c r="D985" s="271"/>
      <c r="K985" s="207"/>
    </row>
    <row r="986" spans="4:11" x14ac:dyDescent="0.25">
      <c r="D986" s="271"/>
      <c r="K986" s="207"/>
    </row>
    <row r="987" spans="4:11" x14ac:dyDescent="0.25">
      <c r="D987" s="271"/>
      <c r="K987" s="207"/>
    </row>
    <row r="988" spans="4:11" x14ac:dyDescent="0.25">
      <c r="D988" s="271"/>
      <c r="K988" s="207"/>
    </row>
    <row r="989" spans="4:11" x14ac:dyDescent="0.25">
      <c r="D989" s="271"/>
      <c r="K989" s="207"/>
    </row>
    <row r="990" spans="4:11" x14ac:dyDescent="0.25">
      <c r="D990" s="271"/>
      <c r="K990" s="207"/>
    </row>
    <row r="991" spans="4:11" x14ac:dyDescent="0.25">
      <c r="D991" s="271"/>
      <c r="K991" s="207"/>
    </row>
    <row r="992" spans="4:11" x14ac:dyDescent="0.25">
      <c r="D992" s="271"/>
      <c r="K992" s="207"/>
    </row>
    <row r="993" spans="4:11" x14ac:dyDescent="0.25">
      <c r="D993" s="271"/>
      <c r="K993"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77"/>
  <sheetViews>
    <sheetView showGridLines="0" topLeftCell="B1" workbookViewId="0">
      <selection activeCell="K15" sqref="K15"/>
    </sheetView>
  </sheetViews>
  <sheetFormatPr baseColWidth="10" defaultColWidth="12.625" defaultRowHeight="15" customHeight="1" x14ac:dyDescent="0.2"/>
  <cols>
    <col min="1" max="1" width="35" customWidth="1"/>
    <col min="2" max="4" width="12.625" style="736"/>
    <col min="5" max="5" width="10.75" style="736" customWidth="1"/>
    <col min="6" max="6" width="10.625" style="736" customWidth="1"/>
    <col min="7" max="7" width="12.625" style="736"/>
    <col min="8" max="8" width="9.125" style="736" customWidth="1"/>
    <col min="9" max="9" width="10.125" style="736" customWidth="1"/>
    <col min="10" max="10" width="19.5" style="736" customWidth="1"/>
    <col min="11" max="11" width="12.625" bestFit="1" customWidth="1"/>
  </cols>
  <sheetData>
    <row r="1" spans="1:11" ht="15.75" x14ac:dyDescent="0.25">
      <c r="A1" s="138"/>
      <c r="B1" s="803"/>
      <c r="C1" s="542"/>
      <c r="D1" s="542"/>
      <c r="E1" s="542"/>
      <c r="F1" s="542"/>
      <c r="G1" s="542"/>
      <c r="H1" s="542"/>
      <c r="I1" s="542"/>
      <c r="J1" s="542"/>
      <c r="K1" s="35"/>
    </row>
    <row r="2" spans="1:11" x14ac:dyDescent="0.25">
      <c r="A2" s="39" t="s">
        <v>105</v>
      </c>
      <c r="B2" s="544"/>
      <c r="C2" s="544"/>
      <c r="D2" s="544"/>
      <c r="E2" s="544"/>
      <c r="F2" s="544"/>
      <c r="G2" s="544"/>
      <c r="H2" s="544"/>
      <c r="I2" s="544"/>
      <c r="J2" s="544"/>
      <c r="K2" s="82" t="s">
        <v>106</v>
      </c>
    </row>
    <row r="3" spans="1:11" x14ac:dyDescent="0.25">
      <c r="A3" s="43" t="s">
        <v>107</v>
      </c>
      <c r="B3" s="544"/>
      <c r="C3" s="544"/>
      <c r="D3" s="544"/>
      <c r="E3" s="544"/>
      <c r="F3" s="544"/>
      <c r="G3" s="544"/>
      <c r="H3" s="544"/>
      <c r="I3" s="544"/>
      <c r="J3" s="544"/>
      <c r="K3" s="83"/>
    </row>
    <row r="4" spans="1:11" x14ac:dyDescent="0.25">
      <c r="A4" s="719" t="s">
        <v>3204</v>
      </c>
      <c r="B4" s="544"/>
      <c r="C4" s="544"/>
      <c r="D4" s="544"/>
      <c r="E4" s="544"/>
      <c r="F4" s="544"/>
      <c r="G4" s="544"/>
      <c r="H4" s="544"/>
      <c r="I4" s="544"/>
      <c r="J4" s="544"/>
      <c r="K4" s="83"/>
    </row>
    <row r="5" spans="1:11" x14ac:dyDescent="0.25">
      <c r="A5" s="96"/>
      <c r="B5" s="250"/>
      <c r="C5" s="250"/>
      <c r="D5" s="250"/>
      <c r="E5" s="250"/>
      <c r="F5" s="250"/>
      <c r="G5" s="250"/>
      <c r="H5" s="250"/>
      <c r="I5" s="250"/>
      <c r="J5" s="250"/>
      <c r="K5" s="96"/>
    </row>
    <row r="6" spans="1:11" x14ac:dyDescent="0.25">
      <c r="A6" s="340" t="s">
        <v>108</v>
      </c>
      <c r="B6" s="578" t="s">
        <v>109</v>
      </c>
      <c r="C6" s="578" t="s">
        <v>110</v>
      </c>
      <c r="D6" s="578"/>
      <c r="E6" s="986" t="s">
        <v>111</v>
      </c>
      <c r="F6" s="969"/>
      <c r="G6" s="578" t="s">
        <v>112</v>
      </c>
      <c r="H6" s="986" t="s">
        <v>113</v>
      </c>
      <c r="I6" s="969"/>
      <c r="J6" s="578" t="s">
        <v>114</v>
      </c>
      <c r="K6" s="341" t="s">
        <v>115</v>
      </c>
    </row>
    <row r="7" spans="1:11" ht="15" customHeight="1" x14ac:dyDescent="0.2">
      <c r="A7" s="985" t="s">
        <v>116</v>
      </c>
      <c r="B7" s="971" t="s">
        <v>117</v>
      </c>
      <c r="C7" s="971" t="s">
        <v>118</v>
      </c>
      <c r="D7" s="971" t="s">
        <v>119</v>
      </c>
      <c r="E7" s="970" t="s">
        <v>120</v>
      </c>
      <c r="F7" s="967"/>
      <c r="G7" s="971" t="s">
        <v>121</v>
      </c>
      <c r="H7" s="970" t="s">
        <v>122</v>
      </c>
      <c r="I7" s="967"/>
      <c r="J7" s="971" t="s">
        <v>123</v>
      </c>
      <c r="K7" s="971" t="s">
        <v>124</v>
      </c>
    </row>
    <row r="8" spans="1:11" ht="15" customHeight="1" x14ac:dyDescent="0.2">
      <c r="A8" s="946"/>
      <c r="B8" s="966"/>
      <c r="C8" s="966"/>
      <c r="D8" s="966"/>
      <c r="E8" s="343" t="s">
        <v>125</v>
      </c>
      <c r="F8" s="343" t="s">
        <v>126</v>
      </c>
      <c r="G8" s="966"/>
      <c r="H8" s="343" t="s">
        <v>125</v>
      </c>
      <c r="I8" s="343" t="s">
        <v>126</v>
      </c>
      <c r="J8" s="966"/>
      <c r="K8" s="946"/>
    </row>
    <row r="9" spans="1:11" x14ac:dyDescent="0.25">
      <c r="A9" s="53" t="s">
        <v>127</v>
      </c>
      <c r="B9" s="549"/>
      <c r="C9" s="549"/>
      <c r="D9" s="549"/>
      <c r="E9" s="549"/>
      <c r="F9" s="549"/>
      <c r="G9" s="549"/>
      <c r="H9" s="549"/>
      <c r="I9" s="549"/>
      <c r="J9" s="549"/>
      <c r="K9" s="84">
        <f>SUM(K10)</f>
        <v>0</v>
      </c>
    </row>
    <row r="10" spans="1:11" x14ac:dyDescent="0.25">
      <c r="A10" s="57"/>
      <c r="B10" s="445"/>
      <c r="C10" s="445"/>
      <c r="D10" s="592"/>
      <c r="E10" s="592"/>
      <c r="F10" s="592"/>
      <c r="G10" s="445"/>
      <c r="H10" s="445"/>
      <c r="I10" s="445"/>
      <c r="J10" s="445"/>
      <c r="K10" s="85"/>
    </row>
    <row r="11" spans="1:11" x14ac:dyDescent="0.25">
      <c r="A11" s="53" t="s">
        <v>128</v>
      </c>
      <c r="B11" s="549"/>
      <c r="C11" s="549"/>
      <c r="D11" s="368"/>
      <c r="E11" s="368"/>
      <c r="F11" s="368"/>
      <c r="G11" s="549"/>
      <c r="H11" s="549"/>
      <c r="I11" s="549"/>
      <c r="J11" s="549"/>
      <c r="K11" s="84">
        <f>SUM(K12:K16)</f>
        <v>762138.56</v>
      </c>
    </row>
    <row r="12" spans="1:11" x14ac:dyDescent="0.25">
      <c r="A12" s="57" t="s">
        <v>1019</v>
      </c>
      <c r="B12" s="445"/>
      <c r="C12" s="445" t="s">
        <v>507</v>
      </c>
      <c r="D12" s="592"/>
      <c r="E12" s="592"/>
      <c r="F12" s="592"/>
      <c r="G12" s="445" t="s">
        <v>1020</v>
      </c>
      <c r="H12" s="445"/>
      <c r="I12" s="445"/>
      <c r="J12" s="445" t="s">
        <v>1021</v>
      </c>
      <c r="K12" s="85">
        <v>121938.76</v>
      </c>
    </row>
    <row r="13" spans="1:11" x14ac:dyDescent="0.25">
      <c r="A13" s="57" t="s">
        <v>1022</v>
      </c>
      <c r="B13" s="445"/>
      <c r="C13" s="445" t="s">
        <v>189</v>
      </c>
      <c r="D13" s="592"/>
      <c r="E13" s="592"/>
      <c r="F13" s="592"/>
      <c r="G13" s="445" t="s">
        <v>1023</v>
      </c>
      <c r="H13" s="445"/>
      <c r="I13" s="445"/>
      <c r="J13" s="445" t="s">
        <v>1024</v>
      </c>
      <c r="K13" s="85">
        <v>338000</v>
      </c>
    </row>
    <row r="14" spans="1:11" x14ac:dyDescent="0.25">
      <c r="A14" s="57" t="s">
        <v>1025</v>
      </c>
      <c r="B14" s="445"/>
      <c r="C14" s="445" t="s">
        <v>171</v>
      </c>
      <c r="D14" s="592"/>
      <c r="E14" s="592"/>
      <c r="F14" s="592"/>
      <c r="G14" s="445" t="s">
        <v>1026</v>
      </c>
      <c r="H14" s="445"/>
      <c r="I14" s="445"/>
      <c r="J14" s="445" t="s">
        <v>1027</v>
      </c>
      <c r="K14" s="85">
        <v>285000</v>
      </c>
    </row>
    <row r="15" spans="1:11" x14ac:dyDescent="0.25">
      <c r="A15" s="57" t="s">
        <v>1028</v>
      </c>
      <c r="B15" s="445"/>
      <c r="C15" s="445" t="s">
        <v>171</v>
      </c>
      <c r="D15" s="592">
        <v>6.0000000000000001E-3</v>
      </c>
      <c r="E15" s="592" t="s">
        <v>1029</v>
      </c>
      <c r="F15" s="592">
        <v>0.01</v>
      </c>
      <c r="G15" s="445"/>
      <c r="H15" s="445"/>
      <c r="I15" s="445"/>
      <c r="J15" s="445" t="s">
        <v>1030</v>
      </c>
      <c r="K15" s="85">
        <v>17199.8</v>
      </c>
    </row>
    <row r="16" spans="1:11" x14ac:dyDescent="0.25">
      <c r="A16" s="57"/>
      <c r="B16" s="445"/>
      <c r="C16" s="445"/>
      <c r="D16" s="592"/>
      <c r="E16" s="592"/>
      <c r="F16" s="592"/>
      <c r="G16" s="445"/>
      <c r="H16" s="445"/>
      <c r="I16" s="445"/>
      <c r="J16" s="445"/>
      <c r="K16" s="85"/>
    </row>
    <row r="17" spans="1:11" x14ac:dyDescent="0.25">
      <c r="A17" s="53" t="s">
        <v>135</v>
      </c>
      <c r="B17" s="549"/>
      <c r="C17" s="549"/>
      <c r="D17" s="368"/>
      <c r="E17" s="368"/>
      <c r="F17" s="368"/>
      <c r="G17" s="549"/>
      <c r="H17" s="549"/>
      <c r="I17" s="549"/>
      <c r="J17" s="549"/>
      <c r="K17" s="84">
        <f>SUM(K18)</f>
        <v>0</v>
      </c>
    </row>
    <row r="18" spans="1:11" x14ac:dyDescent="0.25">
      <c r="A18" s="57"/>
      <c r="B18" s="445"/>
      <c r="C18" s="445"/>
      <c r="D18" s="592"/>
      <c r="E18" s="592"/>
      <c r="F18" s="592"/>
      <c r="G18" s="445"/>
      <c r="H18" s="445"/>
      <c r="I18" s="445"/>
      <c r="J18" s="445"/>
      <c r="K18" s="85"/>
    </row>
    <row r="19" spans="1:11" x14ac:dyDescent="0.25">
      <c r="A19" s="53" t="s">
        <v>141</v>
      </c>
      <c r="B19" s="549"/>
      <c r="C19" s="549"/>
      <c r="D19" s="368"/>
      <c r="E19" s="368"/>
      <c r="F19" s="368"/>
      <c r="G19" s="549"/>
      <c r="H19" s="549"/>
      <c r="I19" s="549"/>
      <c r="J19" s="549"/>
      <c r="K19" s="84">
        <f>SUM(K20)</f>
        <v>0</v>
      </c>
    </row>
    <row r="20" spans="1:11" x14ac:dyDescent="0.25">
      <c r="A20" s="57"/>
      <c r="B20" s="445"/>
      <c r="C20" s="445"/>
      <c r="D20" s="592"/>
      <c r="E20" s="592"/>
      <c r="F20" s="592"/>
      <c r="G20" s="445"/>
      <c r="H20" s="445"/>
      <c r="I20" s="445"/>
      <c r="J20" s="445"/>
      <c r="K20" s="85"/>
    </row>
    <row r="21" spans="1:11" x14ac:dyDescent="0.25">
      <c r="A21" s="53" t="s">
        <v>158</v>
      </c>
      <c r="B21" s="549"/>
      <c r="C21" s="549"/>
      <c r="D21" s="368"/>
      <c r="E21" s="368"/>
      <c r="F21" s="368"/>
      <c r="G21" s="549"/>
      <c r="H21" s="549"/>
      <c r="I21" s="549"/>
      <c r="J21" s="549"/>
      <c r="K21" s="84">
        <f>SUM(K22)</f>
        <v>0</v>
      </c>
    </row>
    <row r="22" spans="1:11" x14ac:dyDescent="0.25">
      <c r="A22" s="57"/>
      <c r="B22" s="445"/>
      <c r="C22" s="445"/>
      <c r="D22" s="592"/>
      <c r="E22" s="592"/>
      <c r="F22" s="592"/>
      <c r="G22" s="445"/>
      <c r="H22" s="445"/>
      <c r="I22" s="445"/>
      <c r="J22" s="445"/>
      <c r="K22" s="85"/>
    </row>
    <row r="23" spans="1:11" x14ac:dyDescent="0.25">
      <c r="A23" s="53" t="s">
        <v>163</v>
      </c>
      <c r="B23" s="549"/>
      <c r="C23" s="549"/>
      <c r="D23" s="368"/>
      <c r="E23" s="368"/>
      <c r="F23" s="368"/>
      <c r="G23" s="549"/>
      <c r="H23" s="549"/>
      <c r="I23" s="549"/>
      <c r="J23" s="549"/>
      <c r="K23" s="84">
        <f>SUM(K24:K25)</f>
        <v>3000</v>
      </c>
    </row>
    <row r="24" spans="1:11" x14ac:dyDescent="0.25">
      <c r="A24" s="57" t="s">
        <v>1031</v>
      </c>
      <c r="B24" s="445"/>
      <c r="C24" s="445" t="s">
        <v>682</v>
      </c>
      <c r="D24" s="592"/>
      <c r="E24" s="592"/>
      <c r="F24" s="592"/>
      <c r="G24" s="445"/>
      <c r="H24" s="445"/>
      <c r="I24" s="445"/>
      <c r="J24" s="445" t="s">
        <v>1032</v>
      </c>
      <c r="K24" s="85">
        <v>3000</v>
      </c>
    </row>
    <row r="25" spans="1:11" x14ac:dyDescent="0.25">
      <c r="A25" s="57"/>
      <c r="B25" s="445"/>
      <c r="C25" s="445"/>
      <c r="D25" s="592"/>
      <c r="E25" s="592"/>
      <c r="F25" s="592"/>
      <c r="G25" s="445"/>
      <c r="H25" s="445"/>
      <c r="I25" s="445"/>
      <c r="J25" s="445"/>
      <c r="K25" s="85"/>
    </row>
    <row r="26" spans="1:11" x14ac:dyDescent="0.25">
      <c r="A26" s="53" t="s">
        <v>164</v>
      </c>
      <c r="B26" s="549"/>
      <c r="C26" s="549"/>
      <c r="D26" s="368"/>
      <c r="E26" s="368"/>
      <c r="F26" s="368"/>
      <c r="G26" s="549"/>
      <c r="H26" s="549"/>
      <c r="I26" s="549"/>
      <c r="J26" s="549"/>
      <c r="K26" s="84">
        <f>SUM(K27)</f>
        <v>0</v>
      </c>
    </row>
    <row r="27" spans="1:11" x14ac:dyDescent="0.25">
      <c r="A27" s="57"/>
      <c r="B27" s="445"/>
      <c r="C27" s="445"/>
      <c r="D27" s="592"/>
      <c r="E27" s="592"/>
      <c r="F27" s="592"/>
      <c r="G27" s="445"/>
      <c r="H27" s="445"/>
      <c r="I27" s="445"/>
      <c r="J27" s="445"/>
      <c r="K27" s="85"/>
    </row>
    <row r="28" spans="1:11" x14ac:dyDescent="0.25">
      <c r="A28" s="53" t="s">
        <v>165</v>
      </c>
      <c r="B28" s="549"/>
      <c r="C28" s="549"/>
      <c r="D28" s="368"/>
      <c r="E28" s="368"/>
      <c r="F28" s="368"/>
      <c r="G28" s="549"/>
      <c r="H28" s="549"/>
      <c r="I28" s="549"/>
      <c r="J28" s="549"/>
      <c r="K28" s="84">
        <f>SUM(K29:K32)</f>
        <v>358600</v>
      </c>
    </row>
    <row r="29" spans="1:11" x14ac:dyDescent="0.25">
      <c r="A29" s="57" t="s">
        <v>1033</v>
      </c>
      <c r="B29" s="445"/>
      <c r="C29" s="445" t="s">
        <v>682</v>
      </c>
      <c r="D29" s="592"/>
      <c r="E29" s="592"/>
      <c r="F29" s="592"/>
      <c r="G29" s="445"/>
      <c r="H29" s="445"/>
      <c r="I29" s="445"/>
      <c r="J29" s="445" t="s">
        <v>1034</v>
      </c>
      <c r="K29" s="85">
        <v>71210</v>
      </c>
    </row>
    <row r="30" spans="1:11" x14ac:dyDescent="0.25">
      <c r="A30" s="57" t="s">
        <v>1035</v>
      </c>
      <c r="B30" s="445"/>
      <c r="C30" s="445" t="s">
        <v>682</v>
      </c>
      <c r="D30" s="592"/>
      <c r="E30" s="592"/>
      <c r="F30" s="592"/>
      <c r="G30" s="445"/>
      <c r="H30" s="445"/>
      <c r="I30" s="445"/>
      <c r="J30" s="445" t="s">
        <v>1034</v>
      </c>
      <c r="K30" s="85">
        <v>252090</v>
      </c>
    </row>
    <row r="31" spans="1:11" x14ac:dyDescent="0.25">
      <c r="A31" s="57" t="s">
        <v>1036</v>
      </c>
      <c r="B31" s="445"/>
      <c r="C31" s="445" t="s">
        <v>682</v>
      </c>
      <c r="D31" s="592"/>
      <c r="E31" s="592"/>
      <c r="F31" s="592"/>
      <c r="G31" s="445"/>
      <c r="H31" s="445"/>
      <c r="I31" s="445"/>
      <c r="J31" s="445" t="s">
        <v>1037</v>
      </c>
      <c r="K31" s="85">
        <v>17850</v>
      </c>
    </row>
    <row r="32" spans="1:11" x14ac:dyDescent="0.25">
      <c r="A32" s="57" t="s">
        <v>1038</v>
      </c>
      <c r="B32" s="445"/>
      <c r="C32" s="445" t="s">
        <v>171</v>
      </c>
      <c r="D32" s="592"/>
      <c r="E32" s="592"/>
      <c r="F32" s="592"/>
      <c r="G32" s="445"/>
      <c r="H32" s="445"/>
      <c r="I32" s="445"/>
      <c r="J32" s="445" t="s">
        <v>1039</v>
      </c>
      <c r="K32" s="85">
        <v>17450</v>
      </c>
    </row>
    <row r="33" spans="1:11" x14ac:dyDescent="0.25">
      <c r="A33" s="242"/>
      <c r="B33" s="698"/>
      <c r="C33" s="698"/>
      <c r="D33" s="592"/>
      <c r="E33" s="592"/>
      <c r="F33" s="592"/>
      <c r="G33" s="698"/>
      <c r="H33" s="698"/>
      <c r="I33" s="698"/>
      <c r="J33" s="698"/>
      <c r="K33" s="244"/>
    </row>
    <row r="34" spans="1:11" x14ac:dyDescent="0.25">
      <c r="A34" s="353" t="s">
        <v>168</v>
      </c>
      <c r="B34" s="450"/>
      <c r="C34" s="450"/>
      <c r="D34" s="756"/>
      <c r="E34" s="756"/>
      <c r="F34" s="756"/>
      <c r="G34" s="450"/>
      <c r="H34" s="450"/>
      <c r="I34" s="450"/>
      <c r="J34" s="450"/>
      <c r="K34" s="363">
        <f>+K9+K11+K17+K19+K21+K23+K26+K28</f>
        <v>1123738.56</v>
      </c>
    </row>
    <row r="35" spans="1:11" x14ac:dyDescent="0.2">
      <c r="C35" s="271"/>
      <c r="D35" s="271"/>
      <c r="E35" s="271"/>
      <c r="F35" s="271"/>
      <c r="G35" s="271"/>
      <c r="H35" s="271"/>
      <c r="I35" s="271"/>
    </row>
    <row r="36" spans="1:11" x14ac:dyDescent="0.2">
      <c r="C36" s="271"/>
      <c r="D36" s="271"/>
      <c r="E36" s="271"/>
      <c r="F36" s="271"/>
      <c r="G36" s="271"/>
      <c r="H36" s="271"/>
      <c r="I36" s="271"/>
    </row>
    <row r="37" spans="1:11" x14ac:dyDescent="0.2">
      <c r="C37" s="271"/>
      <c r="D37" s="271"/>
      <c r="E37" s="271"/>
      <c r="F37" s="271"/>
      <c r="G37" s="271"/>
      <c r="H37" s="271"/>
      <c r="I37" s="271"/>
    </row>
    <row r="38" spans="1:11" x14ac:dyDescent="0.2">
      <c r="C38" s="271"/>
      <c r="D38" s="271"/>
      <c r="E38" s="271"/>
      <c r="F38" s="271"/>
      <c r="G38" s="271"/>
      <c r="H38" s="271"/>
      <c r="I38" s="271"/>
    </row>
    <row r="39" spans="1:11" x14ac:dyDescent="0.2">
      <c r="C39" s="271"/>
      <c r="D39" s="271"/>
      <c r="E39" s="271"/>
      <c r="F39" s="271"/>
      <c r="G39" s="271"/>
      <c r="H39" s="271"/>
      <c r="I39" s="271"/>
    </row>
    <row r="40" spans="1:11" x14ac:dyDescent="0.2">
      <c r="C40" s="271"/>
      <c r="D40" s="271"/>
      <c r="E40" s="271"/>
      <c r="F40" s="271"/>
      <c r="G40" s="271"/>
      <c r="H40" s="271"/>
      <c r="I40" s="271"/>
    </row>
    <row r="41" spans="1:11" x14ac:dyDescent="0.2">
      <c r="C41" s="271"/>
      <c r="D41" s="271"/>
      <c r="E41" s="271"/>
      <c r="F41" s="271"/>
      <c r="G41" s="271"/>
      <c r="H41" s="271"/>
      <c r="I41" s="271"/>
    </row>
    <row r="42" spans="1:11" x14ac:dyDescent="0.2">
      <c r="C42" s="271"/>
      <c r="D42" s="271"/>
      <c r="E42" s="271"/>
      <c r="F42" s="271"/>
      <c r="G42" s="271"/>
      <c r="H42" s="271"/>
      <c r="I42" s="271"/>
    </row>
    <row r="43" spans="1:11" x14ac:dyDescent="0.2">
      <c r="C43" s="271"/>
      <c r="D43" s="271"/>
      <c r="E43" s="271"/>
      <c r="F43" s="271"/>
      <c r="G43" s="271"/>
      <c r="H43" s="271"/>
      <c r="I43" s="271"/>
    </row>
    <row r="44" spans="1:11" x14ac:dyDescent="0.2">
      <c r="C44" s="271"/>
      <c r="D44" s="271"/>
      <c r="E44" s="271"/>
      <c r="F44" s="271"/>
      <c r="G44" s="271"/>
      <c r="H44" s="271"/>
      <c r="I44" s="271"/>
    </row>
    <row r="45" spans="1:11" x14ac:dyDescent="0.2">
      <c r="C45" s="271"/>
      <c r="D45" s="271"/>
      <c r="E45" s="271"/>
      <c r="F45" s="271"/>
      <c r="G45" s="271"/>
      <c r="H45" s="271"/>
      <c r="I45" s="271"/>
    </row>
    <row r="46" spans="1:11" x14ac:dyDescent="0.2">
      <c r="C46" s="271"/>
      <c r="D46" s="271"/>
      <c r="E46" s="271"/>
      <c r="F46" s="271"/>
      <c r="G46" s="271"/>
      <c r="H46" s="271"/>
      <c r="I46" s="271"/>
    </row>
    <row r="47" spans="1:11" x14ac:dyDescent="0.2">
      <c r="C47" s="271"/>
      <c r="D47" s="271"/>
      <c r="E47" s="271"/>
      <c r="F47" s="271"/>
      <c r="G47" s="271"/>
      <c r="H47" s="271"/>
      <c r="I47" s="271"/>
    </row>
    <row r="48" spans="1:11" x14ac:dyDescent="0.2">
      <c r="C48" s="271"/>
      <c r="D48" s="271"/>
      <c r="E48" s="271"/>
      <c r="F48" s="271"/>
      <c r="G48" s="271"/>
      <c r="H48" s="271"/>
      <c r="I48" s="271"/>
    </row>
    <row r="49" spans="3:9" x14ac:dyDescent="0.2">
      <c r="C49" s="271"/>
      <c r="D49" s="271"/>
      <c r="E49" s="271"/>
      <c r="F49" s="271"/>
      <c r="G49" s="271"/>
      <c r="H49" s="271"/>
      <c r="I49" s="271"/>
    </row>
    <row r="50" spans="3:9" x14ac:dyDescent="0.2">
      <c r="C50" s="271"/>
      <c r="D50" s="271"/>
      <c r="E50" s="271"/>
      <c r="F50" s="271"/>
      <c r="G50" s="271"/>
      <c r="H50" s="271"/>
      <c r="I50" s="271"/>
    </row>
    <row r="51" spans="3:9" x14ac:dyDescent="0.2">
      <c r="C51" s="271"/>
      <c r="D51" s="271"/>
      <c r="E51" s="271"/>
      <c r="F51" s="271"/>
      <c r="G51" s="271"/>
      <c r="H51" s="271"/>
      <c r="I51" s="271"/>
    </row>
    <row r="52" spans="3:9" x14ac:dyDescent="0.2">
      <c r="C52" s="271"/>
      <c r="D52" s="271"/>
      <c r="E52" s="271"/>
      <c r="F52" s="271"/>
      <c r="G52" s="271"/>
      <c r="H52" s="271"/>
      <c r="I52" s="271"/>
    </row>
    <row r="53" spans="3:9" x14ac:dyDescent="0.2">
      <c r="C53" s="271"/>
      <c r="D53" s="271"/>
      <c r="E53" s="271"/>
      <c r="F53" s="271"/>
      <c r="G53" s="271"/>
      <c r="H53" s="271"/>
      <c r="I53" s="271"/>
    </row>
    <row r="54" spans="3:9" x14ac:dyDescent="0.2">
      <c r="C54" s="271"/>
      <c r="D54" s="271"/>
      <c r="E54" s="271"/>
      <c r="F54" s="271"/>
      <c r="G54" s="271"/>
      <c r="H54" s="271"/>
      <c r="I54" s="271"/>
    </row>
    <row r="55" spans="3:9" x14ac:dyDescent="0.2">
      <c r="C55" s="271"/>
      <c r="D55" s="271"/>
      <c r="E55" s="271"/>
      <c r="F55" s="271"/>
      <c r="G55" s="271"/>
      <c r="H55" s="271"/>
      <c r="I55" s="271"/>
    </row>
    <row r="56" spans="3:9" x14ac:dyDescent="0.2">
      <c r="C56" s="271"/>
      <c r="D56" s="271"/>
      <c r="E56" s="271"/>
      <c r="F56" s="271"/>
      <c r="G56" s="271"/>
      <c r="H56" s="271"/>
      <c r="I56" s="271"/>
    </row>
    <row r="57" spans="3:9" x14ac:dyDescent="0.2">
      <c r="C57" s="271"/>
      <c r="D57" s="271"/>
      <c r="E57" s="271"/>
      <c r="F57" s="271"/>
      <c r="G57" s="271"/>
      <c r="H57" s="271"/>
      <c r="I57" s="271"/>
    </row>
    <row r="58" spans="3:9" x14ac:dyDescent="0.2">
      <c r="C58" s="271"/>
      <c r="D58" s="271"/>
      <c r="E58" s="271"/>
      <c r="F58" s="271"/>
      <c r="G58" s="271"/>
      <c r="H58" s="271"/>
      <c r="I58" s="271"/>
    </row>
    <row r="59" spans="3:9" x14ac:dyDescent="0.2">
      <c r="C59" s="271"/>
      <c r="D59" s="271"/>
      <c r="E59" s="271"/>
      <c r="F59" s="271"/>
      <c r="G59" s="271"/>
      <c r="H59" s="271"/>
      <c r="I59" s="271"/>
    </row>
    <row r="60" spans="3:9" x14ac:dyDescent="0.2">
      <c r="C60" s="271"/>
      <c r="D60" s="271"/>
      <c r="E60" s="271"/>
      <c r="F60" s="271"/>
      <c r="G60" s="271"/>
      <c r="H60" s="271"/>
      <c r="I60" s="271"/>
    </row>
    <row r="61" spans="3:9" x14ac:dyDescent="0.2">
      <c r="C61" s="271"/>
      <c r="D61" s="271"/>
      <c r="E61" s="271"/>
      <c r="F61" s="271"/>
      <c r="G61" s="271"/>
      <c r="H61" s="271"/>
      <c r="I61" s="271"/>
    </row>
    <row r="62" spans="3:9" x14ac:dyDescent="0.2">
      <c r="C62" s="271"/>
      <c r="D62" s="271"/>
      <c r="E62" s="271"/>
      <c r="F62" s="271"/>
      <c r="G62" s="271"/>
      <c r="H62" s="271"/>
      <c r="I62" s="271"/>
    </row>
    <row r="63" spans="3:9" x14ac:dyDescent="0.2">
      <c r="C63" s="271"/>
      <c r="D63" s="271"/>
      <c r="E63" s="271"/>
      <c r="F63" s="271"/>
      <c r="G63" s="271"/>
      <c r="H63" s="271"/>
      <c r="I63" s="271"/>
    </row>
    <row r="64" spans="3:9" x14ac:dyDescent="0.2">
      <c r="C64" s="271"/>
      <c r="D64" s="271"/>
      <c r="E64" s="271"/>
      <c r="F64" s="271"/>
      <c r="G64" s="271"/>
      <c r="H64" s="271"/>
      <c r="I64" s="271"/>
    </row>
    <row r="65" spans="3:9" x14ac:dyDescent="0.2">
      <c r="C65" s="271"/>
      <c r="D65" s="271"/>
      <c r="E65" s="271"/>
      <c r="F65" s="271"/>
      <c r="G65" s="271"/>
      <c r="H65" s="271"/>
      <c r="I65" s="271"/>
    </row>
    <row r="66" spans="3:9" x14ac:dyDescent="0.2">
      <c r="C66" s="271"/>
      <c r="D66" s="271"/>
      <c r="E66" s="271"/>
      <c r="F66" s="271"/>
      <c r="G66" s="271"/>
      <c r="H66" s="271"/>
      <c r="I66" s="271"/>
    </row>
    <row r="67" spans="3:9" x14ac:dyDescent="0.2">
      <c r="C67" s="271"/>
      <c r="D67" s="271"/>
      <c r="E67" s="271"/>
      <c r="F67" s="271"/>
      <c r="G67" s="271"/>
      <c r="H67" s="271"/>
      <c r="I67" s="271"/>
    </row>
    <row r="68" spans="3:9" x14ac:dyDescent="0.2">
      <c r="C68" s="271"/>
      <c r="D68" s="271"/>
      <c r="E68" s="271"/>
      <c r="F68" s="271"/>
      <c r="G68" s="271"/>
      <c r="H68" s="271"/>
      <c r="I68" s="271"/>
    </row>
    <row r="69" spans="3:9" x14ac:dyDescent="0.2">
      <c r="C69" s="271"/>
      <c r="D69" s="271"/>
      <c r="E69" s="271"/>
      <c r="F69" s="271"/>
      <c r="G69" s="271"/>
      <c r="H69" s="271"/>
      <c r="I69" s="271"/>
    </row>
    <row r="70" spans="3:9" x14ac:dyDescent="0.2">
      <c r="C70" s="271"/>
      <c r="D70" s="271"/>
      <c r="E70" s="271"/>
      <c r="F70" s="271"/>
      <c r="G70" s="271"/>
      <c r="H70" s="271"/>
      <c r="I70" s="271"/>
    </row>
    <row r="71" spans="3:9" x14ac:dyDescent="0.2">
      <c r="C71" s="271"/>
      <c r="D71" s="271"/>
      <c r="E71" s="271"/>
      <c r="F71" s="271"/>
      <c r="G71" s="271"/>
      <c r="H71" s="271"/>
      <c r="I71" s="271"/>
    </row>
    <row r="72" spans="3:9" x14ac:dyDescent="0.2">
      <c r="C72" s="271"/>
      <c r="D72" s="271"/>
      <c r="E72" s="271"/>
      <c r="F72" s="271"/>
      <c r="G72" s="271"/>
      <c r="H72" s="271"/>
      <c r="I72" s="271"/>
    </row>
    <row r="73" spans="3:9" x14ac:dyDescent="0.2">
      <c r="C73" s="271"/>
      <c r="D73" s="271"/>
      <c r="E73" s="271"/>
      <c r="F73" s="271"/>
      <c r="G73" s="271"/>
      <c r="H73" s="271"/>
      <c r="I73" s="271"/>
    </row>
    <row r="74" spans="3:9" x14ac:dyDescent="0.2">
      <c r="C74" s="271"/>
      <c r="D74" s="271"/>
      <c r="E74" s="271"/>
      <c r="F74" s="271"/>
      <c r="G74" s="271"/>
      <c r="H74" s="271"/>
      <c r="I74" s="271"/>
    </row>
    <row r="75" spans="3:9" x14ac:dyDescent="0.2">
      <c r="C75" s="271"/>
      <c r="D75" s="271"/>
      <c r="E75" s="271"/>
      <c r="F75" s="271"/>
      <c r="G75" s="271"/>
      <c r="H75" s="271"/>
      <c r="I75" s="271"/>
    </row>
    <row r="76" spans="3:9" x14ac:dyDescent="0.2">
      <c r="C76" s="271"/>
      <c r="D76" s="271"/>
      <c r="E76" s="271"/>
      <c r="F76" s="271"/>
      <c r="G76" s="271"/>
      <c r="H76" s="271"/>
      <c r="I76" s="271"/>
    </row>
    <row r="77" spans="3:9" x14ac:dyDescent="0.2">
      <c r="C77" s="271"/>
      <c r="D77" s="271"/>
      <c r="E77" s="271"/>
      <c r="F77" s="271"/>
      <c r="G77" s="271"/>
      <c r="H77" s="271"/>
      <c r="I77" s="271"/>
    </row>
    <row r="78" spans="3:9" x14ac:dyDescent="0.2">
      <c r="C78" s="271"/>
      <c r="D78" s="271"/>
      <c r="E78" s="271"/>
      <c r="F78" s="271"/>
      <c r="G78" s="271"/>
      <c r="H78" s="271"/>
      <c r="I78" s="271"/>
    </row>
    <row r="79" spans="3:9" x14ac:dyDescent="0.2">
      <c r="C79" s="271"/>
      <c r="D79" s="271"/>
      <c r="E79" s="271"/>
      <c r="F79" s="271"/>
      <c r="G79" s="271"/>
      <c r="H79" s="271"/>
      <c r="I79" s="271"/>
    </row>
    <row r="80" spans="3:9" x14ac:dyDescent="0.2">
      <c r="C80" s="271"/>
      <c r="D80" s="271"/>
      <c r="E80" s="271"/>
      <c r="F80" s="271"/>
      <c r="G80" s="271"/>
      <c r="H80" s="271"/>
      <c r="I80" s="271"/>
    </row>
    <row r="81" spans="3:9" x14ac:dyDescent="0.2">
      <c r="C81" s="271"/>
      <c r="D81" s="271"/>
      <c r="E81" s="271"/>
      <c r="F81" s="271"/>
      <c r="G81" s="271"/>
      <c r="H81" s="271"/>
      <c r="I81" s="271"/>
    </row>
    <row r="82" spans="3:9" x14ac:dyDescent="0.2">
      <c r="C82" s="271"/>
      <c r="D82" s="271"/>
      <c r="E82" s="271"/>
      <c r="F82" s="271"/>
      <c r="G82" s="271"/>
      <c r="H82" s="271"/>
      <c r="I82" s="271"/>
    </row>
    <row r="83" spans="3:9" x14ac:dyDescent="0.2">
      <c r="C83" s="271"/>
      <c r="D83" s="271"/>
      <c r="E83" s="271"/>
      <c r="F83" s="271"/>
      <c r="G83" s="271"/>
      <c r="H83" s="271"/>
      <c r="I83" s="271"/>
    </row>
    <row r="84" spans="3:9" x14ac:dyDescent="0.2">
      <c r="C84" s="271"/>
      <c r="D84" s="271"/>
      <c r="E84" s="271"/>
      <c r="F84" s="271"/>
      <c r="G84" s="271"/>
      <c r="H84" s="271"/>
      <c r="I84" s="271"/>
    </row>
    <row r="85" spans="3:9" x14ac:dyDescent="0.2">
      <c r="C85" s="271"/>
      <c r="D85" s="271"/>
      <c r="E85" s="271"/>
      <c r="F85" s="271"/>
      <c r="G85" s="271"/>
      <c r="H85" s="271"/>
      <c r="I85" s="271"/>
    </row>
    <row r="86" spans="3:9" x14ac:dyDescent="0.2">
      <c r="C86" s="271"/>
      <c r="D86" s="271"/>
      <c r="E86" s="271"/>
      <c r="F86" s="271"/>
      <c r="G86" s="271"/>
      <c r="H86" s="271"/>
      <c r="I86" s="271"/>
    </row>
    <row r="87" spans="3:9" x14ac:dyDescent="0.2">
      <c r="C87" s="271"/>
      <c r="D87" s="271"/>
      <c r="E87" s="271"/>
      <c r="F87" s="271"/>
      <c r="G87" s="271"/>
      <c r="H87" s="271"/>
      <c r="I87" s="271"/>
    </row>
    <row r="88" spans="3:9" x14ac:dyDescent="0.2">
      <c r="C88" s="271"/>
      <c r="D88" s="271"/>
      <c r="E88" s="271"/>
      <c r="F88" s="271"/>
      <c r="G88" s="271"/>
      <c r="H88" s="271"/>
      <c r="I88" s="271"/>
    </row>
    <row r="89" spans="3:9" x14ac:dyDescent="0.2">
      <c r="C89" s="271"/>
      <c r="D89" s="271"/>
      <c r="E89" s="271"/>
      <c r="F89" s="271"/>
      <c r="G89" s="271"/>
      <c r="H89" s="271"/>
      <c r="I89" s="271"/>
    </row>
    <row r="90" spans="3:9" x14ac:dyDescent="0.2">
      <c r="C90" s="271"/>
      <c r="D90" s="271"/>
      <c r="E90" s="271"/>
      <c r="F90" s="271"/>
      <c r="G90" s="271"/>
      <c r="H90" s="271"/>
      <c r="I90" s="271"/>
    </row>
    <row r="91" spans="3:9" x14ac:dyDescent="0.2">
      <c r="C91" s="271"/>
      <c r="D91" s="271"/>
      <c r="E91" s="271"/>
      <c r="F91" s="271"/>
      <c r="G91" s="271"/>
      <c r="H91" s="271"/>
      <c r="I91" s="271"/>
    </row>
    <row r="92" spans="3:9" x14ac:dyDescent="0.2">
      <c r="C92" s="271"/>
      <c r="D92" s="271"/>
      <c r="E92" s="271"/>
      <c r="F92" s="271"/>
      <c r="G92" s="271"/>
      <c r="H92" s="271"/>
      <c r="I92" s="271"/>
    </row>
    <row r="93" spans="3:9" x14ac:dyDescent="0.2">
      <c r="C93" s="271"/>
      <c r="D93" s="271"/>
      <c r="E93" s="271"/>
      <c r="F93" s="271"/>
      <c r="G93" s="271"/>
      <c r="H93" s="271"/>
      <c r="I93" s="271"/>
    </row>
    <row r="94" spans="3:9" x14ac:dyDescent="0.2">
      <c r="C94" s="271"/>
      <c r="D94" s="271"/>
      <c r="E94" s="271"/>
      <c r="F94" s="271"/>
      <c r="G94" s="271"/>
      <c r="H94" s="271"/>
      <c r="I94" s="271"/>
    </row>
    <row r="95" spans="3:9" x14ac:dyDescent="0.2">
      <c r="C95" s="271"/>
      <c r="D95" s="271"/>
      <c r="E95" s="271"/>
      <c r="F95" s="271"/>
      <c r="G95" s="271"/>
      <c r="H95" s="271"/>
      <c r="I95" s="271"/>
    </row>
    <row r="96" spans="3:9" x14ac:dyDescent="0.2">
      <c r="C96" s="271"/>
      <c r="D96" s="271"/>
      <c r="E96" s="271"/>
      <c r="F96" s="271"/>
      <c r="G96" s="271"/>
      <c r="H96" s="271"/>
      <c r="I96" s="271"/>
    </row>
    <row r="97" spans="3:9" x14ac:dyDescent="0.2">
      <c r="C97" s="271"/>
      <c r="D97" s="271"/>
      <c r="E97" s="271"/>
      <c r="F97" s="271"/>
      <c r="G97" s="271"/>
      <c r="H97" s="271"/>
      <c r="I97" s="271"/>
    </row>
    <row r="98" spans="3:9" x14ac:dyDescent="0.2">
      <c r="C98" s="271"/>
      <c r="D98" s="271"/>
      <c r="E98" s="271"/>
      <c r="F98" s="271"/>
      <c r="G98" s="271"/>
      <c r="H98" s="271"/>
      <c r="I98" s="271"/>
    </row>
    <row r="99" spans="3:9" x14ac:dyDescent="0.2">
      <c r="C99" s="271"/>
      <c r="D99" s="271"/>
      <c r="E99" s="271"/>
      <c r="F99" s="271"/>
      <c r="G99" s="271"/>
      <c r="H99" s="271"/>
      <c r="I99" s="271"/>
    </row>
    <row r="100" spans="3:9" x14ac:dyDescent="0.2">
      <c r="C100" s="271"/>
      <c r="D100" s="271"/>
      <c r="E100" s="271"/>
      <c r="F100" s="271"/>
      <c r="G100" s="271"/>
      <c r="H100" s="271"/>
      <c r="I100" s="271"/>
    </row>
    <row r="101" spans="3:9" x14ac:dyDescent="0.2">
      <c r="C101" s="271"/>
      <c r="D101" s="271"/>
      <c r="E101" s="271"/>
      <c r="F101" s="271"/>
      <c r="G101" s="271"/>
      <c r="H101" s="271"/>
      <c r="I101" s="271"/>
    </row>
    <row r="102" spans="3:9" x14ac:dyDescent="0.2">
      <c r="C102" s="271"/>
      <c r="D102" s="271"/>
      <c r="E102" s="271"/>
      <c r="F102" s="271"/>
      <c r="G102" s="271"/>
      <c r="H102" s="271"/>
      <c r="I102" s="271"/>
    </row>
    <row r="103" spans="3:9" x14ac:dyDescent="0.2">
      <c r="C103" s="271"/>
      <c r="D103" s="271"/>
      <c r="E103" s="271"/>
      <c r="F103" s="271"/>
      <c r="G103" s="271"/>
      <c r="H103" s="271"/>
      <c r="I103" s="271"/>
    </row>
    <row r="104" spans="3:9" x14ac:dyDescent="0.2">
      <c r="C104" s="271"/>
      <c r="D104" s="271"/>
      <c r="E104" s="271"/>
      <c r="F104" s="271"/>
      <c r="G104" s="271"/>
      <c r="H104" s="271"/>
      <c r="I104" s="271"/>
    </row>
    <row r="105" spans="3:9" x14ac:dyDescent="0.2">
      <c r="C105" s="271"/>
      <c r="D105" s="271"/>
      <c r="E105" s="271"/>
      <c r="F105" s="271"/>
      <c r="G105" s="271"/>
      <c r="H105" s="271"/>
      <c r="I105" s="271"/>
    </row>
    <row r="106" spans="3:9" x14ac:dyDescent="0.2">
      <c r="C106" s="271"/>
      <c r="D106" s="271"/>
      <c r="E106" s="271"/>
      <c r="F106" s="271"/>
      <c r="G106" s="271"/>
      <c r="H106" s="271"/>
      <c r="I106" s="271"/>
    </row>
    <row r="107" spans="3:9" x14ac:dyDescent="0.2">
      <c r="C107" s="271"/>
      <c r="D107" s="271"/>
      <c r="E107" s="271"/>
      <c r="F107" s="271"/>
      <c r="G107" s="271"/>
      <c r="H107" s="271"/>
      <c r="I107" s="271"/>
    </row>
    <row r="108" spans="3:9" x14ac:dyDescent="0.2">
      <c r="C108" s="271"/>
      <c r="D108" s="271"/>
      <c r="E108" s="271"/>
      <c r="F108" s="271"/>
      <c r="G108" s="271"/>
      <c r="H108" s="271"/>
      <c r="I108" s="271"/>
    </row>
    <row r="109" spans="3:9" x14ac:dyDescent="0.2">
      <c r="C109" s="271"/>
      <c r="D109" s="271"/>
      <c r="E109" s="271"/>
      <c r="F109" s="271"/>
      <c r="G109" s="271"/>
      <c r="H109" s="271"/>
      <c r="I109" s="271"/>
    </row>
    <row r="110" spans="3:9" x14ac:dyDescent="0.2">
      <c r="C110" s="271"/>
      <c r="D110" s="271"/>
      <c r="E110" s="271"/>
      <c r="F110" s="271"/>
      <c r="G110" s="271"/>
      <c r="H110" s="271"/>
      <c r="I110" s="271"/>
    </row>
    <row r="111" spans="3:9" x14ac:dyDescent="0.2">
      <c r="C111" s="271"/>
      <c r="D111" s="271"/>
      <c r="E111" s="271"/>
      <c r="F111" s="271"/>
      <c r="G111" s="271"/>
      <c r="H111" s="271"/>
      <c r="I111" s="271"/>
    </row>
    <row r="112" spans="3:9" x14ac:dyDescent="0.2">
      <c r="C112" s="271"/>
      <c r="D112" s="271"/>
      <c r="E112" s="271"/>
      <c r="F112" s="271"/>
      <c r="G112" s="271"/>
      <c r="H112" s="271"/>
      <c r="I112" s="271"/>
    </row>
    <row r="113" spans="3:9" x14ac:dyDescent="0.2">
      <c r="C113" s="271"/>
      <c r="D113" s="271"/>
      <c r="E113" s="271"/>
      <c r="F113" s="271"/>
      <c r="G113" s="271"/>
      <c r="H113" s="271"/>
      <c r="I113" s="271"/>
    </row>
    <row r="114" spans="3:9" x14ac:dyDescent="0.2">
      <c r="C114" s="271"/>
      <c r="D114" s="271"/>
      <c r="E114" s="271"/>
      <c r="F114" s="271"/>
      <c r="G114" s="271"/>
      <c r="H114" s="271"/>
      <c r="I114" s="271"/>
    </row>
    <row r="115" spans="3:9" x14ac:dyDescent="0.2">
      <c r="C115" s="271"/>
      <c r="D115" s="271"/>
      <c r="E115" s="271"/>
      <c r="F115" s="271"/>
      <c r="G115" s="271"/>
      <c r="H115" s="271"/>
      <c r="I115" s="271"/>
    </row>
    <row r="116" spans="3:9" x14ac:dyDescent="0.2">
      <c r="C116" s="271"/>
      <c r="D116" s="271"/>
      <c r="E116" s="271"/>
      <c r="F116" s="271"/>
      <c r="G116" s="271"/>
      <c r="H116" s="271"/>
      <c r="I116" s="271"/>
    </row>
    <row r="117" spans="3:9" x14ac:dyDescent="0.2">
      <c r="C117" s="271"/>
      <c r="D117" s="271"/>
      <c r="E117" s="271"/>
      <c r="F117" s="271"/>
      <c r="G117" s="271"/>
      <c r="H117" s="271"/>
      <c r="I117" s="271"/>
    </row>
    <row r="118" spans="3:9" x14ac:dyDescent="0.2">
      <c r="C118" s="271"/>
      <c r="D118" s="271"/>
      <c r="E118" s="271"/>
      <c r="F118" s="271"/>
      <c r="G118" s="271"/>
      <c r="H118" s="271"/>
      <c r="I118" s="271"/>
    </row>
    <row r="119" spans="3:9" x14ac:dyDescent="0.2">
      <c r="C119" s="271"/>
      <c r="D119" s="271"/>
      <c r="E119" s="271"/>
      <c r="F119" s="271"/>
      <c r="G119" s="271"/>
      <c r="H119" s="271"/>
      <c r="I119" s="271"/>
    </row>
    <row r="120" spans="3:9" x14ac:dyDescent="0.2">
      <c r="C120" s="271"/>
      <c r="D120" s="271"/>
      <c r="E120" s="271"/>
      <c r="F120" s="271"/>
      <c r="G120" s="271"/>
      <c r="H120" s="271"/>
      <c r="I120" s="271"/>
    </row>
    <row r="121" spans="3:9" x14ac:dyDescent="0.2">
      <c r="C121" s="271"/>
      <c r="D121" s="271"/>
      <c r="E121" s="271"/>
      <c r="F121" s="271"/>
      <c r="G121" s="271"/>
      <c r="H121" s="271"/>
      <c r="I121" s="271"/>
    </row>
    <row r="122" spans="3:9" x14ac:dyDescent="0.2">
      <c r="C122" s="271"/>
      <c r="D122" s="271"/>
      <c r="E122" s="271"/>
      <c r="F122" s="271"/>
      <c r="G122" s="271"/>
      <c r="H122" s="271"/>
      <c r="I122" s="271"/>
    </row>
    <row r="123" spans="3:9" x14ac:dyDescent="0.2">
      <c r="C123" s="271"/>
      <c r="D123" s="271"/>
      <c r="E123" s="271"/>
      <c r="F123" s="271"/>
      <c r="G123" s="271"/>
      <c r="H123" s="271"/>
      <c r="I123" s="271"/>
    </row>
    <row r="124" spans="3:9" x14ac:dyDescent="0.2">
      <c r="C124" s="271"/>
      <c r="D124" s="271"/>
      <c r="E124" s="271"/>
      <c r="F124" s="271"/>
      <c r="G124" s="271"/>
      <c r="H124" s="271"/>
      <c r="I124" s="271"/>
    </row>
    <row r="125" spans="3:9" x14ac:dyDescent="0.2">
      <c r="C125" s="271"/>
      <c r="D125" s="271"/>
      <c r="E125" s="271"/>
      <c r="F125" s="271"/>
      <c r="G125" s="271"/>
      <c r="H125" s="271"/>
      <c r="I125" s="271"/>
    </row>
    <row r="126" spans="3:9" x14ac:dyDescent="0.2">
      <c r="C126" s="271"/>
      <c r="D126" s="271"/>
      <c r="E126" s="271"/>
      <c r="F126" s="271"/>
      <c r="G126" s="271"/>
      <c r="H126" s="271"/>
      <c r="I126" s="271"/>
    </row>
    <row r="127" spans="3:9" x14ac:dyDescent="0.2">
      <c r="C127" s="271"/>
      <c r="D127" s="271"/>
      <c r="E127" s="271"/>
      <c r="F127" s="271"/>
      <c r="G127" s="271"/>
      <c r="H127" s="271"/>
      <c r="I127" s="271"/>
    </row>
    <row r="128" spans="3:9" x14ac:dyDescent="0.2">
      <c r="C128" s="271"/>
      <c r="D128" s="271"/>
      <c r="E128" s="271"/>
      <c r="F128" s="271"/>
      <c r="G128" s="271"/>
      <c r="H128" s="271"/>
      <c r="I128" s="271"/>
    </row>
    <row r="129" spans="3:9" x14ac:dyDescent="0.2">
      <c r="C129" s="271"/>
      <c r="D129" s="271"/>
      <c r="E129" s="271"/>
      <c r="F129" s="271"/>
      <c r="G129" s="271"/>
      <c r="H129" s="271"/>
      <c r="I129" s="271"/>
    </row>
    <row r="130" spans="3:9" x14ac:dyDescent="0.2">
      <c r="C130" s="271"/>
      <c r="D130" s="271"/>
      <c r="E130" s="271"/>
      <c r="F130" s="271"/>
      <c r="G130" s="271"/>
      <c r="H130" s="271"/>
      <c r="I130" s="271"/>
    </row>
    <row r="131" spans="3:9" x14ac:dyDescent="0.2">
      <c r="C131" s="271"/>
      <c r="D131" s="271"/>
      <c r="E131" s="271"/>
      <c r="F131" s="271"/>
      <c r="G131" s="271"/>
      <c r="H131" s="271"/>
      <c r="I131" s="271"/>
    </row>
    <row r="132" spans="3:9" x14ac:dyDescent="0.2">
      <c r="C132" s="271"/>
      <c r="D132" s="271"/>
      <c r="E132" s="271"/>
      <c r="F132" s="271"/>
      <c r="G132" s="271"/>
      <c r="H132" s="271"/>
      <c r="I132" s="271"/>
    </row>
    <row r="133" spans="3:9" x14ac:dyDescent="0.2">
      <c r="C133" s="271"/>
      <c r="D133" s="271"/>
      <c r="E133" s="271"/>
      <c r="F133" s="271"/>
      <c r="G133" s="271"/>
      <c r="H133" s="271"/>
      <c r="I133" s="271"/>
    </row>
    <row r="134" spans="3:9" x14ac:dyDescent="0.2">
      <c r="C134" s="271"/>
      <c r="D134" s="271"/>
      <c r="E134" s="271"/>
      <c r="F134" s="271"/>
      <c r="G134" s="271"/>
      <c r="H134" s="271"/>
      <c r="I134" s="271"/>
    </row>
    <row r="135" spans="3:9" x14ac:dyDescent="0.2">
      <c r="C135" s="271"/>
      <c r="D135" s="271"/>
      <c r="E135" s="271"/>
      <c r="F135" s="271"/>
      <c r="G135" s="271"/>
      <c r="H135" s="271"/>
      <c r="I135" s="271"/>
    </row>
    <row r="136" spans="3:9" x14ac:dyDescent="0.2">
      <c r="C136" s="271"/>
      <c r="D136" s="271"/>
      <c r="E136" s="271"/>
      <c r="F136" s="271"/>
      <c r="G136" s="271"/>
      <c r="H136" s="271"/>
      <c r="I136" s="271"/>
    </row>
    <row r="137" spans="3:9" x14ac:dyDescent="0.2">
      <c r="C137" s="271"/>
      <c r="D137" s="271"/>
      <c r="E137" s="271"/>
      <c r="F137" s="271"/>
      <c r="G137" s="271"/>
      <c r="H137" s="271"/>
      <c r="I137" s="271"/>
    </row>
    <row r="138" spans="3:9" x14ac:dyDescent="0.2">
      <c r="C138" s="271"/>
      <c r="D138" s="271"/>
      <c r="E138" s="271"/>
      <c r="F138" s="271"/>
      <c r="G138" s="271"/>
      <c r="H138" s="271"/>
      <c r="I138" s="271"/>
    </row>
    <row r="139" spans="3:9" x14ac:dyDescent="0.2">
      <c r="C139" s="271"/>
      <c r="D139" s="271"/>
      <c r="E139" s="271"/>
      <c r="F139" s="271"/>
      <c r="G139" s="271"/>
      <c r="H139" s="271"/>
      <c r="I139" s="271"/>
    </row>
    <row r="140" spans="3:9" x14ac:dyDescent="0.2">
      <c r="C140" s="271"/>
      <c r="D140" s="271"/>
      <c r="E140" s="271"/>
      <c r="F140" s="271"/>
      <c r="G140" s="271"/>
      <c r="H140" s="271"/>
      <c r="I140" s="271"/>
    </row>
    <row r="141" spans="3:9" x14ac:dyDescent="0.2">
      <c r="C141" s="271"/>
      <c r="D141" s="271"/>
      <c r="E141" s="271"/>
      <c r="F141" s="271"/>
      <c r="G141" s="271"/>
      <c r="H141" s="271"/>
      <c r="I141" s="271"/>
    </row>
    <row r="142" spans="3:9" x14ac:dyDescent="0.2">
      <c r="C142" s="271"/>
      <c r="D142" s="271"/>
      <c r="E142" s="271"/>
      <c r="F142" s="271"/>
      <c r="G142" s="271"/>
      <c r="H142" s="271"/>
      <c r="I142" s="271"/>
    </row>
    <row r="143" spans="3:9" x14ac:dyDescent="0.2">
      <c r="C143" s="271"/>
      <c r="D143" s="271"/>
      <c r="E143" s="271"/>
      <c r="F143" s="271"/>
      <c r="G143" s="271"/>
      <c r="H143" s="271"/>
      <c r="I143" s="271"/>
    </row>
    <row r="144" spans="3:9" x14ac:dyDescent="0.2">
      <c r="C144" s="271"/>
      <c r="D144" s="271"/>
      <c r="E144" s="271"/>
      <c r="F144" s="271"/>
      <c r="G144" s="271"/>
      <c r="H144" s="271"/>
      <c r="I144" s="271"/>
    </row>
    <row r="145" spans="3:9" x14ac:dyDescent="0.2">
      <c r="C145" s="271"/>
      <c r="D145" s="271"/>
      <c r="E145" s="271"/>
      <c r="F145" s="271"/>
      <c r="G145" s="271"/>
      <c r="H145" s="271"/>
      <c r="I145" s="271"/>
    </row>
    <row r="146" spans="3:9" x14ac:dyDescent="0.2">
      <c r="C146" s="271"/>
      <c r="D146" s="271"/>
      <c r="E146" s="271"/>
      <c r="F146" s="271"/>
      <c r="G146" s="271"/>
      <c r="H146" s="271"/>
      <c r="I146" s="271"/>
    </row>
    <row r="147" spans="3:9" x14ac:dyDescent="0.2">
      <c r="C147" s="271"/>
      <c r="D147" s="271"/>
      <c r="E147" s="271"/>
      <c r="F147" s="271"/>
      <c r="G147" s="271"/>
      <c r="H147" s="271"/>
      <c r="I147" s="271"/>
    </row>
    <row r="148" spans="3:9" x14ac:dyDescent="0.2">
      <c r="C148" s="271"/>
      <c r="D148" s="271"/>
      <c r="E148" s="271"/>
      <c r="F148" s="271"/>
      <c r="G148" s="271"/>
      <c r="H148" s="271"/>
      <c r="I148" s="271"/>
    </row>
    <row r="149" spans="3:9" x14ac:dyDescent="0.2">
      <c r="C149" s="271"/>
      <c r="D149" s="271"/>
      <c r="E149" s="271"/>
      <c r="F149" s="271"/>
      <c r="G149" s="271"/>
      <c r="H149" s="271"/>
      <c r="I149" s="271"/>
    </row>
    <row r="150" spans="3:9" x14ac:dyDescent="0.2">
      <c r="C150" s="271"/>
      <c r="D150" s="271"/>
      <c r="E150" s="271"/>
      <c r="F150" s="271"/>
      <c r="G150" s="271"/>
      <c r="H150" s="271"/>
      <c r="I150" s="271"/>
    </row>
    <row r="151" spans="3:9" x14ac:dyDescent="0.2">
      <c r="C151" s="271"/>
      <c r="D151" s="271"/>
      <c r="E151" s="271"/>
      <c r="F151" s="271"/>
      <c r="G151" s="271"/>
      <c r="H151" s="271"/>
      <c r="I151" s="271"/>
    </row>
    <row r="152" spans="3:9" x14ac:dyDescent="0.2">
      <c r="C152" s="271"/>
      <c r="D152" s="271"/>
      <c r="E152" s="271"/>
      <c r="F152" s="271"/>
      <c r="G152" s="271"/>
      <c r="H152" s="271"/>
      <c r="I152" s="271"/>
    </row>
    <row r="153" spans="3:9" x14ac:dyDescent="0.2">
      <c r="C153" s="271"/>
      <c r="D153" s="271"/>
      <c r="E153" s="271"/>
      <c r="F153" s="271"/>
      <c r="G153" s="271"/>
      <c r="H153" s="271"/>
      <c r="I153" s="271"/>
    </row>
    <row r="154" spans="3:9" x14ac:dyDescent="0.2">
      <c r="C154" s="271"/>
      <c r="D154" s="271"/>
      <c r="E154" s="271"/>
      <c r="F154" s="271"/>
      <c r="G154" s="271"/>
      <c r="H154" s="271"/>
      <c r="I154" s="271"/>
    </row>
    <row r="155" spans="3:9" x14ac:dyDescent="0.2">
      <c r="C155" s="271"/>
      <c r="D155" s="271"/>
      <c r="E155" s="271"/>
      <c r="F155" s="271"/>
      <c r="G155" s="271"/>
      <c r="H155" s="271"/>
      <c r="I155" s="271"/>
    </row>
    <row r="156" spans="3:9" x14ac:dyDescent="0.2">
      <c r="C156" s="271"/>
      <c r="D156" s="271"/>
      <c r="E156" s="271"/>
      <c r="F156" s="271"/>
      <c r="G156" s="271"/>
      <c r="H156" s="271"/>
      <c r="I156" s="271"/>
    </row>
    <row r="157" spans="3:9" x14ac:dyDescent="0.2">
      <c r="C157" s="271"/>
      <c r="D157" s="271"/>
      <c r="E157" s="271"/>
      <c r="F157" s="271"/>
      <c r="G157" s="271"/>
      <c r="H157" s="271"/>
      <c r="I157" s="271"/>
    </row>
    <row r="158" spans="3:9" x14ac:dyDescent="0.2">
      <c r="C158" s="271"/>
      <c r="D158" s="271"/>
      <c r="E158" s="271"/>
      <c r="F158" s="271"/>
      <c r="G158" s="271"/>
      <c r="H158" s="271"/>
      <c r="I158" s="271"/>
    </row>
    <row r="159" spans="3:9" x14ac:dyDescent="0.2">
      <c r="C159" s="271"/>
      <c r="D159" s="271"/>
      <c r="E159" s="271"/>
      <c r="F159" s="271"/>
      <c r="G159" s="271"/>
      <c r="H159" s="271"/>
      <c r="I159" s="271"/>
    </row>
    <row r="160" spans="3:9" x14ac:dyDescent="0.2">
      <c r="C160" s="271"/>
      <c r="D160" s="271"/>
      <c r="E160" s="271"/>
      <c r="F160" s="271"/>
      <c r="G160" s="271"/>
      <c r="H160" s="271"/>
      <c r="I160" s="271"/>
    </row>
    <row r="161" spans="3:9" x14ac:dyDescent="0.2">
      <c r="C161" s="271"/>
      <c r="D161" s="271"/>
      <c r="E161" s="271"/>
      <c r="F161" s="271"/>
      <c r="G161" s="271"/>
      <c r="H161" s="271"/>
      <c r="I161" s="271"/>
    </row>
    <row r="162" spans="3:9" x14ac:dyDescent="0.2">
      <c r="C162" s="271"/>
      <c r="D162" s="271"/>
      <c r="E162" s="271"/>
      <c r="F162" s="271"/>
      <c r="G162" s="271"/>
      <c r="H162" s="271"/>
      <c r="I162" s="271"/>
    </row>
    <row r="163" spans="3:9" x14ac:dyDescent="0.2">
      <c r="C163" s="271"/>
      <c r="D163" s="271"/>
      <c r="E163" s="271"/>
      <c r="F163" s="271"/>
      <c r="G163" s="271"/>
      <c r="H163" s="271"/>
      <c r="I163" s="271"/>
    </row>
    <row r="164" spans="3:9" x14ac:dyDescent="0.2">
      <c r="C164" s="271"/>
      <c r="D164" s="271"/>
      <c r="E164" s="271"/>
      <c r="F164" s="271"/>
      <c r="G164" s="271"/>
      <c r="H164" s="271"/>
      <c r="I164" s="271"/>
    </row>
    <row r="165" spans="3:9" x14ac:dyDescent="0.2">
      <c r="C165" s="271"/>
      <c r="D165" s="271"/>
      <c r="E165" s="271"/>
      <c r="F165" s="271"/>
      <c r="G165" s="271"/>
      <c r="H165" s="271"/>
      <c r="I165" s="271"/>
    </row>
    <row r="166" spans="3:9" x14ac:dyDescent="0.2">
      <c r="C166" s="271"/>
      <c r="D166" s="271"/>
      <c r="E166" s="271"/>
      <c r="F166" s="271"/>
      <c r="G166" s="271"/>
      <c r="H166" s="271"/>
      <c r="I166" s="271"/>
    </row>
    <row r="167" spans="3:9" x14ac:dyDescent="0.2">
      <c r="C167" s="271"/>
      <c r="D167" s="271"/>
      <c r="E167" s="271"/>
      <c r="F167" s="271"/>
      <c r="G167" s="271"/>
      <c r="H167" s="271"/>
      <c r="I167" s="271"/>
    </row>
    <row r="168" spans="3:9" x14ac:dyDescent="0.2">
      <c r="C168" s="271"/>
      <c r="D168" s="271"/>
      <c r="E168" s="271"/>
      <c r="F168" s="271"/>
      <c r="G168" s="271"/>
      <c r="H168" s="271"/>
      <c r="I168" s="271"/>
    </row>
    <row r="169" spans="3:9" x14ac:dyDescent="0.2">
      <c r="C169" s="271"/>
      <c r="D169" s="271"/>
      <c r="E169" s="271"/>
      <c r="F169" s="271"/>
      <c r="G169" s="271"/>
      <c r="H169" s="271"/>
      <c r="I169" s="271"/>
    </row>
    <row r="170" spans="3:9" x14ac:dyDescent="0.2">
      <c r="C170" s="271"/>
      <c r="D170" s="271"/>
      <c r="E170" s="271"/>
      <c r="F170" s="271"/>
      <c r="G170" s="271"/>
      <c r="H170" s="271"/>
      <c r="I170" s="271"/>
    </row>
    <row r="171" spans="3:9" x14ac:dyDescent="0.2">
      <c r="C171" s="271"/>
      <c r="D171" s="271"/>
      <c r="E171" s="271"/>
      <c r="F171" s="271"/>
      <c r="G171" s="271"/>
      <c r="H171" s="271"/>
      <c r="I171" s="271"/>
    </row>
    <row r="172" spans="3:9" x14ac:dyDescent="0.2">
      <c r="C172" s="271"/>
      <c r="D172" s="271"/>
      <c r="E172" s="271"/>
      <c r="F172" s="271"/>
      <c r="G172" s="271"/>
      <c r="H172" s="271"/>
      <c r="I172" s="271"/>
    </row>
    <row r="173" spans="3:9" x14ac:dyDescent="0.2">
      <c r="C173" s="271"/>
      <c r="D173" s="271"/>
      <c r="E173" s="271"/>
      <c r="F173" s="271"/>
      <c r="G173" s="271"/>
      <c r="H173" s="271"/>
      <c r="I173" s="271"/>
    </row>
    <row r="174" spans="3:9" x14ac:dyDescent="0.2">
      <c r="C174" s="271"/>
      <c r="D174" s="271"/>
      <c r="E174" s="271"/>
      <c r="F174" s="271"/>
      <c r="G174" s="271"/>
      <c r="H174" s="271"/>
      <c r="I174" s="271"/>
    </row>
    <row r="175" spans="3:9" x14ac:dyDescent="0.2">
      <c r="C175" s="271"/>
      <c r="D175" s="271"/>
      <c r="E175" s="271"/>
      <c r="F175" s="271"/>
      <c r="G175" s="271"/>
      <c r="H175" s="271"/>
      <c r="I175" s="271"/>
    </row>
    <row r="176" spans="3:9" x14ac:dyDescent="0.2">
      <c r="C176" s="271"/>
      <c r="D176" s="271"/>
      <c r="E176" s="271"/>
      <c r="F176" s="271"/>
      <c r="G176" s="271"/>
      <c r="H176" s="271"/>
      <c r="I176" s="271"/>
    </row>
    <row r="177" spans="3:9" x14ac:dyDescent="0.2">
      <c r="C177" s="271"/>
      <c r="D177" s="271"/>
      <c r="E177" s="271"/>
      <c r="F177" s="271"/>
      <c r="G177" s="271"/>
      <c r="H177" s="271"/>
      <c r="I177" s="271"/>
    </row>
    <row r="178" spans="3:9" x14ac:dyDescent="0.2">
      <c r="C178" s="271"/>
      <c r="D178" s="271"/>
      <c r="E178" s="271"/>
      <c r="F178" s="271"/>
      <c r="G178" s="271"/>
      <c r="H178" s="271"/>
      <c r="I178" s="271"/>
    </row>
    <row r="179" spans="3:9" x14ac:dyDescent="0.2">
      <c r="C179" s="271"/>
      <c r="D179" s="271"/>
      <c r="E179" s="271"/>
      <c r="F179" s="271"/>
      <c r="G179" s="271"/>
      <c r="H179" s="271"/>
      <c r="I179" s="271"/>
    </row>
    <row r="180" spans="3:9" x14ac:dyDescent="0.2">
      <c r="C180" s="271"/>
      <c r="D180" s="271"/>
      <c r="E180" s="271"/>
      <c r="F180" s="271"/>
      <c r="G180" s="271"/>
      <c r="H180" s="271"/>
      <c r="I180" s="271"/>
    </row>
    <row r="181" spans="3:9" x14ac:dyDescent="0.2">
      <c r="C181" s="271"/>
      <c r="D181" s="271"/>
      <c r="E181" s="271"/>
      <c r="F181" s="271"/>
      <c r="G181" s="271"/>
      <c r="H181" s="271"/>
      <c r="I181" s="271"/>
    </row>
    <row r="182" spans="3:9" x14ac:dyDescent="0.2">
      <c r="C182" s="271"/>
      <c r="D182" s="271"/>
      <c r="E182" s="271"/>
      <c r="F182" s="271"/>
      <c r="G182" s="271"/>
      <c r="H182" s="271"/>
      <c r="I182" s="271"/>
    </row>
    <row r="183" spans="3:9" x14ac:dyDescent="0.2">
      <c r="C183" s="271"/>
      <c r="D183" s="271"/>
      <c r="E183" s="271"/>
      <c r="F183" s="271"/>
      <c r="G183" s="271"/>
      <c r="H183" s="271"/>
      <c r="I183" s="271"/>
    </row>
    <row r="184" spans="3:9" x14ac:dyDescent="0.2">
      <c r="C184" s="271"/>
      <c r="D184" s="271"/>
      <c r="E184" s="271"/>
      <c r="F184" s="271"/>
      <c r="G184" s="271"/>
      <c r="H184" s="271"/>
      <c r="I184" s="271"/>
    </row>
    <row r="185" spans="3:9" x14ac:dyDescent="0.2">
      <c r="C185" s="271"/>
      <c r="D185" s="271"/>
      <c r="E185" s="271"/>
      <c r="F185" s="271"/>
      <c r="G185" s="271"/>
      <c r="H185" s="271"/>
      <c r="I185" s="271"/>
    </row>
    <row r="186" spans="3:9" x14ac:dyDescent="0.2">
      <c r="C186" s="271"/>
      <c r="D186" s="271"/>
      <c r="E186" s="271"/>
      <c r="F186" s="271"/>
      <c r="G186" s="271"/>
      <c r="H186" s="271"/>
      <c r="I186" s="271"/>
    </row>
    <row r="187" spans="3:9" x14ac:dyDescent="0.2">
      <c r="C187" s="271"/>
      <c r="D187" s="271"/>
      <c r="E187" s="271"/>
      <c r="F187" s="271"/>
      <c r="G187" s="271"/>
      <c r="H187" s="271"/>
      <c r="I187" s="271"/>
    </row>
    <row r="188" spans="3:9" x14ac:dyDescent="0.2">
      <c r="C188" s="271"/>
      <c r="D188" s="271"/>
      <c r="E188" s="271"/>
      <c r="F188" s="271"/>
      <c r="G188" s="271"/>
      <c r="H188" s="271"/>
      <c r="I188" s="271"/>
    </row>
    <row r="189" spans="3:9" x14ac:dyDescent="0.2">
      <c r="C189" s="271"/>
      <c r="D189" s="271"/>
      <c r="E189" s="271"/>
      <c r="F189" s="271"/>
      <c r="G189" s="271"/>
      <c r="H189" s="271"/>
      <c r="I189" s="271"/>
    </row>
    <row r="190" spans="3:9" x14ac:dyDescent="0.2">
      <c r="C190" s="271"/>
      <c r="D190" s="271"/>
      <c r="E190" s="271"/>
      <c r="F190" s="271"/>
      <c r="G190" s="271"/>
      <c r="H190" s="271"/>
      <c r="I190" s="271"/>
    </row>
    <row r="191" spans="3:9" x14ac:dyDescent="0.2">
      <c r="C191" s="271"/>
      <c r="D191" s="271"/>
      <c r="E191" s="271"/>
      <c r="F191" s="271"/>
      <c r="G191" s="271"/>
      <c r="H191" s="271"/>
      <c r="I191" s="271"/>
    </row>
    <row r="192" spans="3:9" x14ac:dyDescent="0.2">
      <c r="C192" s="271"/>
      <c r="D192" s="271"/>
      <c r="E192" s="271"/>
      <c r="F192" s="271"/>
      <c r="G192" s="271"/>
      <c r="H192" s="271"/>
      <c r="I192" s="271"/>
    </row>
    <row r="193" spans="3:9" x14ac:dyDescent="0.2">
      <c r="C193" s="271"/>
      <c r="D193" s="271"/>
      <c r="E193" s="271"/>
      <c r="F193" s="271"/>
      <c r="G193" s="271"/>
      <c r="H193" s="271"/>
      <c r="I193" s="271"/>
    </row>
    <row r="194" spans="3:9" x14ac:dyDescent="0.2">
      <c r="C194" s="271"/>
      <c r="D194" s="271"/>
      <c r="E194" s="271"/>
      <c r="F194" s="271"/>
      <c r="G194" s="271"/>
      <c r="H194" s="271"/>
      <c r="I194" s="271"/>
    </row>
    <row r="195" spans="3:9" x14ac:dyDescent="0.2">
      <c r="C195" s="271"/>
      <c r="D195" s="271"/>
      <c r="E195" s="271"/>
      <c r="F195" s="271"/>
      <c r="G195" s="271"/>
      <c r="H195" s="271"/>
      <c r="I195" s="271"/>
    </row>
    <row r="196" spans="3:9" x14ac:dyDescent="0.2">
      <c r="C196" s="271"/>
      <c r="D196" s="271"/>
      <c r="E196" s="271"/>
      <c r="F196" s="271"/>
      <c r="G196" s="271"/>
      <c r="H196" s="271"/>
      <c r="I196" s="271"/>
    </row>
    <row r="197" spans="3:9" x14ac:dyDescent="0.2">
      <c r="C197" s="271"/>
      <c r="D197" s="271"/>
      <c r="E197" s="271"/>
      <c r="F197" s="271"/>
      <c r="G197" s="271"/>
      <c r="H197" s="271"/>
      <c r="I197" s="271"/>
    </row>
    <row r="198" spans="3:9" x14ac:dyDescent="0.2">
      <c r="C198" s="271"/>
      <c r="D198" s="271"/>
      <c r="E198" s="271"/>
      <c r="F198" s="271"/>
      <c r="G198" s="271"/>
      <c r="H198" s="271"/>
      <c r="I198" s="271"/>
    </row>
    <row r="199" spans="3:9" x14ac:dyDescent="0.2">
      <c r="C199" s="271"/>
      <c r="D199" s="271"/>
      <c r="E199" s="271"/>
      <c r="F199" s="271"/>
      <c r="G199" s="271"/>
      <c r="H199" s="271"/>
      <c r="I199" s="271"/>
    </row>
    <row r="200" spans="3:9" x14ac:dyDescent="0.2">
      <c r="C200" s="271"/>
      <c r="D200" s="271"/>
      <c r="E200" s="271"/>
      <c r="F200" s="271"/>
      <c r="G200" s="271"/>
      <c r="H200" s="271"/>
      <c r="I200" s="271"/>
    </row>
    <row r="201" spans="3:9" x14ac:dyDescent="0.2">
      <c r="C201" s="271"/>
      <c r="D201" s="271"/>
      <c r="E201" s="271"/>
      <c r="F201" s="271"/>
      <c r="G201" s="271"/>
      <c r="H201" s="271"/>
      <c r="I201" s="271"/>
    </row>
    <row r="202" spans="3:9" x14ac:dyDescent="0.2">
      <c r="C202" s="271"/>
      <c r="D202" s="271"/>
      <c r="E202" s="271"/>
      <c r="F202" s="271"/>
      <c r="G202" s="271"/>
      <c r="H202" s="271"/>
      <c r="I202" s="271"/>
    </row>
    <row r="203" spans="3:9" x14ac:dyDescent="0.2">
      <c r="C203" s="271"/>
      <c r="D203" s="271"/>
      <c r="E203" s="271"/>
      <c r="F203" s="271"/>
      <c r="G203" s="271"/>
      <c r="H203" s="271"/>
      <c r="I203" s="271"/>
    </row>
    <row r="204" spans="3:9" x14ac:dyDescent="0.2">
      <c r="C204" s="271"/>
      <c r="D204" s="271"/>
      <c r="E204" s="271"/>
      <c r="F204" s="271"/>
      <c r="G204" s="271"/>
      <c r="H204" s="271"/>
      <c r="I204" s="271"/>
    </row>
    <row r="205" spans="3:9" x14ac:dyDescent="0.2">
      <c r="C205" s="271"/>
      <c r="D205" s="271"/>
      <c r="E205" s="271"/>
      <c r="F205" s="271"/>
      <c r="G205" s="271"/>
      <c r="H205" s="271"/>
      <c r="I205" s="271"/>
    </row>
    <row r="206" spans="3:9" x14ac:dyDescent="0.2">
      <c r="C206" s="271"/>
      <c r="D206" s="271"/>
      <c r="E206" s="271"/>
      <c r="F206" s="271"/>
      <c r="G206" s="271"/>
      <c r="H206" s="271"/>
      <c r="I206" s="271"/>
    </row>
    <row r="207" spans="3:9" x14ac:dyDescent="0.2">
      <c r="C207" s="271"/>
      <c r="D207" s="271"/>
      <c r="E207" s="271"/>
      <c r="F207" s="271"/>
      <c r="G207" s="271"/>
      <c r="H207" s="271"/>
      <c r="I207" s="271"/>
    </row>
    <row r="208" spans="3:9" x14ac:dyDescent="0.2">
      <c r="C208" s="271"/>
      <c r="D208" s="271"/>
      <c r="E208" s="271"/>
      <c r="F208" s="271"/>
      <c r="G208" s="271"/>
      <c r="H208" s="271"/>
      <c r="I208" s="271"/>
    </row>
    <row r="209" spans="3:9" x14ac:dyDescent="0.2">
      <c r="C209" s="271"/>
      <c r="D209" s="271"/>
      <c r="E209" s="271"/>
      <c r="F209" s="271"/>
      <c r="G209" s="271"/>
      <c r="H209" s="271"/>
      <c r="I209" s="271"/>
    </row>
    <row r="210" spans="3:9" x14ac:dyDescent="0.2">
      <c r="C210" s="271"/>
      <c r="D210" s="271"/>
      <c r="E210" s="271"/>
      <c r="F210" s="271"/>
      <c r="G210" s="271"/>
      <c r="H210" s="271"/>
      <c r="I210" s="271"/>
    </row>
    <row r="211" spans="3:9" x14ac:dyDescent="0.2">
      <c r="C211" s="271"/>
      <c r="D211" s="271"/>
      <c r="E211" s="271"/>
      <c r="F211" s="271"/>
      <c r="G211" s="271"/>
      <c r="H211" s="271"/>
      <c r="I211" s="271"/>
    </row>
    <row r="212" spans="3:9" x14ac:dyDescent="0.2">
      <c r="C212" s="271"/>
      <c r="D212" s="271"/>
      <c r="E212" s="271"/>
      <c r="F212" s="271"/>
      <c r="G212" s="271"/>
      <c r="H212" s="271"/>
      <c r="I212" s="271"/>
    </row>
    <row r="213" spans="3:9" x14ac:dyDescent="0.2">
      <c r="C213" s="271"/>
      <c r="D213" s="271"/>
      <c r="E213" s="271"/>
      <c r="F213" s="271"/>
      <c r="G213" s="271"/>
      <c r="H213" s="271"/>
      <c r="I213" s="271"/>
    </row>
    <row r="214" spans="3:9" x14ac:dyDescent="0.2">
      <c r="C214" s="271"/>
      <c r="D214" s="271"/>
      <c r="E214" s="271"/>
      <c r="F214" s="271"/>
      <c r="G214" s="271"/>
      <c r="H214" s="271"/>
      <c r="I214" s="271"/>
    </row>
    <row r="215" spans="3:9" x14ac:dyDescent="0.2">
      <c r="C215" s="271"/>
      <c r="D215" s="271"/>
      <c r="E215" s="271"/>
      <c r="F215" s="271"/>
      <c r="G215" s="271"/>
      <c r="H215" s="271"/>
      <c r="I215" s="271"/>
    </row>
    <row r="216" spans="3:9" x14ac:dyDescent="0.2">
      <c r="C216" s="271"/>
      <c r="D216" s="271"/>
      <c r="E216" s="271"/>
      <c r="F216" s="271"/>
      <c r="G216" s="271"/>
      <c r="H216" s="271"/>
      <c r="I216" s="271"/>
    </row>
    <row r="217" spans="3:9" x14ac:dyDescent="0.2">
      <c r="C217" s="271"/>
      <c r="D217" s="271"/>
      <c r="E217" s="271"/>
      <c r="F217" s="271"/>
      <c r="G217" s="271"/>
      <c r="H217" s="271"/>
      <c r="I217" s="271"/>
    </row>
    <row r="218" spans="3:9" x14ac:dyDescent="0.2">
      <c r="C218" s="271"/>
      <c r="D218" s="271"/>
      <c r="E218" s="271"/>
      <c r="F218" s="271"/>
      <c r="G218" s="271"/>
      <c r="H218" s="271"/>
      <c r="I218" s="271"/>
    </row>
    <row r="219" spans="3:9" x14ac:dyDescent="0.2">
      <c r="C219" s="271"/>
      <c r="D219" s="271"/>
      <c r="E219" s="271"/>
      <c r="F219" s="271"/>
      <c r="G219" s="271"/>
      <c r="H219" s="271"/>
      <c r="I219" s="271"/>
    </row>
    <row r="220" spans="3:9" x14ac:dyDescent="0.2">
      <c r="C220" s="271"/>
      <c r="D220" s="271"/>
      <c r="E220" s="271"/>
      <c r="F220" s="271"/>
      <c r="G220" s="271"/>
      <c r="H220" s="271"/>
      <c r="I220" s="271"/>
    </row>
    <row r="221" spans="3:9" x14ac:dyDescent="0.2">
      <c r="C221" s="271"/>
      <c r="D221" s="271"/>
      <c r="E221" s="271"/>
      <c r="F221" s="271"/>
      <c r="G221" s="271"/>
      <c r="H221" s="271"/>
      <c r="I221" s="271"/>
    </row>
    <row r="222" spans="3:9" x14ac:dyDescent="0.2">
      <c r="C222" s="271"/>
      <c r="D222" s="271"/>
      <c r="E222" s="271"/>
      <c r="F222" s="271"/>
      <c r="G222" s="271"/>
      <c r="H222" s="271"/>
      <c r="I222" s="271"/>
    </row>
    <row r="223" spans="3:9" x14ac:dyDescent="0.2">
      <c r="C223" s="271"/>
      <c r="D223" s="271"/>
      <c r="E223" s="271"/>
      <c r="F223" s="271"/>
      <c r="G223" s="271"/>
      <c r="H223" s="271"/>
      <c r="I223" s="271"/>
    </row>
    <row r="224" spans="3:9" x14ac:dyDescent="0.2">
      <c r="C224" s="271"/>
      <c r="D224" s="271"/>
      <c r="E224" s="271"/>
      <c r="F224" s="271"/>
      <c r="G224" s="271"/>
      <c r="H224" s="271"/>
      <c r="I224" s="271"/>
    </row>
    <row r="225" spans="3:9" x14ac:dyDescent="0.2">
      <c r="C225" s="271"/>
      <c r="D225" s="271"/>
      <c r="E225" s="271"/>
      <c r="F225" s="271"/>
      <c r="G225" s="271"/>
      <c r="H225" s="271"/>
      <c r="I225" s="271"/>
    </row>
    <row r="226" spans="3:9" x14ac:dyDescent="0.2">
      <c r="C226" s="271"/>
      <c r="D226" s="271"/>
      <c r="E226" s="271"/>
      <c r="F226" s="271"/>
      <c r="G226" s="271"/>
      <c r="H226" s="271"/>
      <c r="I226" s="271"/>
    </row>
    <row r="227" spans="3:9" x14ac:dyDescent="0.2">
      <c r="C227" s="271"/>
      <c r="D227" s="271"/>
      <c r="E227" s="271"/>
      <c r="F227" s="271"/>
      <c r="G227" s="271"/>
      <c r="H227" s="271"/>
      <c r="I227" s="271"/>
    </row>
    <row r="228" spans="3:9" x14ac:dyDescent="0.2">
      <c r="C228" s="271"/>
      <c r="D228" s="271"/>
      <c r="E228" s="271"/>
      <c r="F228" s="271"/>
      <c r="G228" s="271"/>
      <c r="H228" s="271"/>
      <c r="I228" s="271"/>
    </row>
    <row r="229" spans="3:9" x14ac:dyDescent="0.2">
      <c r="C229" s="271"/>
      <c r="D229" s="271"/>
      <c r="E229" s="271"/>
      <c r="F229" s="271"/>
      <c r="G229" s="271"/>
      <c r="H229" s="271"/>
      <c r="I229" s="271"/>
    </row>
    <row r="230" spans="3:9" x14ac:dyDescent="0.2">
      <c r="C230" s="271"/>
      <c r="D230" s="271"/>
      <c r="E230" s="271"/>
      <c r="F230" s="271"/>
      <c r="G230" s="271"/>
      <c r="H230" s="271"/>
      <c r="I230" s="271"/>
    </row>
    <row r="231" spans="3:9" x14ac:dyDescent="0.2">
      <c r="C231" s="271"/>
      <c r="D231" s="271"/>
      <c r="E231" s="271"/>
      <c r="F231" s="271"/>
      <c r="G231" s="271"/>
      <c r="H231" s="271"/>
      <c r="I231" s="271"/>
    </row>
    <row r="232" spans="3:9" x14ac:dyDescent="0.2">
      <c r="C232" s="271"/>
      <c r="D232" s="271"/>
      <c r="E232" s="271"/>
      <c r="F232" s="271"/>
      <c r="G232" s="271"/>
      <c r="H232" s="271"/>
      <c r="I232" s="271"/>
    </row>
    <row r="233" spans="3:9" x14ac:dyDescent="0.2">
      <c r="C233" s="271"/>
      <c r="D233" s="271"/>
      <c r="E233" s="271"/>
      <c r="F233" s="271"/>
      <c r="G233" s="271"/>
      <c r="H233" s="271"/>
      <c r="I233" s="271"/>
    </row>
    <row r="234" spans="3:9" x14ac:dyDescent="0.2">
      <c r="C234" s="271"/>
      <c r="D234" s="271"/>
      <c r="E234" s="271"/>
      <c r="F234" s="271"/>
      <c r="G234" s="271"/>
      <c r="H234" s="271"/>
      <c r="I234" s="271"/>
    </row>
    <row r="235" spans="3:9" x14ac:dyDescent="0.2">
      <c r="C235" s="271"/>
      <c r="D235" s="271"/>
      <c r="E235" s="271"/>
      <c r="F235" s="271"/>
      <c r="G235" s="271"/>
      <c r="H235" s="271"/>
      <c r="I235" s="271"/>
    </row>
    <row r="236" spans="3:9" x14ac:dyDescent="0.2">
      <c r="C236" s="271"/>
      <c r="D236" s="271"/>
      <c r="E236" s="271"/>
      <c r="F236" s="271"/>
      <c r="G236" s="271"/>
      <c r="H236" s="271"/>
      <c r="I236" s="271"/>
    </row>
    <row r="237" spans="3:9" x14ac:dyDescent="0.2">
      <c r="C237" s="271"/>
      <c r="D237" s="271"/>
      <c r="E237" s="271"/>
      <c r="F237" s="271"/>
      <c r="G237" s="271"/>
      <c r="H237" s="271"/>
      <c r="I237" s="271"/>
    </row>
    <row r="238" spans="3:9" x14ac:dyDescent="0.2">
      <c r="C238" s="271"/>
      <c r="D238" s="271"/>
      <c r="E238" s="271"/>
      <c r="F238" s="271"/>
      <c r="G238" s="271"/>
      <c r="H238" s="271"/>
      <c r="I238" s="271"/>
    </row>
    <row r="239" spans="3:9" x14ac:dyDescent="0.2">
      <c r="C239" s="271"/>
      <c r="D239" s="271"/>
      <c r="E239" s="271"/>
      <c r="F239" s="271"/>
      <c r="G239" s="271"/>
      <c r="H239" s="271"/>
      <c r="I239" s="271"/>
    </row>
    <row r="240" spans="3:9" x14ac:dyDescent="0.2">
      <c r="C240" s="271"/>
      <c r="D240" s="271"/>
      <c r="E240" s="271"/>
      <c r="F240" s="271"/>
      <c r="G240" s="271"/>
      <c r="H240" s="271"/>
      <c r="I240" s="271"/>
    </row>
    <row r="241" spans="3:9" x14ac:dyDescent="0.2">
      <c r="C241" s="271"/>
      <c r="D241" s="271"/>
      <c r="E241" s="271"/>
      <c r="F241" s="271"/>
      <c r="G241" s="271"/>
      <c r="H241" s="271"/>
      <c r="I241" s="271"/>
    </row>
    <row r="242" spans="3:9" x14ac:dyDescent="0.2">
      <c r="C242" s="271"/>
      <c r="D242" s="271"/>
      <c r="E242" s="271"/>
      <c r="F242" s="271"/>
      <c r="G242" s="271"/>
      <c r="H242" s="271"/>
      <c r="I242" s="271"/>
    </row>
    <row r="243" spans="3:9" x14ac:dyDescent="0.2">
      <c r="C243" s="271"/>
      <c r="D243" s="271"/>
      <c r="E243" s="271"/>
      <c r="F243" s="271"/>
      <c r="G243" s="271"/>
      <c r="H243" s="271"/>
      <c r="I243" s="271"/>
    </row>
    <row r="244" spans="3:9" x14ac:dyDescent="0.2">
      <c r="C244" s="271"/>
      <c r="D244" s="271"/>
      <c r="E244" s="271"/>
      <c r="F244" s="271"/>
      <c r="G244" s="271"/>
      <c r="H244" s="271"/>
      <c r="I244" s="271"/>
    </row>
    <row r="245" spans="3:9" x14ac:dyDescent="0.2">
      <c r="C245" s="271"/>
      <c r="D245" s="271"/>
      <c r="E245" s="271"/>
      <c r="F245" s="271"/>
      <c r="G245" s="271"/>
      <c r="H245" s="271"/>
      <c r="I245" s="271"/>
    </row>
    <row r="246" spans="3:9" x14ac:dyDescent="0.2">
      <c r="C246" s="271"/>
      <c r="D246" s="271"/>
      <c r="E246" s="271"/>
      <c r="F246" s="271"/>
      <c r="G246" s="271"/>
      <c r="H246" s="271"/>
      <c r="I246" s="271"/>
    </row>
    <row r="247" spans="3:9" x14ac:dyDescent="0.2">
      <c r="C247" s="271"/>
      <c r="D247" s="271"/>
      <c r="E247" s="271"/>
      <c r="F247" s="271"/>
      <c r="G247" s="271"/>
      <c r="H247" s="271"/>
      <c r="I247" s="271"/>
    </row>
    <row r="248" spans="3:9" x14ac:dyDescent="0.2">
      <c r="C248" s="271"/>
      <c r="D248" s="271"/>
      <c r="E248" s="271"/>
      <c r="F248" s="271"/>
      <c r="G248" s="271"/>
      <c r="H248" s="271"/>
      <c r="I248" s="271"/>
    </row>
    <row r="249" spans="3:9" x14ac:dyDescent="0.2">
      <c r="C249" s="271"/>
      <c r="D249" s="271"/>
      <c r="E249" s="271"/>
      <c r="F249" s="271"/>
      <c r="G249" s="271"/>
      <c r="H249" s="271"/>
      <c r="I249" s="271"/>
    </row>
    <row r="250" spans="3:9" x14ac:dyDescent="0.2">
      <c r="C250" s="271"/>
      <c r="D250" s="271"/>
      <c r="E250" s="271"/>
      <c r="F250" s="271"/>
      <c r="G250" s="271"/>
      <c r="H250" s="271"/>
      <c r="I250" s="271"/>
    </row>
    <row r="251" spans="3:9" x14ac:dyDescent="0.2">
      <c r="C251" s="271"/>
      <c r="D251" s="271"/>
      <c r="E251" s="271"/>
      <c r="F251" s="271"/>
      <c r="G251" s="271"/>
      <c r="H251" s="271"/>
      <c r="I251" s="271"/>
    </row>
    <row r="252" spans="3:9" x14ac:dyDescent="0.2">
      <c r="C252" s="271"/>
      <c r="D252" s="271"/>
      <c r="E252" s="271"/>
      <c r="F252" s="271"/>
      <c r="G252" s="271"/>
      <c r="H252" s="271"/>
      <c r="I252" s="271"/>
    </row>
    <row r="253" spans="3:9" x14ac:dyDescent="0.2">
      <c r="C253" s="271"/>
      <c r="D253" s="271"/>
      <c r="E253" s="271"/>
      <c r="F253" s="271"/>
      <c r="G253" s="271"/>
      <c r="H253" s="271"/>
      <c r="I253" s="271"/>
    </row>
    <row r="254" spans="3:9" x14ac:dyDescent="0.2">
      <c r="C254" s="271"/>
      <c r="D254" s="271"/>
      <c r="E254" s="271"/>
      <c r="F254" s="271"/>
      <c r="G254" s="271"/>
      <c r="H254" s="271"/>
      <c r="I254" s="271"/>
    </row>
    <row r="255" spans="3:9" x14ac:dyDescent="0.2">
      <c r="C255" s="271"/>
      <c r="D255" s="271"/>
      <c r="E255" s="271"/>
      <c r="F255" s="271"/>
      <c r="G255" s="271"/>
      <c r="H255" s="271"/>
      <c r="I255" s="271"/>
    </row>
    <row r="256" spans="3:9" x14ac:dyDescent="0.2">
      <c r="C256" s="271"/>
      <c r="D256" s="271"/>
      <c r="E256" s="271"/>
      <c r="F256" s="271"/>
      <c r="G256" s="271"/>
      <c r="H256" s="271"/>
      <c r="I256" s="271"/>
    </row>
    <row r="257" spans="3:9" x14ac:dyDescent="0.2">
      <c r="C257" s="271"/>
      <c r="D257" s="271"/>
      <c r="E257" s="271"/>
      <c r="F257" s="271"/>
      <c r="G257" s="271"/>
      <c r="H257" s="271"/>
      <c r="I257" s="271"/>
    </row>
    <row r="258" spans="3:9" x14ac:dyDescent="0.2">
      <c r="C258" s="271"/>
      <c r="D258" s="271"/>
      <c r="E258" s="271"/>
      <c r="F258" s="271"/>
      <c r="G258" s="271"/>
      <c r="H258" s="271"/>
      <c r="I258" s="271"/>
    </row>
    <row r="259" spans="3:9" x14ac:dyDescent="0.2">
      <c r="C259" s="271"/>
      <c r="D259" s="271"/>
      <c r="E259" s="271"/>
      <c r="F259" s="271"/>
      <c r="G259" s="271"/>
      <c r="H259" s="271"/>
      <c r="I259" s="271"/>
    </row>
    <row r="260" spans="3:9" x14ac:dyDescent="0.2">
      <c r="C260" s="271"/>
      <c r="D260" s="271"/>
      <c r="E260" s="271"/>
      <c r="F260" s="271"/>
      <c r="G260" s="271"/>
      <c r="H260" s="271"/>
      <c r="I260" s="271"/>
    </row>
    <row r="261" spans="3:9" x14ac:dyDescent="0.2">
      <c r="C261" s="271"/>
      <c r="D261" s="271"/>
      <c r="E261" s="271"/>
      <c r="F261" s="271"/>
      <c r="G261" s="271"/>
      <c r="H261" s="271"/>
      <c r="I261" s="271"/>
    </row>
    <row r="262" spans="3:9" x14ac:dyDescent="0.2">
      <c r="C262" s="271"/>
      <c r="D262" s="271"/>
      <c r="E262" s="271"/>
      <c r="F262" s="271"/>
      <c r="G262" s="271"/>
      <c r="H262" s="271"/>
      <c r="I262" s="271"/>
    </row>
    <row r="263" spans="3:9" x14ac:dyDescent="0.2">
      <c r="C263" s="271"/>
      <c r="D263" s="271"/>
      <c r="E263" s="271"/>
      <c r="F263" s="271"/>
      <c r="G263" s="271"/>
      <c r="H263" s="271"/>
      <c r="I263" s="271"/>
    </row>
    <row r="264" spans="3:9" x14ac:dyDescent="0.2">
      <c r="C264" s="271"/>
      <c r="D264" s="271"/>
      <c r="E264" s="271"/>
      <c r="F264" s="271"/>
      <c r="G264" s="271"/>
      <c r="H264" s="271"/>
      <c r="I264" s="271"/>
    </row>
    <row r="265" spans="3:9" x14ac:dyDescent="0.2">
      <c r="C265" s="271"/>
      <c r="D265" s="271"/>
      <c r="E265" s="271"/>
      <c r="F265" s="271"/>
      <c r="G265" s="271"/>
      <c r="H265" s="271"/>
      <c r="I265" s="271"/>
    </row>
    <row r="266" spans="3:9" x14ac:dyDescent="0.2">
      <c r="C266" s="271"/>
      <c r="D266" s="271"/>
      <c r="E266" s="271"/>
      <c r="F266" s="271"/>
      <c r="G266" s="271"/>
      <c r="H266" s="271"/>
      <c r="I266" s="271"/>
    </row>
    <row r="267" spans="3:9" x14ac:dyDescent="0.2">
      <c r="C267" s="271"/>
      <c r="D267" s="271"/>
      <c r="E267" s="271"/>
      <c r="F267" s="271"/>
      <c r="G267" s="271"/>
      <c r="H267" s="271"/>
      <c r="I267" s="271"/>
    </row>
    <row r="268" spans="3:9" x14ac:dyDescent="0.2">
      <c r="C268" s="271"/>
      <c r="D268" s="271"/>
      <c r="E268" s="271"/>
      <c r="F268" s="271"/>
      <c r="G268" s="271"/>
      <c r="H268" s="271"/>
      <c r="I268" s="271"/>
    </row>
    <row r="269" spans="3:9" x14ac:dyDescent="0.2">
      <c r="C269" s="271"/>
      <c r="D269" s="271"/>
      <c r="E269" s="271"/>
      <c r="F269" s="271"/>
      <c r="G269" s="271"/>
      <c r="H269" s="271"/>
      <c r="I269" s="271"/>
    </row>
    <row r="270" spans="3:9" x14ac:dyDescent="0.2">
      <c r="C270" s="271"/>
      <c r="D270" s="271"/>
      <c r="E270" s="271"/>
      <c r="F270" s="271"/>
      <c r="G270" s="271"/>
      <c r="H270" s="271"/>
      <c r="I270" s="271"/>
    </row>
    <row r="271" spans="3:9" x14ac:dyDescent="0.2">
      <c r="C271" s="271"/>
      <c r="D271" s="271"/>
      <c r="E271" s="271"/>
      <c r="F271" s="271"/>
      <c r="G271" s="271"/>
      <c r="H271" s="271"/>
      <c r="I271" s="271"/>
    </row>
    <row r="272" spans="3:9" x14ac:dyDescent="0.2">
      <c r="C272" s="271"/>
      <c r="D272" s="271"/>
      <c r="E272" s="271"/>
      <c r="F272" s="271"/>
      <c r="G272" s="271"/>
      <c r="H272" s="271"/>
      <c r="I272" s="271"/>
    </row>
    <row r="273" spans="3:9" x14ac:dyDescent="0.2">
      <c r="C273" s="271"/>
      <c r="D273" s="271"/>
      <c r="E273" s="271"/>
      <c r="F273" s="271"/>
      <c r="G273" s="271"/>
      <c r="H273" s="271"/>
      <c r="I273" s="271"/>
    </row>
    <row r="274" spans="3:9" x14ac:dyDescent="0.2">
      <c r="C274" s="271"/>
      <c r="D274" s="271"/>
      <c r="E274" s="271"/>
      <c r="F274" s="271"/>
      <c r="G274" s="271"/>
      <c r="H274" s="271"/>
      <c r="I274" s="271"/>
    </row>
    <row r="275" spans="3:9" x14ac:dyDescent="0.2">
      <c r="C275" s="271"/>
      <c r="D275" s="271"/>
      <c r="E275" s="271"/>
      <c r="F275" s="271"/>
      <c r="G275" s="271"/>
      <c r="H275" s="271"/>
      <c r="I275" s="271"/>
    </row>
    <row r="276" spans="3:9" x14ac:dyDescent="0.2">
      <c r="C276" s="271"/>
      <c r="D276" s="271"/>
      <c r="E276" s="271"/>
      <c r="F276" s="271"/>
      <c r="G276" s="271"/>
      <c r="H276" s="271"/>
      <c r="I276" s="271"/>
    </row>
    <row r="277" spans="3:9" x14ac:dyDescent="0.2">
      <c r="C277" s="271"/>
      <c r="D277" s="271"/>
      <c r="E277" s="271"/>
      <c r="F277" s="271"/>
      <c r="G277" s="271"/>
      <c r="H277" s="271"/>
      <c r="I277" s="271"/>
    </row>
    <row r="278" spans="3:9" x14ac:dyDescent="0.2">
      <c r="C278" s="271"/>
      <c r="D278" s="271"/>
      <c r="E278" s="271"/>
      <c r="F278" s="271"/>
      <c r="G278" s="271"/>
      <c r="H278" s="271"/>
      <c r="I278" s="271"/>
    </row>
    <row r="279" spans="3:9" x14ac:dyDescent="0.2">
      <c r="C279" s="271"/>
      <c r="D279" s="271"/>
      <c r="E279" s="271"/>
      <c r="F279" s="271"/>
      <c r="G279" s="271"/>
      <c r="H279" s="271"/>
      <c r="I279" s="271"/>
    </row>
    <row r="280" spans="3:9" x14ac:dyDescent="0.2">
      <c r="C280" s="271"/>
      <c r="D280" s="271"/>
      <c r="E280" s="271"/>
      <c r="F280" s="271"/>
      <c r="G280" s="271"/>
      <c r="H280" s="271"/>
      <c r="I280" s="271"/>
    </row>
    <row r="281" spans="3:9" x14ac:dyDescent="0.2">
      <c r="C281" s="271"/>
      <c r="D281" s="271"/>
      <c r="E281" s="271"/>
      <c r="F281" s="271"/>
      <c r="G281" s="271"/>
      <c r="H281" s="271"/>
      <c r="I281" s="271"/>
    </row>
    <row r="282" spans="3:9" x14ac:dyDescent="0.2">
      <c r="C282" s="271"/>
      <c r="D282" s="271"/>
      <c r="E282" s="271"/>
      <c r="F282" s="271"/>
      <c r="G282" s="271"/>
      <c r="H282" s="271"/>
      <c r="I282" s="271"/>
    </row>
    <row r="283" spans="3:9" x14ac:dyDescent="0.2">
      <c r="C283" s="271"/>
      <c r="D283" s="271"/>
      <c r="E283" s="271"/>
      <c r="F283" s="271"/>
      <c r="G283" s="271"/>
      <c r="H283" s="271"/>
      <c r="I283" s="271"/>
    </row>
    <row r="284" spans="3:9" x14ac:dyDescent="0.2">
      <c r="C284" s="271"/>
      <c r="D284" s="271"/>
      <c r="E284" s="271"/>
      <c r="F284" s="271"/>
      <c r="G284" s="271"/>
      <c r="H284" s="271"/>
      <c r="I284" s="271"/>
    </row>
    <row r="285" spans="3:9" x14ac:dyDescent="0.2">
      <c r="C285" s="271"/>
      <c r="D285" s="271"/>
      <c r="E285" s="271"/>
      <c r="F285" s="271"/>
      <c r="G285" s="271"/>
      <c r="H285" s="271"/>
      <c r="I285" s="271"/>
    </row>
    <row r="286" spans="3:9" x14ac:dyDescent="0.2">
      <c r="C286" s="271"/>
      <c r="D286" s="271"/>
      <c r="E286" s="271"/>
      <c r="F286" s="271"/>
      <c r="G286" s="271"/>
      <c r="H286" s="271"/>
      <c r="I286" s="271"/>
    </row>
    <row r="287" spans="3:9" x14ac:dyDescent="0.2">
      <c r="C287" s="271"/>
      <c r="D287" s="271"/>
      <c r="E287" s="271"/>
      <c r="F287" s="271"/>
      <c r="G287" s="271"/>
      <c r="H287" s="271"/>
      <c r="I287" s="271"/>
    </row>
    <row r="288" spans="3:9" x14ac:dyDescent="0.2">
      <c r="C288" s="271"/>
      <c r="D288" s="271"/>
      <c r="E288" s="271"/>
      <c r="F288" s="271"/>
      <c r="G288" s="271"/>
      <c r="H288" s="271"/>
      <c r="I288" s="271"/>
    </row>
    <row r="289" spans="3:9" x14ac:dyDescent="0.2">
      <c r="C289" s="271"/>
      <c r="D289" s="271"/>
      <c r="E289" s="271"/>
      <c r="F289" s="271"/>
      <c r="G289" s="271"/>
      <c r="H289" s="271"/>
      <c r="I289" s="271"/>
    </row>
    <row r="290" spans="3:9" x14ac:dyDescent="0.2">
      <c r="C290" s="271"/>
      <c r="D290" s="271"/>
      <c r="E290" s="271"/>
      <c r="F290" s="271"/>
      <c r="G290" s="271"/>
      <c r="H290" s="271"/>
      <c r="I290" s="271"/>
    </row>
    <row r="291" spans="3:9" x14ac:dyDescent="0.2">
      <c r="C291" s="271"/>
      <c r="D291" s="271"/>
      <c r="E291" s="271"/>
      <c r="F291" s="271"/>
      <c r="G291" s="271"/>
      <c r="H291" s="271"/>
      <c r="I291" s="271"/>
    </row>
    <row r="292" spans="3:9" x14ac:dyDescent="0.2">
      <c r="C292" s="271"/>
      <c r="D292" s="271"/>
      <c r="E292" s="271"/>
      <c r="F292" s="271"/>
      <c r="G292" s="271"/>
      <c r="H292" s="271"/>
      <c r="I292" s="271"/>
    </row>
    <row r="293" spans="3:9" x14ac:dyDescent="0.2">
      <c r="C293" s="271"/>
      <c r="D293" s="271"/>
      <c r="E293" s="271"/>
      <c r="F293" s="271"/>
      <c r="G293" s="271"/>
      <c r="H293" s="271"/>
      <c r="I293" s="271"/>
    </row>
    <row r="294" spans="3:9" x14ac:dyDescent="0.2">
      <c r="C294" s="271"/>
      <c r="D294" s="271"/>
      <c r="E294" s="271"/>
      <c r="F294" s="271"/>
      <c r="G294" s="271"/>
      <c r="H294" s="271"/>
      <c r="I294" s="271"/>
    </row>
    <row r="295" spans="3:9" x14ac:dyDescent="0.2">
      <c r="C295" s="271"/>
      <c r="D295" s="271"/>
      <c r="E295" s="271"/>
      <c r="F295" s="271"/>
      <c r="G295" s="271"/>
      <c r="H295" s="271"/>
      <c r="I295" s="271"/>
    </row>
    <row r="296" spans="3:9" x14ac:dyDescent="0.2">
      <c r="C296" s="271"/>
      <c r="D296" s="271"/>
      <c r="E296" s="271"/>
      <c r="F296" s="271"/>
      <c r="G296" s="271"/>
      <c r="H296" s="271"/>
      <c r="I296" s="271"/>
    </row>
    <row r="297" spans="3:9" x14ac:dyDescent="0.2">
      <c r="C297" s="271"/>
      <c r="D297" s="271"/>
      <c r="E297" s="271"/>
      <c r="F297" s="271"/>
      <c r="G297" s="271"/>
      <c r="H297" s="271"/>
      <c r="I297" s="271"/>
    </row>
    <row r="298" spans="3:9" x14ac:dyDescent="0.2">
      <c r="C298" s="271"/>
      <c r="D298" s="271"/>
      <c r="E298" s="271"/>
      <c r="F298" s="271"/>
      <c r="G298" s="271"/>
      <c r="H298" s="271"/>
      <c r="I298" s="271"/>
    </row>
    <row r="299" spans="3:9" x14ac:dyDescent="0.2">
      <c r="C299" s="271"/>
      <c r="D299" s="271"/>
      <c r="E299" s="271"/>
      <c r="F299" s="271"/>
      <c r="G299" s="271"/>
      <c r="H299" s="271"/>
      <c r="I299" s="271"/>
    </row>
    <row r="300" spans="3:9" x14ac:dyDescent="0.2">
      <c r="C300" s="271"/>
      <c r="D300" s="271"/>
      <c r="E300" s="271"/>
      <c r="F300" s="271"/>
      <c r="G300" s="271"/>
      <c r="H300" s="271"/>
      <c r="I300" s="271"/>
    </row>
    <row r="301" spans="3:9" x14ac:dyDescent="0.2">
      <c r="C301" s="271"/>
      <c r="D301" s="271"/>
      <c r="E301" s="271"/>
      <c r="F301" s="271"/>
      <c r="G301" s="271"/>
      <c r="H301" s="271"/>
      <c r="I301" s="271"/>
    </row>
    <row r="302" spans="3:9" x14ac:dyDescent="0.2">
      <c r="C302" s="271"/>
      <c r="D302" s="271"/>
      <c r="E302" s="271"/>
      <c r="F302" s="271"/>
      <c r="G302" s="271"/>
      <c r="H302" s="271"/>
      <c r="I302" s="271"/>
    </row>
    <row r="303" spans="3:9" x14ac:dyDescent="0.2">
      <c r="C303" s="271"/>
      <c r="D303" s="271"/>
      <c r="E303" s="271"/>
      <c r="F303" s="271"/>
      <c r="G303" s="271"/>
      <c r="H303" s="271"/>
      <c r="I303" s="271"/>
    </row>
    <row r="304" spans="3:9" x14ac:dyDescent="0.2">
      <c r="C304" s="271"/>
      <c r="D304" s="271"/>
      <c r="E304" s="271"/>
      <c r="F304" s="271"/>
      <c r="G304" s="271"/>
      <c r="H304" s="271"/>
      <c r="I304" s="271"/>
    </row>
    <row r="305" spans="3:9" x14ac:dyDescent="0.2">
      <c r="C305" s="271"/>
      <c r="D305" s="271"/>
      <c r="E305" s="271"/>
      <c r="F305" s="271"/>
      <c r="G305" s="271"/>
      <c r="H305" s="271"/>
      <c r="I305" s="271"/>
    </row>
    <row r="306" spans="3:9" x14ac:dyDescent="0.2">
      <c r="C306" s="271"/>
      <c r="D306" s="271"/>
      <c r="E306" s="271"/>
      <c r="F306" s="271"/>
      <c r="G306" s="271"/>
      <c r="H306" s="271"/>
      <c r="I306" s="271"/>
    </row>
    <row r="307" spans="3:9" x14ac:dyDescent="0.2">
      <c r="C307" s="271"/>
      <c r="D307" s="271"/>
      <c r="E307" s="271"/>
      <c r="F307" s="271"/>
      <c r="G307" s="271"/>
      <c r="H307" s="271"/>
      <c r="I307" s="271"/>
    </row>
    <row r="308" spans="3:9" x14ac:dyDescent="0.2">
      <c r="C308" s="271"/>
      <c r="D308" s="271"/>
      <c r="E308" s="271"/>
      <c r="F308" s="271"/>
      <c r="G308" s="271"/>
      <c r="H308" s="271"/>
      <c r="I308" s="271"/>
    </row>
    <row r="309" spans="3:9" x14ac:dyDescent="0.2">
      <c r="C309" s="271"/>
      <c r="D309" s="271"/>
      <c r="E309" s="271"/>
      <c r="F309" s="271"/>
      <c r="G309" s="271"/>
      <c r="H309" s="271"/>
      <c r="I309" s="271"/>
    </row>
    <row r="310" spans="3:9" x14ac:dyDescent="0.2">
      <c r="C310" s="271"/>
      <c r="D310" s="271"/>
      <c r="E310" s="271"/>
      <c r="F310" s="271"/>
      <c r="G310" s="271"/>
      <c r="H310" s="271"/>
      <c r="I310" s="271"/>
    </row>
    <row r="311" spans="3:9" x14ac:dyDescent="0.2">
      <c r="C311" s="271"/>
      <c r="D311" s="271"/>
      <c r="E311" s="271"/>
      <c r="F311" s="271"/>
      <c r="G311" s="271"/>
      <c r="H311" s="271"/>
      <c r="I311" s="271"/>
    </row>
    <row r="312" spans="3:9" x14ac:dyDescent="0.2">
      <c r="C312" s="271"/>
      <c r="D312" s="271"/>
      <c r="E312" s="271"/>
      <c r="F312" s="271"/>
      <c r="G312" s="271"/>
      <c r="H312" s="271"/>
      <c r="I312" s="271"/>
    </row>
    <row r="313" spans="3:9" x14ac:dyDescent="0.2">
      <c r="C313" s="271"/>
      <c r="D313" s="271"/>
      <c r="E313" s="271"/>
      <c r="F313" s="271"/>
      <c r="G313" s="271"/>
      <c r="H313" s="271"/>
      <c r="I313" s="271"/>
    </row>
    <row r="314" spans="3:9" x14ac:dyDescent="0.2">
      <c r="C314" s="271"/>
      <c r="D314" s="271"/>
      <c r="E314" s="271"/>
      <c r="F314" s="271"/>
      <c r="G314" s="271"/>
      <c r="H314" s="271"/>
      <c r="I314" s="271"/>
    </row>
    <row r="315" spans="3:9" x14ac:dyDescent="0.2">
      <c r="C315" s="271"/>
      <c r="D315" s="271"/>
      <c r="E315" s="271"/>
      <c r="F315" s="271"/>
      <c r="G315" s="271"/>
      <c r="H315" s="271"/>
      <c r="I315" s="271"/>
    </row>
    <row r="316" spans="3:9" x14ac:dyDescent="0.2">
      <c r="C316" s="271"/>
      <c r="D316" s="271"/>
      <c r="E316" s="271"/>
      <c r="F316" s="271"/>
      <c r="G316" s="271"/>
      <c r="H316" s="271"/>
      <c r="I316" s="271"/>
    </row>
    <row r="317" spans="3:9" x14ac:dyDescent="0.2">
      <c r="C317" s="271"/>
      <c r="D317" s="271"/>
      <c r="E317" s="271"/>
      <c r="F317" s="271"/>
      <c r="G317" s="271"/>
      <c r="H317" s="271"/>
      <c r="I317" s="271"/>
    </row>
    <row r="318" spans="3:9" x14ac:dyDescent="0.2">
      <c r="C318" s="271"/>
      <c r="D318" s="271"/>
      <c r="E318" s="271"/>
      <c r="F318" s="271"/>
      <c r="G318" s="271"/>
      <c r="H318" s="271"/>
      <c r="I318" s="271"/>
    </row>
    <row r="319" spans="3:9" x14ac:dyDescent="0.2">
      <c r="C319" s="271"/>
      <c r="D319" s="271"/>
      <c r="E319" s="271"/>
      <c r="F319" s="271"/>
      <c r="G319" s="271"/>
      <c r="H319" s="271"/>
      <c r="I319" s="271"/>
    </row>
    <row r="320" spans="3:9" x14ac:dyDescent="0.2">
      <c r="C320" s="271"/>
      <c r="D320" s="271"/>
      <c r="E320" s="271"/>
      <c r="F320" s="271"/>
      <c r="G320" s="271"/>
      <c r="H320" s="271"/>
      <c r="I320" s="271"/>
    </row>
    <row r="321" spans="3:9" x14ac:dyDescent="0.2">
      <c r="C321" s="271"/>
      <c r="D321" s="271"/>
      <c r="E321" s="271"/>
      <c r="F321" s="271"/>
      <c r="G321" s="271"/>
      <c r="H321" s="271"/>
      <c r="I321" s="271"/>
    </row>
    <row r="322" spans="3:9" x14ac:dyDescent="0.2">
      <c r="C322" s="271"/>
      <c r="D322" s="271"/>
      <c r="E322" s="271"/>
      <c r="F322" s="271"/>
      <c r="G322" s="271"/>
      <c r="H322" s="271"/>
      <c r="I322" s="271"/>
    </row>
    <row r="323" spans="3:9" x14ac:dyDescent="0.2">
      <c r="C323" s="271"/>
      <c r="D323" s="271"/>
      <c r="E323" s="271"/>
      <c r="F323" s="271"/>
      <c r="G323" s="271"/>
      <c r="H323" s="271"/>
      <c r="I323" s="271"/>
    </row>
    <row r="324" spans="3:9" x14ac:dyDescent="0.2">
      <c r="C324" s="271"/>
      <c r="D324" s="271"/>
      <c r="E324" s="271"/>
      <c r="F324" s="271"/>
      <c r="G324" s="271"/>
      <c r="H324" s="271"/>
      <c r="I324" s="271"/>
    </row>
    <row r="325" spans="3:9" x14ac:dyDescent="0.2">
      <c r="C325" s="271"/>
      <c r="D325" s="271"/>
      <c r="E325" s="271"/>
      <c r="F325" s="271"/>
      <c r="G325" s="271"/>
      <c r="H325" s="271"/>
      <c r="I325" s="271"/>
    </row>
    <row r="326" spans="3:9" x14ac:dyDescent="0.2">
      <c r="C326" s="271"/>
      <c r="D326" s="271"/>
      <c r="E326" s="271"/>
      <c r="F326" s="271"/>
      <c r="G326" s="271"/>
      <c r="H326" s="271"/>
      <c r="I326" s="271"/>
    </row>
    <row r="327" spans="3:9" x14ac:dyDescent="0.2">
      <c r="C327" s="271"/>
      <c r="D327" s="271"/>
      <c r="E327" s="271"/>
      <c r="F327" s="271"/>
      <c r="G327" s="271"/>
      <c r="H327" s="271"/>
      <c r="I327" s="271"/>
    </row>
    <row r="328" spans="3:9" x14ac:dyDescent="0.2">
      <c r="C328" s="271"/>
      <c r="D328" s="271"/>
      <c r="E328" s="271"/>
      <c r="F328" s="271"/>
      <c r="G328" s="271"/>
      <c r="H328" s="271"/>
      <c r="I328" s="271"/>
    </row>
    <row r="329" spans="3:9" x14ac:dyDescent="0.2">
      <c r="C329" s="271"/>
      <c r="D329" s="271"/>
      <c r="E329" s="271"/>
      <c r="F329" s="271"/>
      <c r="G329" s="271"/>
      <c r="H329" s="271"/>
      <c r="I329" s="271"/>
    </row>
    <row r="330" spans="3:9" x14ac:dyDescent="0.2">
      <c r="C330" s="271"/>
      <c r="D330" s="271"/>
      <c r="E330" s="271"/>
      <c r="F330" s="271"/>
      <c r="G330" s="271"/>
      <c r="H330" s="271"/>
      <c r="I330" s="271"/>
    </row>
    <row r="331" spans="3:9" x14ac:dyDescent="0.2">
      <c r="C331" s="271"/>
      <c r="D331" s="271"/>
      <c r="E331" s="271"/>
      <c r="F331" s="271"/>
      <c r="G331" s="271"/>
      <c r="H331" s="271"/>
      <c r="I331" s="271"/>
    </row>
    <row r="332" spans="3:9" x14ac:dyDescent="0.2">
      <c r="C332" s="271"/>
      <c r="D332" s="271"/>
      <c r="E332" s="271"/>
      <c r="F332" s="271"/>
      <c r="G332" s="271"/>
      <c r="H332" s="271"/>
      <c r="I332" s="271"/>
    </row>
    <row r="333" spans="3:9" x14ac:dyDescent="0.2">
      <c r="C333" s="271"/>
      <c r="D333" s="271"/>
      <c r="E333" s="271"/>
      <c r="F333" s="271"/>
      <c r="G333" s="271"/>
      <c r="H333" s="271"/>
      <c r="I333" s="271"/>
    </row>
    <row r="334" spans="3:9" x14ac:dyDescent="0.2">
      <c r="C334" s="271"/>
      <c r="D334" s="271"/>
      <c r="E334" s="271"/>
      <c r="F334" s="271"/>
      <c r="G334" s="271"/>
      <c r="H334" s="271"/>
      <c r="I334" s="271"/>
    </row>
    <row r="335" spans="3:9" x14ac:dyDescent="0.2">
      <c r="C335" s="271"/>
      <c r="D335" s="271"/>
      <c r="E335" s="271"/>
      <c r="F335" s="271"/>
      <c r="G335" s="271"/>
      <c r="H335" s="271"/>
      <c r="I335" s="271"/>
    </row>
    <row r="336" spans="3:9" x14ac:dyDescent="0.2">
      <c r="C336" s="271"/>
      <c r="D336" s="271"/>
      <c r="E336" s="271"/>
      <c r="F336" s="271"/>
      <c r="G336" s="271"/>
      <c r="H336" s="271"/>
      <c r="I336" s="271"/>
    </row>
    <row r="337" spans="3:9" x14ac:dyDescent="0.2">
      <c r="C337" s="271"/>
      <c r="D337" s="271"/>
      <c r="E337" s="271"/>
      <c r="F337" s="271"/>
      <c r="G337" s="271"/>
      <c r="H337" s="271"/>
      <c r="I337" s="271"/>
    </row>
    <row r="338" spans="3:9" x14ac:dyDescent="0.2">
      <c r="C338" s="271"/>
      <c r="D338" s="271"/>
      <c r="E338" s="271"/>
      <c r="F338" s="271"/>
      <c r="G338" s="271"/>
      <c r="H338" s="271"/>
      <c r="I338" s="271"/>
    </row>
    <row r="339" spans="3:9" x14ac:dyDescent="0.2">
      <c r="C339" s="271"/>
      <c r="D339" s="271"/>
      <c r="E339" s="271"/>
      <c r="F339" s="271"/>
      <c r="G339" s="271"/>
      <c r="H339" s="271"/>
      <c r="I339" s="271"/>
    </row>
    <row r="340" spans="3:9" x14ac:dyDescent="0.2">
      <c r="C340" s="271"/>
      <c r="D340" s="271"/>
      <c r="E340" s="271"/>
      <c r="F340" s="271"/>
      <c r="G340" s="271"/>
      <c r="H340" s="271"/>
      <c r="I340" s="271"/>
    </row>
    <row r="341" spans="3:9" x14ac:dyDescent="0.2">
      <c r="C341" s="271"/>
      <c r="D341" s="271"/>
      <c r="E341" s="271"/>
      <c r="F341" s="271"/>
      <c r="G341" s="271"/>
      <c r="H341" s="271"/>
      <c r="I341" s="271"/>
    </row>
    <row r="342" spans="3:9" x14ac:dyDescent="0.2">
      <c r="C342" s="271"/>
      <c r="D342" s="271"/>
      <c r="E342" s="271"/>
      <c r="F342" s="271"/>
      <c r="G342" s="271"/>
      <c r="H342" s="271"/>
      <c r="I342" s="271"/>
    </row>
    <row r="343" spans="3:9" x14ac:dyDescent="0.2">
      <c r="C343" s="271"/>
      <c r="D343" s="271"/>
      <c r="E343" s="271"/>
      <c r="F343" s="271"/>
      <c r="G343" s="271"/>
      <c r="H343" s="271"/>
      <c r="I343" s="271"/>
    </row>
    <row r="344" spans="3:9" x14ac:dyDescent="0.2">
      <c r="C344" s="271"/>
      <c r="D344" s="271"/>
      <c r="E344" s="271"/>
      <c r="F344" s="271"/>
      <c r="G344" s="271"/>
      <c r="H344" s="271"/>
      <c r="I344" s="271"/>
    </row>
    <row r="345" spans="3:9" x14ac:dyDescent="0.2">
      <c r="C345" s="271"/>
      <c r="D345" s="271"/>
      <c r="E345" s="271"/>
      <c r="F345" s="271"/>
      <c r="G345" s="271"/>
      <c r="H345" s="271"/>
      <c r="I345" s="271"/>
    </row>
    <row r="346" spans="3:9" x14ac:dyDescent="0.2">
      <c r="C346" s="271"/>
      <c r="D346" s="271"/>
      <c r="E346" s="271"/>
      <c r="F346" s="271"/>
      <c r="G346" s="271"/>
      <c r="H346" s="271"/>
      <c r="I346" s="271"/>
    </row>
    <row r="347" spans="3:9" x14ac:dyDescent="0.2">
      <c r="C347" s="271"/>
      <c r="D347" s="271"/>
      <c r="E347" s="271"/>
      <c r="F347" s="271"/>
      <c r="G347" s="271"/>
      <c r="H347" s="271"/>
      <c r="I347" s="271"/>
    </row>
    <row r="348" spans="3:9" x14ac:dyDescent="0.2">
      <c r="C348" s="271"/>
      <c r="D348" s="271"/>
      <c r="E348" s="271"/>
      <c r="F348" s="271"/>
      <c r="G348" s="271"/>
      <c r="H348" s="271"/>
      <c r="I348" s="271"/>
    </row>
    <row r="349" spans="3:9" x14ac:dyDescent="0.2">
      <c r="C349" s="271"/>
      <c r="D349" s="271"/>
      <c r="E349" s="271"/>
      <c r="F349" s="271"/>
      <c r="G349" s="271"/>
      <c r="H349" s="271"/>
      <c r="I349" s="271"/>
    </row>
    <row r="350" spans="3:9" x14ac:dyDescent="0.2">
      <c r="C350" s="271"/>
      <c r="D350" s="271"/>
      <c r="E350" s="271"/>
      <c r="F350" s="271"/>
      <c r="G350" s="271"/>
      <c r="H350" s="271"/>
      <c r="I350" s="271"/>
    </row>
    <row r="351" spans="3:9" x14ac:dyDescent="0.2">
      <c r="C351" s="271"/>
      <c r="D351" s="271"/>
      <c r="E351" s="271"/>
      <c r="F351" s="271"/>
      <c r="G351" s="271"/>
      <c r="H351" s="271"/>
      <c r="I351" s="271"/>
    </row>
    <row r="352" spans="3:9" x14ac:dyDescent="0.2">
      <c r="C352" s="271"/>
      <c r="D352" s="271"/>
      <c r="E352" s="271"/>
      <c r="F352" s="271"/>
      <c r="G352" s="271"/>
      <c r="H352" s="271"/>
      <c r="I352" s="271"/>
    </row>
    <row r="353" spans="3:9" x14ac:dyDescent="0.2">
      <c r="C353" s="271"/>
      <c r="D353" s="271"/>
      <c r="E353" s="271"/>
      <c r="F353" s="271"/>
      <c r="G353" s="271"/>
      <c r="H353" s="271"/>
      <c r="I353" s="271"/>
    </row>
    <row r="354" spans="3:9" x14ac:dyDescent="0.2">
      <c r="C354" s="271"/>
      <c r="D354" s="271"/>
      <c r="E354" s="271"/>
      <c r="F354" s="271"/>
      <c r="G354" s="271"/>
      <c r="H354" s="271"/>
      <c r="I354" s="271"/>
    </row>
    <row r="355" spans="3:9" x14ac:dyDescent="0.2">
      <c r="C355" s="271"/>
      <c r="D355" s="271"/>
      <c r="E355" s="271"/>
      <c r="F355" s="271"/>
      <c r="G355" s="271"/>
      <c r="H355" s="271"/>
      <c r="I355" s="271"/>
    </row>
    <row r="356" spans="3:9" x14ac:dyDescent="0.2">
      <c r="C356" s="271"/>
      <c r="D356" s="271"/>
      <c r="E356" s="271"/>
      <c r="F356" s="271"/>
      <c r="G356" s="271"/>
      <c r="H356" s="271"/>
      <c r="I356" s="271"/>
    </row>
    <row r="357" spans="3:9" x14ac:dyDescent="0.2">
      <c r="C357" s="271"/>
      <c r="D357" s="271"/>
      <c r="E357" s="271"/>
      <c r="F357" s="271"/>
      <c r="G357" s="271"/>
      <c r="H357" s="271"/>
      <c r="I357" s="271"/>
    </row>
    <row r="358" spans="3:9" x14ac:dyDescent="0.2">
      <c r="C358" s="271"/>
      <c r="D358" s="271"/>
      <c r="E358" s="271"/>
      <c r="F358" s="271"/>
      <c r="G358" s="271"/>
      <c r="H358" s="271"/>
      <c r="I358" s="271"/>
    </row>
    <row r="359" spans="3:9" x14ac:dyDescent="0.2">
      <c r="C359" s="271"/>
      <c r="D359" s="271"/>
      <c r="E359" s="271"/>
      <c r="F359" s="271"/>
      <c r="G359" s="271"/>
      <c r="H359" s="271"/>
      <c r="I359" s="271"/>
    </row>
    <row r="360" spans="3:9" x14ac:dyDescent="0.2">
      <c r="C360" s="271"/>
      <c r="D360" s="271"/>
      <c r="E360" s="271"/>
      <c r="F360" s="271"/>
      <c r="G360" s="271"/>
      <c r="H360" s="271"/>
      <c r="I360" s="271"/>
    </row>
    <row r="361" spans="3:9" x14ac:dyDescent="0.2">
      <c r="C361" s="271"/>
      <c r="D361" s="271"/>
      <c r="E361" s="271"/>
      <c r="F361" s="271"/>
      <c r="G361" s="271"/>
      <c r="H361" s="271"/>
      <c r="I361" s="271"/>
    </row>
    <row r="362" spans="3:9" x14ac:dyDescent="0.2">
      <c r="C362" s="271"/>
      <c r="D362" s="271"/>
      <c r="E362" s="271"/>
      <c r="F362" s="271"/>
      <c r="G362" s="271"/>
      <c r="H362" s="271"/>
      <c r="I362" s="271"/>
    </row>
    <row r="363" spans="3:9" x14ac:dyDescent="0.2">
      <c r="C363" s="271"/>
      <c r="D363" s="271"/>
      <c r="E363" s="271"/>
      <c r="F363" s="271"/>
      <c r="G363" s="271"/>
      <c r="H363" s="271"/>
      <c r="I363" s="271"/>
    </row>
    <row r="364" spans="3:9" x14ac:dyDescent="0.2">
      <c r="C364" s="271"/>
      <c r="D364" s="271"/>
      <c r="E364" s="271"/>
      <c r="F364" s="271"/>
      <c r="G364" s="271"/>
      <c r="H364" s="271"/>
      <c r="I364" s="271"/>
    </row>
    <row r="365" spans="3:9" x14ac:dyDescent="0.2">
      <c r="C365" s="271"/>
      <c r="D365" s="271"/>
      <c r="E365" s="271"/>
      <c r="F365" s="271"/>
      <c r="G365" s="271"/>
      <c r="H365" s="271"/>
      <c r="I365" s="271"/>
    </row>
    <row r="366" spans="3:9" x14ac:dyDescent="0.2">
      <c r="C366" s="271"/>
      <c r="D366" s="271"/>
      <c r="E366" s="271"/>
      <c r="F366" s="271"/>
      <c r="G366" s="271"/>
      <c r="H366" s="271"/>
      <c r="I366" s="271"/>
    </row>
    <row r="367" spans="3:9" x14ac:dyDescent="0.2">
      <c r="C367" s="271"/>
      <c r="D367" s="271"/>
      <c r="E367" s="271"/>
      <c r="F367" s="271"/>
      <c r="G367" s="271"/>
      <c r="H367" s="271"/>
      <c r="I367" s="271"/>
    </row>
    <row r="368" spans="3:9" x14ac:dyDescent="0.2">
      <c r="C368" s="271"/>
      <c r="D368" s="271"/>
      <c r="E368" s="271"/>
      <c r="F368" s="271"/>
      <c r="G368" s="271"/>
      <c r="H368" s="271"/>
      <c r="I368" s="271"/>
    </row>
    <row r="369" spans="3:9" x14ac:dyDescent="0.2">
      <c r="C369" s="271"/>
      <c r="D369" s="271"/>
      <c r="E369" s="271"/>
      <c r="F369" s="271"/>
      <c r="G369" s="271"/>
      <c r="H369" s="271"/>
      <c r="I369" s="271"/>
    </row>
    <row r="370" spans="3:9" x14ac:dyDescent="0.2">
      <c r="C370" s="271"/>
      <c r="D370" s="271"/>
      <c r="E370" s="271"/>
      <c r="F370" s="271"/>
      <c r="G370" s="271"/>
      <c r="H370" s="271"/>
      <c r="I370" s="271"/>
    </row>
    <row r="371" spans="3:9" x14ac:dyDescent="0.2">
      <c r="C371" s="271"/>
      <c r="D371" s="271"/>
      <c r="E371" s="271"/>
      <c r="F371" s="271"/>
      <c r="G371" s="271"/>
      <c r="H371" s="271"/>
      <c r="I371" s="271"/>
    </row>
    <row r="372" spans="3:9" x14ac:dyDescent="0.2">
      <c r="C372" s="271"/>
      <c r="D372" s="271"/>
      <c r="E372" s="271"/>
      <c r="F372" s="271"/>
      <c r="G372" s="271"/>
      <c r="H372" s="271"/>
      <c r="I372" s="271"/>
    </row>
    <row r="373" spans="3:9" x14ac:dyDescent="0.2">
      <c r="C373" s="271"/>
      <c r="D373" s="271"/>
      <c r="E373" s="271"/>
      <c r="F373" s="271"/>
      <c r="G373" s="271"/>
      <c r="H373" s="271"/>
      <c r="I373" s="271"/>
    </row>
    <row r="374" spans="3:9" x14ac:dyDescent="0.2">
      <c r="C374" s="271"/>
      <c r="D374" s="271"/>
      <c r="E374" s="271"/>
      <c r="F374" s="271"/>
      <c r="G374" s="271"/>
      <c r="H374" s="271"/>
      <c r="I374" s="271"/>
    </row>
    <row r="375" spans="3:9" x14ac:dyDescent="0.2">
      <c r="C375" s="271"/>
      <c r="D375" s="271"/>
      <c r="E375" s="271"/>
      <c r="F375" s="271"/>
      <c r="G375" s="271"/>
      <c r="H375" s="271"/>
      <c r="I375" s="271"/>
    </row>
    <row r="376" spans="3:9" x14ac:dyDescent="0.2">
      <c r="C376" s="271"/>
      <c r="D376" s="271"/>
      <c r="E376" s="271"/>
      <c r="F376" s="271"/>
      <c r="G376" s="271"/>
      <c r="H376" s="271"/>
      <c r="I376" s="271"/>
    </row>
    <row r="377" spans="3:9" x14ac:dyDescent="0.2">
      <c r="C377" s="271"/>
      <c r="D377" s="271"/>
      <c r="E377" s="271"/>
      <c r="F377" s="271"/>
      <c r="G377" s="271"/>
      <c r="H377" s="271"/>
      <c r="I377" s="271"/>
    </row>
    <row r="378" spans="3:9" x14ac:dyDescent="0.2">
      <c r="C378" s="271"/>
      <c r="D378" s="271"/>
      <c r="E378" s="271"/>
      <c r="F378" s="271"/>
      <c r="G378" s="271"/>
      <c r="H378" s="271"/>
      <c r="I378" s="271"/>
    </row>
    <row r="379" spans="3:9" x14ac:dyDescent="0.2">
      <c r="C379" s="271"/>
      <c r="D379" s="271"/>
      <c r="E379" s="271"/>
      <c r="F379" s="271"/>
      <c r="G379" s="271"/>
      <c r="H379" s="271"/>
      <c r="I379" s="271"/>
    </row>
    <row r="380" spans="3:9" x14ac:dyDescent="0.2">
      <c r="C380" s="271"/>
      <c r="D380" s="271"/>
      <c r="E380" s="271"/>
      <c r="F380" s="271"/>
      <c r="G380" s="271"/>
      <c r="H380" s="271"/>
      <c r="I380" s="271"/>
    </row>
    <row r="381" spans="3:9" x14ac:dyDescent="0.2">
      <c r="C381" s="271"/>
      <c r="D381" s="271"/>
      <c r="E381" s="271"/>
      <c r="F381" s="271"/>
      <c r="G381" s="271"/>
      <c r="H381" s="271"/>
      <c r="I381" s="271"/>
    </row>
    <row r="382" spans="3:9" x14ac:dyDescent="0.2">
      <c r="C382" s="271"/>
      <c r="D382" s="271"/>
      <c r="E382" s="271"/>
      <c r="F382" s="271"/>
      <c r="G382" s="271"/>
      <c r="H382" s="271"/>
      <c r="I382" s="271"/>
    </row>
    <row r="383" spans="3:9" x14ac:dyDescent="0.2">
      <c r="C383" s="271"/>
      <c r="D383" s="271"/>
      <c r="E383" s="271"/>
      <c r="F383" s="271"/>
      <c r="G383" s="271"/>
      <c r="H383" s="271"/>
      <c r="I383" s="271"/>
    </row>
    <row r="384" spans="3:9" x14ac:dyDescent="0.2">
      <c r="C384" s="271"/>
      <c r="D384" s="271"/>
      <c r="E384" s="271"/>
      <c r="F384" s="271"/>
      <c r="G384" s="271"/>
      <c r="H384" s="271"/>
      <c r="I384" s="271"/>
    </row>
    <row r="385" spans="3:9" x14ac:dyDescent="0.2">
      <c r="C385" s="271"/>
      <c r="D385" s="271"/>
      <c r="E385" s="271"/>
      <c r="F385" s="271"/>
      <c r="G385" s="271"/>
      <c r="H385" s="271"/>
      <c r="I385" s="271"/>
    </row>
    <row r="386" spans="3:9" x14ac:dyDescent="0.2">
      <c r="C386" s="271"/>
      <c r="D386" s="271"/>
      <c r="E386" s="271"/>
      <c r="F386" s="271"/>
      <c r="G386" s="271"/>
      <c r="H386" s="271"/>
      <c r="I386" s="271"/>
    </row>
    <row r="387" spans="3:9" x14ac:dyDescent="0.2">
      <c r="C387" s="271"/>
      <c r="D387" s="271"/>
      <c r="E387" s="271"/>
      <c r="F387" s="271"/>
      <c r="G387" s="271"/>
      <c r="H387" s="271"/>
      <c r="I387" s="271"/>
    </row>
    <row r="388" spans="3:9" x14ac:dyDescent="0.2">
      <c r="C388" s="271"/>
      <c r="D388" s="271"/>
      <c r="E388" s="271"/>
      <c r="F388" s="271"/>
      <c r="G388" s="271"/>
      <c r="H388" s="271"/>
      <c r="I388" s="271"/>
    </row>
    <row r="389" spans="3:9" x14ac:dyDescent="0.2">
      <c r="C389" s="271"/>
      <c r="D389" s="271"/>
      <c r="E389" s="271"/>
      <c r="F389" s="271"/>
      <c r="G389" s="271"/>
      <c r="H389" s="271"/>
      <c r="I389" s="271"/>
    </row>
    <row r="390" spans="3:9" x14ac:dyDescent="0.2">
      <c r="C390" s="271"/>
      <c r="D390" s="271"/>
      <c r="E390" s="271"/>
      <c r="F390" s="271"/>
      <c r="G390" s="271"/>
      <c r="H390" s="271"/>
      <c r="I390" s="271"/>
    </row>
    <row r="391" spans="3:9" x14ac:dyDescent="0.2">
      <c r="C391" s="271"/>
      <c r="D391" s="271"/>
      <c r="E391" s="271"/>
      <c r="F391" s="271"/>
      <c r="G391" s="271"/>
      <c r="H391" s="271"/>
      <c r="I391" s="271"/>
    </row>
    <row r="392" spans="3:9" x14ac:dyDescent="0.2">
      <c r="C392" s="271"/>
      <c r="D392" s="271"/>
      <c r="E392" s="271"/>
      <c r="F392" s="271"/>
      <c r="G392" s="271"/>
      <c r="H392" s="271"/>
      <c r="I392" s="271"/>
    </row>
    <row r="393" spans="3:9" x14ac:dyDescent="0.2">
      <c r="C393" s="271"/>
      <c r="D393" s="271"/>
      <c r="E393" s="271"/>
      <c r="F393" s="271"/>
      <c r="G393" s="271"/>
      <c r="H393" s="271"/>
      <c r="I393" s="271"/>
    </row>
    <row r="394" spans="3:9" x14ac:dyDescent="0.2">
      <c r="C394" s="271"/>
      <c r="D394" s="271"/>
      <c r="E394" s="271"/>
      <c r="F394" s="271"/>
      <c r="G394" s="271"/>
      <c r="H394" s="271"/>
      <c r="I394" s="271"/>
    </row>
    <row r="395" spans="3:9" x14ac:dyDescent="0.2">
      <c r="C395" s="271"/>
      <c r="D395" s="271"/>
      <c r="E395" s="271"/>
      <c r="F395" s="271"/>
      <c r="G395" s="271"/>
      <c r="H395" s="271"/>
      <c r="I395" s="271"/>
    </row>
    <row r="396" spans="3:9" x14ac:dyDescent="0.2">
      <c r="C396" s="271"/>
      <c r="D396" s="271"/>
      <c r="E396" s="271"/>
      <c r="F396" s="271"/>
      <c r="G396" s="271"/>
      <c r="H396" s="271"/>
      <c r="I396" s="271"/>
    </row>
    <row r="397" spans="3:9" x14ac:dyDescent="0.2">
      <c r="C397" s="271"/>
      <c r="D397" s="271"/>
      <c r="E397" s="271"/>
      <c r="F397" s="271"/>
      <c r="G397" s="271"/>
      <c r="H397" s="271"/>
      <c r="I397" s="271"/>
    </row>
    <row r="398" spans="3:9" x14ac:dyDescent="0.2">
      <c r="C398" s="271"/>
      <c r="D398" s="271"/>
      <c r="E398" s="271"/>
      <c r="F398" s="271"/>
      <c r="G398" s="271"/>
      <c r="H398" s="271"/>
      <c r="I398" s="271"/>
    </row>
    <row r="399" spans="3:9" x14ac:dyDescent="0.2">
      <c r="C399" s="271"/>
      <c r="D399" s="271"/>
      <c r="E399" s="271"/>
      <c r="F399" s="271"/>
      <c r="G399" s="271"/>
      <c r="H399" s="271"/>
      <c r="I399" s="271"/>
    </row>
    <row r="400" spans="3:9" x14ac:dyDescent="0.2">
      <c r="C400" s="271"/>
      <c r="D400" s="271"/>
      <c r="E400" s="271"/>
      <c r="F400" s="271"/>
      <c r="G400" s="271"/>
      <c r="H400" s="271"/>
      <c r="I400" s="271"/>
    </row>
    <row r="401" spans="3:9" x14ac:dyDescent="0.2">
      <c r="C401" s="271"/>
      <c r="D401" s="271"/>
      <c r="E401" s="271"/>
      <c r="F401" s="271"/>
      <c r="G401" s="271"/>
      <c r="H401" s="271"/>
      <c r="I401" s="271"/>
    </row>
    <row r="402" spans="3:9" x14ac:dyDescent="0.2">
      <c r="C402" s="271"/>
      <c r="D402" s="271"/>
      <c r="E402" s="271"/>
      <c r="F402" s="271"/>
      <c r="G402" s="271"/>
      <c r="H402" s="271"/>
      <c r="I402" s="271"/>
    </row>
    <row r="403" spans="3:9" x14ac:dyDescent="0.2">
      <c r="C403" s="271"/>
      <c r="D403" s="271"/>
      <c r="E403" s="271"/>
      <c r="F403" s="271"/>
      <c r="G403" s="271"/>
      <c r="H403" s="271"/>
      <c r="I403" s="271"/>
    </row>
    <row r="404" spans="3:9" x14ac:dyDescent="0.2">
      <c r="C404" s="271"/>
      <c r="D404" s="271"/>
      <c r="E404" s="271"/>
      <c r="F404" s="271"/>
      <c r="G404" s="271"/>
      <c r="H404" s="271"/>
      <c r="I404" s="271"/>
    </row>
    <row r="405" spans="3:9" x14ac:dyDescent="0.2">
      <c r="C405" s="271"/>
      <c r="D405" s="271"/>
      <c r="E405" s="271"/>
      <c r="F405" s="271"/>
      <c r="G405" s="271"/>
      <c r="H405" s="271"/>
      <c r="I405" s="271"/>
    </row>
    <row r="406" spans="3:9" x14ac:dyDescent="0.2">
      <c r="C406" s="271"/>
      <c r="D406" s="271"/>
      <c r="E406" s="271"/>
      <c r="F406" s="271"/>
      <c r="G406" s="271"/>
      <c r="H406" s="271"/>
      <c r="I406" s="271"/>
    </row>
    <row r="407" spans="3:9" x14ac:dyDescent="0.2">
      <c r="C407" s="271"/>
      <c r="D407" s="271"/>
      <c r="E407" s="271"/>
      <c r="F407" s="271"/>
      <c r="G407" s="271"/>
      <c r="H407" s="271"/>
      <c r="I407" s="271"/>
    </row>
    <row r="408" spans="3:9" x14ac:dyDescent="0.2">
      <c r="C408" s="271"/>
      <c r="D408" s="271"/>
      <c r="E408" s="271"/>
      <c r="F408" s="271"/>
      <c r="G408" s="271"/>
      <c r="H408" s="271"/>
      <c r="I408" s="271"/>
    </row>
    <row r="409" spans="3:9" x14ac:dyDescent="0.2">
      <c r="C409" s="271"/>
      <c r="D409" s="271"/>
      <c r="E409" s="271"/>
      <c r="F409" s="271"/>
      <c r="G409" s="271"/>
      <c r="H409" s="271"/>
      <c r="I409" s="271"/>
    </row>
    <row r="410" spans="3:9" x14ac:dyDescent="0.2">
      <c r="C410" s="271"/>
      <c r="D410" s="271"/>
      <c r="E410" s="271"/>
      <c r="F410" s="271"/>
      <c r="G410" s="271"/>
      <c r="H410" s="271"/>
      <c r="I410" s="271"/>
    </row>
    <row r="411" spans="3:9" x14ac:dyDescent="0.2">
      <c r="C411" s="271"/>
      <c r="D411" s="271"/>
      <c r="E411" s="271"/>
      <c r="F411" s="271"/>
      <c r="G411" s="271"/>
      <c r="H411" s="271"/>
      <c r="I411" s="271"/>
    </row>
    <row r="412" spans="3:9" x14ac:dyDescent="0.2">
      <c r="C412" s="271"/>
      <c r="D412" s="271"/>
      <c r="E412" s="271"/>
      <c r="F412" s="271"/>
      <c r="G412" s="271"/>
      <c r="H412" s="271"/>
      <c r="I412" s="271"/>
    </row>
    <row r="413" spans="3:9" x14ac:dyDescent="0.2">
      <c r="C413" s="271"/>
      <c r="D413" s="271"/>
      <c r="E413" s="271"/>
      <c r="F413" s="271"/>
      <c r="G413" s="271"/>
      <c r="H413" s="271"/>
      <c r="I413" s="271"/>
    </row>
    <row r="414" spans="3:9" x14ac:dyDescent="0.2">
      <c r="C414" s="271"/>
      <c r="D414" s="271"/>
      <c r="E414" s="271"/>
      <c r="F414" s="271"/>
      <c r="G414" s="271"/>
      <c r="H414" s="271"/>
      <c r="I414" s="271"/>
    </row>
    <row r="415" spans="3:9" x14ac:dyDescent="0.2">
      <c r="C415" s="271"/>
      <c r="D415" s="271"/>
      <c r="E415" s="271"/>
      <c r="F415" s="271"/>
      <c r="G415" s="271"/>
      <c r="H415" s="271"/>
      <c r="I415" s="271"/>
    </row>
    <row r="416" spans="3:9" x14ac:dyDescent="0.2">
      <c r="C416" s="271"/>
      <c r="D416" s="271"/>
      <c r="E416" s="271"/>
      <c r="F416" s="271"/>
      <c r="G416" s="271"/>
      <c r="H416" s="271"/>
      <c r="I416" s="271"/>
    </row>
    <row r="417" spans="3:9" x14ac:dyDescent="0.2">
      <c r="C417" s="271"/>
      <c r="D417" s="271"/>
      <c r="E417" s="271"/>
      <c r="F417" s="271"/>
      <c r="G417" s="271"/>
      <c r="H417" s="271"/>
      <c r="I417" s="271"/>
    </row>
    <row r="418" spans="3:9" x14ac:dyDescent="0.2">
      <c r="C418" s="271"/>
      <c r="D418" s="271"/>
      <c r="E418" s="271"/>
      <c r="F418" s="271"/>
      <c r="G418" s="271"/>
      <c r="H418" s="271"/>
      <c r="I418" s="271"/>
    </row>
    <row r="419" spans="3:9" x14ac:dyDescent="0.2">
      <c r="C419" s="271"/>
      <c r="D419" s="271"/>
      <c r="E419" s="271"/>
      <c r="F419" s="271"/>
      <c r="G419" s="271"/>
      <c r="H419" s="271"/>
      <c r="I419" s="271"/>
    </row>
    <row r="420" spans="3:9" x14ac:dyDescent="0.2">
      <c r="C420" s="271"/>
      <c r="D420" s="271"/>
      <c r="E420" s="271"/>
      <c r="F420" s="271"/>
      <c r="G420" s="271"/>
      <c r="H420" s="271"/>
      <c r="I420" s="271"/>
    </row>
    <row r="421" spans="3:9" x14ac:dyDescent="0.2">
      <c r="C421" s="271"/>
      <c r="D421" s="271"/>
      <c r="E421" s="271"/>
      <c r="F421" s="271"/>
      <c r="G421" s="271"/>
      <c r="H421" s="271"/>
      <c r="I421" s="271"/>
    </row>
    <row r="422" spans="3:9" x14ac:dyDescent="0.2">
      <c r="C422" s="271"/>
      <c r="D422" s="271"/>
      <c r="E422" s="271"/>
      <c r="F422" s="271"/>
      <c r="G422" s="271"/>
      <c r="H422" s="271"/>
      <c r="I422" s="271"/>
    </row>
    <row r="423" spans="3:9" x14ac:dyDescent="0.2">
      <c r="C423" s="271"/>
      <c r="D423" s="271"/>
      <c r="E423" s="271"/>
      <c r="F423" s="271"/>
      <c r="G423" s="271"/>
      <c r="H423" s="271"/>
      <c r="I423" s="271"/>
    </row>
    <row r="424" spans="3:9" x14ac:dyDescent="0.2">
      <c r="C424" s="271"/>
      <c r="D424" s="271"/>
      <c r="E424" s="271"/>
      <c r="F424" s="271"/>
      <c r="G424" s="271"/>
      <c r="H424" s="271"/>
      <c r="I424" s="271"/>
    </row>
    <row r="425" spans="3:9" x14ac:dyDescent="0.2">
      <c r="C425" s="271"/>
      <c r="D425" s="271"/>
      <c r="E425" s="271"/>
      <c r="F425" s="271"/>
      <c r="G425" s="271"/>
      <c r="H425" s="271"/>
      <c r="I425" s="271"/>
    </row>
    <row r="426" spans="3:9" x14ac:dyDescent="0.2">
      <c r="C426" s="271"/>
      <c r="D426" s="271"/>
      <c r="E426" s="271"/>
      <c r="F426" s="271"/>
      <c r="G426" s="271"/>
      <c r="H426" s="271"/>
      <c r="I426" s="271"/>
    </row>
    <row r="427" spans="3:9" x14ac:dyDescent="0.2">
      <c r="C427" s="271"/>
      <c r="D427" s="271"/>
      <c r="E427" s="271"/>
      <c r="F427" s="271"/>
      <c r="G427" s="271"/>
      <c r="H427" s="271"/>
      <c r="I427" s="271"/>
    </row>
    <row r="428" spans="3:9" x14ac:dyDescent="0.2">
      <c r="C428" s="271"/>
      <c r="D428" s="271"/>
      <c r="E428" s="271"/>
      <c r="F428" s="271"/>
      <c r="G428" s="271"/>
      <c r="H428" s="271"/>
      <c r="I428" s="271"/>
    </row>
    <row r="429" spans="3:9" x14ac:dyDescent="0.2">
      <c r="C429" s="271"/>
      <c r="D429" s="271"/>
      <c r="E429" s="271"/>
      <c r="F429" s="271"/>
      <c r="G429" s="271"/>
      <c r="H429" s="271"/>
      <c r="I429" s="271"/>
    </row>
    <row r="430" spans="3:9" x14ac:dyDescent="0.2">
      <c r="C430" s="271"/>
      <c r="D430" s="271"/>
      <c r="E430" s="271"/>
      <c r="F430" s="271"/>
      <c r="G430" s="271"/>
      <c r="H430" s="271"/>
      <c r="I430" s="271"/>
    </row>
    <row r="431" spans="3:9" x14ac:dyDescent="0.2">
      <c r="C431" s="271"/>
      <c r="D431" s="271"/>
      <c r="E431" s="271"/>
      <c r="F431" s="271"/>
      <c r="G431" s="271"/>
      <c r="H431" s="271"/>
      <c r="I431" s="271"/>
    </row>
    <row r="432" spans="3:9" x14ac:dyDescent="0.2">
      <c r="C432" s="271"/>
      <c r="D432" s="271"/>
      <c r="E432" s="271"/>
      <c r="F432" s="271"/>
      <c r="G432" s="271"/>
      <c r="H432" s="271"/>
      <c r="I432" s="271"/>
    </row>
    <row r="433" spans="3:9" x14ac:dyDescent="0.2">
      <c r="C433" s="271"/>
      <c r="D433" s="271"/>
      <c r="E433" s="271"/>
      <c r="F433" s="271"/>
      <c r="G433" s="271"/>
      <c r="H433" s="271"/>
      <c r="I433" s="271"/>
    </row>
    <row r="434" spans="3:9" x14ac:dyDescent="0.2">
      <c r="C434" s="271"/>
      <c r="D434" s="271"/>
      <c r="E434" s="271"/>
      <c r="F434" s="271"/>
      <c r="G434" s="271"/>
      <c r="H434" s="271"/>
      <c r="I434" s="271"/>
    </row>
    <row r="435" spans="3:9" x14ac:dyDescent="0.2">
      <c r="C435" s="271"/>
      <c r="D435" s="271"/>
      <c r="E435" s="271"/>
      <c r="F435" s="271"/>
      <c r="G435" s="271"/>
      <c r="H435" s="271"/>
      <c r="I435" s="271"/>
    </row>
    <row r="436" spans="3:9" x14ac:dyDescent="0.2">
      <c r="C436" s="271"/>
      <c r="D436" s="271"/>
      <c r="E436" s="271"/>
      <c r="F436" s="271"/>
      <c r="G436" s="271"/>
      <c r="H436" s="271"/>
      <c r="I436" s="271"/>
    </row>
    <row r="437" spans="3:9" x14ac:dyDescent="0.2">
      <c r="C437" s="271"/>
      <c r="D437" s="271"/>
      <c r="E437" s="271"/>
      <c r="F437" s="271"/>
      <c r="G437" s="271"/>
      <c r="H437" s="271"/>
      <c r="I437" s="271"/>
    </row>
    <row r="438" spans="3:9" x14ac:dyDescent="0.2">
      <c r="C438" s="271"/>
      <c r="D438" s="271"/>
      <c r="E438" s="271"/>
      <c r="F438" s="271"/>
      <c r="G438" s="271"/>
      <c r="H438" s="271"/>
      <c r="I438" s="271"/>
    </row>
    <row r="439" spans="3:9" x14ac:dyDescent="0.2">
      <c r="C439" s="271"/>
      <c r="D439" s="271"/>
      <c r="E439" s="271"/>
      <c r="F439" s="271"/>
      <c r="G439" s="271"/>
      <c r="H439" s="271"/>
      <c r="I439" s="271"/>
    </row>
    <row r="440" spans="3:9" x14ac:dyDescent="0.2">
      <c r="C440" s="271"/>
      <c r="D440" s="271"/>
      <c r="E440" s="271"/>
      <c r="F440" s="271"/>
      <c r="G440" s="271"/>
      <c r="H440" s="271"/>
      <c r="I440" s="271"/>
    </row>
    <row r="441" spans="3:9" x14ac:dyDescent="0.2">
      <c r="C441" s="271"/>
      <c r="D441" s="271"/>
      <c r="E441" s="271"/>
      <c r="F441" s="271"/>
      <c r="G441" s="271"/>
      <c r="H441" s="271"/>
      <c r="I441" s="271"/>
    </row>
    <row r="442" spans="3:9" x14ac:dyDescent="0.2">
      <c r="C442" s="271"/>
      <c r="D442" s="271"/>
      <c r="E442" s="271"/>
      <c r="F442" s="271"/>
      <c r="G442" s="271"/>
      <c r="H442" s="271"/>
      <c r="I442" s="271"/>
    </row>
    <row r="443" spans="3:9" x14ac:dyDescent="0.2">
      <c r="C443" s="271"/>
      <c r="D443" s="271"/>
      <c r="E443" s="271"/>
      <c r="F443" s="271"/>
      <c r="G443" s="271"/>
      <c r="H443" s="271"/>
      <c r="I443" s="271"/>
    </row>
    <row r="444" spans="3:9" x14ac:dyDescent="0.2">
      <c r="C444" s="271"/>
      <c r="D444" s="271"/>
      <c r="E444" s="271"/>
      <c r="F444" s="271"/>
      <c r="G444" s="271"/>
      <c r="H444" s="271"/>
      <c r="I444" s="271"/>
    </row>
    <row r="445" spans="3:9" x14ac:dyDescent="0.2">
      <c r="C445" s="271"/>
      <c r="D445" s="271"/>
      <c r="E445" s="271"/>
      <c r="F445" s="271"/>
      <c r="G445" s="271"/>
      <c r="H445" s="271"/>
      <c r="I445" s="271"/>
    </row>
    <row r="446" spans="3:9" x14ac:dyDescent="0.2">
      <c r="C446" s="271"/>
      <c r="D446" s="271"/>
      <c r="E446" s="271"/>
      <c r="F446" s="271"/>
      <c r="G446" s="271"/>
      <c r="H446" s="271"/>
      <c r="I446" s="271"/>
    </row>
    <row r="447" spans="3:9" x14ac:dyDescent="0.2">
      <c r="C447" s="271"/>
      <c r="D447" s="271"/>
      <c r="E447" s="271"/>
      <c r="F447" s="271"/>
      <c r="G447" s="271"/>
      <c r="H447" s="271"/>
      <c r="I447" s="271"/>
    </row>
    <row r="448" spans="3:9" x14ac:dyDescent="0.2">
      <c r="C448" s="271"/>
      <c r="D448" s="271"/>
      <c r="E448" s="271"/>
      <c r="F448" s="271"/>
      <c r="G448" s="271"/>
      <c r="H448" s="271"/>
      <c r="I448" s="271"/>
    </row>
    <row r="449" spans="3:9" x14ac:dyDescent="0.2">
      <c r="C449" s="271"/>
      <c r="D449" s="271"/>
      <c r="E449" s="271"/>
      <c r="F449" s="271"/>
      <c r="G449" s="271"/>
      <c r="H449" s="271"/>
      <c r="I449" s="271"/>
    </row>
    <row r="450" spans="3:9" x14ac:dyDescent="0.2">
      <c r="C450" s="271"/>
      <c r="D450" s="271"/>
      <c r="E450" s="271"/>
      <c r="F450" s="271"/>
      <c r="G450" s="271"/>
      <c r="H450" s="271"/>
      <c r="I450" s="271"/>
    </row>
    <row r="451" spans="3:9" x14ac:dyDescent="0.2">
      <c r="C451" s="271"/>
      <c r="D451" s="271"/>
      <c r="E451" s="271"/>
      <c r="F451" s="271"/>
      <c r="G451" s="271"/>
      <c r="H451" s="271"/>
      <c r="I451" s="271"/>
    </row>
    <row r="452" spans="3:9" x14ac:dyDescent="0.2">
      <c r="C452" s="271"/>
      <c r="D452" s="271"/>
      <c r="E452" s="271"/>
      <c r="F452" s="271"/>
      <c r="G452" s="271"/>
      <c r="H452" s="271"/>
      <c r="I452" s="271"/>
    </row>
    <row r="453" spans="3:9" x14ac:dyDescent="0.2">
      <c r="C453" s="271"/>
      <c r="D453" s="271"/>
      <c r="E453" s="271"/>
      <c r="F453" s="271"/>
      <c r="G453" s="271"/>
      <c r="H453" s="271"/>
      <c r="I453" s="271"/>
    </row>
    <row r="454" spans="3:9" x14ac:dyDescent="0.2">
      <c r="C454" s="271"/>
      <c r="D454" s="271"/>
      <c r="E454" s="271"/>
      <c r="F454" s="271"/>
      <c r="G454" s="271"/>
      <c r="H454" s="271"/>
      <c r="I454" s="271"/>
    </row>
    <row r="455" spans="3:9" x14ac:dyDescent="0.2">
      <c r="C455" s="271"/>
      <c r="D455" s="271"/>
      <c r="E455" s="271"/>
      <c r="F455" s="271"/>
      <c r="G455" s="271"/>
      <c r="H455" s="271"/>
      <c r="I455" s="271"/>
    </row>
    <row r="456" spans="3:9" x14ac:dyDescent="0.2">
      <c r="C456" s="271"/>
      <c r="D456" s="271"/>
      <c r="E456" s="271"/>
      <c r="F456" s="271"/>
      <c r="G456" s="271"/>
      <c r="H456" s="271"/>
      <c r="I456" s="271"/>
    </row>
    <row r="457" spans="3:9" x14ac:dyDescent="0.2">
      <c r="C457" s="271"/>
      <c r="D457" s="271"/>
      <c r="E457" s="271"/>
      <c r="F457" s="271"/>
      <c r="G457" s="271"/>
      <c r="H457" s="271"/>
      <c r="I457" s="271"/>
    </row>
    <row r="458" spans="3:9" x14ac:dyDescent="0.2">
      <c r="C458" s="271"/>
      <c r="D458" s="271"/>
      <c r="E458" s="271"/>
      <c r="F458" s="271"/>
      <c r="G458" s="271"/>
      <c r="H458" s="271"/>
      <c r="I458" s="271"/>
    </row>
    <row r="459" spans="3:9" x14ac:dyDescent="0.2">
      <c r="C459" s="271"/>
      <c r="D459" s="271"/>
      <c r="E459" s="271"/>
      <c r="F459" s="271"/>
      <c r="G459" s="271"/>
      <c r="H459" s="271"/>
      <c r="I459" s="271"/>
    </row>
    <row r="460" spans="3:9" x14ac:dyDescent="0.2">
      <c r="C460" s="271"/>
      <c r="D460" s="271"/>
      <c r="E460" s="271"/>
      <c r="F460" s="271"/>
      <c r="G460" s="271"/>
      <c r="H460" s="271"/>
      <c r="I460" s="271"/>
    </row>
    <row r="461" spans="3:9" x14ac:dyDescent="0.2">
      <c r="C461" s="271"/>
      <c r="D461" s="271"/>
      <c r="E461" s="271"/>
      <c r="F461" s="271"/>
      <c r="G461" s="271"/>
      <c r="H461" s="271"/>
      <c r="I461" s="271"/>
    </row>
    <row r="462" spans="3:9" x14ac:dyDescent="0.2">
      <c r="C462" s="271"/>
      <c r="D462" s="271"/>
      <c r="E462" s="271"/>
      <c r="F462" s="271"/>
      <c r="G462" s="271"/>
      <c r="H462" s="271"/>
      <c r="I462" s="271"/>
    </row>
    <row r="463" spans="3:9" x14ac:dyDescent="0.2">
      <c r="C463" s="271"/>
      <c r="D463" s="271"/>
      <c r="E463" s="271"/>
      <c r="F463" s="271"/>
      <c r="G463" s="271"/>
      <c r="H463" s="271"/>
      <c r="I463" s="271"/>
    </row>
    <row r="464" spans="3:9" x14ac:dyDescent="0.2">
      <c r="C464" s="271"/>
      <c r="D464" s="271"/>
      <c r="E464" s="271"/>
      <c r="F464" s="271"/>
      <c r="G464" s="271"/>
      <c r="H464" s="271"/>
      <c r="I464" s="271"/>
    </row>
    <row r="465" spans="3:9" x14ac:dyDescent="0.2">
      <c r="C465" s="271"/>
      <c r="D465" s="271"/>
      <c r="E465" s="271"/>
      <c r="F465" s="271"/>
      <c r="G465" s="271"/>
      <c r="H465" s="271"/>
      <c r="I465" s="271"/>
    </row>
    <row r="466" spans="3:9" x14ac:dyDescent="0.2">
      <c r="C466" s="271"/>
      <c r="D466" s="271"/>
      <c r="E466" s="271"/>
      <c r="F466" s="271"/>
      <c r="G466" s="271"/>
      <c r="H466" s="271"/>
      <c r="I466" s="271"/>
    </row>
    <row r="467" spans="3:9" x14ac:dyDescent="0.2">
      <c r="C467" s="271"/>
      <c r="D467" s="271"/>
      <c r="E467" s="271"/>
      <c r="F467" s="271"/>
      <c r="G467" s="271"/>
      <c r="H467" s="271"/>
      <c r="I467" s="271"/>
    </row>
    <row r="468" spans="3:9" x14ac:dyDescent="0.2">
      <c r="C468" s="271"/>
      <c r="D468" s="271"/>
      <c r="E468" s="271"/>
      <c r="F468" s="271"/>
      <c r="G468" s="271"/>
      <c r="H468" s="271"/>
      <c r="I468" s="271"/>
    </row>
    <row r="469" spans="3:9" x14ac:dyDescent="0.2">
      <c r="C469" s="271"/>
      <c r="D469" s="271"/>
      <c r="E469" s="271"/>
      <c r="F469" s="271"/>
      <c r="G469" s="271"/>
      <c r="H469" s="271"/>
      <c r="I469" s="271"/>
    </row>
    <row r="470" spans="3:9" x14ac:dyDescent="0.2">
      <c r="C470" s="271"/>
      <c r="D470" s="271"/>
      <c r="E470" s="271"/>
      <c r="F470" s="271"/>
      <c r="G470" s="271"/>
      <c r="H470" s="271"/>
      <c r="I470" s="271"/>
    </row>
    <row r="471" spans="3:9" x14ac:dyDescent="0.2">
      <c r="C471" s="271"/>
      <c r="D471" s="271"/>
      <c r="E471" s="271"/>
      <c r="F471" s="271"/>
      <c r="G471" s="271"/>
      <c r="H471" s="271"/>
      <c r="I471" s="271"/>
    </row>
    <row r="472" spans="3:9" x14ac:dyDescent="0.2">
      <c r="C472" s="271"/>
      <c r="D472" s="271"/>
      <c r="E472" s="271"/>
      <c r="F472" s="271"/>
      <c r="G472" s="271"/>
      <c r="H472" s="271"/>
      <c r="I472" s="271"/>
    </row>
    <row r="473" spans="3:9" x14ac:dyDescent="0.2">
      <c r="C473" s="271"/>
      <c r="D473" s="271"/>
      <c r="E473" s="271"/>
      <c r="F473" s="271"/>
      <c r="G473" s="271"/>
      <c r="H473" s="271"/>
      <c r="I473" s="271"/>
    </row>
    <row r="474" spans="3:9" x14ac:dyDescent="0.2">
      <c r="C474" s="271"/>
      <c r="D474" s="271"/>
      <c r="E474" s="271"/>
      <c r="F474" s="271"/>
      <c r="G474" s="271"/>
      <c r="H474" s="271"/>
      <c r="I474" s="271"/>
    </row>
    <row r="475" spans="3:9" x14ac:dyDescent="0.2">
      <c r="C475" s="271"/>
      <c r="D475" s="271"/>
      <c r="E475" s="271"/>
      <c r="F475" s="271"/>
      <c r="G475" s="271"/>
      <c r="H475" s="271"/>
      <c r="I475" s="271"/>
    </row>
    <row r="476" spans="3:9" x14ac:dyDescent="0.2">
      <c r="C476" s="271"/>
      <c r="D476" s="271"/>
      <c r="E476" s="271"/>
      <c r="F476" s="271"/>
      <c r="G476" s="271"/>
      <c r="H476" s="271"/>
      <c r="I476" s="271"/>
    </row>
    <row r="477" spans="3:9" x14ac:dyDescent="0.2">
      <c r="C477" s="271"/>
      <c r="D477" s="271"/>
      <c r="E477" s="271"/>
      <c r="F477" s="271"/>
      <c r="G477" s="271"/>
      <c r="H477" s="271"/>
      <c r="I477" s="271"/>
    </row>
    <row r="478" spans="3:9" x14ac:dyDescent="0.2">
      <c r="C478" s="271"/>
      <c r="D478" s="271"/>
      <c r="E478" s="271"/>
      <c r="F478" s="271"/>
      <c r="G478" s="271"/>
      <c r="H478" s="271"/>
      <c r="I478" s="271"/>
    </row>
    <row r="479" spans="3:9" x14ac:dyDescent="0.2">
      <c r="C479" s="271"/>
      <c r="D479" s="271"/>
      <c r="E479" s="271"/>
      <c r="F479" s="271"/>
      <c r="G479" s="271"/>
      <c r="H479" s="271"/>
      <c r="I479" s="271"/>
    </row>
    <row r="480" spans="3:9" x14ac:dyDescent="0.2">
      <c r="C480" s="271"/>
      <c r="D480" s="271"/>
      <c r="E480" s="271"/>
      <c r="F480" s="271"/>
      <c r="G480" s="271"/>
      <c r="H480" s="271"/>
      <c r="I480" s="271"/>
    </row>
    <row r="481" spans="3:9" x14ac:dyDescent="0.2">
      <c r="C481" s="271"/>
      <c r="D481" s="271"/>
      <c r="E481" s="271"/>
      <c r="F481" s="271"/>
      <c r="G481" s="271"/>
      <c r="H481" s="271"/>
      <c r="I481" s="271"/>
    </row>
    <row r="482" spans="3:9" x14ac:dyDescent="0.2">
      <c r="C482" s="271"/>
      <c r="D482" s="271"/>
      <c r="E482" s="271"/>
      <c r="F482" s="271"/>
      <c r="G482" s="271"/>
      <c r="H482" s="271"/>
      <c r="I482" s="271"/>
    </row>
    <row r="483" spans="3:9" x14ac:dyDescent="0.2">
      <c r="C483" s="271"/>
      <c r="D483" s="271"/>
      <c r="E483" s="271"/>
      <c r="F483" s="271"/>
      <c r="G483" s="271"/>
      <c r="H483" s="271"/>
      <c r="I483" s="271"/>
    </row>
    <row r="484" spans="3:9" x14ac:dyDescent="0.2">
      <c r="C484" s="271"/>
      <c r="D484" s="271"/>
      <c r="E484" s="271"/>
      <c r="F484" s="271"/>
      <c r="G484" s="271"/>
      <c r="H484" s="271"/>
      <c r="I484" s="271"/>
    </row>
    <row r="485" spans="3:9" x14ac:dyDescent="0.2">
      <c r="C485" s="271"/>
      <c r="D485" s="271"/>
      <c r="E485" s="271"/>
      <c r="F485" s="271"/>
      <c r="G485" s="271"/>
      <c r="H485" s="271"/>
      <c r="I485" s="271"/>
    </row>
    <row r="486" spans="3:9" x14ac:dyDescent="0.2">
      <c r="C486" s="271"/>
      <c r="D486" s="271"/>
      <c r="E486" s="271"/>
      <c r="F486" s="271"/>
      <c r="G486" s="271"/>
      <c r="H486" s="271"/>
      <c r="I486" s="271"/>
    </row>
    <row r="487" spans="3:9" x14ac:dyDescent="0.2">
      <c r="C487" s="271"/>
      <c r="D487" s="271"/>
      <c r="E487" s="271"/>
      <c r="F487" s="271"/>
      <c r="G487" s="271"/>
      <c r="H487" s="271"/>
      <c r="I487" s="271"/>
    </row>
    <row r="488" spans="3:9" x14ac:dyDescent="0.2">
      <c r="C488" s="271"/>
      <c r="D488" s="271"/>
      <c r="E488" s="271"/>
      <c r="F488" s="271"/>
      <c r="G488" s="271"/>
      <c r="H488" s="271"/>
      <c r="I488" s="271"/>
    </row>
    <row r="489" spans="3:9" x14ac:dyDescent="0.2">
      <c r="C489" s="271"/>
      <c r="D489" s="271"/>
      <c r="E489" s="271"/>
      <c r="F489" s="271"/>
      <c r="G489" s="271"/>
      <c r="H489" s="271"/>
      <c r="I489" s="271"/>
    </row>
    <row r="490" spans="3:9" x14ac:dyDescent="0.2">
      <c r="C490" s="271"/>
      <c r="D490" s="271"/>
      <c r="E490" s="271"/>
      <c r="F490" s="271"/>
      <c r="G490" s="271"/>
      <c r="H490" s="271"/>
      <c r="I490" s="271"/>
    </row>
    <row r="491" spans="3:9" x14ac:dyDescent="0.2">
      <c r="C491" s="271"/>
      <c r="D491" s="271"/>
      <c r="E491" s="271"/>
      <c r="F491" s="271"/>
      <c r="G491" s="271"/>
      <c r="H491" s="271"/>
      <c r="I491" s="271"/>
    </row>
    <row r="492" spans="3:9" x14ac:dyDescent="0.2">
      <c r="C492" s="271"/>
      <c r="D492" s="271"/>
      <c r="E492" s="271"/>
      <c r="F492" s="271"/>
      <c r="G492" s="271"/>
      <c r="H492" s="271"/>
      <c r="I492" s="271"/>
    </row>
    <row r="493" spans="3:9" x14ac:dyDescent="0.2">
      <c r="C493" s="271"/>
      <c r="D493" s="271"/>
      <c r="E493" s="271"/>
      <c r="F493" s="271"/>
      <c r="G493" s="271"/>
      <c r="H493" s="271"/>
      <c r="I493" s="271"/>
    </row>
    <row r="494" spans="3:9" x14ac:dyDescent="0.2">
      <c r="C494" s="271"/>
      <c r="D494" s="271"/>
      <c r="E494" s="271"/>
      <c r="F494" s="271"/>
      <c r="G494" s="271"/>
      <c r="H494" s="271"/>
      <c r="I494" s="271"/>
    </row>
    <row r="495" spans="3:9" x14ac:dyDescent="0.2">
      <c r="C495" s="271"/>
      <c r="D495" s="271"/>
      <c r="E495" s="271"/>
      <c r="F495" s="271"/>
      <c r="G495" s="271"/>
      <c r="H495" s="271"/>
      <c r="I495" s="271"/>
    </row>
    <row r="496" spans="3:9" x14ac:dyDescent="0.2">
      <c r="C496" s="271"/>
      <c r="D496" s="271"/>
      <c r="E496" s="271"/>
      <c r="F496" s="271"/>
      <c r="G496" s="271"/>
      <c r="H496" s="271"/>
      <c r="I496" s="271"/>
    </row>
    <row r="497" spans="3:9" x14ac:dyDescent="0.2">
      <c r="C497" s="271"/>
      <c r="D497" s="271"/>
      <c r="E497" s="271"/>
      <c r="F497" s="271"/>
      <c r="G497" s="271"/>
      <c r="H497" s="271"/>
      <c r="I497" s="271"/>
    </row>
    <row r="498" spans="3:9" x14ac:dyDescent="0.2">
      <c r="C498" s="271"/>
      <c r="D498" s="271"/>
      <c r="E498" s="271"/>
      <c r="F498" s="271"/>
      <c r="G498" s="271"/>
      <c r="H498" s="271"/>
      <c r="I498" s="271"/>
    </row>
    <row r="499" spans="3:9" x14ac:dyDescent="0.2">
      <c r="C499" s="271"/>
      <c r="D499" s="271"/>
      <c r="E499" s="271"/>
      <c r="F499" s="271"/>
      <c r="G499" s="271"/>
      <c r="H499" s="271"/>
      <c r="I499" s="271"/>
    </row>
    <row r="500" spans="3:9" x14ac:dyDescent="0.2">
      <c r="C500" s="271"/>
      <c r="D500" s="271"/>
      <c r="E500" s="271"/>
      <c r="F500" s="271"/>
      <c r="G500" s="271"/>
      <c r="H500" s="271"/>
      <c r="I500" s="271"/>
    </row>
    <row r="501" spans="3:9" x14ac:dyDescent="0.2">
      <c r="C501" s="271"/>
      <c r="D501" s="271"/>
      <c r="E501" s="271"/>
      <c r="F501" s="271"/>
      <c r="G501" s="271"/>
      <c r="H501" s="271"/>
      <c r="I501" s="271"/>
    </row>
    <row r="502" spans="3:9" x14ac:dyDescent="0.2">
      <c r="C502" s="271"/>
      <c r="D502" s="271"/>
      <c r="E502" s="271"/>
      <c r="F502" s="271"/>
      <c r="G502" s="271"/>
      <c r="H502" s="271"/>
      <c r="I502" s="271"/>
    </row>
    <row r="503" spans="3:9" x14ac:dyDescent="0.2">
      <c r="C503" s="271"/>
      <c r="D503" s="271"/>
      <c r="E503" s="271"/>
      <c r="F503" s="271"/>
      <c r="G503" s="271"/>
      <c r="H503" s="271"/>
      <c r="I503" s="271"/>
    </row>
    <row r="504" spans="3:9" x14ac:dyDescent="0.2">
      <c r="C504" s="271"/>
      <c r="D504" s="271"/>
      <c r="E504" s="271"/>
      <c r="F504" s="271"/>
      <c r="G504" s="271"/>
      <c r="H504" s="271"/>
      <c r="I504" s="271"/>
    </row>
    <row r="505" spans="3:9" x14ac:dyDescent="0.2">
      <c r="C505" s="271"/>
      <c r="D505" s="271"/>
      <c r="E505" s="271"/>
      <c r="F505" s="271"/>
      <c r="G505" s="271"/>
      <c r="H505" s="271"/>
      <c r="I505" s="271"/>
    </row>
    <row r="506" spans="3:9" x14ac:dyDescent="0.2">
      <c r="C506" s="271"/>
      <c r="D506" s="271"/>
      <c r="E506" s="271"/>
      <c r="F506" s="271"/>
      <c r="G506" s="271"/>
      <c r="H506" s="271"/>
      <c r="I506" s="271"/>
    </row>
    <row r="507" spans="3:9" x14ac:dyDescent="0.2">
      <c r="C507" s="271"/>
      <c r="D507" s="271"/>
      <c r="E507" s="271"/>
      <c r="F507" s="271"/>
      <c r="G507" s="271"/>
      <c r="H507" s="271"/>
      <c r="I507" s="271"/>
    </row>
    <row r="508" spans="3:9" x14ac:dyDescent="0.2">
      <c r="C508" s="271"/>
      <c r="D508" s="271"/>
      <c r="E508" s="271"/>
      <c r="F508" s="271"/>
      <c r="G508" s="271"/>
      <c r="H508" s="271"/>
      <c r="I508" s="271"/>
    </row>
    <row r="509" spans="3:9" x14ac:dyDescent="0.2">
      <c r="C509" s="271"/>
      <c r="D509" s="271"/>
      <c r="E509" s="271"/>
      <c r="F509" s="271"/>
      <c r="G509" s="271"/>
      <c r="H509" s="271"/>
      <c r="I509" s="271"/>
    </row>
    <row r="510" spans="3:9" x14ac:dyDescent="0.2">
      <c r="C510" s="271"/>
      <c r="D510" s="271"/>
      <c r="E510" s="271"/>
      <c r="F510" s="271"/>
      <c r="G510" s="271"/>
      <c r="H510" s="271"/>
      <c r="I510" s="271"/>
    </row>
    <row r="511" spans="3:9" x14ac:dyDescent="0.2">
      <c r="C511" s="271"/>
      <c r="D511" s="271"/>
      <c r="E511" s="271"/>
      <c r="F511" s="271"/>
      <c r="G511" s="271"/>
      <c r="H511" s="271"/>
      <c r="I511" s="271"/>
    </row>
    <row r="512" spans="3:9" x14ac:dyDescent="0.2">
      <c r="C512" s="271"/>
      <c r="D512" s="271"/>
      <c r="E512" s="271"/>
      <c r="F512" s="271"/>
      <c r="G512" s="271"/>
      <c r="H512" s="271"/>
      <c r="I512" s="271"/>
    </row>
    <row r="513" spans="3:9" x14ac:dyDescent="0.2">
      <c r="C513" s="271"/>
      <c r="D513" s="271"/>
      <c r="E513" s="271"/>
      <c r="F513" s="271"/>
      <c r="G513" s="271"/>
      <c r="H513" s="271"/>
      <c r="I513" s="271"/>
    </row>
    <row r="514" spans="3:9" x14ac:dyDescent="0.2">
      <c r="C514" s="271"/>
      <c r="D514" s="271"/>
      <c r="E514" s="271"/>
      <c r="F514" s="271"/>
      <c r="G514" s="271"/>
      <c r="H514" s="271"/>
      <c r="I514" s="271"/>
    </row>
    <row r="515" spans="3:9" x14ac:dyDescent="0.2">
      <c r="C515" s="271"/>
      <c r="D515" s="271"/>
      <c r="E515" s="271"/>
      <c r="F515" s="271"/>
      <c r="G515" s="271"/>
      <c r="H515" s="271"/>
      <c r="I515" s="271"/>
    </row>
    <row r="516" spans="3:9" x14ac:dyDescent="0.2">
      <c r="C516" s="271"/>
      <c r="D516" s="271"/>
      <c r="E516" s="271"/>
      <c r="F516" s="271"/>
      <c r="G516" s="271"/>
      <c r="H516" s="271"/>
      <c r="I516" s="271"/>
    </row>
    <row r="517" spans="3:9" x14ac:dyDescent="0.2">
      <c r="C517" s="271"/>
      <c r="D517" s="271"/>
      <c r="E517" s="271"/>
      <c r="F517" s="271"/>
      <c r="G517" s="271"/>
      <c r="H517" s="271"/>
      <c r="I517" s="271"/>
    </row>
    <row r="518" spans="3:9" x14ac:dyDescent="0.2">
      <c r="C518" s="271"/>
      <c r="D518" s="271"/>
      <c r="E518" s="271"/>
      <c r="F518" s="271"/>
      <c r="G518" s="271"/>
      <c r="H518" s="271"/>
      <c r="I518" s="271"/>
    </row>
    <row r="519" spans="3:9" x14ac:dyDescent="0.2">
      <c r="C519" s="271"/>
      <c r="D519" s="271"/>
      <c r="E519" s="271"/>
      <c r="F519" s="271"/>
      <c r="G519" s="271"/>
      <c r="H519" s="271"/>
      <c r="I519" s="271"/>
    </row>
    <row r="520" spans="3:9" x14ac:dyDescent="0.2">
      <c r="C520" s="271"/>
      <c r="D520" s="271"/>
      <c r="E520" s="271"/>
      <c r="F520" s="271"/>
      <c r="G520" s="271"/>
      <c r="H520" s="271"/>
      <c r="I520" s="271"/>
    </row>
    <row r="521" spans="3:9" x14ac:dyDescent="0.2">
      <c r="C521" s="271"/>
      <c r="D521" s="271"/>
      <c r="E521" s="271"/>
      <c r="F521" s="271"/>
      <c r="G521" s="271"/>
      <c r="H521" s="271"/>
      <c r="I521" s="271"/>
    </row>
    <row r="522" spans="3:9" x14ac:dyDescent="0.2">
      <c r="C522" s="271"/>
      <c r="D522" s="271"/>
      <c r="E522" s="271"/>
      <c r="F522" s="271"/>
      <c r="G522" s="271"/>
      <c r="H522" s="271"/>
      <c r="I522" s="271"/>
    </row>
    <row r="523" spans="3:9" x14ac:dyDescent="0.2">
      <c r="C523" s="271"/>
      <c r="D523" s="271"/>
      <c r="E523" s="271"/>
      <c r="F523" s="271"/>
      <c r="G523" s="271"/>
      <c r="H523" s="271"/>
      <c r="I523" s="271"/>
    </row>
    <row r="524" spans="3:9" x14ac:dyDescent="0.2">
      <c r="C524" s="271"/>
      <c r="D524" s="271"/>
      <c r="E524" s="271"/>
      <c r="F524" s="271"/>
      <c r="G524" s="271"/>
      <c r="H524" s="271"/>
      <c r="I524" s="271"/>
    </row>
    <row r="525" spans="3:9" x14ac:dyDescent="0.2">
      <c r="C525" s="271"/>
      <c r="D525" s="271"/>
      <c r="E525" s="271"/>
      <c r="F525" s="271"/>
      <c r="G525" s="271"/>
      <c r="H525" s="271"/>
      <c r="I525" s="271"/>
    </row>
    <row r="526" spans="3:9" x14ac:dyDescent="0.2">
      <c r="C526" s="271"/>
      <c r="D526" s="271"/>
      <c r="E526" s="271"/>
      <c r="F526" s="271"/>
      <c r="G526" s="271"/>
      <c r="H526" s="271"/>
      <c r="I526" s="271"/>
    </row>
    <row r="527" spans="3:9" x14ac:dyDescent="0.2">
      <c r="C527" s="271"/>
      <c r="D527" s="271"/>
      <c r="E527" s="271"/>
      <c r="F527" s="271"/>
      <c r="G527" s="271"/>
      <c r="H527" s="271"/>
      <c r="I527" s="271"/>
    </row>
    <row r="528" spans="3:9" x14ac:dyDescent="0.2">
      <c r="C528" s="271"/>
      <c r="D528" s="271"/>
      <c r="E528" s="271"/>
      <c r="F528" s="271"/>
      <c r="G528" s="271"/>
      <c r="H528" s="271"/>
      <c r="I528" s="271"/>
    </row>
    <row r="529" spans="3:9" x14ac:dyDescent="0.2">
      <c r="C529" s="271"/>
      <c r="D529" s="271"/>
      <c r="E529" s="271"/>
      <c r="F529" s="271"/>
      <c r="G529" s="271"/>
      <c r="H529" s="271"/>
      <c r="I529" s="271"/>
    </row>
    <row r="530" spans="3:9" x14ac:dyDescent="0.2">
      <c r="C530" s="271"/>
      <c r="D530" s="271"/>
      <c r="E530" s="271"/>
      <c r="F530" s="271"/>
      <c r="G530" s="271"/>
      <c r="H530" s="271"/>
      <c r="I530" s="271"/>
    </row>
    <row r="531" spans="3:9" x14ac:dyDescent="0.2">
      <c r="C531" s="271"/>
      <c r="D531" s="271"/>
      <c r="E531" s="271"/>
      <c r="F531" s="271"/>
      <c r="G531" s="271"/>
      <c r="H531" s="271"/>
      <c r="I531" s="271"/>
    </row>
    <row r="532" spans="3:9" x14ac:dyDescent="0.2">
      <c r="C532" s="271"/>
      <c r="D532" s="271"/>
      <c r="E532" s="271"/>
      <c r="F532" s="271"/>
      <c r="G532" s="271"/>
      <c r="H532" s="271"/>
      <c r="I532" s="271"/>
    </row>
    <row r="533" spans="3:9" x14ac:dyDescent="0.2">
      <c r="C533" s="271"/>
      <c r="D533" s="271"/>
      <c r="E533" s="271"/>
      <c r="F533" s="271"/>
      <c r="G533" s="271"/>
      <c r="H533" s="271"/>
      <c r="I533" s="271"/>
    </row>
    <row r="534" spans="3:9" x14ac:dyDescent="0.2">
      <c r="C534" s="271"/>
      <c r="D534" s="271"/>
      <c r="E534" s="271"/>
      <c r="F534" s="271"/>
      <c r="G534" s="271"/>
      <c r="H534" s="271"/>
      <c r="I534" s="271"/>
    </row>
    <row r="535" spans="3:9" x14ac:dyDescent="0.2">
      <c r="C535" s="271"/>
      <c r="D535" s="271"/>
      <c r="E535" s="271"/>
      <c r="F535" s="271"/>
      <c r="G535" s="271"/>
      <c r="H535" s="271"/>
      <c r="I535" s="271"/>
    </row>
    <row r="536" spans="3:9" x14ac:dyDescent="0.2">
      <c r="C536" s="271"/>
      <c r="D536" s="271"/>
      <c r="E536" s="271"/>
      <c r="F536" s="271"/>
      <c r="G536" s="271"/>
      <c r="H536" s="271"/>
      <c r="I536" s="271"/>
    </row>
    <row r="537" spans="3:9" x14ac:dyDescent="0.2">
      <c r="C537" s="271"/>
      <c r="D537" s="271"/>
      <c r="E537" s="271"/>
      <c r="F537" s="271"/>
      <c r="G537" s="271"/>
      <c r="H537" s="271"/>
      <c r="I537" s="271"/>
    </row>
    <row r="538" spans="3:9" x14ac:dyDescent="0.2">
      <c r="C538" s="271"/>
      <c r="D538" s="271"/>
      <c r="E538" s="271"/>
      <c r="F538" s="271"/>
      <c r="G538" s="271"/>
      <c r="H538" s="271"/>
      <c r="I538" s="271"/>
    </row>
    <row r="539" spans="3:9" x14ac:dyDescent="0.2">
      <c r="C539" s="271"/>
      <c r="D539" s="271"/>
      <c r="E539" s="271"/>
      <c r="F539" s="271"/>
      <c r="G539" s="271"/>
      <c r="H539" s="271"/>
      <c r="I539" s="271"/>
    </row>
    <row r="540" spans="3:9" x14ac:dyDescent="0.2">
      <c r="C540" s="271"/>
      <c r="D540" s="271"/>
      <c r="E540" s="271"/>
      <c r="F540" s="271"/>
      <c r="G540" s="271"/>
      <c r="H540" s="271"/>
      <c r="I540" s="271"/>
    </row>
    <row r="541" spans="3:9" x14ac:dyDescent="0.2">
      <c r="C541" s="271"/>
      <c r="D541" s="271"/>
      <c r="E541" s="271"/>
      <c r="F541" s="271"/>
      <c r="G541" s="271"/>
      <c r="H541" s="271"/>
      <c r="I541" s="271"/>
    </row>
    <row r="542" spans="3:9" x14ac:dyDescent="0.2">
      <c r="C542" s="271"/>
      <c r="D542" s="271"/>
      <c r="E542" s="271"/>
      <c r="F542" s="271"/>
      <c r="G542" s="271"/>
      <c r="H542" s="271"/>
      <c r="I542" s="271"/>
    </row>
    <row r="543" spans="3:9" x14ac:dyDescent="0.2">
      <c r="C543" s="271"/>
      <c r="D543" s="271"/>
      <c r="E543" s="271"/>
      <c r="F543" s="271"/>
      <c r="G543" s="271"/>
      <c r="H543" s="271"/>
      <c r="I543" s="271"/>
    </row>
    <row r="544" spans="3:9" x14ac:dyDescent="0.2">
      <c r="C544" s="271"/>
      <c r="D544" s="271"/>
      <c r="E544" s="271"/>
      <c r="F544" s="271"/>
      <c r="G544" s="271"/>
      <c r="H544" s="271"/>
      <c r="I544" s="271"/>
    </row>
    <row r="545" spans="3:9" x14ac:dyDescent="0.2">
      <c r="C545" s="271"/>
      <c r="D545" s="271"/>
      <c r="E545" s="271"/>
      <c r="F545" s="271"/>
      <c r="G545" s="271"/>
      <c r="H545" s="271"/>
      <c r="I545" s="271"/>
    </row>
    <row r="546" spans="3:9" x14ac:dyDescent="0.2">
      <c r="C546" s="271"/>
      <c r="D546" s="271"/>
      <c r="E546" s="271"/>
      <c r="F546" s="271"/>
      <c r="G546" s="271"/>
      <c r="H546" s="271"/>
      <c r="I546" s="271"/>
    </row>
    <row r="547" spans="3:9" x14ac:dyDescent="0.2">
      <c r="C547" s="271"/>
      <c r="D547" s="271"/>
      <c r="E547" s="271"/>
      <c r="F547" s="271"/>
      <c r="G547" s="271"/>
      <c r="H547" s="271"/>
      <c r="I547" s="271"/>
    </row>
    <row r="548" spans="3:9" x14ac:dyDescent="0.2">
      <c r="C548" s="271"/>
      <c r="D548" s="271"/>
      <c r="E548" s="271"/>
      <c r="F548" s="271"/>
      <c r="G548" s="271"/>
      <c r="H548" s="271"/>
      <c r="I548" s="271"/>
    </row>
    <row r="549" spans="3:9" x14ac:dyDescent="0.2">
      <c r="C549" s="271"/>
      <c r="D549" s="271"/>
      <c r="E549" s="271"/>
      <c r="F549" s="271"/>
      <c r="G549" s="271"/>
      <c r="H549" s="271"/>
      <c r="I549" s="271"/>
    </row>
    <row r="550" spans="3:9" x14ac:dyDescent="0.2">
      <c r="C550" s="271"/>
      <c r="D550" s="271"/>
      <c r="E550" s="271"/>
      <c r="F550" s="271"/>
      <c r="G550" s="271"/>
      <c r="H550" s="271"/>
      <c r="I550" s="271"/>
    </row>
    <row r="551" spans="3:9" x14ac:dyDescent="0.2">
      <c r="C551" s="271"/>
      <c r="D551" s="271"/>
      <c r="E551" s="271"/>
      <c r="F551" s="271"/>
      <c r="G551" s="271"/>
      <c r="H551" s="271"/>
      <c r="I551" s="271"/>
    </row>
    <row r="552" spans="3:9" x14ac:dyDescent="0.2">
      <c r="C552" s="271"/>
      <c r="D552" s="271"/>
      <c r="E552" s="271"/>
      <c r="F552" s="271"/>
      <c r="G552" s="271"/>
      <c r="H552" s="271"/>
      <c r="I552" s="271"/>
    </row>
    <row r="553" spans="3:9" x14ac:dyDescent="0.2">
      <c r="C553" s="271"/>
      <c r="D553" s="271"/>
      <c r="E553" s="271"/>
      <c r="F553" s="271"/>
      <c r="G553" s="271"/>
      <c r="H553" s="271"/>
      <c r="I553" s="271"/>
    </row>
    <row r="554" spans="3:9" x14ac:dyDescent="0.2">
      <c r="C554" s="271"/>
      <c r="D554" s="271"/>
      <c r="E554" s="271"/>
      <c r="F554" s="271"/>
      <c r="G554" s="271"/>
      <c r="H554" s="271"/>
      <c r="I554" s="271"/>
    </row>
    <row r="555" spans="3:9" x14ac:dyDescent="0.2">
      <c r="C555" s="271"/>
      <c r="D555" s="271"/>
      <c r="E555" s="271"/>
      <c r="F555" s="271"/>
      <c r="G555" s="271"/>
      <c r="H555" s="271"/>
      <c r="I555" s="271"/>
    </row>
    <row r="556" spans="3:9" x14ac:dyDescent="0.2">
      <c r="C556" s="271"/>
      <c r="D556" s="271"/>
      <c r="E556" s="271"/>
      <c r="F556" s="271"/>
      <c r="G556" s="271"/>
      <c r="H556" s="271"/>
      <c r="I556" s="271"/>
    </row>
    <row r="557" spans="3:9" x14ac:dyDescent="0.2">
      <c r="C557" s="271"/>
      <c r="D557" s="271"/>
      <c r="E557" s="271"/>
      <c r="F557" s="271"/>
      <c r="G557" s="271"/>
      <c r="H557" s="271"/>
      <c r="I557" s="271"/>
    </row>
    <row r="558" spans="3:9" x14ac:dyDescent="0.2">
      <c r="C558" s="271"/>
      <c r="D558" s="271"/>
      <c r="E558" s="271"/>
      <c r="F558" s="271"/>
      <c r="G558" s="271"/>
      <c r="H558" s="271"/>
      <c r="I558" s="271"/>
    </row>
    <row r="559" spans="3:9" x14ac:dyDescent="0.2">
      <c r="C559" s="271"/>
      <c r="D559" s="271"/>
      <c r="E559" s="271"/>
      <c r="F559" s="271"/>
      <c r="G559" s="271"/>
      <c r="H559" s="271"/>
      <c r="I559" s="271"/>
    </row>
    <row r="560" spans="3:9" x14ac:dyDescent="0.2">
      <c r="C560" s="271"/>
      <c r="D560" s="271"/>
      <c r="E560" s="271"/>
      <c r="F560" s="271"/>
      <c r="G560" s="271"/>
      <c r="H560" s="271"/>
      <c r="I560" s="271"/>
    </row>
    <row r="561" spans="3:9" x14ac:dyDescent="0.2">
      <c r="C561" s="271"/>
      <c r="D561" s="271"/>
      <c r="E561" s="271"/>
      <c r="F561" s="271"/>
      <c r="G561" s="271"/>
      <c r="H561" s="271"/>
      <c r="I561" s="271"/>
    </row>
    <row r="562" spans="3:9" x14ac:dyDescent="0.2">
      <c r="C562" s="271"/>
      <c r="D562" s="271"/>
      <c r="E562" s="271"/>
      <c r="F562" s="271"/>
      <c r="G562" s="271"/>
      <c r="H562" s="271"/>
      <c r="I562" s="271"/>
    </row>
    <row r="563" spans="3:9" x14ac:dyDescent="0.2">
      <c r="C563" s="271"/>
      <c r="D563" s="271"/>
      <c r="E563" s="271"/>
      <c r="F563" s="271"/>
      <c r="G563" s="271"/>
      <c r="H563" s="271"/>
      <c r="I563" s="271"/>
    </row>
    <row r="564" spans="3:9" x14ac:dyDescent="0.2">
      <c r="C564" s="271"/>
      <c r="D564" s="271"/>
      <c r="E564" s="271"/>
      <c r="F564" s="271"/>
      <c r="G564" s="271"/>
      <c r="H564" s="271"/>
      <c r="I564" s="271"/>
    </row>
    <row r="565" spans="3:9" x14ac:dyDescent="0.2">
      <c r="C565" s="271"/>
      <c r="D565" s="271"/>
      <c r="E565" s="271"/>
      <c r="F565" s="271"/>
      <c r="G565" s="271"/>
      <c r="H565" s="271"/>
      <c r="I565" s="271"/>
    </row>
    <row r="566" spans="3:9" x14ac:dyDescent="0.2">
      <c r="C566" s="271"/>
      <c r="D566" s="271"/>
      <c r="E566" s="271"/>
      <c r="F566" s="271"/>
      <c r="G566" s="271"/>
      <c r="H566" s="271"/>
      <c r="I566" s="271"/>
    </row>
    <row r="567" spans="3:9" x14ac:dyDescent="0.2">
      <c r="C567" s="271"/>
      <c r="D567" s="271"/>
      <c r="E567" s="271"/>
      <c r="F567" s="271"/>
      <c r="G567" s="271"/>
      <c r="H567" s="271"/>
      <c r="I567" s="271"/>
    </row>
    <row r="568" spans="3:9" x14ac:dyDescent="0.2">
      <c r="C568" s="271"/>
      <c r="D568" s="271"/>
      <c r="E568" s="271"/>
      <c r="F568" s="271"/>
      <c r="G568" s="271"/>
      <c r="H568" s="271"/>
      <c r="I568" s="271"/>
    </row>
    <row r="569" spans="3:9" x14ac:dyDescent="0.2">
      <c r="C569" s="271"/>
      <c r="D569" s="271"/>
      <c r="E569" s="271"/>
      <c r="F569" s="271"/>
      <c r="G569" s="271"/>
      <c r="H569" s="271"/>
      <c r="I569" s="271"/>
    </row>
    <row r="570" spans="3:9" x14ac:dyDescent="0.2">
      <c r="C570" s="271"/>
      <c r="D570" s="271"/>
      <c r="E570" s="271"/>
      <c r="F570" s="271"/>
      <c r="G570" s="271"/>
      <c r="H570" s="271"/>
      <c r="I570" s="271"/>
    </row>
    <row r="571" spans="3:9" x14ac:dyDescent="0.2">
      <c r="C571" s="271"/>
      <c r="D571" s="271"/>
      <c r="E571" s="271"/>
      <c r="F571" s="271"/>
      <c r="G571" s="271"/>
      <c r="H571" s="271"/>
      <c r="I571" s="271"/>
    </row>
    <row r="572" spans="3:9" x14ac:dyDescent="0.2">
      <c r="C572" s="271"/>
      <c r="D572" s="271"/>
      <c r="E572" s="271"/>
      <c r="F572" s="271"/>
      <c r="G572" s="271"/>
      <c r="H572" s="271"/>
      <c r="I572" s="271"/>
    </row>
    <row r="573" spans="3:9" x14ac:dyDescent="0.2">
      <c r="C573" s="271"/>
      <c r="D573" s="271"/>
      <c r="E573" s="271"/>
      <c r="F573" s="271"/>
      <c r="G573" s="271"/>
      <c r="H573" s="271"/>
      <c r="I573" s="271"/>
    </row>
    <row r="574" spans="3:9" x14ac:dyDescent="0.2">
      <c r="C574" s="271"/>
      <c r="D574" s="271"/>
      <c r="E574" s="271"/>
      <c r="F574" s="271"/>
      <c r="G574" s="271"/>
      <c r="H574" s="271"/>
      <c r="I574" s="271"/>
    </row>
    <row r="575" spans="3:9" x14ac:dyDescent="0.2">
      <c r="C575" s="271"/>
      <c r="D575" s="271"/>
      <c r="E575" s="271"/>
      <c r="F575" s="271"/>
      <c r="G575" s="271"/>
      <c r="H575" s="271"/>
      <c r="I575" s="271"/>
    </row>
    <row r="576" spans="3:9" x14ac:dyDescent="0.2">
      <c r="C576" s="271"/>
      <c r="D576" s="271"/>
      <c r="E576" s="271"/>
      <c r="F576" s="271"/>
      <c r="G576" s="271"/>
      <c r="H576" s="271"/>
      <c r="I576" s="271"/>
    </row>
    <row r="577" spans="3:9" x14ac:dyDescent="0.2">
      <c r="C577" s="271"/>
      <c r="D577" s="271"/>
      <c r="E577" s="271"/>
      <c r="F577" s="271"/>
      <c r="G577" s="271"/>
      <c r="H577" s="271"/>
      <c r="I577" s="271"/>
    </row>
    <row r="578" spans="3:9" x14ac:dyDescent="0.2">
      <c r="C578" s="271"/>
      <c r="D578" s="271"/>
      <c r="E578" s="271"/>
      <c r="F578" s="271"/>
      <c r="G578" s="271"/>
      <c r="H578" s="271"/>
      <c r="I578" s="271"/>
    </row>
    <row r="579" spans="3:9" x14ac:dyDescent="0.2">
      <c r="C579" s="271"/>
      <c r="D579" s="271"/>
      <c r="E579" s="271"/>
      <c r="F579" s="271"/>
      <c r="G579" s="271"/>
      <c r="H579" s="271"/>
      <c r="I579" s="271"/>
    </row>
    <row r="580" spans="3:9" x14ac:dyDescent="0.2">
      <c r="C580" s="271"/>
      <c r="D580" s="271"/>
      <c r="E580" s="271"/>
      <c r="F580" s="271"/>
      <c r="G580" s="271"/>
      <c r="H580" s="271"/>
      <c r="I580" s="271"/>
    </row>
    <row r="581" spans="3:9" x14ac:dyDescent="0.2">
      <c r="C581" s="271"/>
      <c r="D581" s="271"/>
      <c r="E581" s="271"/>
      <c r="F581" s="271"/>
      <c r="G581" s="271"/>
      <c r="H581" s="271"/>
      <c r="I581" s="271"/>
    </row>
    <row r="582" spans="3:9" x14ac:dyDescent="0.2">
      <c r="C582" s="271"/>
      <c r="D582" s="271"/>
      <c r="E582" s="271"/>
      <c r="F582" s="271"/>
      <c r="G582" s="271"/>
      <c r="H582" s="271"/>
      <c r="I582" s="271"/>
    </row>
    <row r="583" spans="3:9" x14ac:dyDescent="0.2">
      <c r="C583" s="271"/>
      <c r="D583" s="271"/>
      <c r="E583" s="271"/>
      <c r="F583" s="271"/>
      <c r="G583" s="271"/>
      <c r="H583" s="271"/>
      <c r="I583" s="271"/>
    </row>
    <row r="584" spans="3:9" x14ac:dyDescent="0.2">
      <c r="C584" s="271"/>
      <c r="D584" s="271"/>
      <c r="E584" s="271"/>
      <c r="F584" s="271"/>
      <c r="G584" s="271"/>
      <c r="H584" s="271"/>
      <c r="I584" s="271"/>
    </row>
    <row r="585" spans="3:9" x14ac:dyDescent="0.2">
      <c r="C585" s="271"/>
      <c r="D585" s="271"/>
      <c r="E585" s="271"/>
      <c r="F585" s="271"/>
      <c r="G585" s="271"/>
      <c r="H585" s="271"/>
      <c r="I585" s="271"/>
    </row>
    <row r="586" spans="3:9" x14ac:dyDescent="0.2">
      <c r="C586" s="271"/>
      <c r="D586" s="271"/>
      <c r="E586" s="271"/>
      <c r="F586" s="271"/>
      <c r="G586" s="271"/>
      <c r="H586" s="271"/>
      <c r="I586" s="271"/>
    </row>
    <row r="587" spans="3:9" x14ac:dyDescent="0.2">
      <c r="C587" s="271"/>
      <c r="D587" s="271"/>
      <c r="E587" s="271"/>
      <c r="F587" s="271"/>
      <c r="G587" s="271"/>
      <c r="H587" s="271"/>
      <c r="I587" s="271"/>
    </row>
    <row r="588" spans="3:9" x14ac:dyDescent="0.2">
      <c r="C588" s="271"/>
      <c r="D588" s="271"/>
      <c r="E588" s="271"/>
      <c r="F588" s="271"/>
      <c r="G588" s="271"/>
      <c r="H588" s="271"/>
      <c r="I588" s="271"/>
    </row>
    <row r="589" spans="3:9" x14ac:dyDescent="0.2">
      <c r="C589" s="271"/>
      <c r="D589" s="271"/>
      <c r="E589" s="271"/>
      <c r="F589" s="271"/>
      <c r="G589" s="271"/>
      <c r="H589" s="271"/>
      <c r="I589" s="271"/>
    </row>
    <row r="590" spans="3:9" x14ac:dyDescent="0.2">
      <c r="C590" s="271"/>
      <c r="D590" s="271"/>
      <c r="E590" s="271"/>
      <c r="F590" s="271"/>
      <c r="G590" s="271"/>
      <c r="H590" s="271"/>
      <c r="I590" s="271"/>
    </row>
    <row r="591" spans="3:9" x14ac:dyDescent="0.2">
      <c r="C591" s="271"/>
      <c r="D591" s="271"/>
      <c r="E591" s="271"/>
      <c r="F591" s="271"/>
      <c r="G591" s="271"/>
      <c r="H591" s="271"/>
      <c r="I591" s="271"/>
    </row>
    <row r="592" spans="3:9" x14ac:dyDescent="0.2">
      <c r="C592" s="271"/>
      <c r="D592" s="271"/>
      <c r="E592" s="271"/>
      <c r="F592" s="271"/>
      <c r="G592" s="271"/>
      <c r="H592" s="271"/>
      <c r="I592" s="271"/>
    </row>
    <row r="593" spans="3:9" x14ac:dyDescent="0.2">
      <c r="C593" s="271"/>
      <c r="D593" s="271"/>
      <c r="E593" s="271"/>
      <c r="F593" s="271"/>
      <c r="G593" s="271"/>
      <c r="H593" s="271"/>
      <c r="I593" s="271"/>
    </row>
    <row r="594" spans="3:9" x14ac:dyDescent="0.2">
      <c r="C594" s="271"/>
      <c r="D594" s="271"/>
      <c r="E594" s="271"/>
      <c r="F594" s="271"/>
      <c r="G594" s="271"/>
      <c r="H594" s="271"/>
      <c r="I594" s="271"/>
    </row>
    <row r="595" spans="3:9" x14ac:dyDescent="0.2">
      <c r="C595" s="271"/>
      <c r="D595" s="271"/>
      <c r="E595" s="271"/>
      <c r="F595" s="271"/>
      <c r="G595" s="271"/>
      <c r="H595" s="271"/>
      <c r="I595" s="271"/>
    </row>
    <row r="596" spans="3:9" x14ac:dyDescent="0.2">
      <c r="C596" s="271"/>
      <c r="D596" s="271"/>
      <c r="E596" s="271"/>
      <c r="F596" s="271"/>
      <c r="G596" s="271"/>
      <c r="H596" s="271"/>
      <c r="I596" s="271"/>
    </row>
    <row r="597" spans="3:9" x14ac:dyDescent="0.2">
      <c r="C597" s="271"/>
      <c r="D597" s="271"/>
      <c r="E597" s="271"/>
      <c r="F597" s="271"/>
      <c r="G597" s="271"/>
      <c r="H597" s="271"/>
      <c r="I597" s="271"/>
    </row>
    <row r="598" spans="3:9" x14ac:dyDescent="0.2">
      <c r="C598" s="271"/>
      <c r="D598" s="271"/>
      <c r="E598" s="271"/>
      <c r="F598" s="271"/>
      <c r="G598" s="271"/>
      <c r="H598" s="271"/>
      <c r="I598" s="271"/>
    </row>
    <row r="599" spans="3:9" x14ac:dyDescent="0.2">
      <c r="C599" s="271"/>
      <c r="D599" s="271"/>
      <c r="E599" s="271"/>
      <c r="F599" s="271"/>
      <c r="G599" s="271"/>
      <c r="H599" s="271"/>
      <c r="I599" s="271"/>
    </row>
    <row r="600" spans="3:9" x14ac:dyDescent="0.2">
      <c r="C600" s="271"/>
      <c r="D600" s="271"/>
      <c r="E600" s="271"/>
      <c r="F600" s="271"/>
      <c r="G600" s="271"/>
      <c r="H600" s="271"/>
      <c r="I600" s="271"/>
    </row>
    <row r="601" spans="3:9" x14ac:dyDescent="0.2">
      <c r="C601" s="271"/>
      <c r="D601" s="271"/>
      <c r="E601" s="271"/>
      <c r="F601" s="271"/>
      <c r="G601" s="271"/>
      <c r="H601" s="271"/>
      <c r="I601" s="271"/>
    </row>
    <row r="602" spans="3:9" x14ac:dyDescent="0.2">
      <c r="C602" s="271"/>
      <c r="D602" s="271"/>
      <c r="E602" s="271"/>
      <c r="F602" s="271"/>
      <c r="G602" s="271"/>
      <c r="H602" s="271"/>
      <c r="I602" s="271"/>
    </row>
    <row r="603" spans="3:9" x14ac:dyDescent="0.2">
      <c r="C603" s="271"/>
      <c r="D603" s="271"/>
      <c r="E603" s="271"/>
      <c r="F603" s="271"/>
      <c r="G603" s="271"/>
      <c r="H603" s="271"/>
      <c r="I603" s="271"/>
    </row>
    <row r="604" spans="3:9" x14ac:dyDescent="0.2">
      <c r="C604" s="271"/>
      <c r="D604" s="271"/>
      <c r="E604" s="271"/>
      <c r="F604" s="271"/>
      <c r="G604" s="271"/>
      <c r="H604" s="271"/>
      <c r="I604" s="271"/>
    </row>
    <row r="605" spans="3:9" x14ac:dyDescent="0.2">
      <c r="C605" s="271"/>
      <c r="D605" s="271"/>
      <c r="E605" s="271"/>
      <c r="F605" s="271"/>
      <c r="G605" s="271"/>
      <c r="H605" s="271"/>
      <c r="I605" s="271"/>
    </row>
    <row r="606" spans="3:9" x14ac:dyDescent="0.2">
      <c r="C606" s="271"/>
      <c r="D606" s="271"/>
      <c r="E606" s="271"/>
      <c r="F606" s="271"/>
      <c r="G606" s="271"/>
      <c r="H606" s="271"/>
      <c r="I606" s="271"/>
    </row>
    <row r="607" spans="3:9" x14ac:dyDescent="0.2">
      <c r="C607" s="271"/>
      <c r="D607" s="271"/>
      <c r="E607" s="271"/>
      <c r="F607" s="271"/>
      <c r="G607" s="271"/>
      <c r="H607" s="271"/>
      <c r="I607" s="271"/>
    </row>
    <row r="608" spans="3:9" x14ac:dyDescent="0.2">
      <c r="C608" s="271"/>
      <c r="D608" s="271"/>
      <c r="E608" s="271"/>
      <c r="F608" s="271"/>
      <c r="G608" s="271"/>
      <c r="H608" s="271"/>
      <c r="I608" s="271"/>
    </row>
    <row r="609" spans="3:9" x14ac:dyDescent="0.2">
      <c r="C609" s="271"/>
      <c r="D609" s="271"/>
      <c r="E609" s="271"/>
      <c r="F609" s="271"/>
      <c r="G609" s="271"/>
      <c r="H609" s="271"/>
      <c r="I609" s="271"/>
    </row>
    <row r="610" spans="3:9" x14ac:dyDescent="0.2">
      <c r="C610" s="271"/>
      <c r="D610" s="271"/>
      <c r="E610" s="271"/>
      <c r="F610" s="271"/>
      <c r="G610" s="271"/>
      <c r="H610" s="271"/>
      <c r="I610" s="271"/>
    </row>
    <row r="611" spans="3:9" x14ac:dyDescent="0.2">
      <c r="C611" s="271"/>
      <c r="D611" s="271"/>
      <c r="E611" s="271"/>
      <c r="F611" s="271"/>
      <c r="G611" s="271"/>
      <c r="H611" s="271"/>
      <c r="I611" s="271"/>
    </row>
    <row r="612" spans="3:9" x14ac:dyDescent="0.2">
      <c r="C612" s="271"/>
      <c r="D612" s="271"/>
      <c r="E612" s="271"/>
      <c r="F612" s="271"/>
      <c r="G612" s="271"/>
      <c r="H612" s="271"/>
      <c r="I612" s="271"/>
    </row>
    <row r="613" spans="3:9" x14ac:dyDescent="0.2">
      <c r="C613" s="271"/>
      <c r="D613" s="271"/>
      <c r="E613" s="271"/>
      <c r="F613" s="271"/>
      <c r="G613" s="271"/>
      <c r="H613" s="271"/>
      <c r="I613" s="271"/>
    </row>
    <row r="614" spans="3:9" x14ac:dyDescent="0.2">
      <c r="C614" s="271"/>
      <c r="D614" s="271"/>
      <c r="E614" s="271"/>
      <c r="F614" s="271"/>
      <c r="G614" s="271"/>
      <c r="H614" s="271"/>
      <c r="I614" s="271"/>
    </row>
    <row r="615" spans="3:9" x14ac:dyDescent="0.2">
      <c r="C615" s="271"/>
      <c r="D615" s="271"/>
      <c r="E615" s="271"/>
      <c r="F615" s="271"/>
      <c r="G615" s="271"/>
      <c r="H615" s="271"/>
      <c r="I615" s="271"/>
    </row>
    <row r="616" spans="3:9" x14ac:dyDescent="0.2">
      <c r="C616" s="271"/>
      <c r="D616" s="271"/>
      <c r="E616" s="271"/>
      <c r="F616" s="271"/>
      <c r="G616" s="271"/>
      <c r="H616" s="271"/>
      <c r="I616" s="271"/>
    </row>
    <row r="617" spans="3:9" x14ac:dyDescent="0.2">
      <c r="C617" s="271"/>
      <c r="D617" s="271"/>
      <c r="E617" s="271"/>
      <c r="F617" s="271"/>
      <c r="G617" s="271"/>
      <c r="H617" s="271"/>
      <c r="I617" s="271"/>
    </row>
    <row r="618" spans="3:9" x14ac:dyDescent="0.2">
      <c r="C618" s="271"/>
      <c r="D618" s="271"/>
      <c r="E618" s="271"/>
      <c r="F618" s="271"/>
      <c r="G618" s="271"/>
      <c r="H618" s="271"/>
      <c r="I618" s="271"/>
    </row>
    <row r="619" spans="3:9" x14ac:dyDescent="0.2">
      <c r="C619" s="271"/>
      <c r="D619" s="271"/>
      <c r="E619" s="271"/>
      <c r="F619" s="271"/>
      <c r="G619" s="271"/>
      <c r="H619" s="271"/>
      <c r="I619" s="271"/>
    </row>
    <row r="620" spans="3:9" x14ac:dyDescent="0.2">
      <c r="C620" s="271"/>
      <c r="D620" s="271"/>
      <c r="E620" s="271"/>
      <c r="F620" s="271"/>
      <c r="G620" s="271"/>
      <c r="H620" s="271"/>
      <c r="I620" s="271"/>
    </row>
    <row r="621" spans="3:9" x14ac:dyDescent="0.2">
      <c r="C621" s="271"/>
      <c r="D621" s="271"/>
      <c r="E621" s="271"/>
      <c r="F621" s="271"/>
      <c r="G621" s="271"/>
      <c r="H621" s="271"/>
      <c r="I621" s="271"/>
    </row>
    <row r="622" spans="3:9" x14ac:dyDescent="0.2">
      <c r="C622" s="271"/>
      <c r="D622" s="271"/>
      <c r="E622" s="271"/>
      <c r="F622" s="271"/>
      <c r="G622" s="271"/>
      <c r="H622" s="271"/>
      <c r="I622" s="271"/>
    </row>
    <row r="623" spans="3:9" x14ac:dyDescent="0.2">
      <c r="C623" s="271"/>
      <c r="D623" s="271"/>
      <c r="E623" s="271"/>
      <c r="F623" s="271"/>
      <c r="G623" s="271"/>
      <c r="H623" s="271"/>
      <c r="I623" s="271"/>
    </row>
    <row r="624" spans="3:9" x14ac:dyDescent="0.2">
      <c r="C624" s="271"/>
      <c r="D624" s="271"/>
      <c r="E624" s="271"/>
      <c r="F624" s="271"/>
      <c r="G624" s="271"/>
      <c r="H624" s="271"/>
      <c r="I624" s="271"/>
    </row>
    <row r="625" spans="3:9" x14ac:dyDescent="0.2">
      <c r="C625" s="271"/>
      <c r="D625" s="271"/>
      <c r="E625" s="271"/>
      <c r="F625" s="271"/>
      <c r="G625" s="271"/>
      <c r="H625" s="271"/>
      <c r="I625" s="271"/>
    </row>
    <row r="626" spans="3:9" x14ac:dyDescent="0.2">
      <c r="C626" s="271"/>
      <c r="D626" s="271"/>
      <c r="E626" s="271"/>
      <c r="F626" s="271"/>
      <c r="G626" s="271"/>
      <c r="H626" s="271"/>
      <c r="I626" s="271"/>
    </row>
    <row r="627" spans="3:9" x14ac:dyDescent="0.2">
      <c r="C627" s="271"/>
      <c r="D627" s="271"/>
      <c r="E627" s="271"/>
      <c r="F627" s="271"/>
      <c r="G627" s="271"/>
      <c r="H627" s="271"/>
      <c r="I627" s="271"/>
    </row>
    <row r="628" spans="3:9" x14ac:dyDescent="0.2">
      <c r="C628" s="271"/>
      <c r="D628" s="271"/>
      <c r="E628" s="271"/>
      <c r="F628" s="271"/>
      <c r="G628" s="271"/>
      <c r="H628" s="271"/>
      <c r="I628" s="271"/>
    </row>
    <row r="629" spans="3:9" x14ac:dyDescent="0.2">
      <c r="C629" s="271"/>
      <c r="D629" s="271"/>
      <c r="E629" s="271"/>
      <c r="F629" s="271"/>
      <c r="G629" s="271"/>
      <c r="H629" s="271"/>
      <c r="I629" s="271"/>
    </row>
    <row r="630" spans="3:9" x14ac:dyDescent="0.2">
      <c r="C630" s="271"/>
      <c r="D630" s="271"/>
      <c r="E630" s="271"/>
      <c r="F630" s="271"/>
      <c r="G630" s="271"/>
      <c r="H630" s="271"/>
      <c r="I630" s="271"/>
    </row>
    <row r="631" spans="3:9" x14ac:dyDescent="0.2">
      <c r="C631" s="271"/>
      <c r="D631" s="271"/>
      <c r="E631" s="271"/>
      <c r="F631" s="271"/>
      <c r="G631" s="271"/>
      <c r="H631" s="271"/>
      <c r="I631" s="271"/>
    </row>
    <row r="632" spans="3:9" x14ac:dyDescent="0.2">
      <c r="C632" s="271"/>
      <c r="D632" s="271"/>
      <c r="E632" s="271"/>
      <c r="F632" s="271"/>
      <c r="G632" s="271"/>
      <c r="H632" s="271"/>
      <c r="I632" s="271"/>
    </row>
    <row r="633" spans="3:9" x14ac:dyDescent="0.2">
      <c r="C633" s="271"/>
      <c r="D633" s="271"/>
      <c r="E633" s="271"/>
      <c r="F633" s="271"/>
      <c r="G633" s="271"/>
      <c r="H633" s="271"/>
      <c r="I633" s="271"/>
    </row>
    <row r="634" spans="3:9" x14ac:dyDescent="0.2">
      <c r="C634" s="271"/>
      <c r="D634" s="271"/>
      <c r="E634" s="271"/>
      <c r="F634" s="271"/>
      <c r="G634" s="271"/>
      <c r="H634" s="271"/>
      <c r="I634" s="271"/>
    </row>
    <row r="635" spans="3:9" x14ac:dyDescent="0.2">
      <c r="C635" s="271"/>
      <c r="D635" s="271"/>
      <c r="E635" s="271"/>
      <c r="F635" s="271"/>
      <c r="G635" s="271"/>
      <c r="H635" s="271"/>
      <c r="I635" s="271"/>
    </row>
    <row r="636" spans="3:9" x14ac:dyDescent="0.2">
      <c r="C636" s="271"/>
      <c r="D636" s="271"/>
      <c r="E636" s="271"/>
      <c r="F636" s="271"/>
      <c r="G636" s="271"/>
      <c r="H636" s="271"/>
      <c r="I636" s="271"/>
    </row>
    <row r="637" spans="3:9" x14ac:dyDescent="0.2">
      <c r="C637" s="271"/>
      <c r="D637" s="271"/>
      <c r="E637" s="271"/>
      <c r="F637" s="271"/>
      <c r="G637" s="271"/>
      <c r="H637" s="271"/>
      <c r="I637" s="271"/>
    </row>
    <row r="638" spans="3:9" x14ac:dyDescent="0.2">
      <c r="C638" s="271"/>
      <c r="D638" s="271"/>
      <c r="E638" s="271"/>
      <c r="F638" s="271"/>
      <c r="G638" s="271"/>
      <c r="H638" s="271"/>
      <c r="I638" s="271"/>
    </row>
    <row r="639" spans="3:9" x14ac:dyDescent="0.2">
      <c r="C639" s="271"/>
      <c r="D639" s="271"/>
      <c r="E639" s="271"/>
      <c r="F639" s="271"/>
      <c r="G639" s="271"/>
      <c r="H639" s="271"/>
      <c r="I639" s="271"/>
    </row>
    <row r="640" spans="3:9" x14ac:dyDescent="0.2">
      <c r="C640" s="271"/>
      <c r="D640" s="271"/>
      <c r="E640" s="271"/>
      <c r="F640" s="271"/>
      <c r="G640" s="271"/>
      <c r="H640" s="271"/>
      <c r="I640" s="271"/>
    </row>
    <row r="641" spans="3:9" x14ac:dyDescent="0.2">
      <c r="C641" s="271"/>
      <c r="D641" s="271"/>
      <c r="E641" s="271"/>
      <c r="F641" s="271"/>
      <c r="G641" s="271"/>
      <c r="H641" s="271"/>
      <c r="I641" s="271"/>
    </row>
    <row r="642" spans="3:9" x14ac:dyDescent="0.2">
      <c r="C642" s="271"/>
      <c r="D642" s="271"/>
      <c r="E642" s="271"/>
      <c r="F642" s="271"/>
      <c r="G642" s="271"/>
      <c r="H642" s="271"/>
      <c r="I642" s="271"/>
    </row>
    <row r="643" spans="3:9" x14ac:dyDescent="0.2">
      <c r="C643" s="271"/>
      <c r="D643" s="271"/>
      <c r="E643" s="271"/>
      <c r="F643" s="271"/>
      <c r="G643" s="271"/>
      <c r="H643" s="271"/>
      <c r="I643" s="271"/>
    </row>
    <row r="644" spans="3:9" x14ac:dyDescent="0.2">
      <c r="C644" s="271"/>
      <c r="D644" s="271"/>
      <c r="E644" s="271"/>
      <c r="F644" s="271"/>
      <c r="G644" s="271"/>
      <c r="H644" s="271"/>
      <c r="I644" s="271"/>
    </row>
    <row r="645" spans="3:9" x14ac:dyDescent="0.2">
      <c r="C645" s="271"/>
      <c r="D645" s="271"/>
      <c r="E645" s="271"/>
      <c r="F645" s="271"/>
      <c r="G645" s="271"/>
      <c r="H645" s="271"/>
      <c r="I645" s="271"/>
    </row>
    <row r="646" spans="3:9" x14ac:dyDescent="0.2">
      <c r="C646" s="271"/>
      <c r="D646" s="271"/>
      <c r="E646" s="271"/>
      <c r="F646" s="271"/>
      <c r="G646" s="271"/>
      <c r="H646" s="271"/>
      <c r="I646" s="271"/>
    </row>
    <row r="647" spans="3:9" x14ac:dyDescent="0.2">
      <c r="C647" s="271"/>
      <c r="D647" s="271"/>
      <c r="E647" s="271"/>
      <c r="F647" s="271"/>
      <c r="G647" s="271"/>
      <c r="H647" s="271"/>
      <c r="I647" s="271"/>
    </row>
    <row r="648" spans="3:9" x14ac:dyDescent="0.2">
      <c r="C648" s="271"/>
      <c r="D648" s="271"/>
      <c r="E648" s="271"/>
      <c r="F648" s="271"/>
      <c r="G648" s="271"/>
      <c r="H648" s="271"/>
      <c r="I648" s="271"/>
    </row>
    <row r="649" spans="3:9" x14ac:dyDescent="0.2">
      <c r="C649" s="271"/>
      <c r="D649" s="271"/>
      <c r="E649" s="271"/>
      <c r="F649" s="271"/>
      <c r="G649" s="271"/>
      <c r="H649" s="271"/>
      <c r="I649" s="271"/>
    </row>
    <row r="650" spans="3:9" x14ac:dyDescent="0.2">
      <c r="C650" s="271"/>
      <c r="D650" s="271"/>
      <c r="E650" s="271"/>
      <c r="F650" s="271"/>
      <c r="G650" s="271"/>
      <c r="H650" s="271"/>
      <c r="I650" s="271"/>
    </row>
    <row r="651" spans="3:9" x14ac:dyDescent="0.2">
      <c r="C651" s="271"/>
      <c r="D651" s="271"/>
      <c r="E651" s="271"/>
      <c r="F651" s="271"/>
      <c r="G651" s="271"/>
      <c r="H651" s="271"/>
      <c r="I651" s="271"/>
    </row>
    <row r="652" spans="3:9" x14ac:dyDescent="0.2">
      <c r="C652" s="271"/>
      <c r="D652" s="271"/>
      <c r="E652" s="271"/>
      <c r="F652" s="271"/>
      <c r="G652" s="271"/>
      <c r="H652" s="271"/>
      <c r="I652" s="271"/>
    </row>
    <row r="653" spans="3:9" x14ac:dyDescent="0.2">
      <c r="C653" s="271"/>
      <c r="D653" s="271"/>
      <c r="E653" s="271"/>
      <c r="F653" s="271"/>
      <c r="G653" s="271"/>
      <c r="H653" s="271"/>
      <c r="I653" s="271"/>
    </row>
    <row r="654" spans="3:9" x14ac:dyDescent="0.2">
      <c r="C654" s="271"/>
      <c r="D654" s="271"/>
      <c r="E654" s="271"/>
      <c r="F654" s="271"/>
      <c r="G654" s="271"/>
      <c r="H654" s="271"/>
      <c r="I654" s="271"/>
    </row>
    <row r="655" spans="3:9" x14ac:dyDescent="0.2">
      <c r="C655" s="271"/>
      <c r="D655" s="271"/>
      <c r="E655" s="271"/>
      <c r="F655" s="271"/>
      <c r="G655" s="271"/>
      <c r="H655" s="271"/>
      <c r="I655" s="271"/>
    </row>
    <row r="656" spans="3:9" x14ac:dyDescent="0.2">
      <c r="C656" s="271"/>
      <c r="D656" s="271"/>
      <c r="E656" s="271"/>
      <c r="F656" s="271"/>
      <c r="G656" s="271"/>
      <c r="H656" s="271"/>
      <c r="I656" s="271"/>
    </row>
    <row r="657" spans="3:9" x14ac:dyDescent="0.2">
      <c r="C657" s="271"/>
      <c r="D657" s="271"/>
      <c r="E657" s="271"/>
      <c r="F657" s="271"/>
      <c r="G657" s="271"/>
      <c r="H657" s="271"/>
      <c r="I657" s="271"/>
    </row>
    <row r="658" spans="3:9" x14ac:dyDescent="0.2">
      <c r="C658" s="271"/>
      <c r="D658" s="271"/>
      <c r="E658" s="271"/>
      <c r="F658" s="271"/>
      <c r="G658" s="271"/>
      <c r="H658" s="271"/>
      <c r="I658" s="271"/>
    </row>
    <row r="659" spans="3:9" x14ac:dyDescent="0.2">
      <c r="C659" s="271"/>
      <c r="D659" s="271"/>
      <c r="E659" s="271"/>
      <c r="F659" s="271"/>
      <c r="G659" s="271"/>
      <c r="H659" s="271"/>
      <c r="I659" s="271"/>
    </row>
    <row r="660" spans="3:9" x14ac:dyDescent="0.2">
      <c r="C660" s="271"/>
      <c r="D660" s="271"/>
      <c r="E660" s="271"/>
      <c r="F660" s="271"/>
      <c r="G660" s="271"/>
      <c r="H660" s="271"/>
      <c r="I660" s="271"/>
    </row>
    <row r="661" spans="3:9" x14ac:dyDescent="0.2">
      <c r="C661" s="271"/>
      <c r="D661" s="271"/>
      <c r="E661" s="271"/>
      <c r="F661" s="271"/>
      <c r="G661" s="271"/>
      <c r="H661" s="271"/>
      <c r="I661" s="271"/>
    </row>
    <row r="662" spans="3:9" x14ac:dyDescent="0.2">
      <c r="C662" s="271"/>
      <c r="D662" s="271"/>
      <c r="E662" s="271"/>
      <c r="F662" s="271"/>
      <c r="G662" s="271"/>
      <c r="H662" s="271"/>
      <c r="I662" s="271"/>
    </row>
    <row r="663" spans="3:9" x14ac:dyDescent="0.2">
      <c r="C663" s="271"/>
      <c r="D663" s="271"/>
      <c r="E663" s="271"/>
      <c r="F663" s="271"/>
      <c r="G663" s="271"/>
      <c r="H663" s="271"/>
      <c r="I663" s="271"/>
    </row>
    <row r="664" spans="3:9" x14ac:dyDescent="0.2">
      <c r="C664" s="271"/>
      <c r="D664" s="271"/>
      <c r="E664" s="271"/>
      <c r="F664" s="271"/>
      <c r="G664" s="271"/>
      <c r="H664" s="271"/>
      <c r="I664" s="271"/>
    </row>
    <row r="665" spans="3:9" x14ac:dyDescent="0.2">
      <c r="C665" s="271"/>
      <c r="D665" s="271"/>
      <c r="E665" s="271"/>
      <c r="F665" s="271"/>
      <c r="G665" s="271"/>
      <c r="H665" s="271"/>
      <c r="I665" s="271"/>
    </row>
    <row r="666" spans="3:9" x14ac:dyDescent="0.2">
      <c r="C666" s="271"/>
      <c r="D666" s="271"/>
      <c r="E666" s="271"/>
      <c r="F666" s="271"/>
      <c r="G666" s="271"/>
      <c r="H666" s="271"/>
      <c r="I666" s="271"/>
    </row>
    <row r="667" spans="3:9" x14ac:dyDescent="0.2">
      <c r="C667" s="271"/>
      <c r="D667" s="271"/>
      <c r="E667" s="271"/>
      <c r="F667" s="271"/>
      <c r="G667" s="271"/>
      <c r="H667" s="271"/>
      <c r="I667" s="271"/>
    </row>
    <row r="668" spans="3:9" x14ac:dyDescent="0.2">
      <c r="C668" s="271"/>
      <c r="D668" s="271"/>
      <c r="E668" s="271"/>
      <c r="F668" s="271"/>
      <c r="G668" s="271"/>
      <c r="H668" s="271"/>
      <c r="I668" s="271"/>
    </row>
    <row r="669" spans="3:9" x14ac:dyDescent="0.2">
      <c r="C669" s="271"/>
      <c r="D669" s="271"/>
      <c r="E669" s="271"/>
      <c r="F669" s="271"/>
      <c r="G669" s="271"/>
      <c r="H669" s="271"/>
      <c r="I669" s="271"/>
    </row>
    <row r="670" spans="3:9" x14ac:dyDescent="0.2">
      <c r="C670" s="271"/>
      <c r="D670" s="271"/>
      <c r="E670" s="271"/>
      <c r="F670" s="271"/>
      <c r="G670" s="271"/>
      <c r="H670" s="271"/>
      <c r="I670" s="271"/>
    </row>
    <row r="671" spans="3:9" x14ac:dyDescent="0.2">
      <c r="C671" s="271"/>
      <c r="D671" s="271"/>
      <c r="E671" s="271"/>
      <c r="F671" s="271"/>
      <c r="G671" s="271"/>
      <c r="H671" s="271"/>
      <c r="I671" s="271"/>
    </row>
    <row r="672" spans="3:9" x14ac:dyDescent="0.2">
      <c r="C672" s="271"/>
      <c r="D672" s="271"/>
      <c r="E672" s="271"/>
      <c r="F672" s="271"/>
      <c r="G672" s="271"/>
      <c r="H672" s="271"/>
      <c r="I672" s="271"/>
    </row>
    <row r="673" spans="3:9" x14ac:dyDescent="0.2">
      <c r="C673" s="271"/>
      <c r="D673" s="271"/>
      <c r="E673" s="271"/>
      <c r="F673" s="271"/>
      <c r="G673" s="271"/>
      <c r="H673" s="271"/>
      <c r="I673" s="271"/>
    </row>
    <row r="674" spans="3:9" x14ac:dyDescent="0.2">
      <c r="C674" s="271"/>
      <c r="D674" s="271"/>
      <c r="E674" s="271"/>
      <c r="F674" s="271"/>
      <c r="G674" s="271"/>
      <c r="H674" s="271"/>
      <c r="I674" s="271"/>
    </row>
    <row r="675" spans="3:9" x14ac:dyDescent="0.2">
      <c r="C675" s="271"/>
      <c r="D675" s="271"/>
      <c r="E675" s="271"/>
      <c r="F675" s="271"/>
      <c r="G675" s="271"/>
      <c r="H675" s="271"/>
      <c r="I675" s="271"/>
    </row>
    <row r="676" spans="3:9" x14ac:dyDescent="0.2">
      <c r="C676" s="271"/>
      <c r="D676" s="271"/>
      <c r="E676" s="271"/>
      <c r="F676" s="271"/>
      <c r="G676" s="271"/>
      <c r="H676" s="271"/>
      <c r="I676" s="271"/>
    </row>
    <row r="677" spans="3:9" x14ac:dyDescent="0.2">
      <c r="C677" s="271"/>
      <c r="D677" s="271"/>
      <c r="E677" s="271"/>
      <c r="F677" s="271"/>
      <c r="G677" s="271"/>
      <c r="H677" s="271"/>
      <c r="I677" s="271"/>
    </row>
    <row r="678" spans="3:9" x14ac:dyDescent="0.2">
      <c r="C678" s="271"/>
      <c r="D678" s="271"/>
      <c r="E678" s="271"/>
      <c r="F678" s="271"/>
      <c r="G678" s="271"/>
      <c r="H678" s="271"/>
      <c r="I678" s="271"/>
    </row>
    <row r="679" spans="3:9" x14ac:dyDescent="0.2">
      <c r="C679" s="271"/>
      <c r="D679" s="271"/>
      <c r="E679" s="271"/>
      <c r="F679" s="271"/>
      <c r="G679" s="271"/>
      <c r="H679" s="271"/>
      <c r="I679" s="271"/>
    </row>
    <row r="680" spans="3:9" x14ac:dyDescent="0.2">
      <c r="C680" s="271"/>
      <c r="D680" s="271"/>
      <c r="E680" s="271"/>
      <c r="F680" s="271"/>
      <c r="G680" s="271"/>
      <c r="H680" s="271"/>
      <c r="I680" s="271"/>
    </row>
    <row r="681" spans="3:9" x14ac:dyDescent="0.2">
      <c r="C681" s="271"/>
      <c r="D681" s="271"/>
      <c r="E681" s="271"/>
      <c r="F681" s="271"/>
      <c r="G681" s="271"/>
      <c r="H681" s="271"/>
      <c r="I681" s="271"/>
    </row>
    <row r="682" spans="3:9" x14ac:dyDescent="0.2">
      <c r="C682" s="271"/>
      <c r="D682" s="271"/>
      <c r="E682" s="271"/>
      <c r="F682" s="271"/>
      <c r="G682" s="271"/>
      <c r="H682" s="271"/>
      <c r="I682" s="271"/>
    </row>
    <row r="683" spans="3:9" x14ac:dyDescent="0.2">
      <c r="C683" s="271"/>
      <c r="D683" s="271"/>
      <c r="E683" s="271"/>
      <c r="F683" s="271"/>
      <c r="G683" s="271"/>
      <c r="H683" s="271"/>
      <c r="I683" s="271"/>
    </row>
    <row r="684" spans="3:9" x14ac:dyDescent="0.2">
      <c r="C684" s="271"/>
      <c r="D684" s="271"/>
      <c r="E684" s="271"/>
      <c r="F684" s="271"/>
      <c r="G684" s="271"/>
      <c r="H684" s="271"/>
      <c r="I684" s="271"/>
    </row>
    <row r="685" spans="3:9" x14ac:dyDescent="0.2">
      <c r="C685" s="271"/>
      <c r="D685" s="271"/>
      <c r="E685" s="271"/>
      <c r="F685" s="271"/>
      <c r="G685" s="271"/>
      <c r="H685" s="271"/>
      <c r="I685" s="271"/>
    </row>
    <row r="686" spans="3:9" x14ac:dyDescent="0.2">
      <c r="C686" s="271"/>
      <c r="D686" s="271"/>
      <c r="E686" s="271"/>
      <c r="F686" s="271"/>
      <c r="G686" s="271"/>
      <c r="H686" s="271"/>
      <c r="I686" s="271"/>
    </row>
    <row r="687" spans="3:9" x14ac:dyDescent="0.2">
      <c r="C687" s="271"/>
      <c r="D687" s="271"/>
      <c r="E687" s="271"/>
      <c r="F687" s="271"/>
      <c r="G687" s="271"/>
      <c r="H687" s="271"/>
      <c r="I687" s="271"/>
    </row>
    <row r="688" spans="3:9" x14ac:dyDescent="0.2">
      <c r="C688" s="271"/>
      <c r="D688" s="271"/>
      <c r="E688" s="271"/>
      <c r="F688" s="271"/>
      <c r="G688" s="271"/>
      <c r="H688" s="271"/>
      <c r="I688" s="271"/>
    </row>
    <row r="689" spans="3:9" x14ac:dyDescent="0.2">
      <c r="C689" s="271"/>
      <c r="D689" s="271"/>
      <c r="E689" s="271"/>
      <c r="F689" s="271"/>
      <c r="G689" s="271"/>
      <c r="H689" s="271"/>
      <c r="I689" s="271"/>
    </row>
    <row r="690" spans="3:9" x14ac:dyDescent="0.2">
      <c r="C690" s="271"/>
      <c r="D690" s="271"/>
      <c r="E690" s="271"/>
      <c r="F690" s="271"/>
      <c r="G690" s="271"/>
      <c r="H690" s="271"/>
      <c r="I690" s="271"/>
    </row>
    <row r="691" spans="3:9" x14ac:dyDescent="0.2">
      <c r="C691" s="271"/>
      <c r="D691" s="271"/>
      <c r="E691" s="271"/>
      <c r="F691" s="271"/>
      <c r="G691" s="271"/>
      <c r="H691" s="271"/>
      <c r="I691" s="271"/>
    </row>
    <row r="692" spans="3:9" x14ac:dyDescent="0.2">
      <c r="C692" s="271"/>
      <c r="D692" s="271"/>
      <c r="E692" s="271"/>
      <c r="F692" s="271"/>
      <c r="G692" s="271"/>
      <c r="H692" s="271"/>
      <c r="I692" s="271"/>
    </row>
    <row r="693" spans="3:9" x14ac:dyDescent="0.2">
      <c r="C693" s="271"/>
      <c r="D693" s="271"/>
      <c r="E693" s="271"/>
      <c r="F693" s="271"/>
      <c r="G693" s="271"/>
      <c r="H693" s="271"/>
      <c r="I693" s="271"/>
    </row>
    <row r="694" spans="3:9" x14ac:dyDescent="0.2">
      <c r="C694" s="271"/>
      <c r="D694" s="271"/>
      <c r="E694" s="271"/>
      <c r="F694" s="271"/>
      <c r="G694" s="271"/>
      <c r="H694" s="271"/>
      <c r="I694" s="271"/>
    </row>
    <row r="695" spans="3:9" x14ac:dyDescent="0.2">
      <c r="C695" s="271"/>
      <c r="D695" s="271"/>
      <c r="E695" s="271"/>
      <c r="F695" s="271"/>
      <c r="G695" s="271"/>
      <c r="H695" s="271"/>
      <c r="I695" s="271"/>
    </row>
    <row r="696" spans="3:9" x14ac:dyDescent="0.2">
      <c r="C696" s="271"/>
      <c r="D696" s="271"/>
      <c r="E696" s="271"/>
      <c r="F696" s="271"/>
      <c r="G696" s="271"/>
      <c r="H696" s="271"/>
      <c r="I696" s="271"/>
    </row>
    <row r="697" spans="3:9" x14ac:dyDescent="0.2">
      <c r="C697" s="271"/>
      <c r="D697" s="271"/>
      <c r="E697" s="271"/>
      <c r="F697" s="271"/>
      <c r="G697" s="271"/>
      <c r="H697" s="271"/>
      <c r="I697" s="271"/>
    </row>
    <row r="698" spans="3:9" x14ac:dyDescent="0.2">
      <c r="C698" s="271"/>
      <c r="D698" s="271"/>
      <c r="E698" s="271"/>
      <c r="F698" s="271"/>
      <c r="G698" s="271"/>
      <c r="H698" s="271"/>
      <c r="I698" s="271"/>
    </row>
    <row r="699" spans="3:9" x14ac:dyDescent="0.2">
      <c r="C699" s="271"/>
      <c r="D699" s="271"/>
      <c r="E699" s="271"/>
      <c r="F699" s="271"/>
      <c r="G699" s="271"/>
      <c r="H699" s="271"/>
      <c r="I699" s="271"/>
    </row>
    <row r="700" spans="3:9" x14ac:dyDescent="0.2">
      <c r="C700" s="271"/>
      <c r="D700" s="271"/>
      <c r="E700" s="271"/>
      <c r="F700" s="271"/>
      <c r="G700" s="271"/>
      <c r="H700" s="271"/>
      <c r="I700" s="271"/>
    </row>
    <row r="701" spans="3:9" x14ac:dyDescent="0.2">
      <c r="C701" s="271"/>
      <c r="D701" s="271"/>
      <c r="E701" s="271"/>
      <c r="F701" s="271"/>
      <c r="G701" s="271"/>
      <c r="H701" s="271"/>
      <c r="I701" s="271"/>
    </row>
    <row r="702" spans="3:9" x14ac:dyDescent="0.2">
      <c r="C702" s="271"/>
      <c r="D702" s="271"/>
      <c r="E702" s="271"/>
      <c r="F702" s="271"/>
      <c r="G702" s="271"/>
      <c r="H702" s="271"/>
      <c r="I702" s="271"/>
    </row>
    <row r="703" spans="3:9" x14ac:dyDescent="0.2">
      <c r="C703" s="271"/>
      <c r="D703" s="271"/>
      <c r="E703" s="271"/>
      <c r="F703" s="271"/>
      <c r="G703" s="271"/>
      <c r="H703" s="271"/>
      <c r="I703" s="271"/>
    </row>
    <row r="704" spans="3:9" x14ac:dyDescent="0.2">
      <c r="C704" s="271"/>
      <c r="D704" s="271"/>
      <c r="E704" s="271"/>
      <c r="F704" s="271"/>
      <c r="G704" s="271"/>
      <c r="H704" s="271"/>
      <c r="I704" s="271"/>
    </row>
    <row r="705" spans="3:9" x14ac:dyDescent="0.2">
      <c r="C705" s="271"/>
      <c r="D705" s="271"/>
      <c r="E705" s="271"/>
      <c r="F705" s="271"/>
      <c r="G705" s="271"/>
      <c r="H705" s="271"/>
      <c r="I705" s="271"/>
    </row>
    <row r="706" spans="3:9" x14ac:dyDescent="0.2">
      <c r="C706" s="271"/>
      <c r="D706" s="271"/>
      <c r="E706" s="271"/>
      <c r="F706" s="271"/>
      <c r="G706" s="271"/>
      <c r="H706" s="271"/>
      <c r="I706" s="271"/>
    </row>
    <row r="707" spans="3:9" x14ac:dyDescent="0.2">
      <c r="C707" s="271"/>
      <c r="D707" s="271"/>
      <c r="E707" s="271"/>
      <c r="F707" s="271"/>
      <c r="G707" s="271"/>
      <c r="H707" s="271"/>
      <c r="I707" s="271"/>
    </row>
    <row r="708" spans="3:9" x14ac:dyDescent="0.2">
      <c r="C708" s="271"/>
      <c r="D708" s="271"/>
      <c r="E708" s="271"/>
      <c r="F708" s="271"/>
      <c r="G708" s="271"/>
      <c r="H708" s="271"/>
      <c r="I708" s="271"/>
    </row>
    <row r="709" spans="3:9" x14ac:dyDescent="0.2">
      <c r="C709" s="271"/>
      <c r="D709" s="271"/>
      <c r="E709" s="271"/>
      <c r="F709" s="271"/>
      <c r="G709" s="271"/>
      <c r="H709" s="271"/>
      <c r="I709" s="271"/>
    </row>
    <row r="710" spans="3:9" x14ac:dyDescent="0.2">
      <c r="C710" s="271"/>
      <c r="D710" s="271"/>
      <c r="E710" s="271"/>
      <c r="F710" s="271"/>
      <c r="G710" s="271"/>
      <c r="H710" s="271"/>
      <c r="I710" s="271"/>
    </row>
    <row r="711" spans="3:9" x14ac:dyDescent="0.2">
      <c r="C711" s="271"/>
      <c r="D711" s="271"/>
      <c r="E711" s="271"/>
      <c r="F711" s="271"/>
      <c r="G711" s="271"/>
      <c r="H711" s="271"/>
      <c r="I711" s="271"/>
    </row>
    <row r="712" spans="3:9" x14ac:dyDescent="0.2">
      <c r="C712" s="271"/>
      <c r="D712" s="271"/>
      <c r="E712" s="271"/>
      <c r="F712" s="271"/>
      <c r="G712" s="271"/>
      <c r="H712" s="271"/>
      <c r="I712" s="271"/>
    </row>
    <row r="713" spans="3:9" x14ac:dyDescent="0.2">
      <c r="C713" s="271"/>
      <c r="D713" s="271"/>
      <c r="E713" s="271"/>
      <c r="F713" s="271"/>
      <c r="G713" s="271"/>
      <c r="H713" s="271"/>
      <c r="I713" s="271"/>
    </row>
    <row r="714" spans="3:9" x14ac:dyDescent="0.2">
      <c r="C714" s="271"/>
      <c r="D714" s="271"/>
      <c r="E714" s="271"/>
      <c r="F714" s="271"/>
      <c r="G714" s="271"/>
      <c r="H714" s="271"/>
      <c r="I714" s="271"/>
    </row>
    <row r="715" spans="3:9" x14ac:dyDescent="0.2">
      <c r="C715" s="271"/>
      <c r="D715" s="271"/>
      <c r="E715" s="271"/>
      <c r="F715" s="271"/>
      <c r="G715" s="271"/>
      <c r="H715" s="271"/>
      <c r="I715" s="271"/>
    </row>
    <row r="716" spans="3:9" x14ac:dyDescent="0.2">
      <c r="C716" s="271"/>
      <c r="D716" s="271"/>
      <c r="E716" s="271"/>
      <c r="F716" s="271"/>
      <c r="G716" s="271"/>
      <c r="H716" s="271"/>
      <c r="I716" s="271"/>
    </row>
    <row r="717" spans="3:9" x14ac:dyDescent="0.2">
      <c r="C717" s="271"/>
      <c r="D717" s="271"/>
      <c r="E717" s="271"/>
      <c r="F717" s="271"/>
      <c r="G717" s="271"/>
      <c r="H717" s="271"/>
      <c r="I717" s="271"/>
    </row>
    <row r="718" spans="3:9" x14ac:dyDescent="0.2">
      <c r="C718" s="271"/>
      <c r="D718" s="271"/>
      <c r="E718" s="271"/>
      <c r="F718" s="271"/>
      <c r="G718" s="271"/>
      <c r="H718" s="271"/>
      <c r="I718" s="271"/>
    </row>
    <row r="719" spans="3:9" x14ac:dyDescent="0.2">
      <c r="C719" s="271"/>
      <c r="D719" s="271"/>
      <c r="E719" s="271"/>
      <c r="F719" s="271"/>
      <c r="G719" s="271"/>
      <c r="H719" s="271"/>
      <c r="I719" s="271"/>
    </row>
    <row r="720" spans="3:9" x14ac:dyDescent="0.2">
      <c r="C720" s="271"/>
      <c r="D720" s="271"/>
      <c r="E720" s="271"/>
      <c r="F720" s="271"/>
      <c r="G720" s="271"/>
      <c r="H720" s="271"/>
      <c r="I720" s="271"/>
    </row>
    <row r="721" spans="3:9" x14ac:dyDescent="0.2">
      <c r="C721" s="271"/>
      <c r="D721" s="271"/>
      <c r="E721" s="271"/>
      <c r="F721" s="271"/>
      <c r="G721" s="271"/>
      <c r="H721" s="271"/>
      <c r="I721" s="271"/>
    </row>
    <row r="722" spans="3:9" x14ac:dyDescent="0.2">
      <c r="C722" s="271"/>
      <c r="D722" s="271"/>
      <c r="E722" s="271"/>
      <c r="F722" s="271"/>
      <c r="G722" s="271"/>
      <c r="H722" s="271"/>
      <c r="I722" s="271"/>
    </row>
    <row r="723" spans="3:9" x14ac:dyDescent="0.2">
      <c r="C723" s="271"/>
      <c r="D723" s="271"/>
      <c r="E723" s="271"/>
      <c r="F723" s="271"/>
      <c r="G723" s="271"/>
      <c r="H723" s="271"/>
      <c r="I723" s="271"/>
    </row>
    <row r="724" spans="3:9" x14ac:dyDescent="0.2">
      <c r="C724" s="271"/>
      <c r="D724" s="271"/>
      <c r="E724" s="271"/>
      <c r="F724" s="271"/>
      <c r="G724" s="271"/>
      <c r="H724" s="271"/>
      <c r="I724" s="271"/>
    </row>
    <row r="725" spans="3:9" x14ac:dyDescent="0.2">
      <c r="C725" s="271"/>
      <c r="D725" s="271"/>
      <c r="E725" s="271"/>
      <c r="F725" s="271"/>
      <c r="G725" s="271"/>
      <c r="H725" s="271"/>
      <c r="I725" s="271"/>
    </row>
    <row r="726" spans="3:9" x14ac:dyDescent="0.2">
      <c r="C726" s="271"/>
      <c r="D726" s="271"/>
      <c r="E726" s="271"/>
      <c r="F726" s="271"/>
      <c r="G726" s="271"/>
      <c r="H726" s="271"/>
      <c r="I726" s="271"/>
    </row>
    <row r="727" spans="3:9" x14ac:dyDescent="0.2">
      <c r="C727" s="271"/>
      <c r="D727" s="271"/>
      <c r="E727" s="271"/>
      <c r="F727" s="271"/>
      <c r="G727" s="271"/>
      <c r="H727" s="271"/>
      <c r="I727" s="271"/>
    </row>
    <row r="728" spans="3:9" x14ac:dyDescent="0.2">
      <c r="C728" s="271"/>
      <c r="D728" s="271"/>
      <c r="E728" s="271"/>
      <c r="F728" s="271"/>
      <c r="G728" s="271"/>
      <c r="H728" s="271"/>
      <c r="I728" s="271"/>
    </row>
    <row r="729" spans="3:9" x14ac:dyDescent="0.2">
      <c r="C729" s="271"/>
      <c r="D729" s="271"/>
      <c r="E729" s="271"/>
      <c r="F729" s="271"/>
      <c r="G729" s="271"/>
      <c r="H729" s="271"/>
      <c r="I729" s="271"/>
    </row>
    <row r="730" spans="3:9" x14ac:dyDescent="0.2">
      <c r="C730" s="271"/>
      <c r="D730" s="271"/>
      <c r="E730" s="271"/>
      <c r="F730" s="271"/>
      <c r="G730" s="271"/>
      <c r="H730" s="271"/>
      <c r="I730" s="271"/>
    </row>
    <row r="731" spans="3:9" x14ac:dyDescent="0.2">
      <c r="C731" s="271"/>
      <c r="D731" s="271"/>
      <c r="E731" s="271"/>
      <c r="F731" s="271"/>
      <c r="G731" s="271"/>
      <c r="H731" s="271"/>
      <c r="I731" s="271"/>
    </row>
    <row r="732" spans="3:9" x14ac:dyDescent="0.2">
      <c r="C732" s="271"/>
      <c r="D732" s="271"/>
      <c r="E732" s="271"/>
      <c r="F732" s="271"/>
      <c r="G732" s="271"/>
      <c r="H732" s="271"/>
      <c r="I732" s="271"/>
    </row>
    <row r="733" spans="3:9" x14ac:dyDescent="0.2">
      <c r="C733" s="271"/>
      <c r="D733" s="271"/>
      <c r="E733" s="271"/>
      <c r="F733" s="271"/>
      <c r="G733" s="271"/>
      <c r="H733" s="271"/>
      <c r="I733" s="271"/>
    </row>
    <row r="734" spans="3:9" x14ac:dyDescent="0.2">
      <c r="C734" s="271"/>
      <c r="D734" s="271"/>
      <c r="E734" s="271"/>
      <c r="F734" s="271"/>
      <c r="G734" s="271"/>
      <c r="H734" s="271"/>
      <c r="I734" s="271"/>
    </row>
    <row r="735" spans="3:9" x14ac:dyDescent="0.2">
      <c r="C735" s="271"/>
      <c r="D735" s="271"/>
      <c r="E735" s="271"/>
      <c r="F735" s="271"/>
      <c r="G735" s="271"/>
      <c r="H735" s="271"/>
      <c r="I735" s="271"/>
    </row>
    <row r="736" spans="3:9" x14ac:dyDescent="0.2">
      <c r="C736" s="271"/>
      <c r="D736" s="271"/>
      <c r="E736" s="271"/>
      <c r="F736" s="271"/>
      <c r="G736" s="271"/>
      <c r="H736" s="271"/>
      <c r="I736" s="271"/>
    </row>
    <row r="737" spans="3:9" x14ac:dyDescent="0.2">
      <c r="C737" s="271"/>
      <c r="D737" s="271"/>
      <c r="E737" s="271"/>
      <c r="F737" s="271"/>
      <c r="G737" s="271"/>
      <c r="H737" s="271"/>
      <c r="I737" s="271"/>
    </row>
    <row r="738" spans="3:9" x14ac:dyDescent="0.2">
      <c r="C738" s="271"/>
      <c r="D738" s="271"/>
      <c r="E738" s="271"/>
      <c r="F738" s="271"/>
      <c r="G738" s="271"/>
      <c r="H738" s="271"/>
      <c r="I738" s="271"/>
    </row>
    <row r="739" spans="3:9" x14ac:dyDescent="0.2">
      <c r="C739" s="271"/>
      <c r="D739" s="271"/>
      <c r="E739" s="271"/>
      <c r="F739" s="271"/>
      <c r="G739" s="271"/>
      <c r="H739" s="271"/>
      <c r="I739" s="271"/>
    </row>
    <row r="740" spans="3:9" x14ac:dyDescent="0.2">
      <c r="C740" s="271"/>
      <c r="D740" s="271"/>
      <c r="E740" s="271"/>
      <c r="F740" s="271"/>
      <c r="G740" s="271"/>
      <c r="H740" s="271"/>
      <c r="I740" s="271"/>
    </row>
    <row r="741" spans="3:9" x14ac:dyDescent="0.2">
      <c r="C741" s="271"/>
      <c r="D741" s="271"/>
      <c r="E741" s="271"/>
      <c r="F741" s="271"/>
      <c r="G741" s="271"/>
      <c r="H741" s="271"/>
      <c r="I741" s="271"/>
    </row>
    <row r="742" spans="3:9" x14ac:dyDescent="0.2">
      <c r="C742" s="271"/>
      <c r="D742" s="271"/>
      <c r="E742" s="271"/>
      <c r="F742" s="271"/>
      <c r="G742" s="271"/>
      <c r="H742" s="271"/>
      <c r="I742" s="271"/>
    </row>
    <row r="743" spans="3:9" x14ac:dyDescent="0.2">
      <c r="C743" s="271"/>
      <c r="D743" s="271"/>
      <c r="E743" s="271"/>
      <c r="F743" s="271"/>
      <c r="G743" s="271"/>
      <c r="H743" s="271"/>
      <c r="I743" s="271"/>
    </row>
    <row r="744" spans="3:9" x14ac:dyDescent="0.2">
      <c r="C744" s="271"/>
      <c r="D744" s="271"/>
      <c r="E744" s="271"/>
      <c r="F744" s="271"/>
      <c r="G744" s="271"/>
      <c r="H744" s="271"/>
      <c r="I744" s="271"/>
    </row>
    <row r="745" spans="3:9" x14ac:dyDescent="0.2">
      <c r="C745" s="271"/>
      <c r="D745" s="271"/>
      <c r="E745" s="271"/>
      <c r="F745" s="271"/>
      <c r="G745" s="271"/>
      <c r="H745" s="271"/>
      <c r="I745" s="271"/>
    </row>
    <row r="746" spans="3:9" x14ac:dyDescent="0.2">
      <c r="C746" s="271"/>
      <c r="D746" s="271"/>
      <c r="E746" s="271"/>
      <c r="F746" s="271"/>
      <c r="G746" s="271"/>
      <c r="H746" s="271"/>
      <c r="I746" s="271"/>
    </row>
    <row r="747" spans="3:9" x14ac:dyDescent="0.2">
      <c r="C747" s="271"/>
      <c r="D747" s="271"/>
      <c r="E747" s="271"/>
      <c r="F747" s="271"/>
      <c r="G747" s="271"/>
      <c r="H747" s="271"/>
      <c r="I747" s="271"/>
    </row>
    <row r="748" spans="3:9" x14ac:dyDescent="0.2">
      <c r="C748" s="271"/>
      <c r="D748" s="271"/>
      <c r="E748" s="271"/>
      <c r="F748" s="271"/>
      <c r="G748" s="271"/>
      <c r="H748" s="271"/>
      <c r="I748" s="271"/>
    </row>
    <row r="749" spans="3:9" x14ac:dyDescent="0.2">
      <c r="C749" s="271"/>
      <c r="D749" s="271"/>
      <c r="E749" s="271"/>
      <c r="F749" s="271"/>
      <c r="G749" s="271"/>
      <c r="H749" s="271"/>
      <c r="I749" s="271"/>
    </row>
    <row r="750" spans="3:9" x14ac:dyDescent="0.2">
      <c r="C750" s="271"/>
      <c r="D750" s="271"/>
      <c r="E750" s="271"/>
      <c r="F750" s="271"/>
      <c r="G750" s="271"/>
      <c r="H750" s="271"/>
      <c r="I750" s="271"/>
    </row>
    <row r="751" spans="3:9" x14ac:dyDescent="0.2">
      <c r="C751" s="271"/>
      <c r="D751" s="271"/>
      <c r="E751" s="271"/>
      <c r="F751" s="271"/>
      <c r="G751" s="271"/>
      <c r="H751" s="271"/>
      <c r="I751" s="271"/>
    </row>
    <row r="752" spans="3:9" x14ac:dyDescent="0.2">
      <c r="C752" s="271"/>
      <c r="D752" s="271"/>
      <c r="E752" s="271"/>
      <c r="F752" s="271"/>
      <c r="G752" s="271"/>
      <c r="H752" s="271"/>
      <c r="I752" s="271"/>
    </row>
    <row r="753" spans="3:9" x14ac:dyDescent="0.2">
      <c r="C753" s="271"/>
      <c r="D753" s="271"/>
      <c r="E753" s="271"/>
      <c r="F753" s="271"/>
      <c r="G753" s="271"/>
      <c r="H753" s="271"/>
      <c r="I753" s="271"/>
    </row>
    <row r="754" spans="3:9" x14ac:dyDescent="0.2">
      <c r="C754" s="271"/>
      <c r="D754" s="271"/>
      <c r="E754" s="271"/>
      <c r="F754" s="271"/>
      <c r="G754" s="271"/>
      <c r="H754" s="271"/>
      <c r="I754" s="271"/>
    </row>
    <row r="755" spans="3:9" x14ac:dyDescent="0.2">
      <c r="C755" s="271"/>
      <c r="D755" s="271"/>
      <c r="E755" s="271"/>
      <c r="F755" s="271"/>
      <c r="G755" s="271"/>
      <c r="H755" s="271"/>
      <c r="I755" s="271"/>
    </row>
    <row r="756" spans="3:9" x14ac:dyDescent="0.2">
      <c r="C756" s="271"/>
      <c r="D756" s="271"/>
      <c r="E756" s="271"/>
      <c r="F756" s="271"/>
      <c r="G756" s="271"/>
      <c r="H756" s="271"/>
      <c r="I756" s="271"/>
    </row>
    <row r="757" spans="3:9" x14ac:dyDescent="0.2">
      <c r="C757" s="271"/>
      <c r="D757" s="271"/>
      <c r="E757" s="271"/>
      <c r="F757" s="271"/>
      <c r="G757" s="271"/>
      <c r="H757" s="271"/>
      <c r="I757" s="271"/>
    </row>
    <row r="758" spans="3:9" x14ac:dyDescent="0.2">
      <c r="C758" s="271"/>
      <c r="D758" s="271"/>
      <c r="E758" s="271"/>
      <c r="F758" s="271"/>
      <c r="G758" s="271"/>
      <c r="H758" s="271"/>
      <c r="I758" s="271"/>
    </row>
    <row r="759" spans="3:9" x14ac:dyDescent="0.2">
      <c r="C759" s="271"/>
      <c r="D759" s="271"/>
      <c r="E759" s="271"/>
      <c r="F759" s="271"/>
      <c r="G759" s="271"/>
      <c r="H759" s="271"/>
      <c r="I759" s="271"/>
    </row>
    <row r="760" spans="3:9" x14ac:dyDescent="0.2">
      <c r="C760" s="271"/>
      <c r="D760" s="271"/>
      <c r="E760" s="271"/>
      <c r="F760" s="271"/>
      <c r="G760" s="271"/>
      <c r="H760" s="271"/>
      <c r="I760" s="271"/>
    </row>
    <row r="761" spans="3:9" x14ac:dyDescent="0.2">
      <c r="C761" s="271"/>
      <c r="D761" s="271"/>
      <c r="E761" s="271"/>
      <c r="F761" s="271"/>
      <c r="G761" s="271"/>
      <c r="H761" s="271"/>
      <c r="I761" s="271"/>
    </row>
    <row r="762" spans="3:9" x14ac:dyDescent="0.2">
      <c r="C762" s="271"/>
      <c r="D762" s="271"/>
      <c r="E762" s="271"/>
      <c r="F762" s="271"/>
      <c r="G762" s="271"/>
      <c r="H762" s="271"/>
      <c r="I762" s="271"/>
    </row>
    <row r="763" spans="3:9" x14ac:dyDescent="0.2">
      <c r="C763" s="271"/>
      <c r="D763" s="271"/>
      <c r="E763" s="271"/>
      <c r="F763" s="271"/>
      <c r="G763" s="271"/>
      <c r="H763" s="271"/>
      <c r="I763" s="271"/>
    </row>
    <row r="764" spans="3:9" x14ac:dyDescent="0.2">
      <c r="C764" s="271"/>
      <c r="D764" s="271"/>
      <c r="E764" s="271"/>
      <c r="F764" s="271"/>
      <c r="G764" s="271"/>
      <c r="H764" s="271"/>
      <c r="I764" s="271"/>
    </row>
    <row r="765" spans="3:9" x14ac:dyDescent="0.2">
      <c r="C765" s="271"/>
      <c r="D765" s="271"/>
      <c r="E765" s="271"/>
      <c r="F765" s="271"/>
      <c r="G765" s="271"/>
      <c r="H765" s="271"/>
      <c r="I765" s="271"/>
    </row>
    <row r="766" spans="3:9" x14ac:dyDescent="0.2">
      <c r="C766" s="271"/>
      <c r="D766" s="271"/>
      <c r="E766" s="271"/>
      <c r="F766" s="271"/>
      <c r="G766" s="271"/>
      <c r="H766" s="271"/>
      <c r="I766" s="271"/>
    </row>
    <row r="767" spans="3:9" x14ac:dyDescent="0.2">
      <c r="C767" s="271"/>
      <c r="D767" s="271"/>
      <c r="E767" s="271"/>
      <c r="F767" s="271"/>
      <c r="G767" s="271"/>
      <c r="H767" s="271"/>
      <c r="I767" s="271"/>
    </row>
    <row r="768" spans="3:9" x14ac:dyDescent="0.2">
      <c r="C768" s="271"/>
      <c r="D768" s="271"/>
      <c r="E768" s="271"/>
      <c r="F768" s="271"/>
      <c r="G768" s="271"/>
      <c r="H768" s="271"/>
      <c r="I768" s="271"/>
    </row>
    <row r="769" spans="3:9" x14ac:dyDescent="0.2">
      <c r="C769" s="271"/>
      <c r="D769" s="271"/>
      <c r="E769" s="271"/>
      <c r="F769" s="271"/>
      <c r="G769" s="271"/>
      <c r="H769" s="271"/>
      <c r="I769" s="271"/>
    </row>
    <row r="770" spans="3:9" x14ac:dyDescent="0.2">
      <c r="C770" s="271"/>
      <c r="D770" s="271"/>
      <c r="E770" s="271"/>
      <c r="F770" s="271"/>
      <c r="G770" s="271"/>
      <c r="H770" s="271"/>
      <c r="I770" s="271"/>
    </row>
    <row r="771" spans="3:9" x14ac:dyDescent="0.2">
      <c r="C771" s="271"/>
      <c r="D771" s="271"/>
      <c r="E771" s="271"/>
      <c r="F771" s="271"/>
      <c r="G771" s="271"/>
      <c r="H771" s="271"/>
      <c r="I771" s="271"/>
    </row>
    <row r="772" spans="3:9" x14ac:dyDescent="0.2">
      <c r="C772" s="271"/>
      <c r="D772" s="271"/>
      <c r="E772" s="271"/>
      <c r="F772" s="271"/>
      <c r="G772" s="271"/>
      <c r="H772" s="271"/>
      <c r="I772" s="271"/>
    </row>
    <row r="773" spans="3:9" x14ac:dyDescent="0.2">
      <c r="C773" s="271"/>
      <c r="D773" s="271"/>
      <c r="E773" s="271"/>
      <c r="F773" s="271"/>
      <c r="G773" s="271"/>
      <c r="H773" s="271"/>
      <c r="I773" s="271"/>
    </row>
    <row r="774" spans="3:9" x14ac:dyDescent="0.2">
      <c r="C774" s="271"/>
      <c r="D774" s="271"/>
      <c r="E774" s="271"/>
      <c r="F774" s="271"/>
      <c r="G774" s="271"/>
      <c r="H774" s="271"/>
      <c r="I774" s="271"/>
    </row>
    <row r="775" spans="3:9" x14ac:dyDescent="0.2">
      <c r="C775" s="271"/>
      <c r="D775" s="271"/>
      <c r="E775" s="271"/>
      <c r="F775" s="271"/>
      <c r="G775" s="271"/>
      <c r="H775" s="271"/>
      <c r="I775" s="271"/>
    </row>
    <row r="776" spans="3:9" x14ac:dyDescent="0.2">
      <c r="C776" s="271"/>
      <c r="D776" s="271"/>
      <c r="E776" s="271"/>
      <c r="F776" s="271"/>
      <c r="G776" s="271"/>
      <c r="H776" s="271"/>
      <c r="I776" s="271"/>
    </row>
    <row r="777" spans="3:9" x14ac:dyDescent="0.2">
      <c r="C777" s="271"/>
      <c r="D777" s="271"/>
      <c r="E777" s="271"/>
      <c r="F777" s="271"/>
      <c r="G777" s="271"/>
      <c r="H777" s="271"/>
      <c r="I777" s="271"/>
    </row>
    <row r="778" spans="3:9" x14ac:dyDescent="0.2">
      <c r="C778" s="271"/>
      <c r="D778" s="271"/>
      <c r="E778" s="271"/>
      <c r="F778" s="271"/>
      <c r="G778" s="271"/>
      <c r="H778" s="271"/>
      <c r="I778" s="271"/>
    </row>
    <row r="779" spans="3:9" x14ac:dyDescent="0.2">
      <c r="C779" s="271"/>
      <c r="D779" s="271"/>
      <c r="E779" s="271"/>
      <c r="F779" s="271"/>
      <c r="G779" s="271"/>
      <c r="H779" s="271"/>
      <c r="I779" s="271"/>
    </row>
    <row r="780" spans="3:9" x14ac:dyDescent="0.2">
      <c r="C780" s="271"/>
      <c r="D780" s="271"/>
      <c r="E780" s="271"/>
      <c r="F780" s="271"/>
      <c r="G780" s="271"/>
      <c r="H780" s="271"/>
      <c r="I780" s="271"/>
    </row>
    <row r="781" spans="3:9" x14ac:dyDescent="0.2">
      <c r="C781" s="271"/>
      <c r="D781" s="271"/>
      <c r="E781" s="271"/>
      <c r="F781" s="271"/>
      <c r="G781" s="271"/>
      <c r="H781" s="271"/>
      <c r="I781" s="271"/>
    </row>
    <row r="782" spans="3:9" x14ac:dyDescent="0.2">
      <c r="C782" s="271"/>
      <c r="D782" s="271"/>
      <c r="E782" s="271"/>
      <c r="F782" s="271"/>
      <c r="G782" s="271"/>
      <c r="H782" s="271"/>
      <c r="I782" s="271"/>
    </row>
    <row r="783" spans="3:9" x14ac:dyDescent="0.2">
      <c r="C783" s="271"/>
      <c r="D783" s="271"/>
      <c r="E783" s="271"/>
      <c r="F783" s="271"/>
      <c r="G783" s="271"/>
      <c r="H783" s="271"/>
      <c r="I783" s="271"/>
    </row>
    <row r="784" spans="3:9" x14ac:dyDescent="0.2">
      <c r="C784" s="271"/>
      <c r="D784" s="271"/>
      <c r="E784" s="271"/>
      <c r="F784" s="271"/>
      <c r="G784" s="271"/>
      <c r="H784" s="271"/>
      <c r="I784" s="271"/>
    </row>
    <row r="785" spans="3:9" x14ac:dyDescent="0.2">
      <c r="C785" s="271"/>
      <c r="D785" s="271"/>
      <c r="E785" s="271"/>
      <c r="F785" s="271"/>
      <c r="G785" s="271"/>
      <c r="H785" s="271"/>
      <c r="I785" s="271"/>
    </row>
    <row r="786" spans="3:9" x14ac:dyDescent="0.2">
      <c r="C786" s="271"/>
      <c r="D786" s="271"/>
      <c r="E786" s="271"/>
      <c r="F786" s="271"/>
      <c r="G786" s="271"/>
      <c r="H786" s="271"/>
      <c r="I786" s="271"/>
    </row>
    <row r="787" spans="3:9" x14ac:dyDescent="0.2">
      <c r="C787" s="271"/>
      <c r="D787" s="271"/>
      <c r="E787" s="271"/>
      <c r="F787" s="271"/>
      <c r="G787" s="271"/>
      <c r="H787" s="271"/>
      <c r="I787" s="271"/>
    </row>
    <row r="788" spans="3:9" x14ac:dyDescent="0.2">
      <c r="C788" s="271"/>
      <c r="D788" s="271"/>
      <c r="E788" s="271"/>
      <c r="F788" s="271"/>
      <c r="G788" s="271"/>
      <c r="H788" s="271"/>
      <c r="I788" s="271"/>
    </row>
    <row r="789" spans="3:9" x14ac:dyDescent="0.2">
      <c r="C789" s="271"/>
      <c r="D789" s="271"/>
      <c r="E789" s="271"/>
      <c r="F789" s="271"/>
      <c r="G789" s="271"/>
      <c r="H789" s="271"/>
      <c r="I789" s="271"/>
    </row>
    <row r="790" spans="3:9" x14ac:dyDescent="0.2">
      <c r="C790" s="271"/>
      <c r="D790" s="271"/>
      <c r="E790" s="271"/>
      <c r="F790" s="271"/>
      <c r="G790" s="271"/>
      <c r="H790" s="271"/>
      <c r="I790" s="271"/>
    </row>
    <row r="791" spans="3:9" x14ac:dyDescent="0.2">
      <c r="C791" s="271"/>
      <c r="D791" s="271"/>
      <c r="E791" s="271"/>
      <c r="F791" s="271"/>
      <c r="G791" s="271"/>
      <c r="H791" s="271"/>
      <c r="I791" s="271"/>
    </row>
    <row r="792" spans="3:9" x14ac:dyDescent="0.2">
      <c r="C792" s="271"/>
      <c r="D792" s="271"/>
      <c r="E792" s="271"/>
      <c r="F792" s="271"/>
      <c r="G792" s="271"/>
      <c r="H792" s="271"/>
      <c r="I792" s="271"/>
    </row>
    <row r="793" spans="3:9" x14ac:dyDescent="0.2">
      <c r="C793" s="271"/>
      <c r="D793" s="271"/>
      <c r="E793" s="271"/>
      <c r="F793" s="271"/>
      <c r="G793" s="271"/>
      <c r="H793" s="271"/>
      <c r="I793" s="271"/>
    </row>
    <row r="794" spans="3:9" x14ac:dyDescent="0.2">
      <c r="C794" s="271"/>
      <c r="D794" s="271"/>
      <c r="E794" s="271"/>
      <c r="F794" s="271"/>
      <c r="G794" s="271"/>
      <c r="H794" s="271"/>
      <c r="I794" s="271"/>
    </row>
    <row r="795" spans="3:9" x14ac:dyDescent="0.2">
      <c r="C795" s="271"/>
      <c r="D795" s="271"/>
      <c r="E795" s="271"/>
      <c r="F795" s="271"/>
      <c r="G795" s="271"/>
      <c r="H795" s="271"/>
      <c r="I795" s="271"/>
    </row>
    <row r="796" spans="3:9" x14ac:dyDescent="0.2">
      <c r="C796" s="271"/>
      <c r="D796" s="271"/>
      <c r="E796" s="271"/>
      <c r="F796" s="271"/>
      <c r="G796" s="271"/>
      <c r="H796" s="271"/>
      <c r="I796" s="271"/>
    </row>
    <row r="797" spans="3:9" x14ac:dyDescent="0.2">
      <c r="C797" s="271"/>
      <c r="D797" s="271"/>
      <c r="E797" s="271"/>
      <c r="F797" s="271"/>
      <c r="G797" s="271"/>
      <c r="H797" s="271"/>
      <c r="I797" s="271"/>
    </row>
    <row r="798" spans="3:9" x14ac:dyDescent="0.2">
      <c r="C798" s="271"/>
      <c r="D798" s="271"/>
      <c r="E798" s="271"/>
      <c r="F798" s="271"/>
      <c r="G798" s="271"/>
      <c r="H798" s="271"/>
      <c r="I798" s="271"/>
    </row>
    <row r="799" spans="3:9" x14ac:dyDescent="0.2">
      <c r="C799" s="271"/>
      <c r="D799" s="271"/>
      <c r="E799" s="271"/>
      <c r="F799" s="271"/>
      <c r="G799" s="271"/>
      <c r="H799" s="271"/>
      <c r="I799" s="271"/>
    </row>
    <row r="800" spans="3:9" x14ac:dyDescent="0.2">
      <c r="C800" s="271"/>
      <c r="D800" s="271"/>
      <c r="E800" s="271"/>
      <c r="F800" s="271"/>
      <c r="G800" s="271"/>
      <c r="H800" s="271"/>
      <c r="I800" s="271"/>
    </row>
    <row r="801" spans="3:9" x14ac:dyDescent="0.2">
      <c r="C801" s="271"/>
      <c r="D801" s="271"/>
      <c r="E801" s="271"/>
      <c r="F801" s="271"/>
      <c r="G801" s="271"/>
      <c r="H801" s="271"/>
      <c r="I801" s="271"/>
    </row>
    <row r="802" spans="3:9" x14ac:dyDescent="0.2">
      <c r="C802" s="271"/>
      <c r="D802" s="271"/>
      <c r="E802" s="271"/>
      <c r="F802" s="271"/>
      <c r="G802" s="271"/>
      <c r="H802" s="271"/>
      <c r="I802" s="271"/>
    </row>
    <row r="803" spans="3:9" x14ac:dyDescent="0.2">
      <c r="C803" s="271"/>
      <c r="D803" s="271"/>
      <c r="E803" s="271"/>
      <c r="F803" s="271"/>
      <c r="G803" s="271"/>
      <c r="H803" s="271"/>
      <c r="I803" s="271"/>
    </row>
    <row r="804" spans="3:9" x14ac:dyDescent="0.2">
      <c r="C804" s="271"/>
      <c r="D804" s="271"/>
      <c r="E804" s="271"/>
      <c r="F804" s="271"/>
      <c r="G804" s="271"/>
      <c r="H804" s="271"/>
      <c r="I804" s="271"/>
    </row>
    <row r="805" spans="3:9" x14ac:dyDescent="0.2">
      <c r="C805" s="271"/>
      <c r="D805" s="271"/>
      <c r="E805" s="271"/>
      <c r="F805" s="271"/>
      <c r="G805" s="271"/>
      <c r="H805" s="271"/>
      <c r="I805" s="271"/>
    </row>
    <row r="806" spans="3:9" x14ac:dyDescent="0.2">
      <c r="C806" s="271"/>
      <c r="D806" s="271"/>
      <c r="E806" s="271"/>
      <c r="F806" s="271"/>
      <c r="G806" s="271"/>
      <c r="H806" s="271"/>
      <c r="I806" s="271"/>
    </row>
    <row r="807" spans="3:9" x14ac:dyDescent="0.2">
      <c r="C807" s="271"/>
      <c r="D807" s="271"/>
      <c r="E807" s="271"/>
      <c r="F807" s="271"/>
      <c r="G807" s="271"/>
      <c r="H807" s="271"/>
      <c r="I807" s="271"/>
    </row>
    <row r="808" spans="3:9" x14ac:dyDescent="0.2">
      <c r="C808" s="271"/>
      <c r="D808" s="271"/>
      <c r="E808" s="271"/>
      <c r="F808" s="271"/>
      <c r="G808" s="271"/>
      <c r="H808" s="271"/>
      <c r="I808" s="271"/>
    </row>
    <row r="809" spans="3:9" x14ac:dyDescent="0.2">
      <c r="C809" s="271"/>
      <c r="D809" s="271"/>
      <c r="E809" s="271"/>
      <c r="F809" s="271"/>
      <c r="G809" s="271"/>
      <c r="H809" s="271"/>
      <c r="I809" s="271"/>
    </row>
    <row r="810" spans="3:9" x14ac:dyDescent="0.2">
      <c r="C810" s="271"/>
      <c r="D810" s="271"/>
      <c r="E810" s="271"/>
      <c r="F810" s="271"/>
      <c r="G810" s="271"/>
      <c r="H810" s="271"/>
      <c r="I810" s="271"/>
    </row>
    <row r="811" spans="3:9" x14ac:dyDescent="0.2">
      <c r="C811" s="271"/>
      <c r="D811" s="271"/>
      <c r="E811" s="271"/>
      <c r="F811" s="271"/>
      <c r="G811" s="271"/>
      <c r="H811" s="271"/>
      <c r="I811" s="271"/>
    </row>
    <row r="812" spans="3:9" x14ac:dyDescent="0.2">
      <c r="C812" s="271"/>
      <c r="D812" s="271"/>
      <c r="E812" s="271"/>
      <c r="F812" s="271"/>
      <c r="G812" s="271"/>
      <c r="H812" s="271"/>
      <c r="I812" s="271"/>
    </row>
    <row r="813" spans="3:9" x14ac:dyDescent="0.2">
      <c r="C813" s="271"/>
      <c r="D813" s="271"/>
      <c r="E813" s="271"/>
      <c r="F813" s="271"/>
      <c r="G813" s="271"/>
      <c r="H813" s="271"/>
      <c r="I813" s="271"/>
    </row>
    <row r="814" spans="3:9" x14ac:dyDescent="0.2">
      <c r="C814" s="271"/>
      <c r="D814" s="271"/>
      <c r="E814" s="271"/>
      <c r="F814" s="271"/>
      <c r="G814" s="271"/>
      <c r="H814" s="271"/>
      <c r="I814" s="271"/>
    </row>
    <row r="815" spans="3:9" x14ac:dyDescent="0.2">
      <c r="C815" s="271"/>
      <c r="D815" s="271"/>
      <c r="E815" s="271"/>
      <c r="F815" s="271"/>
      <c r="G815" s="271"/>
      <c r="H815" s="271"/>
      <c r="I815" s="271"/>
    </row>
    <row r="816" spans="3:9" x14ac:dyDescent="0.2">
      <c r="C816" s="271"/>
      <c r="D816" s="271"/>
      <c r="E816" s="271"/>
      <c r="F816" s="271"/>
      <c r="G816" s="271"/>
      <c r="H816" s="271"/>
      <c r="I816" s="271"/>
    </row>
    <row r="817" spans="3:9" x14ac:dyDescent="0.2">
      <c r="C817" s="271"/>
      <c r="D817" s="271"/>
      <c r="E817" s="271"/>
      <c r="F817" s="271"/>
      <c r="G817" s="271"/>
      <c r="H817" s="271"/>
      <c r="I817" s="271"/>
    </row>
    <row r="818" spans="3:9" x14ac:dyDescent="0.2">
      <c r="C818" s="271"/>
      <c r="D818" s="271"/>
      <c r="E818" s="271"/>
      <c r="F818" s="271"/>
      <c r="G818" s="271"/>
      <c r="H818" s="271"/>
      <c r="I818" s="271"/>
    </row>
    <row r="819" spans="3:9" x14ac:dyDescent="0.2">
      <c r="C819" s="271"/>
      <c r="D819" s="271"/>
      <c r="E819" s="271"/>
      <c r="F819" s="271"/>
      <c r="G819" s="271"/>
      <c r="H819" s="271"/>
      <c r="I819" s="271"/>
    </row>
    <row r="820" spans="3:9" x14ac:dyDescent="0.2">
      <c r="C820" s="271"/>
      <c r="D820" s="271"/>
      <c r="E820" s="271"/>
      <c r="F820" s="271"/>
      <c r="G820" s="271"/>
      <c r="H820" s="271"/>
      <c r="I820" s="271"/>
    </row>
    <row r="821" spans="3:9" x14ac:dyDescent="0.2">
      <c r="C821" s="271"/>
      <c r="D821" s="271"/>
      <c r="E821" s="271"/>
      <c r="F821" s="271"/>
      <c r="G821" s="271"/>
      <c r="H821" s="271"/>
      <c r="I821" s="271"/>
    </row>
    <row r="822" spans="3:9" x14ac:dyDescent="0.2">
      <c r="C822" s="271"/>
      <c r="D822" s="271"/>
      <c r="E822" s="271"/>
      <c r="F822" s="271"/>
      <c r="G822" s="271"/>
      <c r="H822" s="271"/>
      <c r="I822" s="271"/>
    </row>
    <row r="823" spans="3:9" x14ac:dyDescent="0.2">
      <c r="C823" s="271"/>
      <c r="D823" s="271"/>
      <c r="E823" s="271"/>
      <c r="F823" s="271"/>
      <c r="G823" s="271"/>
      <c r="H823" s="271"/>
      <c r="I823" s="271"/>
    </row>
    <row r="824" spans="3:9" x14ac:dyDescent="0.2">
      <c r="C824" s="271"/>
      <c r="D824" s="271"/>
      <c r="E824" s="271"/>
      <c r="F824" s="271"/>
      <c r="G824" s="271"/>
      <c r="H824" s="271"/>
      <c r="I824" s="271"/>
    </row>
    <row r="825" spans="3:9" x14ac:dyDescent="0.2">
      <c r="C825" s="271"/>
      <c r="D825" s="271"/>
      <c r="E825" s="271"/>
      <c r="F825" s="271"/>
      <c r="G825" s="271"/>
      <c r="H825" s="271"/>
      <c r="I825" s="271"/>
    </row>
    <row r="826" spans="3:9" x14ac:dyDescent="0.2">
      <c r="C826" s="271"/>
      <c r="D826" s="271"/>
      <c r="E826" s="271"/>
      <c r="F826" s="271"/>
      <c r="G826" s="271"/>
      <c r="H826" s="271"/>
      <c r="I826" s="271"/>
    </row>
    <row r="827" spans="3:9" x14ac:dyDescent="0.2">
      <c r="C827" s="271"/>
      <c r="D827" s="271"/>
      <c r="E827" s="271"/>
      <c r="F827" s="271"/>
      <c r="G827" s="271"/>
      <c r="H827" s="271"/>
      <c r="I827" s="271"/>
    </row>
    <row r="828" spans="3:9" x14ac:dyDescent="0.2">
      <c r="C828" s="271"/>
      <c r="D828" s="271"/>
      <c r="E828" s="271"/>
      <c r="F828" s="271"/>
      <c r="G828" s="271"/>
      <c r="H828" s="271"/>
      <c r="I828" s="271"/>
    </row>
    <row r="829" spans="3:9" x14ac:dyDescent="0.2">
      <c r="C829" s="271"/>
      <c r="D829" s="271"/>
      <c r="E829" s="271"/>
      <c r="F829" s="271"/>
      <c r="G829" s="271"/>
      <c r="H829" s="271"/>
      <c r="I829" s="271"/>
    </row>
    <row r="830" spans="3:9" x14ac:dyDescent="0.2">
      <c r="C830" s="271"/>
      <c r="D830" s="271"/>
      <c r="E830" s="271"/>
      <c r="F830" s="271"/>
      <c r="G830" s="271"/>
      <c r="H830" s="271"/>
      <c r="I830" s="271"/>
    </row>
    <row r="831" spans="3:9" x14ac:dyDescent="0.2">
      <c r="C831" s="271"/>
      <c r="D831" s="271"/>
      <c r="E831" s="271"/>
      <c r="F831" s="271"/>
      <c r="G831" s="271"/>
      <c r="H831" s="271"/>
      <c r="I831" s="271"/>
    </row>
    <row r="832" spans="3:9" x14ac:dyDescent="0.2">
      <c r="C832" s="271"/>
      <c r="D832" s="271"/>
      <c r="E832" s="271"/>
      <c r="F832" s="271"/>
      <c r="G832" s="271"/>
      <c r="H832" s="271"/>
      <c r="I832" s="271"/>
    </row>
    <row r="833" spans="3:9" x14ac:dyDescent="0.2">
      <c r="C833" s="271"/>
      <c r="D833" s="271"/>
      <c r="E833" s="271"/>
      <c r="F833" s="271"/>
      <c r="G833" s="271"/>
      <c r="H833" s="271"/>
      <c r="I833" s="271"/>
    </row>
    <row r="834" spans="3:9" x14ac:dyDescent="0.2">
      <c r="C834" s="271"/>
      <c r="D834" s="271"/>
      <c r="E834" s="271"/>
      <c r="F834" s="271"/>
      <c r="G834" s="271"/>
      <c r="H834" s="271"/>
      <c r="I834" s="271"/>
    </row>
    <row r="835" spans="3:9" x14ac:dyDescent="0.2">
      <c r="C835" s="271"/>
      <c r="D835" s="271"/>
      <c r="E835" s="271"/>
      <c r="F835" s="271"/>
      <c r="G835" s="271"/>
      <c r="H835" s="271"/>
      <c r="I835" s="271"/>
    </row>
    <row r="836" spans="3:9" x14ac:dyDescent="0.2">
      <c r="C836" s="271"/>
      <c r="D836" s="271"/>
      <c r="E836" s="271"/>
      <c r="F836" s="271"/>
      <c r="G836" s="271"/>
      <c r="H836" s="271"/>
      <c r="I836" s="271"/>
    </row>
    <row r="837" spans="3:9" x14ac:dyDescent="0.2">
      <c r="C837" s="271"/>
      <c r="D837" s="271"/>
      <c r="E837" s="271"/>
      <c r="F837" s="271"/>
      <c r="G837" s="271"/>
      <c r="H837" s="271"/>
      <c r="I837" s="271"/>
    </row>
    <row r="838" spans="3:9" x14ac:dyDescent="0.2">
      <c r="C838" s="271"/>
      <c r="D838" s="271"/>
      <c r="E838" s="271"/>
      <c r="F838" s="271"/>
      <c r="G838" s="271"/>
      <c r="H838" s="271"/>
      <c r="I838" s="271"/>
    </row>
    <row r="839" spans="3:9" x14ac:dyDescent="0.2">
      <c r="C839" s="271"/>
      <c r="D839" s="271"/>
      <c r="E839" s="271"/>
      <c r="F839" s="271"/>
      <c r="G839" s="271"/>
      <c r="H839" s="271"/>
      <c r="I839" s="271"/>
    </row>
    <row r="840" spans="3:9" x14ac:dyDescent="0.2">
      <c r="C840" s="271"/>
      <c r="D840" s="271"/>
      <c r="E840" s="271"/>
      <c r="F840" s="271"/>
      <c r="G840" s="271"/>
      <c r="H840" s="271"/>
      <c r="I840" s="271"/>
    </row>
    <row r="841" spans="3:9" x14ac:dyDescent="0.2">
      <c r="C841" s="271"/>
      <c r="D841" s="271"/>
      <c r="E841" s="271"/>
      <c r="F841" s="271"/>
      <c r="G841" s="271"/>
      <c r="H841" s="271"/>
      <c r="I841" s="271"/>
    </row>
    <row r="842" spans="3:9" x14ac:dyDescent="0.2">
      <c r="C842" s="271"/>
      <c r="D842" s="271"/>
      <c r="E842" s="271"/>
      <c r="F842" s="271"/>
      <c r="G842" s="271"/>
      <c r="H842" s="271"/>
      <c r="I842" s="271"/>
    </row>
    <row r="843" spans="3:9" x14ac:dyDescent="0.2">
      <c r="C843" s="271"/>
      <c r="D843" s="271"/>
      <c r="E843" s="271"/>
      <c r="F843" s="271"/>
      <c r="G843" s="271"/>
      <c r="H843" s="271"/>
      <c r="I843" s="271"/>
    </row>
    <row r="844" spans="3:9" x14ac:dyDescent="0.2">
      <c r="C844" s="271"/>
      <c r="D844" s="271"/>
      <c r="E844" s="271"/>
      <c r="F844" s="271"/>
      <c r="G844" s="271"/>
      <c r="H844" s="271"/>
      <c r="I844" s="271"/>
    </row>
    <row r="845" spans="3:9" x14ac:dyDescent="0.2">
      <c r="C845" s="271"/>
      <c r="D845" s="271"/>
      <c r="E845" s="271"/>
      <c r="F845" s="271"/>
      <c r="G845" s="271"/>
      <c r="H845" s="271"/>
      <c r="I845" s="271"/>
    </row>
    <row r="846" spans="3:9" x14ac:dyDescent="0.2">
      <c r="C846" s="271"/>
      <c r="D846" s="271"/>
      <c r="E846" s="271"/>
      <c r="F846" s="271"/>
      <c r="G846" s="271"/>
      <c r="H846" s="271"/>
      <c r="I846" s="271"/>
    </row>
    <row r="847" spans="3:9" x14ac:dyDescent="0.2">
      <c r="C847" s="271"/>
      <c r="D847" s="271"/>
      <c r="E847" s="271"/>
      <c r="F847" s="271"/>
      <c r="G847" s="271"/>
      <c r="H847" s="271"/>
      <c r="I847" s="271"/>
    </row>
    <row r="848" spans="3:9" x14ac:dyDescent="0.2">
      <c r="C848" s="271"/>
      <c r="D848" s="271"/>
      <c r="E848" s="271"/>
      <c r="F848" s="271"/>
      <c r="G848" s="271"/>
      <c r="H848" s="271"/>
      <c r="I848" s="271"/>
    </row>
    <row r="849" spans="3:9" x14ac:dyDescent="0.2">
      <c r="C849" s="271"/>
      <c r="D849" s="271"/>
      <c r="E849" s="271"/>
      <c r="F849" s="271"/>
      <c r="G849" s="271"/>
      <c r="H849" s="271"/>
      <c r="I849" s="271"/>
    </row>
    <row r="850" spans="3:9" x14ac:dyDescent="0.2">
      <c r="C850" s="271"/>
      <c r="D850" s="271"/>
      <c r="E850" s="271"/>
      <c r="F850" s="271"/>
      <c r="G850" s="271"/>
      <c r="H850" s="271"/>
      <c r="I850" s="271"/>
    </row>
    <row r="851" spans="3:9" x14ac:dyDescent="0.2">
      <c r="C851" s="271"/>
      <c r="D851" s="271"/>
      <c r="E851" s="271"/>
      <c r="F851" s="271"/>
      <c r="G851" s="271"/>
      <c r="H851" s="271"/>
      <c r="I851" s="271"/>
    </row>
    <row r="852" spans="3:9" x14ac:dyDescent="0.2">
      <c r="C852" s="271"/>
      <c r="D852" s="271"/>
      <c r="E852" s="271"/>
      <c r="F852" s="271"/>
      <c r="G852" s="271"/>
      <c r="H852" s="271"/>
      <c r="I852" s="271"/>
    </row>
    <row r="853" spans="3:9" x14ac:dyDescent="0.2">
      <c r="C853" s="271"/>
      <c r="D853" s="271"/>
      <c r="E853" s="271"/>
      <c r="F853" s="271"/>
      <c r="G853" s="271"/>
      <c r="H853" s="271"/>
      <c r="I853" s="271"/>
    </row>
    <row r="854" spans="3:9" x14ac:dyDescent="0.2">
      <c r="C854" s="271"/>
      <c r="D854" s="271"/>
      <c r="E854" s="271"/>
      <c r="F854" s="271"/>
      <c r="G854" s="271"/>
      <c r="H854" s="271"/>
      <c r="I854" s="271"/>
    </row>
    <row r="855" spans="3:9" x14ac:dyDescent="0.2">
      <c r="C855" s="271"/>
      <c r="D855" s="271"/>
      <c r="E855" s="271"/>
      <c r="F855" s="271"/>
      <c r="G855" s="271"/>
      <c r="H855" s="271"/>
      <c r="I855" s="271"/>
    </row>
    <row r="856" spans="3:9" x14ac:dyDescent="0.2">
      <c r="C856" s="271"/>
      <c r="D856" s="271"/>
      <c r="E856" s="271"/>
      <c r="F856" s="271"/>
      <c r="G856" s="271"/>
      <c r="H856" s="271"/>
      <c r="I856" s="271"/>
    </row>
    <row r="857" spans="3:9" x14ac:dyDescent="0.2">
      <c r="C857" s="271"/>
      <c r="D857" s="271"/>
      <c r="E857" s="271"/>
      <c r="F857" s="271"/>
      <c r="G857" s="271"/>
      <c r="H857" s="271"/>
      <c r="I857" s="271"/>
    </row>
    <row r="858" spans="3:9" x14ac:dyDescent="0.2">
      <c r="C858" s="271"/>
      <c r="D858" s="271"/>
      <c r="E858" s="271"/>
      <c r="F858" s="271"/>
      <c r="G858" s="271"/>
      <c r="H858" s="271"/>
      <c r="I858" s="271"/>
    </row>
    <row r="859" spans="3:9" x14ac:dyDescent="0.2">
      <c r="C859" s="271"/>
      <c r="D859" s="271"/>
      <c r="E859" s="271"/>
      <c r="F859" s="271"/>
      <c r="G859" s="271"/>
      <c r="H859" s="271"/>
      <c r="I859" s="271"/>
    </row>
    <row r="860" spans="3:9" x14ac:dyDescent="0.2">
      <c r="C860" s="271"/>
      <c r="D860" s="271"/>
      <c r="E860" s="271"/>
      <c r="F860" s="271"/>
      <c r="G860" s="271"/>
      <c r="H860" s="271"/>
      <c r="I860" s="271"/>
    </row>
    <row r="861" spans="3:9" x14ac:dyDescent="0.2">
      <c r="C861" s="271"/>
      <c r="D861" s="271"/>
      <c r="E861" s="271"/>
      <c r="F861" s="271"/>
      <c r="G861" s="271"/>
      <c r="H861" s="271"/>
      <c r="I861" s="271"/>
    </row>
    <row r="862" spans="3:9" x14ac:dyDescent="0.2">
      <c r="C862" s="271"/>
      <c r="D862" s="271"/>
      <c r="E862" s="271"/>
      <c r="F862" s="271"/>
      <c r="G862" s="271"/>
      <c r="H862" s="271"/>
      <c r="I862" s="271"/>
    </row>
    <row r="863" spans="3:9" x14ac:dyDescent="0.2">
      <c r="C863" s="271"/>
      <c r="D863" s="271"/>
      <c r="E863" s="271"/>
      <c r="F863" s="271"/>
      <c r="G863" s="271"/>
      <c r="H863" s="271"/>
      <c r="I863" s="271"/>
    </row>
    <row r="864" spans="3:9" x14ac:dyDescent="0.2">
      <c r="C864" s="271"/>
      <c r="D864" s="271"/>
      <c r="E864" s="271"/>
      <c r="F864" s="271"/>
      <c r="G864" s="271"/>
      <c r="H864" s="271"/>
      <c r="I864" s="271"/>
    </row>
    <row r="865" spans="3:9" x14ac:dyDescent="0.2">
      <c r="C865" s="271"/>
      <c r="D865" s="271"/>
      <c r="E865" s="271"/>
      <c r="F865" s="271"/>
      <c r="G865" s="271"/>
      <c r="H865" s="271"/>
      <c r="I865" s="271"/>
    </row>
    <row r="866" spans="3:9" x14ac:dyDescent="0.2">
      <c r="C866" s="271"/>
      <c r="D866" s="271"/>
      <c r="E866" s="271"/>
      <c r="F866" s="271"/>
      <c r="G866" s="271"/>
      <c r="H866" s="271"/>
      <c r="I866" s="271"/>
    </row>
    <row r="867" spans="3:9" x14ac:dyDescent="0.2">
      <c r="C867" s="271"/>
      <c r="D867" s="271"/>
      <c r="E867" s="271"/>
      <c r="F867" s="271"/>
      <c r="G867" s="271"/>
      <c r="H867" s="271"/>
      <c r="I867" s="271"/>
    </row>
    <row r="868" spans="3:9" x14ac:dyDescent="0.2">
      <c r="C868" s="271"/>
      <c r="D868" s="271"/>
      <c r="E868" s="271"/>
      <c r="F868" s="271"/>
      <c r="G868" s="271"/>
      <c r="H868" s="271"/>
      <c r="I868" s="271"/>
    </row>
    <row r="869" spans="3:9" x14ac:dyDescent="0.2">
      <c r="C869" s="271"/>
      <c r="D869" s="271"/>
      <c r="E869" s="271"/>
      <c r="F869" s="271"/>
      <c r="G869" s="271"/>
      <c r="H869" s="271"/>
      <c r="I869" s="271"/>
    </row>
    <row r="870" spans="3:9" x14ac:dyDescent="0.2">
      <c r="C870" s="271"/>
      <c r="D870" s="271"/>
      <c r="E870" s="271"/>
      <c r="F870" s="271"/>
      <c r="G870" s="271"/>
      <c r="H870" s="271"/>
      <c r="I870" s="271"/>
    </row>
    <row r="871" spans="3:9" x14ac:dyDescent="0.2">
      <c r="C871" s="271"/>
      <c r="D871" s="271"/>
      <c r="E871" s="271"/>
      <c r="F871" s="271"/>
      <c r="G871" s="271"/>
      <c r="H871" s="271"/>
      <c r="I871" s="271"/>
    </row>
    <row r="872" spans="3:9" x14ac:dyDescent="0.2">
      <c r="C872" s="271"/>
      <c r="D872" s="271"/>
      <c r="E872" s="271"/>
      <c r="F872" s="271"/>
      <c r="G872" s="271"/>
      <c r="H872" s="271"/>
      <c r="I872" s="271"/>
    </row>
    <row r="873" spans="3:9" x14ac:dyDescent="0.2">
      <c r="C873" s="271"/>
      <c r="D873" s="271"/>
      <c r="E873" s="271"/>
      <c r="F873" s="271"/>
      <c r="G873" s="271"/>
      <c r="H873" s="271"/>
      <c r="I873" s="271"/>
    </row>
    <row r="874" spans="3:9" x14ac:dyDescent="0.2">
      <c r="C874" s="271"/>
      <c r="D874" s="271"/>
      <c r="E874" s="271"/>
      <c r="F874" s="271"/>
      <c r="G874" s="271"/>
      <c r="H874" s="271"/>
      <c r="I874" s="271"/>
    </row>
    <row r="875" spans="3:9" x14ac:dyDescent="0.2">
      <c r="C875" s="271"/>
      <c r="D875" s="271"/>
      <c r="E875" s="271"/>
      <c r="F875" s="271"/>
      <c r="G875" s="271"/>
      <c r="H875" s="271"/>
      <c r="I875" s="271"/>
    </row>
    <row r="876" spans="3:9" x14ac:dyDescent="0.2">
      <c r="C876" s="271"/>
      <c r="D876" s="271"/>
      <c r="E876" s="271"/>
      <c r="F876" s="271"/>
      <c r="G876" s="271"/>
      <c r="H876" s="271"/>
      <c r="I876" s="271"/>
    </row>
    <row r="877" spans="3:9" x14ac:dyDescent="0.2">
      <c r="C877" s="271"/>
      <c r="D877" s="271"/>
      <c r="E877" s="271"/>
      <c r="F877" s="271"/>
      <c r="G877" s="271"/>
      <c r="H877" s="271"/>
      <c r="I877" s="271"/>
    </row>
    <row r="878" spans="3:9" x14ac:dyDescent="0.2">
      <c r="C878" s="271"/>
      <c r="D878" s="271"/>
      <c r="E878" s="271"/>
      <c r="F878" s="271"/>
      <c r="G878" s="271"/>
      <c r="H878" s="271"/>
      <c r="I878" s="271"/>
    </row>
    <row r="879" spans="3:9" x14ac:dyDescent="0.2">
      <c r="C879" s="271"/>
      <c r="D879" s="271"/>
      <c r="E879" s="271"/>
      <c r="F879" s="271"/>
      <c r="G879" s="271"/>
      <c r="H879" s="271"/>
      <c r="I879" s="271"/>
    </row>
    <row r="880" spans="3:9" x14ac:dyDescent="0.2">
      <c r="C880" s="271"/>
      <c r="D880" s="271"/>
      <c r="E880" s="271"/>
      <c r="F880" s="271"/>
      <c r="G880" s="271"/>
      <c r="H880" s="271"/>
      <c r="I880" s="271"/>
    </row>
    <row r="881" spans="3:9" x14ac:dyDescent="0.2">
      <c r="C881" s="271"/>
      <c r="D881" s="271"/>
      <c r="E881" s="271"/>
      <c r="F881" s="271"/>
      <c r="G881" s="271"/>
      <c r="H881" s="271"/>
      <c r="I881" s="271"/>
    </row>
    <row r="882" spans="3:9" x14ac:dyDescent="0.2">
      <c r="C882" s="271"/>
      <c r="D882" s="271"/>
      <c r="E882" s="271"/>
      <c r="F882" s="271"/>
      <c r="G882" s="271"/>
      <c r="H882" s="271"/>
      <c r="I882" s="271"/>
    </row>
    <row r="883" spans="3:9" x14ac:dyDescent="0.2">
      <c r="C883" s="271"/>
      <c r="D883" s="271"/>
      <c r="E883" s="271"/>
      <c r="F883" s="271"/>
      <c r="G883" s="271"/>
      <c r="H883" s="271"/>
      <c r="I883" s="271"/>
    </row>
    <row r="884" spans="3:9" x14ac:dyDescent="0.2">
      <c r="C884" s="271"/>
      <c r="D884" s="271"/>
      <c r="E884" s="271"/>
      <c r="F884" s="271"/>
      <c r="G884" s="271"/>
      <c r="H884" s="271"/>
      <c r="I884" s="271"/>
    </row>
    <row r="885" spans="3:9" x14ac:dyDescent="0.2">
      <c r="C885" s="271"/>
      <c r="D885" s="271"/>
      <c r="E885" s="271"/>
      <c r="F885" s="271"/>
      <c r="G885" s="271"/>
      <c r="H885" s="271"/>
      <c r="I885" s="271"/>
    </row>
    <row r="886" spans="3:9" x14ac:dyDescent="0.2">
      <c r="C886" s="271"/>
      <c r="D886" s="271"/>
      <c r="E886" s="271"/>
      <c r="F886" s="271"/>
      <c r="G886" s="271"/>
      <c r="H886" s="271"/>
      <c r="I886" s="271"/>
    </row>
    <row r="887" spans="3:9" x14ac:dyDescent="0.2">
      <c r="C887" s="271"/>
      <c r="D887" s="271"/>
      <c r="E887" s="271"/>
      <c r="F887" s="271"/>
      <c r="G887" s="271"/>
      <c r="H887" s="271"/>
      <c r="I887" s="271"/>
    </row>
    <row r="888" spans="3:9" x14ac:dyDescent="0.2">
      <c r="C888" s="271"/>
      <c r="D888" s="271"/>
      <c r="E888" s="271"/>
      <c r="F888" s="271"/>
      <c r="G888" s="271"/>
      <c r="H888" s="271"/>
      <c r="I888" s="271"/>
    </row>
    <row r="889" spans="3:9" x14ac:dyDescent="0.2">
      <c r="C889" s="271"/>
      <c r="D889" s="271"/>
      <c r="E889" s="271"/>
      <c r="F889" s="271"/>
      <c r="G889" s="271"/>
      <c r="H889" s="271"/>
      <c r="I889" s="271"/>
    </row>
    <row r="890" spans="3:9" x14ac:dyDescent="0.2">
      <c r="C890" s="271"/>
      <c r="D890" s="271"/>
      <c r="E890" s="271"/>
      <c r="F890" s="271"/>
      <c r="G890" s="271"/>
      <c r="H890" s="271"/>
      <c r="I890" s="271"/>
    </row>
    <row r="891" spans="3:9" x14ac:dyDescent="0.2">
      <c r="C891" s="271"/>
      <c r="D891" s="271"/>
      <c r="E891" s="271"/>
      <c r="F891" s="271"/>
      <c r="G891" s="271"/>
      <c r="H891" s="271"/>
      <c r="I891" s="271"/>
    </row>
    <row r="892" spans="3:9" x14ac:dyDescent="0.2">
      <c r="C892" s="271"/>
      <c r="D892" s="271"/>
      <c r="E892" s="271"/>
      <c r="F892" s="271"/>
      <c r="G892" s="271"/>
      <c r="H892" s="271"/>
      <c r="I892" s="271"/>
    </row>
    <row r="893" spans="3:9" x14ac:dyDescent="0.2">
      <c r="C893" s="271"/>
      <c r="D893" s="271"/>
      <c r="E893" s="271"/>
      <c r="F893" s="271"/>
      <c r="G893" s="271"/>
      <c r="H893" s="271"/>
      <c r="I893" s="271"/>
    </row>
    <row r="894" spans="3:9" x14ac:dyDescent="0.2">
      <c r="C894" s="271"/>
      <c r="D894" s="271"/>
      <c r="E894" s="271"/>
      <c r="F894" s="271"/>
      <c r="G894" s="271"/>
      <c r="H894" s="271"/>
      <c r="I894" s="271"/>
    </row>
    <row r="895" spans="3:9" x14ac:dyDescent="0.2">
      <c r="C895" s="271"/>
      <c r="D895" s="271"/>
      <c r="E895" s="271"/>
      <c r="F895" s="271"/>
      <c r="G895" s="271"/>
      <c r="H895" s="271"/>
      <c r="I895" s="271"/>
    </row>
    <row r="896" spans="3:9" x14ac:dyDescent="0.2">
      <c r="C896" s="271"/>
      <c r="D896" s="271"/>
      <c r="E896" s="271"/>
      <c r="F896" s="271"/>
      <c r="G896" s="271"/>
      <c r="H896" s="271"/>
      <c r="I896" s="271"/>
    </row>
    <row r="897" spans="3:9" x14ac:dyDescent="0.2">
      <c r="C897" s="271"/>
      <c r="D897" s="271"/>
      <c r="E897" s="271"/>
      <c r="F897" s="271"/>
      <c r="G897" s="271"/>
      <c r="H897" s="271"/>
      <c r="I897" s="271"/>
    </row>
    <row r="898" spans="3:9" x14ac:dyDescent="0.2">
      <c r="C898" s="271"/>
      <c r="D898" s="271"/>
      <c r="E898" s="271"/>
      <c r="F898" s="271"/>
      <c r="G898" s="271"/>
      <c r="H898" s="271"/>
      <c r="I898" s="271"/>
    </row>
    <row r="899" spans="3:9" x14ac:dyDescent="0.2">
      <c r="C899" s="271"/>
      <c r="D899" s="271"/>
      <c r="E899" s="271"/>
      <c r="F899" s="271"/>
      <c r="G899" s="271"/>
      <c r="H899" s="271"/>
      <c r="I899" s="271"/>
    </row>
    <row r="900" spans="3:9" x14ac:dyDescent="0.2">
      <c r="C900" s="271"/>
      <c r="D900" s="271"/>
      <c r="E900" s="271"/>
      <c r="F900" s="271"/>
      <c r="G900" s="271"/>
      <c r="H900" s="271"/>
      <c r="I900" s="271"/>
    </row>
    <row r="901" spans="3:9" x14ac:dyDescent="0.2">
      <c r="C901" s="271"/>
      <c r="D901" s="271"/>
      <c r="E901" s="271"/>
      <c r="F901" s="271"/>
      <c r="G901" s="271"/>
      <c r="H901" s="271"/>
      <c r="I901" s="271"/>
    </row>
    <row r="902" spans="3:9" x14ac:dyDescent="0.2">
      <c r="C902" s="271"/>
      <c r="D902" s="271"/>
      <c r="E902" s="271"/>
      <c r="F902" s="271"/>
      <c r="G902" s="271"/>
      <c r="H902" s="271"/>
      <c r="I902" s="271"/>
    </row>
    <row r="903" spans="3:9" x14ac:dyDescent="0.2">
      <c r="C903" s="271"/>
      <c r="D903" s="271"/>
      <c r="E903" s="271"/>
      <c r="F903" s="271"/>
      <c r="G903" s="271"/>
      <c r="H903" s="271"/>
      <c r="I903" s="271"/>
    </row>
    <row r="904" spans="3:9" x14ac:dyDescent="0.2">
      <c r="C904" s="271"/>
      <c r="D904" s="271"/>
      <c r="E904" s="271"/>
      <c r="F904" s="271"/>
      <c r="G904" s="271"/>
      <c r="H904" s="271"/>
      <c r="I904" s="271"/>
    </row>
    <row r="905" spans="3:9" x14ac:dyDescent="0.2">
      <c r="C905" s="271"/>
      <c r="D905" s="271"/>
      <c r="E905" s="271"/>
      <c r="F905" s="271"/>
      <c r="G905" s="271"/>
      <c r="H905" s="271"/>
      <c r="I905" s="271"/>
    </row>
    <row r="906" spans="3:9" x14ac:dyDescent="0.2">
      <c r="C906" s="271"/>
      <c r="D906" s="271"/>
      <c r="E906" s="271"/>
      <c r="F906" s="271"/>
      <c r="G906" s="271"/>
      <c r="H906" s="271"/>
      <c r="I906" s="271"/>
    </row>
    <row r="907" spans="3:9" x14ac:dyDescent="0.2">
      <c r="C907" s="271"/>
      <c r="D907" s="271"/>
      <c r="E907" s="271"/>
      <c r="F907" s="271"/>
      <c r="G907" s="271"/>
      <c r="H907" s="271"/>
      <c r="I907" s="271"/>
    </row>
    <row r="908" spans="3:9" x14ac:dyDescent="0.2">
      <c r="C908" s="271"/>
      <c r="D908" s="271"/>
      <c r="E908" s="271"/>
      <c r="F908" s="271"/>
      <c r="G908" s="271"/>
      <c r="H908" s="271"/>
      <c r="I908" s="271"/>
    </row>
    <row r="909" spans="3:9" x14ac:dyDescent="0.2">
      <c r="C909" s="271"/>
      <c r="D909" s="271"/>
      <c r="E909" s="271"/>
      <c r="F909" s="271"/>
      <c r="G909" s="271"/>
      <c r="H909" s="271"/>
      <c r="I909" s="271"/>
    </row>
    <row r="910" spans="3:9" x14ac:dyDescent="0.2">
      <c r="C910" s="271"/>
      <c r="D910" s="271"/>
      <c r="E910" s="271"/>
      <c r="F910" s="271"/>
      <c r="G910" s="271"/>
      <c r="H910" s="271"/>
      <c r="I910" s="271"/>
    </row>
    <row r="911" spans="3:9" x14ac:dyDescent="0.2">
      <c r="C911" s="271"/>
      <c r="D911" s="271"/>
      <c r="E911" s="271"/>
      <c r="F911" s="271"/>
      <c r="G911" s="271"/>
      <c r="H911" s="271"/>
      <c r="I911" s="271"/>
    </row>
    <row r="912" spans="3:9" x14ac:dyDescent="0.2">
      <c r="C912" s="271"/>
      <c r="D912" s="271"/>
      <c r="E912" s="271"/>
      <c r="F912" s="271"/>
      <c r="G912" s="271"/>
      <c r="H912" s="271"/>
      <c r="I912" s="271"/>
    </row>
    <row r="913" spans="3:9" x14ac:dyDescent="0.2">
      <c r="C913" s="271"/>
      <c r="D913" s="271"/>
      <c r="E913" s="271"/>
      <c r="F913" s="271"/>
      <c r="G913" s="271"/>
      <c r="H913" s="271"/>
      <c r="I913" s="271"/>
    </row>
    <row r="914" spans="3:9" x14ac:dyDescent="0.2">
      <c r="C914" s="271"/>
      <c r="D914" s="271"/>
      <c r="E914" s="271"/>
      <c r="F914" s="271"/>
      <c r="G914" s="271"/>
      <c r="H914" s="271"/>
      <c r="I914" s="271"/>
    </row>
    <row r="915" spans="3:9" x14ac:dyDescent="0.2">
      <c r="C915" s="271"/>
      <c r="D915" s="271"/>
      <c r="E915" s="271"/>
      <c r="F915" s="271"/>
      <c r="G915" s="271"/>
      <c r="H915" s="271"/>
      <c r="I915" s="271"/>
    </row>
    <row r="916" spans="3:9" x14ac:dyDescent="0.2">
      <c r="C916" s="271"/>
      <c r="D916" s="271"/>
      <c r="E916" s="271"/>
      <c r="F916" s="271"/>
      <c r="G916" s="271"/>
      <c r="H916" s="271"/>
      <c r="I916" s="271"/>
    </row>
    <row r="917" spans="3:9" x14ac:dyDescent="0.2">
      <c r="C917" s="271"/>
      <c r="D917" s="271"/>
      <c r="E917" s="271"/>
      <c r="F917" s="271"/>
      <c r="G917" s="271"/>
      <c r="H917" s="271"/>
      <c r="I917" s="271"/>
    </row>
    <row r="918" spans="3:9" x14ac:dyDescent="0.2">
      <c r="C918" s="271"/>
      <c r="D918" s="271"/>
      <c r="E918" s="271"/>
      <c r="F918" s="271"/>
      <c r="G918" s="271"/>
      <c r="H918" s="271"/>
      <c r="I918" s="271"/>
    </row>
    <row r="919" spans="3:9" x14ac:dyDescent="0.2">
      <c r="C919" s="271"/>
      <c r="D919" s="271"/>
      <c r="E919" s="271"/>
      <c r="F919" s="271"/>
      <c r="G919" s="271"/>
      <c r="H919" s="271"/>
      <c r="I919" s="271"/>
    </row>
    <row r="920" spans="3:9" x14ac:dyDescent="0.2">
      <c r="C920" s="271"/>
      <c r="D920" s="271"/>
      <c r="E920" s="271"/>
      <c r="F920" s="271"/>
      <c r="G920" s="271"/>
      <c r="H920" s="271"/>
      <c r="I920" s="271"/>
    </row>
    <row r="921" spans="3:9" x14ac:dyDescent="0.2">
      <c r="C921" s="271"/>
      <c r="D921" s="271"/>
      <c r="E921" s="271"/>
      <c r="F921" s="271"/>
      <c r="G921" s="271"/>
      <c r="H921" s="271"/>
      <c r="I921" s="271"/>
    </row>
    <row r="922" spans="3:9" x14ac:dyDescent="0.2">
      <c r="C922" s="271"/>
      <c r="D922" s="271"/>
      <c r="E922" s="271"/>
      <c r="F922" s="271"/>
      <c r="G922" s="271"/>
      <c r="H922" s="271"/>
      <c r="I922" s="271"/>
    </row>
    <row r="923" spans="3:9" x14ac:dyDescent="0.2">
      <c r="C923" s="271"/>
      <c r="D923" s="271"/>
      <c r="E923" s="271"/>
      <c r="F923" s="271"/>
      <c r="G923" s="271"/>
      <c r="H923" s="271"/>
      <c r="I923" s="271"/>
    </row>
    <row r="924" spans="3:9" x14ac:dyDescent="0.2">
      <c r="C924" s="271"/>
      <c r="D924" s="271"/>
      <c r="E924" s="271"/>
      <c r="F924" s="271"/>
      <c r="G924" s="271"/>
      <c r="H924" s="271"/>
      <c r="I924" s="271"/>
    </row>
    <row r="925" spans="3:9" x14ac:dyDescent="0.2">
      <c r="C925" s="271"/>
      <c r="D925" s="271"/>
      <c r="E925" s="271"/>
      <c r="F925" s="271"/>
      <c r="G925" s="271"/>
      <c r="H925" s="271"/>
      <c r="I925" s="271"/>
    </row>
    <row r="926" spans="3:9" x14ac:dyDescent="0.2">
      <c r="C926" s="271"/>
      <c r="D926" s="271"/>
      <c r="E926" s="271"/>
      <c r="F926" s="271"/>
      <c r="G926" s="271"/>
      <c r="H926" s="271"/>
      <c r="I926" s="271"/>
    </row>
    <row r="927" spans="3:9" x14ac:dyDescent="0.2">
      <c r="C927" s="271"/>
      <c r="D927" s="271"/>
      <c r="E927" s="271"/>
      <c r="F927" s="271"/>
      <c r="G927" s="271"/>
      <c r="H927" s="271"/>
      <c r="I927" s="271"/>
    </row>
    <row r="928" spans="3:9" x14ac:dyDescent="0.2">
      <c r="C928" s="271"/>
      <c r="D928" s="271"/>
      <c r="E928" s="271"/>
      <c r="F928" s="271"/>
      <c r="G928" s="271"/>
      <c r="H928" s="271"/>
      <c r="I928" s="271"/>
    </row>
    <row r="929" spans="3:9" x14ac:dyDescent="0.2">
      <c r="C929" s="271"/>
      <c r="D929" s="271"/>
      <c r="E929" s="271"/>
      <c r="F929" s="271"/>
      <c r="G929" s="271"/>
      <c r="H929" s="271"/>
      <c r="I929" s="271"/>
    </row>
    <row r="930" spans="3:9" x14ac:dyDescent="0.2">
      <c r="C930" s="271"/>
      <c r="D930" s="271"/>
      <c r="E930" s="271"/>
      <c r="F930" s="271"/>
      <c r="G930" s="271"/>
      <c r="H930" s="271"/>
      <c r="I930" s="271"/>
    </row>
    <row r="931" spans="3:9" x14ac:dyDescent="0.2">
      <c r="C931" s="271"/>
      <c r="D931" s="271"/>
      <c r="E931" s="271"/>
      <c r="F931" s="271"/>
      <c r="G931" s="271"/>
      <c r="H931" s="271"/>
      <c r="I931" s="271"/>
    </row>
    <row r="932" spans="3:9" x14ac:dyDescent="0.2">
      <c r="C932" s="271"/>
      <c r="D932" s="271"/>
      <c r="E932" s="271"/>
      <c r="F932" s="271"/>
      <c r="G932" s="271"/>
      <c r="H932" s="271"/>
      <c r="I932" s="271"/>
    </row>
    <row r="933" spans="3:9" x14ac:dyDescent="0.2">
      <c r="C933" s="271"/>
      <c r="D933" s="271"/>
      <c r="E933" s="271"/>
      <c r="F933" s="271"/>
      <c r="G933" s="271"/>
      <c r="H933" s="271"/>
      <c r="I933" s="271"/>
    </row>
    <row r="934" spans="3:9" x14ac:dyDescent="0.2">
      <c r="C934" s="271"/>
      <c r="D934" s="271"/>
      <c r="E934" s="271"/>
      <c r="F934" s="271"/>
      <c r="G934" s="271"/>
      <c r="H934" s="271"/>
      <c r="I934" s="271"/>
    </row>
    <row r="935" spans="3:9" x14ac:dyDescent="0.2">
      <c r="C935" s="271"/>
      <c r="D935" s="271"/>
      <c r="E935" s="271"/>
      <c r="F935" s="271"/>
      <c r="G935" s="271"/>
      <c r="H935" s="271"/>
      <c r="I935" s="271"/>
    </row>
    <row r="936" spans="3:9" x14ac:dyDescent="0.2">
      <c r="C936" s="271"/>
      <c r="D936" s="271"/>
      <c r="E936" s="271"/>
      <c r="F936" s="271"/>
      <c r="G936" s="271"/>
      <c r="H936" s="271"/>
      <c r="I936" s="271"/>
    </row>
    <row r="937" spans="3:9" x14ac:dyDescent="0.2">
      <c r="C937" s="271"/>
      <c r="D937" s="271"/>
      <c r="E937" s="271"/>
      <c r="F937" s="271"/>
      <c r="G937" s="271"/>
      <c r="H937" s="271"/>
      <c r="I937" s="271"/>
    </row>
    <row r="938" spans="3:9" x14ac:dyDescent="0.2">
      <c r="C938" s="271"/>
      <c r="D938" s="271"/>
      <c r="E938" s="271"/>
      <c r="F938" s="271"/>
      <c r="G938" s="271"/>
      <c r="H938" s="271"/>
      <c r="I938" s="271"/>
    </row>
    <row r="939" spans="3:9" x14ac:dyDescent="0.2">
      <c r="C939" s="271"/>
      <c r="D939" s="271"/>
      <c r="E939" s="271"/>
      <c r="F939" s="271"/>
      <c r="G939" s="271"/>
      <c r="H939" s="271"/>
      <c r="I939" s="271"/>
    </row>
    <row r="940" spans="3:9" x14ac:dyDescent="0.2">
      <c r="C940" s="271"/>
      <c r="D940" s="271"/>
      <c r="E940" s="271"/>
      <c r="F940" s="271"/>
      <c r="G940" s="271"/>
      <c r="H940" s="271"/>
      <c r="I940" s="271"/>
    </row>
    <row r="941" spans="3:9" x14ac:dyDescent="0.2">
      <c r="C941" s="271"/>
      <c r="D941" s="271"/>
      <c r="E941" s="271"/>
      <c r="F941" s="271"/>
      <c r="G941" s="271"/>
      <c r="H941" s="271"/>
      <c r="I941" s="271"/>
    </row>
    <row r="942" spans="3:9" x14ac:dyDescent="0.2">
      <c r="C942" s="271"/>
      <c r="D942" s="271"/>
      <c r="E942" s="271"/>
      <c r="F942" s="271"/>
      <c r="G942" s="271"/>
      <c r="H942" s="271"/>
      <c r="I942" s="271"/>
    </row>
    <row r="943" spans="3:9" x14ac:dyDescent="0.2">
      <c r="C943" s="271"/>
      <c r="D943" s="271"/>
      <c r="E943" s="271"/>
      <c r="F943" s="271"/>
      <c r="G943" s="271"/>
      <c r="H943" s="271"/>
      <c r="I943" s="271"/>
    </row>
    <row r="944" spans="3:9" x14ac:dyDescent="0.2">
      <c r="C944" s="271"/>
      <c r="D944" s="271"/>
      <c r="E944" s="271"/>
      <c r="F944" s="271"/>
      <c r="G944" s="271"/>
      <c r="H944" s="271"/>
      <c r="I944" s="271"/>
    </row>
    <row r="945" spans="3:9" x14ac:dyDescent="0.2">
      <c r="C945" s="271"/>
      <c r="D945" s="271"/>
      <c r="E945" s="271"/>
      <c r="F945" s="271"/>
      <c r="G945" s="271"/>
      <c r="H945" s="271"/>
      <c r="I945" s="271"/>
    </row>
    <row r="946" spans="3:9" x14ac:dyDescent="0.2">
      <c r="C946" s="271"/>
      <c r="D946" s="271"/>
      <c r="E946" s="271"/>
      <c r="F946" s="271"/>
      <c r="G946" s="271"/>
      <c r="H946" s="271"/>
      <c r="I946" s="271"/>
    </row>
    <row r="947" spans="3:9" x14ac:dyDescent="0.2">
      <c r="C947" s="271"/>
      <c r="D947" s="271"/>
      <c r="E947" s="271"/>
      <c r="F947" s="271"/>
      <c r="G947" s="271"/>
      <c r="H947" s="271"/>
      <c r="I947" s="271"/>
    </row>
    <row r="948" spans="3:9" x14ac:dyDescent="0.2">
      <c r="C948" s="271"/>
      <c r="D948" s="271"/>
      <c r="E948" s="271"/>
      <c r="F948" s="271"/>
      <c r="G948" s="271"/>
      <c r="H948" s="271"/>
      <c r="I948" s="271"/>
    </row>
    <row r="949" spans="3:9" x14ac:dyDescent="0.2">
      <c r="C949" s="271"/>
      <c r="D949" s="271"/>
      <c r="E949" s="271"/>
      <c r="F949" s="271"/>
      <c r="G949" s="271"/>
      <c r="H949" s="271"/>
      <c r="I949" s="271"/>
    </row>
    <row r="950" spans="3:9" x14ac:dyDescent="0.2">
      <c r="C950" s="271"/>
      <c r="D950" s="271"/>
      <c r="E950" s="271"/>
      <c r="F950" s="271"/>
      <c r="G950" s="271"/>
      <c r="H950" s="271"/>
      <c r="I950" s="271"/>
    </row>
    <row r="951" spans="3:9" x14ac:dyDescent="0.2">
      <c r="C951" s="271"/>
      <c r="D951" s="271"/>
      <c r="E951" s="271"/>
      <c r="F951" s="271"/>
      <c r="G951" s="271"/>
      <c r="H951" s="271"/>
      <c r="I951" s="271"/>
    </row>
    <row r="952" spans="3:9" x14ac:dyDescent="0.2">
      <c r="C952" s="271"/>
      <c r="D952" s="271"/>
      <c r="E952" s="271"/>
      <c r="F952" s="271"/>
      <c r="G952" s="271"/>
      <c r="H952" s="271"/>
      <c r="I952" s="271"/>
    </row>
    <row r="953" spans="3:9" x14ac:dyDescent="0.2">
      <c r="C953" s="271"/>
      <c r="D953" s="271"/>
      <c r="E953" s="271"/>
      <c r="F953" s="271"/>
      <c r="G953" s="271"/>
      <c r="H953" s="271"/>
      <c r="I953" s="271"/>
    </row>
    <row r="954" spans="3:9" x14ac:dyDescent="0.2">
      <c r="C954" s="271"/>
      <c r="D954" s="271"/>
      <c r="E954" s="271"/>
      <c r="F954" s="271"/>
      <c r="G954" s="271"/>
      <c r="H954" s="271"/>
      <c r="I954" s="271"/>
    </row>
    <row r="955" spans="3:9" x14ac:dyDescent="0.2">
      <c r="C955" s="271"/>
      <c r="D955" s="271"/>
      <c r="E955" s="271"/>
      <c r="F955" s="271"/>
      <c r="G955" s="271"/>
      <c r="H955" s="271"/>
      <c r="I955" s="271"/>
    </row>
    <row r="956" spans="3:9" x14ac:dyDescent="0.2">
      <c r="C956" s="271"/>
      <c r="D956" s="271"/>
      <c r="E956" s="271"/>
      <c r="F956" s="271"/>
      <c r="G956" s="271"/>
      <c r="H956" s="271"/>
      <c r="I956" s="271"/>
    </row>
    <row r="957" spans="3:9" x14ac:dyDescent="0.2">
      <c r="C957" s="271"/>
      <c r="D957" s="271"/>
      <c r="E957" s="271"/>
      <c r="F957" s="271"/>
      <c r="G957" s="271"/>
      <c r="H957" s="271"/>
      <c r="I957" s="271"/>
    </row>
    <row r="958" spans="3:9" x14ac:dyDescent="0.2">
      <c r="C958" s="271"/>
      <c r="D958" s="271"/>
      <c r="E958" s="271"/>
      <c r="F958" s="271"/>
      <c r="G958" s="271"/>
      <c r="H958" s="271"/>
      <c r="I958" s="271"/>
    </row>
    <row r="959" spans="3:9" x14ac:dyDescent="0.2">
      <c r="C959" s="271"/>
      <c r="D959" s="271"/>
      <c r="E959" s="271"/>
      <c r="F959" s="271"/>
      <c r="G959" s="271"/>
      <c r="H959" s="271"/>
      <c r="I959" s="271"/>
    </row>
    <row r="960" spans="3:9" x14ac:dyDescent="0.2">
      <c r="C960" s="271"/>
      <c r="D960" s="271"/>
      <c r="E960" s="271"/>
      <c r="F960" s="271"/>
      <c r="G960" s="271"/>
      <c r="H960" s="271"/>
      <c r="I960" s="271"/>
    </row>
    <row r="961" spans="3:9" x14ac:dyDescent="0.2">
      <c r="C961" s="271"/>
      <c r="D961" s="271"/>
      <c r="E961" s="271"/>
      <c r="F961" s="271"/>
      <c r="G961" s="271"/>
      <c r="H961" s="271"/>
      <c r="I961" s="271"/>
    </row>
    <row r="962" spans="3:9" x14ac:dyDescent="0.2">
      <c r="C962" s="271"/>
      <c r="D962" s="271"/>
      <c r="E962" s="271"/>
      <c r="F962" s="271"/>
      <c r="G962" s="271"/>
      <c r="H962" s="271"/>
      <c r="I962" s="271"/>
    </row>
    <row r="963" spans="3:9" x14ac:dyDescent="0.2">
      <c r="C963" s="271"/>
      <c r="D963" s="271"/>
      <c r="E963" s="271"/>
      <c r="F963" s="271"/>
      <c r="G963" s="271"/>
      <c r="H963" s="271"/>
      <c r="I963" s="271"/>
    </row>
    <row r="964" spans="3:9" x14ac:dyDescent="0.2">
      <c r="C964" s="271"/>
      <c r="D964" s="271"/>
      <c r="E964" s="271"/>
      <c r="F964" s="271"/>
      <c r="G964" s="271"/>
      <c r="H964" s="271"/>
      <c r="I964" s="271"/>
    </row>
    <row r="965" spans="3:9" x14ac:dyDescent="0.2">
      <c r="C965" s="271"/>
      <c r="D965" s="271"/>
      <c r="E965" s="271"/>
      <c r="F965" s="271"/>
      <c r="G965" s="271"/>
      <c r="H965" s="271"/>
      <c r="I965" s="271"/>
    </row>
    <row r="966" spans="3:9" x14ac:dyDescent="0.2">
      <c r="C966" s="271"/>
      <c r="D966" s="271"/>
      <c r="E966" s="271"/>
      <c r="F966" s="271"/>
      <c r="G966" s="271"/>
      <c r="H966" s="271"/>
      <c r="I966" s="271"/>
    </row>
    <row r="967" spans="3:9" x14ac:dyDescent="0.2">
      <c r="C967" s="271"/>
      <c r="D967" s="271"/>
      <c r="E967" s="271"/>
      <c r="F967" s="271"/>
      <c r="G967" s="271"/>
      <c r="H967" s="271"/>
      <c r="I967" s="271"/>
    </row>
    <row r="968" spans="3:9" x14ac:dyDescent="0.2">
      <c r="C968" s="271"/>
      <c r="D968" s="271"/>
      <c r="E968" s="271"/>
      <c r="F968" s="271"/>
      <c r="G968" s="271"/>
      <c r="H968" s="271"/>
      <c r="I968" s="271"/>
    </row>
    <row r="969" spans="3:9" x14ac:dyDescent="0.2">
      <c r="C969" s="271"/>
      <c r="D969" s="271"/>
      <c r="E969" s="271"/>
      <c r="F969" s="271"/>
      <c r="G969" s="271"/>
      <c r="H969" s="271"/>
      <c r="I969" s="271"/>
    </row>
    <row r="970" spans="3:9" x14ac:dyDescent="0.2">
      <c r="C970" s="271"/>
      <c r="D970" s="271"/>
      <c r="E970" s="271"/>
      <c r="F970" s="271"/>
      <c r="G970" s="271"/>
      <c r="H970" s="271"/>
      <c r="I970" s="271"/>
    </row>
    <row r="971" spans="3:9" x14ac:dyDescent="0.2">
      <c r="C971" s="271"/>
      <c r="D971" s="271"/>
      <c r="E971" s="271"/>
      <c r="F971" s="271"/>
      <c r="G971" s="271"/>
      <c r="H971" s="271"/>
      <c r="I971" s="271"/>
    </row>
    <row r="972" spans="3:9" x14ac:dyDescent="0.2">
      <c r="C972" s="271"/>
      <c r="D972" s="271"/>
      <c r="E972" s="271"/>
      <c r="F972" s="271"/>
      <c r="G972" s="271"/>
      <c r="H972" s="271"/>
      <c r="I972" s="271"/>
    </row>
    <row r="973" spans="3:9" x14ac:dyDescent="0.2">
      <c r="C973" s="271"/>
      <c r="D973" s="271"/>
      <c r="E973" s="271"/>
      <c r="F973" s="271"/>
      <c r="G973" s="271"/>
      <c r="H973" s="271"/>
      <c r="I973" s="271"/>
    </row>
    <row r="974" spans="3:9" x14ac:dyDescent="0.2">
      <c r="C974" s="271"/>
      <c r="D974" s="271"/>
      <c r="E974" s="271"/>
      <c r="F974" s="271"/>
      <c r="G974" s="271"/>
      <c r="H974" s="271"/>
      <c r="I974" s="271"/>
    </row>
    <row r="975" spans="3:9" x14ac:dyDescent="0.2">
      <c r="C975" s="271"/>
      <c r="D975" s="271"/>
      <c r="E975" s="271"/>
      <c r="F975" s="271"/>
      <c r="G975" s="271"/>
      <c r="H975" s="271"/>
      <c r="I975" s="271"/>
    </row>
    <row r="976" spans="3:9" x14ac:dyDescent="0.2">
      <c r="C976" s="271"/>
      <c r="D976" s="271"/>
      <c r="E976" s="271"/>
      <c r="F976" s="271"/>
      <c r="G976" s="271"/>
      <c r="H976" s="271"/>
      <c r="I976" s="271"/>
    </row>
    <row r="977" spans="3:9" x14ac:dyDescent="0.2">
      <c r="C977" s="271"/>
      <c r="D977" s="271"/>
      <c r="E977" s="271"/>
      <c r="F977" s="271"/>
      <c r="G977" s="271"/>
      <c r="H977" s="271"/>
      <c r="I977" s="27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7"/>
  <sheetViews>
    <sheetView showGridLines="0" workbookViewId="0">
      <selection activeCell="H12" sqref="H12:I12"/>
    </sheetView>
  </sheetViews>
  <sheetFormatPr baseColWidth="10" defaultColWidth="12.625" defaultRowHeight="15" customHeight="1" x14ac:dyDescent="0.2"/>
  <cols>
    <col min="1" max="1" width="32.625" customWidth="1"/>
    <col min="2" max="2" width="22.875" customWidth="1"/>
    <col min="11" max="11" width="14.375" bestFit="1" customWidth="1"/>
    <col min="12" max="12" width="13.5" bestFit="1" customWidth="1"/>
  </cols>
  <sheetData>
    <row r="1" spans="1:12" x14ac:dyDescent="0.25">
      <c r="A1" s="364"/>
      <c r="B1" s="97"/>
      <c r="C1" s="97"/>
      <c r="D1" s="97"/>
      <c r="E1" s="251"/>
      <c r="F1" s="251"/>
      <c r="G1" s="97"/>
      <c r="H1" s="365"/>
      <c r="I1" s="365"/>
      <c r="J1" s="97"/>
      <c r="K1" s="97"/>
      <c r="L1" s="96"/>
    </row>
    <row r="2" spans="1:12" x14ac:dyDescent="0.25">
      <c r="A2" s="39" t="s">
        <v>105</v>
      </c>
      <c r="B2" s="97"/>
      <c r="C2" s="97"/>
      <c r="D2" s="97"/>
      <c r="E2" s="251"/>
      <c r="F2" s="251"/>
      <c r="G2" s="97"/>
      <c r="H2" s="365"/>
      <c r="I2" s="365"/>
      <c r="J2" s="97"/>
      <c r="K2" s="97"/>
      <c r="L2" s="97"/>
    </row>
    <row r="3" spans="1:12" x14ac:dyDescent="0.25">
      <c r="A3" s="43" t="s">
        <v>107</v>
      </c>
      <c r="B3" s="97"/>
      <c r="C3" s="97"/>
      <c r="D3" s="97"/>
      <c r="E3" s="251"/>
      <c r="F3" s="251"/>
      <c r="G3" s="97"/>
      <c r="H3" s="365"/>
      <c r="I3" s="365"/>
      <c r="J3" s="97"/>
      <c r="K3" s="97"/>
      <c r="L3" s="97"/>
    </row>
    <row r="4" spans="1:12" x14ac:dyDescent="0.2">
      <c r="A4" s="719" t="s">
        <v>3205</v>
      </c>
    </row>
    <row r="6" spans="1:12" x14ac:dyDescent="0.25">
      <c r="A6" s="340" t="s">
        <v>108</v>
      </c>
      <c r="B6" s="341" t="s">
        <v>109</v>
      </c>
      <c r="C6" s="341" t="s">
        <v>110</v>
      </c>
      <c r="D6" s="342"/>
      <c r="E6" s="956" t="s">
        <v>111</v>
      </c>
      <c r="F6" s="952"/>
      <c r="G6" s="341" t="s">
        <v>112</v>
      </c>
      <c r="H6" s="956" t="s">
        <v>113</v>
      </c>
      <c r="I6" s="952"/>
      <c r="J6" s="341" t="s">
        <v>114</v>
      </c>
      <c r="K6" s="341" t="s">
        <v>115</v>
      </c>
      <c r="L6" s="97"/>
    </row>
    <row r="7" spans="1:12" ht="14.25" x14ac:dyDescent="0.2">
      <c r="A7" s="989" t="s">
        <v>116</v>
      </c>
      <c r="B7" s="987" t="s">
        <v>117</v>
      </c>
      <c r="C7" s="987" t="s">
        <v>118</v>
      </c>
      <c r="D7" s="987" t="s">
        <v>119</v>
      </c>
      <c r="E7" s="987" t="s">
        <v>120</v>
      </c>
      <c r="F7" s="988"/>
      <c r="G7" s="987" t="s">
        <v>121</v>
      </c>
      <c r="H7" s="990" t="s">
        <v>122</v>
      </c>
      <c r="I7" s="988"/>
      <c r="J7" s="987" t="s">
        <v>123</v>
      </c>
      <c r="K7" s="987" t="s">
        <v>1040</v>
      </c>
      <c r="L7" s="987" t="s">
        <v>1041</v>
      </c>
    </row>
    <row r="8" spans="1:12" x14ac:dyDescent="0.2">
      <c r="A8" s="988"/>
      <c r="B8" s="988"/>
      <c r="C8" s="988"/>
      <c r="D8" s="988"/>
      <c r="E8" s="764" t="s">
        <v>125</v>
      </c>
      <c r="F8" s="764" t="s">
        <v>126</v>
      </c>
      <c r="G8" s="988"/>
      <c r="H8" s="765" t="s">
        <v>125</v>
      </c>
      <c r="I8" s="765" t="s">
        <v>126</v>
      </c>
      <c r="J8" s="988"/>
      <c r="K8" s="988"/>
      <c r="L8" s="988"/>
    </row>
    <row r="9" spans="1:12" x14ac:dyDescent="0.25">
      <c r="A9" s="759" t="s">
        <v>127</v>
      </c>
      <c r="B9" s="760"/>
      <c r="C9" s="760"/>
      <c r="D9" s="760"/>
      <c r="E9" s="761"/>
      <c r="F9" s="761"/>
      <c r="G9" s="760"/>
      <c r="H9" s="762"/>
      <c r="I9" s="762"/>
      <c r="J9" s="760"/>
      <c r="K9" s="760"/>
      <c r="L9" s="763">
        <v>0</v>
      </c>
    </row>
    <row r="10" spans="1:12" x14ac:dyDescent="0.25">
      <c r="A10" s="57"/>
      <c r="B10" s="57"/>
      <c r="C10" s="57"/>
      <c r="D10" s="124"/>
      <c r="E10" s="230"/>
      <c r="F10" s="230"/>
      <c r="G10" s="57"/>
      <c r="H10" s="233"/>
      <c r="I10" s="233"/>
      <c r="J10" s="57"/>
      <c r="K10" s="57"/>
      <c r="L10" s="85"/>
    </row>
    <row r="11" spans="1:12" x14ac:dyDescent="0.25">
      <c r="A11" s="53" t="s">
        <v>128</v>
      </c>
      <c r="B11" s="186"/>
      <c r="C11" s="186"/>
      <c r="D11" s="227"/>
      <c r="E11" s="368"/>
      <c r="F11" s="368"/>
      <c r="G11" s="186"/>
      <c r="H11" s="366"/>
      <c r="I11" s="366"/>
      <c r="J11" s="186"/>
      <c r="K11" s="369">
        <f t="shared" ref="K11:L11" si="0">SUM(K12:K17)</f>
        <v>75909203.390000001</v>
      </c>
      <c r="L11" s="369">
        <f t="shared" si="0"/>
        <v>67950129.580000013</v>
      </c>
    </row>
    <row r="12" spans="1:12" x14ac:dyDescent="0.25">
      <c r="A12" s="370" t="s">
        <v>1042</v>
      </c>
      <c r="B12" s="58" t="s">
        <v>1043</v>
      </c>
      <c r="C12" s="58" t="s">
        <v>212</v>
      </c>
      <c r="D12" s="124"/>
      <c r="E12" s="234">
        <v>8.0000000000000002E-3</v>
      </c>
      <c r="F12" s="230">
        <v>0.09</v>
      </c>
      <c r="G12" s="58"/>
      <c r="H12" s="233">
        <v>435</v>
      </c>
      <c r="I12" s="233">
        <v>67860</v>
      </c>
      <c r="J12" s="58" t="s">
        <v>1044</v>
      </c>
      <c r="K12" s="110">
        <v>28466588.07</v>
      </c>
      <c r="L12" s="110">
        <v>28140681.360000003</v>
      </c>
    </row>
    <row r="13" spans="1:12" x14ac:dyDescent="0.25">
      <c r="A13" s="57" t="s">
        <v>1045</v>
      </c>
      <c r="B13" s="58" t="s">
        <v>1046</v>
      </c>
      <c r="C13" s="58" t="s">
        <v>212</v>
      </c>
      <c r="D13" s="59">
        <v>0.16</v>
      </c>
      <c r="E13" s="230"/>
      <c r="F13" s="230"/>
      <c r="G13" s="58"/>
      <c r="H13" s="233"/>
      <c r="I13" s="233"/>
      <c r="J13" s="58"/>
      <c r="K13" s="110">
        <v>24713576.27</v>
      </c>
      <c r="L13" s="110">
        <v>24580285.800000001</v>
      </c>
    </row>
    <row r="14" spans="1:12" x14ac:dyDescent="0.25">
      <c r="A14" s="370" t="s">
        <v>321</v>
      </c>
      <c r="B14" s="371" t="s">
        <v>1047</v>
      </c>
      <c r="C14" s="58" t="s">
        <v>212</v>
      </c>
      <c r="D14" s="59"/>
      <c r="E14" s="234">
        <v>1.0999999999999999E-2</v>
      </c>
      <c r="F14" s="234">
        <v>1.9E-2</v>
      </c>
      <c r="G14" s="58"/>
      <c r="H14" s="233">
        <v>110</v>
      </c>
      <c r="I14" s="233">
        <v>550</v>
      </c>
      <c r="J14" s="58" t="s">
        <v>1044</v>
      </c>
      <c r="K14" s="110">
        <v>11894281.779999999</v>
      </c>
      <c r="L14" s="110">
        <v>8883129.25</v>
      </c>
    </row>
    <row r="15" spans="1:12" x14ac:dyDescent="0.25">
      <c r="A15" s="57" t="s">
        <v>1048</v>
      </c>
      <c r="B15" s="58" t="s">
        <v>1049</v>
      </c>
      <c r="C15" s="58" t="s">
        <v>212</v>
      </c>
      <c r="D15" s="59"/>
      <c r="E15" s="230"/>
      <c r="F15" s="230"/>
      <c r="G15" s="58"/>
      <c r="H15" s="233">
        <v>101</v>
      </c>
      <c r="I15" s="233">
        <v>4930</v>
      </c>
      <c r="J15" s="58" t="s">
        <v>1044</v>
      </c>
      <c r="K15" s="110">
        <v>5937089.2199999997</v>
      </c>
      <c r="L15" s="110">
        <v>3942007.92</v>
      </c>
    </row>
    <row r="16" spans="1:12" x14ac:dyDescent="0.25">
      <c r="A16" s="370" t="s">
        <v>1050</v>
      </c>
      <c r="B16" s="58" t="s">
        <v>1051</v>
      </c>
      <c r="C16" s="58" t="s">
        <v>212</v>
      </c>
      <c r="D16" s="59"/>
      <c r="E16" s="230">
        <v>0.1</v>
      </c>
      <c r="F16" s="230">
        <v>0.24</v>
      </c>
      <c r="G16" s="58"/>
      <c r="H16" s="233"/>
      <c r="I16" s="233"/>
      <c r="J16" s="58" t="s">
        <v>1044</v>
      </c>
      <c r="K16" s="110">
        <v>4862668.05</v>
      </c>
      <c r="L16" s="110">
        <v>2403390.25</v>
      </c>
    </row>
    <row r="17" spans="1:26" x14ac:dyDescent="0.25">
      <c r="A17" s="370" t="s">
        <v>377</v>
      </c>
      <c r="B17" s="58" t="s">
        <v>1052</v>
      </c>
      <c r="C17" s="58" t="s">
        <v>212</v>
      </c>
      <c r="D17" s="124"/>
      <c r="E17" s="230"/>
      <c r="F17" s="230"/>
      <c r="G17" s="58"/>
      <c r="H17" s="233">
        <v>9</v>
      </c>
      <c r="I17" s="233">
        <v>7105</v>
      </c>
      <c r="J17" s="58" t="s">
        <v>1044</v>
      </c>
      <c r="K17" s="110">
        <v>35000</v>
      </c>
      <c r="L17" s="110">
        <v>635</v>
      </c>
    </row>
    <row r="18" spans="1:26" x14ac:dyDescent="0.25">
      <c r="A18" s="66"/>
      <c r="B18" s="57"/>
      <c r="C18" s="57"/>
      <c r="D18" s="124"/>
      <c r="E18" s="230"/>
      <c r="F18" s="230"/>
      <c r="G18" s="57"/>
      <c r="H18" s="233"/>
      <c r="I18" s="233"/>
      <c r="J18" s="57"/>
      <c r="K18" s="372"/>
      <c r="L18" s="372"/>
      <c r="M18" s="241"/>
      <c r="N18" s="241"/>
      <c r="O18" s="241"/>
      <c r="P18" s="241"/>
      <c r="Q18" s="241"/>
      <c r="R18" s="241"/>
      <c r="S18" s="241"/>
      <c r="T18" s="241"/>
      <c r="U18" s="241"/>
      <c r="V18" s="241"/>
      <c r="W18" s="241"/>
      <c r="X18" s="241"/>
      <c r="Y18" s="241"/>
      <c r="Z18" s="241"/>
    </row>
    <row r="19" spans="1:26" x14ac:dyDescent="0.25">
      <c r="A19" s="53" t="s">
        <v>135</v>
      </c>
      <c r="B19" s="186"/>
      <c r="C19" s="186"/>
      <c r="D19" s="227"/>
      <c r="E19" s="368"/>
      <c r="F19" s="368"/>
      <c r="G19" s="186"/>
      <c r="H19" s="366"/>
      <c r="I19" s="366"/>
      <c r="J19" s="186"/>
      <c r="K19" s="369">
        <f>SUM(K20)</f>
        <v>5658259.2599999998</v>
      </c>
      <c r="L19" s="369">
        <v>1958956.6800000004</v>
      </c>
    </row>
    <row r="20" spans="1:26" x14ac:dyDescent="0.25">
      <c r="A20" s="57" t="s">
        <v>1053</v>
      </c>
      <c r="B20" s="58" t="s">
        <v>1054</v>
      </c>
      <c r="C20" s="58" t="s">
        <v>212</v>
      </c>
      <c r="D20" s="124"/>
      <c r="E20" s="230"/>
      <c r="F20" s="230"/>
      <c r="G20" s="58"/>
      <c r="H20" s="233">
        <v>725</v>
      </c>
      <c r="I20" s="233">
        <v>9000</v>
      </c>
      <c r="J20" s="58" t="s">
        <v>1044</v>
      </c>
      <c r="K20" s="110">
        <v>5658259.2599999998</v>
      </c>
      <c r="L20" s="110">
        <v>1958956.6800000004</v>
      </c>
    </row>
    <row r="21" spans="1:26" x14ac:dyDescent="0.25">
      <c r="A21" s="66"/>
      <c r="B21" s="57"/>
      <c r="C21" s="57"/>
      <c r="D21" s="124"/>
      <c r="E21" s="230"/>
      <c r="F21" s="230"/>
      <c r="G21" s="57"/>
      <c r="H21" s="233"/>
      <c r="I21" s="233"/>
      <c r="J21" s="57"/>
      <c r="K21" s="372"/>
      <c r="L21" s="372"/>
      <c r="M21" s="241"/>
      <c r="N21" s="241"/>
      <c r="O21" s="241"/>
      <c r="P21" s="241"/>
      <c r="Q21" s="241"/>
      <c r="R21" s="241"/>
      <c r="S21" s="241"/>
      <c r="T21" s="241"/>
      <c r="U21" s="241"/>
      <c r="V21" s="241"/>
      <c r="W21" s="241"/>
      <c r="X21" s="241"/>
      <c r="Y21" s="241"/>
      <c r="Z21" s="241"/>
    </row>
    <row r="22" spans="1:26" x14ac:dyDescent="0.25">
      <c r="A22" s="53" t="s">
        <v>141</v>
      </c>
      <c r="B22" s="186"/>
      <c r="C22" s="186"/>
      <c r="D22" s="227"/>
      <c r="E22" s="368"/>
      <c r="F22" s="368"/>
      <c r="G22" s="186"/>
      <c r="H22" s="366"/>
      <c r="I22" s="366"/>
      <c r="J22" s="186"/>
      <c r="K22" s="369">
        <f>SUM(K23:K29)</f>
        <v>12143592.220000001</v>
      </c>
      <c r="L22" s="369">
        <f>SUM(L12:L20)</f>
        <v>71868042.940000027</v>
      </c>
    </row>
    <row r="23" spans="1:26" x14ac:dyDescent="0.25">
      <c r="A23" s="370" t="s">
        <v>333</v>
      </c>
      <c r="B23" s="371" t="s">
        <v>1055</v>
      </c>
      <c r="C23" s="58" t="s">
        <v>212</v>
      </c>
      <c r="D23" s="124"/>
      <c r="E23" s="230"/>
      <c r="F23" s="230"/>
      <c r="G23" s="58"/>
      <c r="H23" s="233">
        <v>29</v>
      </c>
      <c r="I23" s="233">
        <v>3132</v>
      </c>
      <c r="J23" s="58" t="s">
        <v>1044</v>
      </c>
      <c r="K23" s="110">
        <v>2964401.39</v>
      </c>
      <c r="L23" s="110">
        <v>3005158.82</v>
      </c>
    </row>
    <row r="24" spans="1:26" x14ac:dyDescent="0.25">
      <c r="A24" s="370" t="s">
        <v>1056</v>
      </c>
      <c r="B24" s="58" t="s">
        <v>1057</v>
      </c>
      <c r="C24" s="58" t="s">
        <v>1058</v>
      </c>
      <c r="D24" s="59"/>
      <c r="E24" s="230">
        <v>0.05</v>
      </c>
      <c r="F24" s="230">
        <v>0.2</v>
      </c>
      <c r="G24" s="58"/>
      <c r="H24" s="233">
        <v>200</v>
      </c>
      <c r="I24" s="233">
        <v>1800</v>
      </c>
      <c r="J24" s="58" t="s">
        <v>1044</v>
      </c>
      <c r="K24" s="110">
        <v>7010113.1200000001</v>
      </c>
      <c r="L24" s="110">
        <v>2919587.66</v>
      </c>
    </row>
    <row r="25" spans="1:26" x14ac:dyDescent="0.25">
      <c r="A25" s="370" t="s">
        <v>1059</v>
      </c>
      <c r="B25" s="58" t="s">
        <v>1060</v>
      </c>
      <c r="C25" s="58" t="s">
        <v>1058</v>
      </c>
      <c r="D25" s="59"/>
      <c r="E25" s="230"/>
      <c r="F25" s="230"/>
      <c r="G25" s="58"/>
      <c r="H25" s="233"/>
      <c r="I25" s="233"/>
      <c r="J25" s="58"/>
      <c r="K25" s="110">
        <v>527460.85</v>
      </c>
      <c r="L25" s="110">
        <v>758812</v>
      </c>
    </row>
    <row r="26" spans="1:26" x14ac:dyDescent="0.25">
      <c r="A26" s="370" t="s">
        <v>405</v>
      </c>
      <c r="B26" s="58" t="s">
        <v>1043</v>
      </c>
      <c r="C26" s="58" t="s">
        <v>212</v>
      </c>
      <c r="D26" s="124"/>
      <c r="E26" s="234">
        <v>8.0000000000000002E-3</v>
      </c>
      <c r="F26" s="230">
        <v>0.09</v>
      </c>
      <c r="G26" s="58"/>
      <c r="H26" s="233">
        <v>435</v>
      </c>
      <c r="I26" s="233">
        <v>67860</v>
      </c>
      <c r="J26" s="58" t="s">
        <v>1044</v>
      </c>
      <c r="K26" s="110">
        <v>917048.26</v>
      </c>
      <c r="L26" s="110">
        <v>732448</v>
      </c>
    </row>
    <row r="27" spans="1:26" x14ac:dyDescent="0.25">
      <c r="A27" s="57" t="s">
        <v>1061</v>
      </c>
      <c r="B27" s="58" t="s">
        <v>1062</v>
      </c>
      <c r="C27" s="58" t="s">
        <v>1063</v>
      </c>
      <c r="D27" s="59"/>
      <c r="E27" s="230"/>
      <c r="F27" s="230"/>
      <c r="G27" s="58"/>
      <c r="H27" s="233">
        <v>51</v>
      </c>
      <c r="I27" s="233">
        <v>261</v>
      </c>
      <c r="J27" s="58" t="s">
        <v>1044</v>
      </c>
      <c r="K27" s="110">
        <v>572452.54</v>
      </c>
      <c r="L27" s="110">
        <v>214565</v>
      </c>
    </row>
    <row r="28" spans="1:26" x14ac:dyDescent="0.25">
      <c r="A28" s="370" t="s">
        <v>1064</v>
      </c>
      <c r="B28" s="58" t="s">
        <v>1065</v>
      </c>
      <c r="C28" s="58" t="s">
        <v>814</v>
      </c>
      <c r="D28" s="124"/>
      <c r="E28" s="230"/>
      <c r="F28" s="230"/>
      <c r="G28" s="58"/>
      <c r="H28" s="233">
        <v>116</v>
      </c>
      <c r="I28" s="233">
        <v>3000</v>
      </c>
      <c r="J28" s="58" t="s">
        <v>1044</v>
      </c>
      <c r="K28" s="110">
        <v>61747.06</v>
      </c>
      <c r="L28" s="110">
        <v>43950.28</v>
      </c>
    </row>
    <row r="29" spans="1:26" x14ac:dyDescent="0.25">
      <c r="A29" s="370" t="s">
        <v>1066</v>
      </c>
      <c r="B29" s="58" t="s">
        <v>1067</v>
      </c>
      <c r="C29" s="58" t="s">
        <v>814</v>
      </c>
      <c r="D29" s="59"/>
      <c r="E29" s="230"/>
      <c r="F29" s="230"/>
      <c r="G29" s="58"/>
      <c r="H29" s="233">
        <v>23</v>
      </c>
      <c r="I29" s="233">
        <v>797</v>
      </c>
      <c r="J29" s="58" t="s">
        <v>1044</v>
      </c>
      <c r="K29" s="110">
        <v>90369</v>
      </c>
      <c r="L29" s="110">
        <v>0</v>
      </c>
    </row>
    <row r="30" spans="1:26" x14ac:dyDescent="0.25">
      <c r="A30" s="66"/>
      <c r="B30" s="57"/>
      <c r="C30" s="57"/>
      <c r="D30" s="124"/>
      <c r="E30" s="230"/>
      <c r="F30" s="230"/>
      <c r="G30" s="57"/>
      <c r="H30" s="233"/>
      <c r="I30" s="233"/>
      <c r="J30" s="57"/>
      <c r="K30" s="92"/>
      <c r="L30" s="92"/>
      <c r="M30" s="241"/>
      <c r="N30" s="241"/>
      <c r="O30" s="241"/>
      <c r="P30" s="241"/>
      <c r="Q30" s="241"/>
      <c r="R30" s="241"/>
      <c r="S30" s="241"/>
      <c r="T30" s="241"/>
      <c r="U30" s="241"/>
      <c r="V30" s="241"/>
      <c r="W30" s="241"/>
      <c r="X30" s="241"/>
      <c r="Y30" s="241"/>
      <c r="Z30" s="241"/>
    </row>
    <row r="31" spans="1:26" x14ac:dyDescent="0.25">
      <c r="A31" s="53" t="s">
        <v>158</v>
      </c>
      <c r="B31" s="186"/>
      <c r="C31" s="186"/>
      <c r="D31" s="227"/>
      <c r="E31" s="368"/>
      <c r="F31" s="368"/>
      <c r="G31" s="186"/>
      <c r="H31" s="366"/>
      <c r="I31" s="366"/>
      <c r="J31" s="186"/>
      <c r="K31" s="84">
        <f t="shared" ref="K31:L31" si="1">SUM(K32)</f>
        <v>209620.89</v>
      </c>
      <c r="L31" s="84">
        <f t="shared" si="1"/>
        <v>288451.21999999997</v>
      </c>
    </row>
    <row r="32" spans="1:26" x14ac:dyDescent="0.25">
      <c r="A32" s="370" t="s">
        <v>1068</v>
      </c>
      <c r="B32" s="58" t="s">
        <v>1069</v>
      </c>
      <c r="C32" s="58" t="s">
        <v>212</v>
      </c>
      <c r="D32" s="124"/>
      <c r="E32" s="230"/>
      <c r="F32" s="230"/>
      <c r="G32" s="58"/>
      <c r="H32" s="233"/>
      <c r="I32" s="233"/>
      <c r="J32" s="58"/>
      <c r="K32" s="85">
        <v>209620.89</v>
      </c>
      <c r="L32" s="85">
        <v>288451.21999999997</v>
      </c>
    </row>
    <row r="33" spans="1:26" x14ac:dyDescent="0.25">
      <c r="A33" s="66"/>
      <c r="B33" s="57"/>
      <c r="C33" s="57"/>
      <c r="D33" s="124"/>
      <c r="E33" s="230"/>
      <c r="F33" s="230"/>
      <c r="G33" s="57"/>
      <c r="H33" s="233"/>
      <c r="I33" s="233"/>
      <c r="J33" s="57"/>
      <c r="K33" s="372"/>
      <c r="L33" s="372"/>
      <c r="M33" s="241"/>
      <c r="N33" s="241"/>
      <c r="O33" s="241"/>
      <c r="P33" s="241"/>
      <c r="Q33" s="241"/>
      <c r="R33" s="241"/>
      <c r="S33" s="241"/>
      <c r="T33" s="241"/>
      <c r="U33" s="241"/>
      <c r="V33" s="241"/>
      <c r="W33" s="241"/>
      <c r="X33" s="241"/>
      <c r="Y33" s="241"/>
      <c r="Z33" s="241"/>
    </row>
    <row r="34" spans="1:26" x14ac:dyDescent="0.25">
      <c r="A34" s="53" t="s">
        <v>163</v>
      </c>
      <c r="B34" s="186"/>
      <c r="C34" s="186"/>
      <c r="D34" s="227"/>
      <c r="E34" s="368"/>
      <c r="F34" s="368"/>
      <c r="G34" s="186"/>
      <c r="H34" s="366"/>
      <c r="I34" s="366"/>
      <c r="J34" s="186"/>
      <c r="K34" s="369">
        <f t="shared" ref="K34:L34" si="2">SUM(K35)</f>
        <v>1766862.63</v>
      </c>
      <c r="L34" s="369">
        <f t="shared" si="2"/>
        <v>1292631.5</v>
      </c>
    </row>
    <row r="35" spans="1:26" x14ac:dyDescent="0.25">
      <c r="A35" s="57" t="s">
        <v>1070</v>
      </c>
      <c r="B35" s="58" t="s">
        <v>1071</v>
      </c>
      <c r="C35" s="58" t="s">
        <v>1058</v>
      </c>
      <c r="D35" s="124"/>
      <c r="E35" s="230"/>
      <c r="F35" s="230"/>
      <c r="G35" s="58"/>
      <c r="H35" s="233"/>
      <c r="I35" s="233"/>
      <c r="J35" s="58"/>
      <c r="K35" s="85">
        <v>1766862.63</v>
      </c>
      <c r="L35" s="85">
        <v>1292631.5</v>
      </c>
    </row>
    <row r="36" spans="1:26" x14ac:dyDescent="0.25">
      <c r="A36" s="66"/>
      <c r="B36" s="57"/>
      <c r="C36" s="57"/>
      <c r="D36" s="124"/>
      <c r="E36" s="230"/>
      <c r="F36" s="230"/>
      <c r="G36" s="57"/>
      <c r="H36" s="233"/>
      <c r="I36" s="233"/>
      <c r="J36" s="57"/>
      <c r="K36" s="372"/>
      <c r="L36" s="372"/>
    </row>
    <row r="37" spans="1:26" x14ac:dyDescent="0.25">
      <c r="A37" s="53" t="s">
        <v>164</v>
      </c>
      <c r="B37" s="186"/>
      <c r="C37" s="186"/>
      <c r="D37" s="227"/>
      <c r="E37" s="368"/>
      <c r="F37" s="368"/>
      <c r="G37" s="186"/>
      <c r="H37" s="366"/>
      <c r="I37" s="366"/>
      <c r="J37" s="186"/>
      <c r="K37" s="369">
        <f t="shared" ref="K37:L37" si="3">SUM(K38)</f>
        <v>0</v>
      </c>
      <c r="L37" s="369">
        <f t="shared" si="3"/>
        <v>195348.06</v>
      </c>
    </row>
    <row r="38" spans="1:26" ht="30" x14ac:dyDescent="0.25">
      <c r="A38" s="370" t="s">
        <v>1072</v>
      </c>
      <c r="B38" s="58" t="s">
        <v>1073</v>
      </c>
      <c r="C38" s="58" t="s">
        <v>212</v>
      </c>
      <c r="D38" s="124"/>
      <c r="E38" s="230"/>
      <c r="F38" s="230"/>
      <c r="G38" s="58"/>
      <c r="H38" s="233"/>
      <c r="I38" s="233"/>
      <c r="J38" s="114" t="s">
        <v>1074</v>
      </c>
      <c r="K38" s="110">
        <v>0</v>
      </c>
      <c r="L38" s="110">
        <v>195348.06</v>
      </c>
    </row>
    <row r="39" spans="1:26" x14ac:dyDescent="0.25">
      <c r="A39" s="66"/>
      <c r="B39" s="57"/>
      <c r="C39" s="57"/>
      <c r="D39" s="124"/>
      <c r="E39" s="230"/>
      <c r="F39" s="230"/>
      <c r="G39" s="57"/>
      <c r="H39" s="233"/>
      <c r="I39" s="233"/>
      <c r="J39" s="57"/>
      <c r="K39" s="372"/>
      <c r="L39" s="372"/>
      <c r="M39" s="241"/>
      <c r="N39" s="241"/>
      <c r="O39" s="241"/>
      <c r="P39" s="241"/>
      <c r="Q39" s="241"/>
      <c r="R39" s="241"/>
      <c r="S39" s="241"/>
      <c r="T39" s="241"/>
      <c r="U39" s="241"/>
      <c r="V39" s="241"/>
      <c r="W39" s="241"/>
      <c r="X39" s="241"/>
      <c r="Y39" s="241"/>
      <c r="Z39" s="241"/>
    </row>
    <row r="40" spans="1:26" x14ac:dyDescent="0.25">
      <c r="A40" s="53" t="s">
        <v>165</v>
      </c>
      <c r="B40" s="186"/>
      <c r="C40" s="186"/>
      <c r="D40" s="227"/>
      <c r="E40" s="368"/>
      <c r="F40" s="368"/>
      <c r="G40" s="186"/>
      <c r="H40" s="366"/>
      <c r="I40" s="366"/>
      <c r="J40" s="186"/>
      <c r="K40" s="369">
        <f t="shared" ref="K40:L40" si="4">SUM(K41:K54)</f>
        <v>17343211.609999999</v>
      </c>
      <c r="L40" s="369">
        <f t="shared" si="4"/>
        <v>11900992.32</v>
      </c>
    </row>
    <row r="41" spans="1:26" x14ac:dyDescent="0.25">
      <c r="A41" s="370" t="s">
        <v>1075</v>
      </c>
      <c r="B41" s="58" t="s">
        <v>1076</v>
      </c>
      <c r="C41" s="58" t="s">
        <v>212</v>
      </c>
      <c r="D41" s="124"/>
      <c r="E41" s="230"/>
      <c r="F41" s="230"/>
      <c r="G41" s="58"/>
      <c r="H41" s="233"/>
      <c r="I41" s="233"/>
      <c r="J41" s="58"/>
      <c r="K41" s="110">
        <v>3473183.98</v>
      </c>
      <c r="L41" s="110">
        <v>4056619.84</v>
      </c>
    </row>
    <row r="42" spans="1:26" x14ac:dyDescent="0.25">
      <c r="A42" s="370" t="s">
        <v>408</v>
      </c>
      <c r="B42" s="58" t="s">
        <v>1077</v>
      </c>
      <c r="C42" s="58" t="s">
        <v>1058</v>
      </c>
      <c r="D42" s="59"/>
      <c r="E42" s="230"/>
      <c r="F42" s="230"/>
      <c r="G42" s="58"/>
      <c r="H42" s="233">
        <v>4</v>
      </c>
      <c r="I42" s="233">
        <v>7975</v>
      </c>
      <c r="J42" s="58" t="s">
        <v>1044</v>
      </c>
      <c r="K42" s="110">
        <v>5166601.57</v>
      </c>
      <c r="L42" s="110">
        <v>3460605</v>
      </c>
    </row>
    <row r="43" spans="1:26" x14ac:dyDescent="0.25">
      <c r="A43" s="370" t="s">
        <v>1078</v>
      </c>
      <c r="B43" s="58" t="s">
        <v>1079</v>
      </c>
      <c r="C43" s="58" t="s">
        <v>212</v>
      </c>
      <c r="D43" s="59"/>
      <c r="E43" s="230"/>
      <c r="F43" s="230"/>
      <c r="G43" s="58"/>
      <c r="H43" s="233"/>
      <c r="I43" s="233"/>
      <c r="J43" s="58"/>
      <c r="K43" s="110">
        <v>1784546.13</v>
      </c>
      <c r="L43" s="110">
        <v>2133574.06</v>
      </c>
    </row>
    <row r="44" spans="1:26" x14ac:dyDescent="0.25">
      <c r="A44" s="370" t="s">
        <v>1080</v>
      </c>
      <c r="B44" s="58" t="s">
        <v>1081</v>
      </c>
      <c r="C44" s="58"/>
      <c r="D44" s="59"/>
      <c r="E44" s="230"/>
      <c r="F44" s="230"/>
      <c r="G44" s="58"/>
      <c r="H44" s="233"/>
      <c r="I44" s="233"/>
      <c r="J44" s="58"/>
      <c r="K44" s="110">
        <v>1969716.19</v>
      </c>
      <c r="L44" s="110">
        <v>1110622.1599999999</v>
      </c>
    </row>
    <row r="45" spans="1:26" x14ac:dyDescent="0.25">
      <c r="A45" s="370" t="s">
        <v>1082</v>
      </c>
      <c r="B45" s="58" t="s">
        <v>1083</v>
      </c>
      <c r="C45" s="58" t="s">
        <v>212</v>
      </c>
      <c r="D45" s="59">
        <v>0.02</v>
      </c>
      <c r="E45" s="230"/>
      <c r="F45" s="230"/>
      <c r="G45" s="58"/>
      <c r="H45" s="233"/>
      <c r="I45" s="233"/>
      <c r="J45" s="58"/>
      <c r="K45" s="110">
        <v>899652.37</v>
      </c>
      <c r="L45" s="110">
        <v>745587</v>
      </c>
    </row>
    <row r="46" spans="1:26" x14ac:dyDescent="0.25">
      <c r="A46" s="370" t="s">
        <v>1084</v>
      </c>
      <c r="B46" s="58" t="s">
        <v>1085</v>
      </c>
      <c r="C46" s="58" t="s">
        <v>212</v>
      </c>
      <c r="D46" s="59"/>
      <c r="E46" s="230">
        <v>0.1</v>
      </c>
      <c r="F46" s="230">
        <v>0.2</v>
      </c>
      <c r="G46" s="58"/>
      <c r="H46" s="233"/>
      <c r="I46" s="233"/>
      <c r="J46" s="58" t="s">
        <v>1044</v>
      </c>
      <c r="K46" s="110">
        <v>250205.85</v>
      </c>
      <c r="L46" s="110">
        <v>281111.45999999996</v>
      </c>
    </row>
    <row r="47" spans="1:26" x14ac:dyDescent="0.25">
      <c r="A47" s="370" t="s">
        <v>1086</v>
      </c>
      <c r="B47" s="58" t="s">
        <v>1087</v>
      </c>
      <c r="C47" s="58" t="s">
        <v>1058</v>
      </c>
      <c r="D47" s="59"/>
      <c r="E47" s="230"/>
      <c r="F47" s="230"/>
      <c r="G47" s="58"/>
      <c r="H47" s="233"/>
      <c r="I47" s="233"/>
      <c r="J47" s="58"/>
      <c r="K47" s="110">
        <v>0</v>
      </c>
      <c r="L47" s="110">
        <v>66000</v>
      </c>
    </row>
    <row r="48" spans="1:26" x14ac:dyDescent="0.25">
      <c r="A48" s="370" t="s">
        <v>1088</v>
      </c>
      <c r="B48" s="58" t="s">
        <v>1089</v>
      </c>
      <c r="C48" s="58"/>
      <c r="D48" s="59"/>
      <c r="E48" s="230"/>
      <c r="F48" s="230"/>
      <c r="G48" s="58"/>
      <c r="H48" s="233"/>
      <c r="I48" s="233"/>
      <c r="J48" s="58"/>
      <c r="K48" s="110">
        <v>0</v>
      </c>
      <c r="L48" s="110">
        <v>24084.3</v>
      </c>
    </row>
    <row r="49" spans="1:12" x14ac:dyDescent="0.25">
      <c r="A49" s="370" t="s">
        <v>1090</v>
      </c>
      <c r="B49" s="58" t="s">
        <v>1091</v>
      </c>
      <c r="C49" s="58" t="s">
        <v>1058</v>
      </c>
      <c r="D49" s="59"/>
      <c r="E49" s="230"/>
      <c r="F49" s="230"/>
      <c r="G49" s="58"/>
      <c r="H49" s="233"/>
      <c r="I49" s="233"/>
      <c r="J49" s="58"/>
      <c r="K49" s="110">
        <v>849506.97</v>
      </c>
      <c r="L49" s="110">
        <v>22788.5</v>
      </c>
    </row>
    <row r="50" spans="1:12" x14ac:dyDescent="0.25">
      <c r="A50" s="370" t="s">
        <v>1092</v>
      </c>
      <c r="B50" s="58" t="s">
        <v>334</v>
      </c>
      <c r="C50" s="58"/>
      <c r="D50" s="59"/>
      <c r="E50" s="230"/>
      <c r="F50" s="230"/>
      <c r="G50" s="58"/>
      <c r="H50" s="233"/>
      <c r="I50" s="233"/>
      <c r="J50" s="58"/>
      <c r="K50" s="110">
        <v>1618500</v>
      </c>
      <c r="L50" s="110">
        <v>0</v>
      </c>
    </row>
    <row r="51" spans="1:12" x14ac:dyDescent="0.25">
      <c r="A51" s="370" t="s">
        <v>1093</v>
      </c>
      <c r="B51" s="58" t="s">
        <v>1094</v>
      </c>
      <c r="C51" s="58" t="s">
        <v>1058</v>
      </c>
      <c r="D51" s="59">
        <v>0.4</v>
      </c>
      <c r="E51" s="230"/>
      <c r="F51" s="230"/>
      <c r="G51" s="58"/>
      <c r="H51" s="233"/>
      <c r="I51" s="233"/>
      <c r="J51" s="58" t="s">
        <v>1044</v>
      </c>
      <c r="K51" s="110">
        <v>150369.22</v>
      </c>
      <c r="L51" s="110">
        <v>0</v>
      </c>
    </row>
    <row r="52" spans="1:12" x14ac:dyDescent="0.25">
      <c r="A52" s="370" t="s">
        <v>1095</v>
      </c>
      <c r="B52" s="58" t="s">
        <v>1096</v>
      </c>
      <c r="C52" s="58" t="s">
        <v>1097</v>
      </c>
      <c r="D52" s="59"/>
      <c r="E52" s="230"/>
      <c r="F52" s="230"/>
      <c r="G52" s="58"/>
      <c r="H52" s="233"/>
      <c r="I52" s="233"/>
      <c r="J52" s="58"/>
      <c r="K52" s="110">
        <v>550369</v>
      </c>
      <c r="L52" s="110">
        <v>0</v>
      </c>
    </row>
    <row r="53" spans="1:12" x14ac:dyDescent="0.25">
      <c r="A53" s="370" t="s">
        <v>1098</v>
      </c>
      <c r="B53" s="58" t="s">
        <v>1099</v>
      </c>
      <c r="C53" s="58" t="s">
        <v>1097</v>
      </c>
      <c r="D53" s="59"/>
      <c r="E53" s="230"/>
      <c r="F53" s="230"/>
      <c r="G53" s="58"/>
      <c r="H53" s="233"/>
      <c r="I53" s="233"/>
      <c r="J53" s="58" t="s">
        <v>1100</v>
      </c>
      <c r="K53" s="110">
        <v>330560.33</v>
      </c>
      <c r="L53" s="110">
        <v>0</v>
      </c>
    </row>
    <row r="54" spans="1:12" x14ac:dyDescent="0.25">
      <c r="A54" s="370" t="s">
        <v>1101</v>
      </c>
      <c r="B54" s="58" t="s">
        <v>1102</v>
      </c>
      <c r="C54" s="58" t="s">
        <v>1103</v>
      </c>
      <c r="D54" s="124"/>
      <c r="E54" s="230"/>
      <c r="F54" s="230"/>
      <c r="G54" s="58"/>
      <c r="H54" s="233"/>
      <c r="I54" s="233"/>
      <c r="J54" s="58"/>
      <c r="K54" s="110">
        <v>300000</v>
      </c>
      <c r="L54" s="110">
        <v>0</v>
      </c>
    </row>
    <row r="55" spans="1:12" x14ac:dyDescent="0.25">
      <c r="A55" s="373"/>
      <c r="B55" s="243"/>
      <c r="C55" s="243"/>
      <c r="D55" s="58"/>
      <c r="E55" s="58"/>
      <c r="F55" s="58"/>
      <c r="G55" s="243"/>
      <c r="H55" s="243"/>
      <c r="I55" s="243"/>
      <c r="J55" s="243"/>
      <c r="K55" s="374"/>
      <c r="L55" s="375"/>
    </row>
    <row r="56" spans="1:12" x14ac:dyDescent="0.25">
      <c r="A56" s="353" t="s">
        <v>168</v>
      </c>
      <c r="B56" s="246"/>
      <c r="C56" s="246"/>
      <c r="D56" s="354"/>
      <c r="E56" s="354"/>
      <c r="F56" s="354"/>
      <c r="G56" s="246"/>
      <c r="H56" s="246"/>
      <c r="I56" s="246"/>
      <c r="J56" s="246"/>
      <c r="K56" s="363">
        <v>112940381</v>
      </c>
      <c r="L56" s="376">
        <v>91261031.120000035</v>
      </c>
    </row>
    <row r="57" spans="1:12" x14ac:dyDescent="0.2">
      <c r="E57" s="271"/>
      <c r="F57" s="271"/>
      <c r="H57" s="271"/>
      <c r="I57" s="271"/>
    </row>
    <row r="58" spans="1:12" x14ac:dyDescent="0.2">
      <c r="E58" s="271"/>
      <c r="F58" s="271"/>
      <c r="H58" s="271"/>
      <c r="I58" s="271"/>
    </row>
    <row r="59" spans="1:12" x14ac:dyDescent="0.2">
      <c r="E59" s="271"/>
      <c r="F59" s="271"/>
      <c r="H59" s="271"/>
      <c r="I59" s="271"/>
    </row>
    <row r="60" spans="1:12" x14ac:dyDescent="0.2">
      <c r="E60" s="271"/>
      <c r="F60" s="271"/>
      <c r="H60" s="271"/>
      <c r="I60" s="271"/>
    </row>
    <row r="61" spans="1:12" x14ac:dyDescent="0.2">
      <c r="E61" s="271"/>
      <c r="F61" s="271"/>
      <c r="H61" s="271"/>
      <c r="I61" s="271"/>
    </row>
    <row r="62" spans="1:12" x14ac:dyDescent="0.2">
      <c r="E62" s="271"/>
      <c r="F62" s="271"/>
      <c r="H62" s="271"/>
      <c r="I62" s="271"/>
    </row>
    <row r="63" spans="1:12" x14ac:dyDescent="0.2">
      <c r="E63" s="271"/>
      <c r="F63" s="271"/>
      <c r="H63" s="271"/>
      <c r="I63" s="271"/>
    </row>
    <row r="64" spans="1:12" x14ac:dyDescent="0.2">
      <c r="E64" s="271"/>
      <c r="F64" s="271"/>
      <c r="H64" s="271"/>
      <c r="I64" s="271"/>
    </row>
    <row r="65" spans="5:9" x14ac:dyDescent="0.2">
      <c r="E65" s="271"/>
      <c r="F65" s="271"/>
      <c r="H65" s="271"/>
      <c r="I65" s="271"/>
    </row>
    <row r="66" spans="5:9" x14ac:dyDescent="0.2">
      <c r="E66" s="271"/>
      <c r="F66" s="271"/>
      <c r="H66" s="271"/>
      <c r="I66" s="271"/>
    </row>
    <row r="67" spans="5:9" x14ac:dyDescent="0.2">
      <c r="E67" s="271"/>
      <c r="F67" s="271"/>
      <c r="H67" s="271"/>
      <c r="I67" s="271"/>
    </row>
    <row r="68" spans="5:9" x14ac:dyDescent="0.2">
      <c r="E68" s="271"/>
      <c r="F68" s="271"/>
      <c r="H68" s="271"/>
      <c r="I68" s="271"/>
    </row>
    <row r="69" spans="5:9" x14ac:dyDescent="0.2">
      <c r="E69" s="271"/>
      <c r="F69" s="271"/>
      <c r="H69" s="271"/>
      <c r="I69" s="271"/>
    </row>
    <row r="70" spans="5:9" x14ac:dyDescent="0.2">
      <c r="E70" s="271"/>
      <c r="F70" s="271"/>
      <c r="H70" s="271"/>
      <c r="I70" s="271"/>
    </row>
    <row r="71" spans="5:9" x14ac:dyDescent="0.2">
      <c r="E71" s="271"/>
      <c r="F71" s="271"/>
      <c r="H71" s="271"/>
      <c r="I71" s="271"/>
    </row>
    <row r="72" spans="5:9" x14ac:dyDescent="0.2">
      <c r="E72" s="271"/>
      <c r="F72" s="271"/>
      <c r="H72" s="271"/>
      <c r="I72" s="271"/>
    </row>
    <row r="73" spans="5:9" x14ac:dyDescent="0.2">
      <c r="E73" s="271"/>
      <c r="F73" s="271"/>
      <c r="H73" s="271"/>
      <c r="I73" s="271"/>
    </row>
    <row r="74" spans="5:9" x14ac:dyDescent="0.2">
      <c r="E74" s="271"/>
      <c r="F74" s="271"/>
      <c r="H74" s="271"/>
      <c r="I74" s="271"/>
    </row>
    <row r="75" spans="5:9" x14ac:dyDescent="0.2">
      <c r="E75" s="271"/>
      <c r="F75" s="271"/>
      <c r="H75" s="271"/>
      <c r="I75" s="271"/>
    </row>
    <row r="76" spans="5:9" x14ac:dyDescent="0.2">
      <c r="E76" s="271"/>
      <c r="F76" s="271"/>
      <c r="H76" s="271"/>
      <c r="I76" s="271"/>
    </row>
    <row r="77" spans="5:9" x14ac:dyDescent="0.2">
      <c r="E77" s="271"/>
      <c r="F77" s="271"/>
      <c r="H77" s="271"/>
      <c r="I77" s="271"/>
    </row>
    <row r="78" spans="5:9" x14ac:dyDescent="0.2">
      <c r="E78" s="271"/>
      <c r="F78" s="271"/>
      <c r="H78" s="271"/>
      <c r="I78" s="271"/>
    </row>
    <row r="79" spans="5:9" x14ac:dyDescent="0.2">
      <c r="E79" s="271"/>
      <c r="F79" s="271"/>
      <c r="H79" s="271"/>
      <c r="I79" s="271"/>
    </row>
    <row r="80" spans="5:9" x14ac:dyDescent="0.2">
      <c r="E80" s="271"/>
      <c r="F80" s="271"/>
      <c r="H80" s="271"/>
      <c r="I80" s="271"/>
    </row>
    <row r="81" spans="5:9" x14ac:dyDescent="0.2">
      <c r="E81" s="271"/>
      <c r="F81" s="271"/>
      <c r="H81" s="271"/>
      <c r="I81" s="271"/>
    </row>
    <row r="82" spans="5:9" x14ac:dyDescent="0.2">
      <c r="E82" s="271"/>
      <c r="F82" s="271"/>
      <c r="H82" s="271"/>
      <c r="I82" s="271"/>
    </row>
    <row r="83" spans="5:9" x14ac:dyDescent="0.2">
      <c r="E83" s="271"/>
      <c r="F83" s="271"/>
      <c r="H83" s="271"/>
      <c r="I83" s="271"/>
    </row>
    <row r="84" spans="5:9" x14ac:dyDescent="0.2">
      <c r="E84" s="271"/>
      <c r="F84" s="271"/>
      <c r="H84" s="271"/>
      <c r="I84" s="271"/>
    </row>
    <row r="85" spans="5:9" x14ac:dyDescent="0.2">
      <c r="E85" s="271"/>
      <c r="F85" s="271"/>
      <c r="H85" s="271"/>
      <c r="I85" s="271"/>
    </row>
    <row r="86" spans="5:9" x14ac:dyDescent="0.2">
      <c r="E86" s="271"/>
      <c r="F86" s="271"/>
      <c r="H86" s="271"/>
      <c r="I86" s="271"/>
    </row>
    <row r="87" spans="5:9" x14ac:dyDescent="0.2">
      <c r="E87" s="271"/>
      <c r="F87" s="271"/>
      <c r="H87" s="271"/>
      <c r="I87" s="271"/>
    </row>
    <row r="88" spans="5:9" x14ac:dyDescent="0.2">
      <c r="E88" s="271"/>
      <c r="F88" s="271"/>
      <c r="H88" s="271"/>
      <c r="I88" s="271"/>
    </row>
    <row r="89" spans="5:9" x14ac:dyDescent="0.2">
      <c r="E89" s="271"/>
      <c r="F89" s="271"/>
      <c r="H89" s="271"/>
      <c r="I89" s="271"/>
    </row>
    <row r="90" spans="5:9" x14ac:dyDescent="0.2">
      <c r="E90" s="271"/>
      <c r="F90" s="271"/>
      <c r="H90" s="271"/>
      <c r="I90" s="271"/>
    </row>
    <row r="91" spans="5:9" x14ac:dyDescent="0.2">
      <c r="E91" s="271"/>
      <c r="F91" s="271"/>
      <c r="H91" s="271"/>
      <c r="I91" s="271"/>
    </row>
    <row r="92" spans="5:9" x14ac:dyDescent="0.2">
      <c r="E92" s="271"/>
      <c r="F92" s="271"/>
      <c r="H92" s="271"/>
      <c r="I92" s="271"/>
    </row>
    <row r="93" spans="5:9" x14ac:dyDescent="0.2">
      <c r="E93" s="271"/>
      <c r="F93" s="271"/>
      <c r="H93" s="271"/>
      <c r="I93" s="271"/>
    </row>
    <row r="94" spans="5:9" x14ac:dyDescent="0.2">
      <c r="E94" s="271"/>
      <c r="F94" s="271"/>
      <c r="H94" s="271"/>
      <c r="I94" s="271"/>
    </row>
    <row r="95" spans="5:9" x14ac:dyDescent="0.2">
      <c r="E95" s="271"/>
      <c r="F95" s="271"/>
      <c r="H95" s="271"/>
      <c r="I95" s="271"/>
    </row>
    <row r="96" spans="5:9" x14ac:dyDescent="0.2">
      <c r="E96" s="271"/>
      <c r="F96" s="271"/>
      <c r="H96" s="271"/>
      <c r="I96" s="271"/>
    </row>
    <row r="97" spans="5:9" x14ac:dyDescent="0.2">
      <c r="E97" s="271"/>
      <c r="F97" s="271"/>
      <c r="H97" s="271"/>
      <c r="I97" s="271"/>
    </row>
    <row r="98" spans="5:9" x14ac:dyDescent="0.2">
      <c r="E98" s="271"/>
      <c r="F98" s="271"/>
      <c r="H98" s="271"/>
      <c r="I98" s="271"/>
    </row>
    <row r="99" spans="5:9" x14ac:dyDescent="0.2">
      <c r="E99" s="271"/>
      <c r="F99" s="271"/>
      <c r="H99" s="271"/>
      <c r="I99" s="271"/>
    </row>
    <row r="100" spans="5:9" x14ac:dyDescent="0.2">
      <c r="E100" s="271"/>
      <c r="F100" s="271"/>
      <c r="H100" s="271"/>
      <c r="I100" s="271"/>
    </row>
    <row r="101" spans="5:9" x14ac:dyDescent="0.2">
      <c r="E101" s="271"/>
      <c r="F101" s="271"/>
      <c r="H101" s="271"/>
      <c r="I101" s="271"/>
    </row>
    <row r="102" spans="5:9" x14ac:dyDescent="0.2">
      <c r="E102" s="271"/>
      <c r="F102" s="271"/>
      <c r="H102" s="271"/>
      <c r="I102" s="271"/>
    </row>
    <row r="103" spans="5:9" x14ac:dyDescent="0.2">
      <c r="E103" s="271"/>
      <c r="F103" s="271"/>
      <c r="H103" s="271"/>
      <c r="I103" s="271"/>
    </row>
    <row r="104" spans="5:9" x14ac:dyDescent="0.2">
      <c r="E104" s="271"/>
      <c r="F104" s="271"/>
      <c r="H104" s="271"/>
      <c r="I104" s="271"/>
    </row>
    <row r="105" spans="5:9" x14ac:dyDescent="0.2">
      <c r="E105" s="271"/>
      <c r="F105" s="271"/>
      <c r="H105" s="271"/>
      <c r="I105" s="271"/>
    </row>
    <row r="106" spans="5:9" x14ac:dyDescent="0.2">
      <c r="E106" s="271"/>
      <c r="F106" s="271"/>
      <c r="H106" s="271"/>
      <c r="I106" s="271"/>
    </row>
    <row r="107" spans="5:9" x14ac:dyDescent="0.2">
      <c r="E107" s="271"/>
      <c r="F107" s="271"/>
      <c r="H107" s="271"/>
      <c r="I107" s="271"/>
    </row>
    <row r="108" spans="5:9" x14ac:dyDescent="0.2">
      <c r="E108" s="271"/>
      <c r="F108" s="271"/>
      <c r="H108" s="271"/>
      <c r="I108" s="271"/>
    </row>
    <row r="109" spans="5:9" x14ac:dyDescent="0.2">
      <c r="E109" s="271"/>
      <c r="F109" s="271"/>
      <c r="H109" s="271"/>
      <c r="I109" s="271"/>
    </row>
    <row r="110" spans="5:9" x14ac:dyDescent="0.2">
      <c r="E110" s="271"/>
      <c r="F110" s="271"/>
      <c r="H110" s="271"/>
      <c r="I110" s="271"/>
    </row>
    <row r="111" spans="5:9" x14ac:dyDescent="0.2">
      <c r="E111" s="271"/>
      <c r="F111" s="271"/>
      <c r="H111" s="271"/>
      <c r="I111" s="271"/>
    </row>
    <row r="112" spans="5:9" x14ac:dyDescent="0.2">
      <c r="E112" s="271"/>
      <c r="F112" s="271"/>
      <c r="H112" s="271"/>
      <c r="I112" s="271"/>
    </row>
    <row r="113" spans="5:9" x14ac:dyDescent="0.2">
      <c r="E113" s="271"/>
      <c r="F113" s="271"/>
      <c r="H113" s="271"/>
      <c r="I113" s="271"/>
    </row>
    <row r="114" spans="5:9" x14ac:dyDescent="0.2">
      <c r="E114" s="271"/>
      <c r="F114" s="271"/>
      <c r="H114" s="271"/>
      <c r="I114" s="271"/>
    </row>
    <row r="115" spans="5:9" x14ac:dyDescent="0.2">
      <c r="E115" s="271"/>
      <c r="F115" s="271"/>
      <c r="H115" s="271"/>
      <c r="I115" s="271"/>
    </row>
    <row r="116" spans="5:9" x14ac:dyDescent="0.2">
      <c r="E116" s="271"/>
      <c r="F116" s="271"/>
      <c r="H116" s="271"/>
      <c r="I116" s="271"/>
    </row>
    <row r="117" spans="5:9" x14ac:dyDescent="0.2">
      <c r="E117" s="271"/>
      <c r="F117" s="271"/>
      <c r="H117" s="271"/>
      <c r="I117" s="271"/>
    </row>
    <row r="118" spans="5:9" x14ac:dyDescent="0.2">
      <c r="E118" s="271"/>
      <c r="F118" s="271"/>
      <c r="H118" s="271"/>
      <c r="I118" s="271"/>
    </row>
    <row r="119" spans="5:9" x14ac:dyDescent="0.2">
      <c r="E119" s="271"/>
      <c r="F119" s="271"/>
      <c r="H119" s="271"/>
      <c r="I119" s="271"/>
    </row>
    <row r="120" spans="5:9" x14ac:dyDescent="0.2">
      <c r="E120" s="271"/>
      <c r="F120" s="271"/>
      <c r="H120" s="271"/>
      <c r="I120" s="271"/>
    </row>
    <row r="121" spans="5:9" x14ac:dyDescent="0.2">
      <c r="E121" s="271"/>
      <c r="F121" s="271"/>
      <c r="H121" s="271"/>
      <c r="I121" s="271"/>
    </row>
    <row r="122" spans="5:9" x14ac:dyDescent="0.2">
      <c r="E122" s="271"/>
      <c r="F122" s="271"/>
      <c r="H122" s="271"/>
      <c r="I122" s="271"/>
    </row>
    <row r="123" spans="5:9" x14ac:dyDescent="0.2">
      <c r="E123" s="271"/>
      <c r="F123" s="271"/>
      <c r="H123" s="271"/>
      <c r="I123" s="271"/>
    </row>
    <row r="124" spans="5:9" x14ac:dyDescent="0.2">
      <c r="E124" s="271"/>
      <c r="F124" s="271"/>
      <c r="H124" s="271"/>
      <c r="I124" s="271"/>
    </row>
    <row r="125" spans="5:9" x14ac:dyDescent="0.2">
      <c r="E125" s="271"/>
      <c r="F125" s="271"/>
      <c r="H125" s="271"/>
      <c r="I125" s="271"/>
    </row>
    <row r="126" spans="5:9" x14ac:dyDescent="0.2">
      <c r="E126" s="271"/>
      <c r="F126" s="271"/>
      <c r="H126" s="271"/>
      <c r="I126" s="271"/>
    </row>
    <row r="127" spans="5:9" x14ac:dyDescent="0.2">
      <c r="E127" s="271"/>
      <c r="F127" s="271"/>
      <c r="H127" s="271"/>
      <c r="I127" s="271"/>
    </row>
    <row r="128" spans="5:9" x14ac:dyDescent="0.2">
      <c r="E128" s="271"/>
      <c r="F128" s="271"/>
      <c r="H128" s="271"/>
      <c r="I128" s="271"/>
    </row>
    <row r="129" spans="5:9" x14ac:dyDescent="0.2">
      <c r="E129" s="271"/>
      <c r="F129" s="271"/>
      <c r="H129" s="271"/>
      <c r="I129" s="271"/>
    </row>
    <row r="130" spans="5:9" x14ac:dyDescent="0.2">
      <c r="E130" s="271"/>
      <c r="F130" s="271"/>
      <c r="H130" s="271"/>
      <c r="I130" s="271"/>
    </row>
    <row r="131" spans="5:9" x14ac:dyDescent="0.2">
      <c r="E131" s="271"/>
      <c r="F131" s="271"/>
      <c r="H131" s="271"/>
      <c r="I131" s="271"/>
    </row>
    <row r="132" spans="5:9" x14ac:dyDescent="0.2">
      <c r="E132" s="271"/>
      <c r="F132" s="271"/>
      <c r="H132" s="271"/>
      <c r="I132" s="271"/>
    </row>
    <row r="133" spans="5:9" x14ac:dyDescent="0.2">
      <c r="E133" s="271"/>
      <c r="F133" s="271"/>
      <c r="H133" s="271"/>
      <c r="I133" s="271"/>
    </row>
    <row r="134" spans="5:9" x14ac:dyDescent="0.2">
      <c r="E134" s="271"/>
      <c r="F134" s="271"/>
      <c r="H134" s="271"/>
      <c r="I134" s="271"/>
    </row>
    <row r="135" spans="5:9" x14ac:dyDescent="0.2">
      <c r="E135" s="271"/>
      <c r="F135" s="271"/>
      <c r="H135" s="271"/>
      <c r="I135" s="271"/>
    </row>
    <row r="136" spans="5:9" x14ac:dyDescent="0.2">
      <c r="E136" s="271"/>
      <c r="F136" s="271"/>
      <c r="H136" s="271"/>
      <c r="I136" s="271"/>
    </row>
    <row r="137" spans="5:9" x14ac:dyDescent="0.2">
      <c r="E137" s="271"/>
      <c r="F137" s="271"/>
      <c r="H137" s="271"/>
      <c r="I137" s="271"/>
    </row>
    <row r="138" spans="5:9" x14ac:dyDescent="0.2">
      <c r="E138" s="271"/>
      <c r="F138" s="271"/>
      <c r="H138" s="271"/>
      <c r="I138" s="271"/>
    </row>
    <row r="139" spans="5:9" x14ac:dyDescent="0.2">
      <c r="E139" s="271"/>
      <c r="F139" s="271"/>
      <c r="H139" s="271"/>
      <c r="I139" s="271"/>
    </row>
    <row r="140" spans="5:9" x14ac:dyDescent="0.2">
      <c r="E140" s="271"/>
      <c r="F140" s="271"/>
      <c r="H140" s="271"/>
      <c r="I140" s="271"/>
    </row>
    <row r="141" spans="5:9" x14ac:dyDescent="0.2">
      <c r="E141" s="271"/>
      <c r="F141" s="271"/>
      <c r="H141" s="271"/>
      <c r="I141" s="271"/>
    </row>
    <row r="142" spans="5:9" x14ac:dyDescent="0.2">
      <c r="E142" s="271"/>
      <c r="F142" s="271"/>
      <c r="H142" s="271"/>
      <c r="I142" s="271"/>
    </row>
    <row r="143" spans="5:9" x14ac:dyDescent="0.2">
      <c r="E143" s="271"/>
      <c r="F143" s="271"/>
      <c r="H143" s="271"/>
      <c r="I143" s="271"/>
    </row>
    <row r="144" spans="5:9" x14ac:dyDescent="0.2">
      <c r="E144" s="271"/>
      <c r="F144" s="271"/>
      <c r="H144" s="271"/>
      <c r="I144" s="271"/>
    </row>
    <row r="145" spans="5:9" x14ac:dyDescent="0.2">
      <c r="E145" s="271"/>
      <c r="F145" s="271"/>
      <c r="H145" s="271"/>
      <c r="I145" s="271"/>
    </row>
    <row r="146" spans="5:9" x14ac:dyDescent="0.2">
      <c r="E146" s="271"/>
      <c r="F146" s="271"/>
      <c r="H146" s="271"/>
      <c r="I146" s="271"/>
    </row>
    <row r="147" spans="5:9" x14ac:dyDescent="0.2">
      <c r="E147" s="271"/>
      <c r="F147" s="271"/>
      <c r="H147" s="271"/>
      <c r="I147" s="271"/>
    </row>
    <row r="148" spans="5:9" x14ac:dyDescent="0.2">
      <c r="E148" s="271"/>
      <c r="F148" s="271"/>
      <c r="H148" s="271"/>
      <c r="I148" s="271"/>
    </row>
    <row r="149" spans="5:9" x14ac:dyDescent="0.2">
      <c r="E149" s="271"/>
      <c r="F149" s="271"/>
      <c r="H149" s="271"/>
      <c r="I149" s="271"/>
    </row>
    <row r="150" spans="5:9" x14ac:dyDescent="0.2">
      <c r="E150" s="271"/>
      <c r="F150" s="271"/>
      <c r="H150" s="271"/>
      <c r="I150" s="271"/>
    </row>
    <row r="151" spans="5:9" x14ac:dyDescent="0.2">
      <c r="E151" s="271"/>
      <c r="F151" s="271"/>
      <c r="H151" s="271"/>
      <c r="I151" s="271"/>
    </row>
    <row r="152" spans="5:9" x14ac:dyDescent="0.2">
      <c r="E152" s="271"/>
      <c r="F152" s="271"/>
      <c r="H152" s="271"/>
      <c r="I152" s="271"/>
    </row>
    <row r="153" spans="5:9" x14ac:dyDescent="0.2">
      <c r="E153" s="271"/>
      <c r="F153" s="271"/>
      <c r="H153" s="271"/>
      <c r="I153" s="271"/>
    </row>
    <row r="154" spans="5:9" x14ac:dyDescent="0.2">
      <c r="E154" s="271"/>
      <c r="F154" s="271"/>
      <c r="H154" s="271"/>
      <c r="I154" s="271"/>
    </row>
    <row r="155" spans="5:9" x14ac:dyDescent="0.2">
      <c r="E155" s="271"/>
      <c r="F155" s="271"/>
      <c r="H155" s="271"/>
      <c r="I155" s="271"/>
    </row>
    <row r="156" spans="5:9" x14ac:dyDescent="0.2">
      <c r="E156" s="271"/>
      <c r="F156" s="271"/>
      <c r="H156" s="271"/>
      <c r="I156" s="271"/>
    </row>
    <row r="157" spans="5:9" x14ac:dyDescent="0.2">
      <c r="E157" s="271"/>
      <c r="F157" s="271"/>
      <c r="H157" s="271"/>
      <c r="I157" s="271"/>
    </row>
    <row r="158" spans="5:9" x14ac:dyDescent="0.2">
      <c r="E158" s="271"/>
      <c r="F158" s="271"/>
      <c r="H158" s="271"/>
      <c r="I158" s="271"/>
    </row>
    <row r="159" spans="5:9" x14ac:dyDescent="0.2">
      <c r="E159" s="271"/>
      <c r="F159" s="271"/>
      <c r="H159" s="271"/>
      <c r="I159" s="271"/>
    </row>
    <row r="160" spans="5:9" x14ac:dyDescent="0.2">
      <c r="E160" s="271"/>
      <c r="F160" s="271"/>
      <c r="H160" s="271"/>
      <c r="I160" s="271"/>
    </row>
    <row r="161" spans="5:9" x14ac:dyDescent="0.2">
      <c r="E161" s="271"/>
      <c r="F161" s="271"/>
      <c r="H161" s="271"/>
      <c r="I161" s="271"/>
    </row>
    <row r="162" spans="5:9" x14ac:dyDescent="0.2">
      <c r="E162" s="271"/>
      <c r="F162" s="271"/>
      <c r="H162" s="271"/>
      <c r="I162" s="271"/>
    </row>
    <row r="163" spans="5:9" x14ac:dyDescent="0.2">
      <c r="E163" s="271"/>
      <c r="F163" s="271"/>
      <c r="H163" s="271"/>
      <c r="I163" s="271"/>
    </row>
    <row r="164" spans="5:9" x14ac:dyDescent="0.2">
      <c r="E164" s="271"/>
      <c r="F164" s="271"/>
      <c r="H164" s="271"/>
      <c r="I164" s="271"/>
    </row>
    <row r="165" spans="5:9" x14ac:dyDescent="0.2">
      <c r="E165" s="271"/>
      <c r="F165" s="271"/>
      <c r="H165" s="271"/>
      <c r="I165" s="271"/>
    </row>
    <row r="166" spans="5:9" x14ac:dyDescent="0.2">
      <c r="E166" s="271"/>
      <c r="F166" s="271"/>
      <c r="H166" s="271"/>
      <c r="I166" s="271"/>
    </row>
    <row r="167" spans="5:9" x14ac:dyDescent="0.2">
      <c r="E167" s="271"/>
      <c r="F167" s="271"/>
      <c r="H167" s="271"/>
      <c r="I167" s="271"/>
    </row>
    <row r="168" spans="5:9" x14ac:dyDescent="0.2">
      <c r="E168" s="271"/>
      <c r="F168" s="271"/>
      <c r="H168" s="271"/>
      <c r="I168" s="271"/>
    </row>
    <row r="169" spans="5:9" x14ac:dyDescent="0.2">
      <c r="E169" s="271"/>
      <c r="F169" s="271"/>
      <c r="H169" s="271"/>
      <c r="I169" s="271"/>
    </row>
    <row r="170" spans="5:9" x14ac:dyDescent="0.2">
      <c r="E170" s="271"/>
      <c r="F170" s="271"/>
      <c r="H170" s="271"/>
      <c r="I170" s="271"/>
    </row>
    <row r="171" spans="5:9" x14ac:dyDescent="0.2">
      <c r="E171" s="271"/>
      <c r="F171" s="271"/>
      <c r="H171" s="271"/>
      <c r="I171" s="271"/>
    </row>
    <row r="172" spans="5:9" x14ac:dyDescent="0.2">
      <c r="E172" s="271"/>
      <c r="F172" s="271"/>
      <c r="H172" s="271"/>
      <c r="I172" s="271"/>
    </row>
    <row r="173" spans="5:9" x14ac:dyDescent="0.2">
      <c r="E173" s="271"/>
      <c r="F173" s="271"/>
      <c r="H173" s="271"/>
      <c r="I173" s="271"/>
    </row>
    <row r="174" spans="5:9" x14ac:dyDescent="0.2">
      <c r="E174" s="271"/>
      <c r="F174" s="271"/>
      <c r="H174" s="271"/>
      <c r="I174" s="271"/>
    </row>
    <row r="175" spans="5:9" x14ac:dyDescent="0.2">
      <c r="E175" s="271"/>
      <c r="F175" s="271"/>
      <c r="H175" s="271"/>
      <c r="I175" s="271"/>
    </row>
    <row r="176" spans="5:9" x14ac:dyDescent="0.2">
      <c r="E176" s="271"/>
      <c r="F176" s="271"/>
      <c r="H176" s="271"/>
      <c r="I176" s="271"/>
    </row>
    <row r="177" spans="5:9" x14ac:dyDescent="0.2">
      <c r="E177" s="271"/>
      <c r="F177" s="271"/>
      <c r="H177" s="271"/>
      <c r="I177" s="271"/>
    </row>
    <row r="178" spans="5:9" x14ac:dyDescent="0.2">
      <c r="E178" s="271"/>
      <c r="F178" s="271"/>
      <c r="H178" s="271"/>
      <c r="I178" s="271"/>
    </row>
    <row r="179" spans="5:9" x14ac:dyDescent="0.2">
      <c r="E179" s="271"/>
      <c r="F179" s="271"/>
      <c r="H179" s="271"/>
      <c r="I179" s="271"/>
    </row>
    <row r="180" spans="5:9" x14ac:dyDescent="0.2">
      <c r="E180" s="271"/>
      <c r="F180" s="271"/>
      <c r="H180" s="271"/>
      <c r="I180" s="271"/>
    </row>
    <row r="181" spans="5:9" x14ac:dyDescent="0.2">
      <c r="E181" s="271"/>
      <c r="F181" s="271"/>
      <c r="H181" s="271"/>
      <c r="I181" s="271"/>
    </row>
    <row r="182" spans="5:9" x14ac:dyDescent="0.2">
      <c r="E182" s="271"/>
      <c r="F182" s="271"/>
      <c r="H182" s="271"/>
      <c r="I182" s="271"/>
    </row>
    <row r="183" spans="5:9" x14ac:dyDescent="0.2">
      <c r="E183" s="271"/>
      <c r="F183" s="271"/>
      <c r="H183" s="271"/>
      <c r="I183" s="271"/>
    </row>
    <row r="184" spans="5:9" x14ac:dyDescent="0.2">
      <c r="E184" s="271"/>
      <c r="F184" s="271"/>
      <c r="H184" s="271"/>
      <c r="I184" s="271"/>
    </row>
    <row r="185" spans="5:9" x14ac:dyDescent="0.2">
      <c r="E185" s="271"/>
      <c r="F185" s="271"/>
      <c r="H185" s="271"/>
      <c r="I185" s="271"/>
    </row>
    <row r="186" spans="5:9" x14ac:dyDescent="0.2">
      <c r="E186" s="271"/>
      <c r="F186" s="271"/>
      <c r="H186" s="271"/>
      <c r="I186" s="271"/>
    </row>
    <row r="187" spans="5:9" x14ac:dyDescent="0.2">
      <c r="E187" s="271"/>
      <c r="F187" s="271"/>
      <c r="H187" s="271"/>
      <c r="I187" s="271"/>
    </row>
    <row r="188" spans="5:9" x14ac:dyDescent="0.2">
      <c r="E188" s="271"/>
      <c r="F188" s="271"/>
      <c r="H188" s="271"/>
      <c r="I188" s="271"/>
    </row>
    <row r="189" spans="5:9" x14ac:dyDescent="0.2">
      <c r="E189" s="271"/>
      <c r="F189" s="271"/>
      <c r="H189" s="271"/>
      <c r="I189" s="271"/>
    </row>
    <row r="190" spans="5:9" x14ac:dyDescent="0.2">
      <c r="E190" s="271"/>
      <c r="F190" s="271"/>
      <c r="H190" s="271"/>
      <c r="I190" s="271"/>
    </row>
    <row r="191" spans="5:9" x14ac:dyDescent="0.2">
      <c r="E191" s="271"/>
      <c r="F191" s="271"/>
      <c r="H191" s="271"/>
      <c r="I191" s="271"/>
    </row>
    <row r="192" spans="5:9" x14ac:dyDescent="0.2">
      <c r="E192" s="271"/>
      <c r="F192" s="271"/>
      <c r="H192" s="271"/>
      <c r="I192" s="271"/>
    </row>
    <row r="193" spans="5:9" x14ac:dyDescent="0.2">
      <c r="E193" s="271"/>
      <c r="F193" s="271"/>
      <c r="H193" s="271"/>
      <c r="I193" s="271"/>
    </row>
    <row r="194" spans="5:9" x14ac:dyDescent="0.2">
      <c r="E194" s="271"/>
      <c r="F194" s="271"/>
      <c r="H194" s="271"/>
      <c r="I194" s="271"/>
    </row>
    <row r="195" spans="5:9" x14ac:dyDescent="0.2">
      <c r="E195" s="271"/>
      <c r="F195" s="271"/>
      <c r="H195" s="271"/>
      <c r="I195" s="271"/>
    </row>
    <row r="196" spans="5:9" x14ac:dyDescent="0.2">
      <c r="E196" s="271"/>
      <c r="F196" s="271"/>
      <c r="H196" s="271"/>
      <c r="I196" s="271"/>
    </row>
    <row r="197" spans="5:9" x14ac:dyDescent="0.2">
      <c r="E197" s="271"/>
      <c r="F197" s="271"/>
      <c r="H197" s="271"/>
      <c r="I197" s="271"/>
    </row>
    <row r="198" spans="5:9" x14ac:dyDescent="0.2">
      <c r="E198" s="271"/>
      <c r="F198" s="271"/>
      <c r="H198" s="271"/>
      <c r="I198" s="271"/>
    </row>
    <row r="199" spans="5:9" x14ac:dyDescent="0.2">
      <c r="E199" s="271"/>
      <c r="F199" s="271"/>
      <c r="H199" s="271"/>
      <c r="I199" s="271"/>
    </row>
    <row r="200" spans="5:9" x14ac:dyDescent="0.2">
      <c r="E200" s="271"/>
      <c r="F200" s="271"/>
      <c r="H200" s="271"/>
      <c r="I200" s="271"/>
    </row>
    <row r="201" spans="5:9" x14ac:dyDescent="0.2">
      <c r="E201" s="271"/>
      <c r="F201" s="271"/>
      <c r="H201" s="271"/>
      <c r="I201" s="271"/>
    </row>
    <row r="202" spans="5:9" x14ac:dyDescent="0.2">
      <c r="E202" s="271"/>
      <c r="F202" s="271"/>
      <c r="H202" s="271"/>
      <c r="I202" s="271"/>
    </row>
    <row r="203" spans="5:9" x14ac:dyDescent="0.2">
      <c r="E203" s="271"/>
      <c r="F203" s="271"/>
      <c r="H203" s="271"/>
      <c r="I203" s="271"/>
    </row>
    <row r="204" spans="5:9" x14ac:dyDescent="0.2">
      <c r="E204" s="271"/>
      <c r="F204" s="271"/>
      <c r="H204" s="271"/>
      <c r="I204" s="271"/>
    </row>
    <row r="205" spans="5:9" x14ac:dyDescent="0.2">
      <c r="E205" s="271"/>
      <c r="F205" s="271"/>
      <c r="H205" s="271"/>
      <c r="I205" s="271"/>
    </row>
    <row r="206" spans="5:9" x14ac:dyDescent="0.2">
      <c r="E206" s="271"/>
      <c r="F206" s="271"/>
      <c r="H206" s="271"/>
      <c r="I206" s="271"/>
    </row>
    <row r="207" spans="5:9" x14ac:dyDescent="0.2">
      <c r="E207" s="271"/>
      <c r="F207" s="271"/>
      <c r="H207" s="271"/>
      <c r="I207" s="271"/>
    </row>
    <row r="208" spans="5:9" x14ac:dyDescent="0.2">
      <c r="E208" s="271"/>
      <c r="F208" s="271"/>
      <c r="H208" s="271"/>
      <c r="I208" s="271"/>
    </row>
    <row r="209" spans="5:9" x14ac:dyDescent="0.2">
      <c r="E209" s="271"/>
      <c r="F209" s="271"/>
      <c r="H209" s="271"/>
      <c r="I209" s="271"/>
    </row>
    <row r="210" spans="5:9" x14ac:dyDescent="0.2">
      <c r="E210" s="271"/>
      <c r="F210" s="271"/>
      <c r="H210" s="271"/>
      <c r="I210" s="271"/>
    </row>
    <row r="211" spans="5:9" x14ac:dyDescent="0.2">
      <c r="E211" s="271"/>
      <c r="F211" s="271"/>
      <c r="H211" s="271"/>
      <c r="I211" s="271"/>
    </row>
    <row r="212" spans="5:9" x14ac:dyDescent="0.2">
      <c r="E212" s="271"/>
      <c r="F212" s="271"/>
      <c r="H212" s="271"/>
      <c r="I212" s="271"/>
    </row>
    <row r="213" spans="5:9" x14ac:dyDescent="0.2">
      <c r="E213" s="271"/>
      <c r="F213" s="271"/>
      <c r="H213" s="271"/>
      <c r="I213" s="271"/>
    </row>
    <row r="214" spans="5:9" x14ac:dyDescent="0.2">
      <c r="E214" s="271"/>
      <c r="F214" s="271"/>
      <c r="H214" s="271"/>
      <c r="I214" s="271"/>
    </row>
    <row r="215" spans="5:9" x14ac:dyDescent="0.2">
      <c r="E215" s="271"/>
      <c r="F215" s="271"/>
      <c r="H215" s="271"/>
      <c r="I215" s="271"/>
    </row>
    <row r="216" spans="5:9" x14ac:dyDescent="0.2">
      <c r="E216" s="271"/>
      <c r="F216" s="271"/>
      <c r="H216" s="271"/>
      <c r="I216" s="271"/>
    </row>
    <row r="217" spans="5:9" x14ac:dyDescent="0.2">
      <c r="E217" s="271"/>
      <c r="F217" s="271"/>
      <c r="H217" s="271"/>
      <c r="I217" s="271"/>
    </row>
    <row r="218" spans="5:9" x14ac:dyDescent="0.2">
      <c r="E218" s="271"/>
      <c r="F218" s="271"/>
      <c r="H218" s="271"/>
      <c r="I218" s="271"/>
    </row>
    <row r="219" spans="5:9" x14ac:dyDescent="0.2">
      <c r="E219" s="271"/>
      <c r="F219" s="271"/>
      <c r="H219" s="271"/>
      <c r="I219" s="271"/>
    </row>
    <row r="220" spans="5:9" x14ac:dyDescent="0.2">
      <c r="E220" s="271"/>
      <c r="F220" s="271"/>
      <c r="H220" s="271"/>
      <c r="I220" s="271"/>
    </row>
    <row r="221" spans="5:9" x14ac:dyDescent="0.2">
      <c r="E221" s="271"/>
      <c r="F221" s="271"/>
      <c r="H221" s="271"/>
      <c r="I221" s="271"/>
    </row>
    <row r="222" spans="5:9" x14ac:dyDescent="0.2">
      <c r="E222" s="271"/>
      <c r="F222" s="271"/>
      <c r="H222" s="271"/>
      <c r="I222" s="271"/>
    </row>
    <row r="223" spans="5:9" x14ac:dyDescent="0.2">
      <c r="E223" s="271"/>
      <c r="F223" s="271"/>
      <c r="H223" s="271"/>
      <c r="I223" s="271"/>
    </row>
    <row r="224" spans="5:9" x14ac:dyDescent="0.2">
      <c r="E224" s="271"/>
      <c r="F224" s="271"/>
      <c r="H224" s="271"/>
      <c r="I224" s="271"/>
    </row>
    <row r="225" spans="5:9" x14ac:dyDescent="0.2">
      <c r="E225" s="271"/>
      <c r="F225" s="271"/>
      <c r="H225" s="271"/>
      <c r="I225" s="271"/>
    </row>
    <row r="226" spans="5:9" x14ac:dyDescent="0.2">
      <c r="E226" s="271"/>
      <c r="F226" s="271"/>
      <c r="H226" s="271"/>
      <c r="I226" s="271"/>
    </row>
    <row r="227" spans="5:9" x14ac:dyDescent="0.2">
      <c r="E227" s="271"/>
      <c r="F227" s="271"/>
      <c r="H227" s="271"/>
      <c r="I227" s="271"/>
    </row>
    <row r="228" spans="5:9" x14ac:dyDescent="0.2">
      <c r="E228" s="271"/>
      <c r="F228" s="271"/>
      <c r="H228" s="271"/>
      <c r="I228" s="271"/>
    </row>
    <row r="229" spans="5:9" x14ac:dyDescent="0.2">
      <c r="E229" s="271"/>
      <c r="F229" s="271"/>
      <c r="H229" s="271"/>
      <c r="I229" s="271"/>
    </row>
    <row r="230" spans="5:9" x14ac:dyDescent="0.2">
      <c r="E230" s="271"/>
      <c r="F230" s="271"/>
      <c r="H230" s="271"/>
      <c r="I230" s="271"/>
    </row>
    <row r="231" spans="5:9" x14ac:dyDescent="0.2">
      <c r="E231" s="271"/>
      <c r="F231" s="271"/>
      <c r="H231" s="271"/>
      <c r="I231" s="271"/>
    </row>
    <row r="232" spans="5:9" x14ac:dyDescent="0.2">
      <c r="E232" s="271"/>
      <c r="F232" s="271"/>
      <c r="H232" s="271"/>
      <c r="I232" s="271"/>
    </row>
    <row r="233" spans="5:9" x14ac:dyDescent="0.2">
      <c r="E233" s="271"/>
      <c r="F233" s="271"/>
      <c r="H233" s="271"/>
      <c r="I233" s="271"/>
    </row>
    <row r="234" spans="5:9" x14ac:dyDescent="0.2">
      <c r="E234" s="271"/>
      <c r="F234" s="271"/>
      <c r="H234" s="271"/>
      <c r="I234" s="271"/>
    </row>
    <row r="235" spans="5:9" x14ac:dyDescent="0.2">
      <c r="E235" s="271"/>
      <c r="F235" s="271"/>
      <c r="H235" s="271"/>
      <c r="I235" s="271"/>
    </row>
    <row r="236" spans="5:9" x14ac:dyDescent="0.2">
      <c r="E236" s="271"/>
      <c r="F236" s="271"/>
      <c r="H236" s="271"/>
      <c r="I236" s="271"/>
    </row>
    <row r="237" spans="5:9" x14ac:dyDescent="0.2">
      <c r="E237" s="271"/>
      <c r="F237" s="271"/>
      <c r="H237" s="271"/>
      <c r="I237" s="271"/>
    </row>
    <row r="238" spans="5:9" x14ac:dyDescent="0.2">
      <c r="E238" s="271"/>
      <c r="F238" s="271"/>
      <c r="H238" s="271"/>
      <c r="I238" s="271"/>
    </row>
    <row r="239" spans="5:9" x14ac:dyDescent="0.2">
      <c r="E239" s="271"/>
      <c r="F239" s="271"/>
      <c r="H239" s="271"/>
      <c r="I239" s="271"/>
    </row>
    <row r="240" spans="5:9" x14ac:dyDescent="0.2">
      <c r="E240" s="271"/>
      <c r="F240" s="271"/>
      <c r="H240" s="271"/>
      <c r="I240" s="271"/>
    </row>
    <row r="241" spans="5:9" x14ac:dyDescent="0.2">
      <c r="E241" s="271"/>
      <c r="F241" s="271"/>
      <c r="H241" s="271"/>
      <c r="I241" s="271"/>
    </row>
    <row r="242" spans="5:9" x14ac:dyDescent="0.2">
      <c r="E242" s="271"/>
      <c r="F242" s="271"/>
      <c r="H242" s="271"/>
      <c r="I242" s="271"/>
    </row>
    <row r="243" spans="5:9" x14ac:dyDescent="0.2">
      <c r="E243" s="271"/>
      <c r="F243" s="271"/>
      <c r="H243" s="271"/>
      <c r="I243" s="271"/>
    </row>
    <row r="244" spans="5:9" x14ac:dyDescent="0.2">
      <c r="E244" s="271"/>
      <c r="F244" s="271"/>
      <c r="H244" s="271"/>
      <c r="I244" s="271"/>
    </row>
    <row r="245" spans="5:9" x14ac:dyDescent="0.2">
      <c r="E245" s="271"/>
      <c r="F245" s="271"/>
      <c r="H245" s="271"/>
      <c r="I245" s="271"/>
    </row>
    <row r="246" spans="5:9" x14ac:dyDescent="0.2">
      <c r="E246" s="271"/>
      <c r="F246" s="271"/>
      <c r="H246" s="271"/>
      <c r="I246" s="271"/>
    </row>
    <row r="247" spans="5:9" x14ac:dyDescent="0.2">
      <c r="E247" s="271"/>
      <c r="F247" s="271"/>
      <c r="H247" s="271"/>
      <c r="I247" s="271"/>
    </row>
    <row r="248" spans="5:9" x14ac:dyDescent="0.2">
      <c r="E248" s="271"/>
      <c r="F248" s="271"/>
      <c r="H248" s="271"/>
      <c r="I248" s="271"/>
    </row>
    <row r="249" spans="5:9" x14ac:dyDescent="0.2">
      <c r="E249" s="271"/>
      <c r="F249" s="271"/>
      <c r="H249" s="271"/>
      <c r="I249" s="271"/>
    </row>
    <row r="250" spans="5:9" x14ac:dyDescent="0.2">
      <c r="E250" s="271"/>
      <c r="F250" s="271"/>
      <c r="H250" s="271"/>
      <c r="I250" s="271"/>
    </row>
    <row r="251" spans="5:9" x14ac:dyDescent="0.2">
      <c r="E251" s="271"/>
      <c r="F251" s="271"/>
      <c r="H251" s="271"/>
      <c r="I251" s="271"/>
    </row>
    <row r="252" spans="5:9" x14ac:dyDescent="0.2">
      <c r="E252" s="271"/>
      <c r="F252" s="271"/>
      <c r="H252" s="271"/>
      <c r="I252" s="271"/>
    </row>
    <row r="253" spans="5:9" x14ac:dyDescent="0.2">
      <c r="E253" s="271"/>
      <c r="F253" s="271"/>
      <c r="H253" s="271"/>
      <c r="I253" s="271"/>
    </row>
    <row r="254" spans="5:9" x14ac:dyDescent="0.2">
      <c r="E254" s="271"/>
      <c r="F254" s="271"/>
      <c r="H254" s="271"/>
      <c r="I254" s="271"/>
    </row>
    <row r="255" spans="5:9" x14ac:dyDescent="0.2">
      <c r="E255" s="271"/>
      <c r="F255" s="271"/>
      <c r="H255" s="271"/>
      <c r="I255" s="271"/>
    </row>
    <row r="256" spans="5:9" x14ac:dyDescent="0.2">
      <c r="E256" s="271"/>
      <c r="F256" s="271"/>
      <c r="H256" s="271"/>
      <c r="I256" s="271"/>
    </row>
    <row r="257" spans="5:9" x14ac:dyDescent="0.2">
      <c r="E257" s="271"/>
      <c r="F257" s="271"/>
      <c r="H257" s="271"/>
      <c r="I257" s="271"/>
    </row>
    <row r="258" spans="5:9" x14ac:dyDescent="0.2">
      <c r="E258" s="271"/>
      <c r="F258" s="271"/>
      <c r="H258" s="271"/>
      <c r="I258" s="271"/>
    </row>
    <row r="259" spans="5:9" x14ac:dyDescent="0.2">
      <c r="E259" s="271"/>
      <c r="F259" s="271"/>
      <c r="H259" s="271"/>
      <c r="I259" s="271"/>
    </row>
    <row r="260" spans="5:9" x14ac:dyDescent="0.2">
      <c r="E260" s="271"/>
      <c r="F260" s="271"/>
      <c r="H260" s="271"/>
      <c r="I260" s="271"/>
    </row>
    <row r="261" spans="5:9" x14ac:dyDescent="0.2">
      <c r="E261" s="271"/>
      <c r="F261" s="271"/>
      <c r="H261" s="271"/>
      <c r="I261" s="271"/>
    </row>
    <row r="262" spans="5:9" x14ac:dyDescent="0.2">
      <c r="E262" s="271"/>
      <c r="F262" s="271"/>
      <c r="H262" s="271"/>
      <c r="I262" s="271"/>
    </row>
    <row r="263" spans="5:9" x14ac:dyDescent="0.2">
      <c r="E263" s="271"/>
      <c r="F263" s="271"/>
      <c r="H263" s="271"/>
      <c r="I263" s="271"/>
    </row>
    <row r="264" spans="5:9" x14ac:dyDescent="0.2">
      <c r="E264" s="271"/>
      <c r="F264" s="271"/>
      <c r="H264" s="271"/>
      <c r="I264" s="271"/>
    </row>
    <row r="265" spans="5:9" x14ac:dyDescent="0.2">
      <c r="E265" s="271"/>
      <c r="F265" s="271"/>
      <c r="H265" s="271"/>
      <c r="I265" s="271"/>
    </row>
    <row r="266" spans="5:9" x14ac:dyDescent="0.2">
      <c r="E266" s="271"/>
      <c r="F266" s="271"/>
      <c r="H266" s="271"/>
      <c r="I266" s="271"/>
    </row>
    <row r="267" spans="5:9" x14ac:dyDescent="0.2">
      <c r="E267" s="271"/>
      <c r="F267" s="271"/>
      <c r="H267" s="271"/>
      <c r="I267" s="271"/>
    </row>
    <row r="268" spans="5:9" x14ac:dyDescent="0.2">
      <c r="E268" s="271"/>
      <c r="F268" s="271"/>
      <c r="H268" s="271"/>
      <c r="I268" s="271"/>
    </row>
    <row r="269" spans="5:9" x14ac:dyDescent="0.2">
      <c r="E269" s="271"/>
      <c r="F269" s="271"/>
      <c r="H269" s="271"/>
      <c r="I269" s="271"/>
    </row>
    <row r="270" spans="5:9" x14ac:dyDescent="0.2">
      <c r="E270" s="271"/>
      <c r="F270" s="271"/>
      <c r="H270" s="271"/>
      <c r="I270" s="271"/>
    </row>
    <row r="271" spans="5:9" x14ac:dyDescent="0.2">
      <c r="E271" s="271"/>
      <c r="F271" s="271"/>
      <c r="H271" s="271"/>
      <c r="I271" s="271"/>
    </row>
    <row r="272" spans="5:9" x14ac:dyDescent="0.2">
      <c r="E272" s="271"/>
      <c r="F272" s="271"/>
      <c r="H272" s="271"/>
      <c r="I272" s="271"/>
    </row>
    <row r="273" spans="5:9" x14ac:dyDescent="0.2">
      <c r="E273" s="271"/>
      <c r="F273" s="271"/>
      <c r="H273" s="271"/>
      <c r="I273" s="271"/>
    </row>
    <row r="274" spans="5:9" x14ac:dyDescent="0.2">
      <c r="E274" s="271"/>
      <c r="F274" s="271"/>
      <c r="H274" s="271"/>
      <c r="I274" s="271"/>
    </row>
    <row r="275" spans="5:9" x14ac:dyDescent="0.2">
      <c r="E275" s="271"/>
      <c r="F275" s="271"/>
      <c r="H275" s="271"/>
      <c r="I275" s="271"/>
    </row>
    <row r="276" spans="5:9" x14ac:dyDescent="0.2">
      <c r="E276" s="271"/>
      <c r="F276" s="271"/>
      <c r="H276" s="271"/>
      <c r="I276" s="271"/>
    </row>
    <row r="277" spans="5:9" x14ac:dyDescent="0.2">
      <c r="E277" s="271"/>
      <c r="F277" s="271"/>
      <c r="H277" s="271"/>
      <c r="I277" s="271"/>
    </row>
    <row r="278" spans="5:9" x14ac:dyDescent="0.2">
      <c r="E278" s="271"/>
      <c r="F278" s="271"/>
      <c r="H278" s="271"/>
      <c r="I278" s="271"/>
    </row>
    <row r="279" spans="5:9" x14ac:dyDescent="0.2">
      <c r="E279" s="271"/>
      <c r="F279" s="271"/>
      <c r="H279" s="271"/>
      <c r="I279" s="271"/>
    </row>
    <row r="280" spans="5:9" x14ac:dyDescent="0.2">
      <c r="E280" s="271"/>
      <c r="F280" s="271"/>
      <c r="H280" s="271"/>
      <c r="I280" s="271"/>
    </row>
    <row r="281" spans="5:9" x14ac:dyDescent="0.2">
      <c r="E281" s="271"/>
      <c r="F281" s="271"/>
      <c r="H281" s="271"/>
      <c r="I281" s="271"/>
    </row>
    <row r="282" spans="5:9" x14ac:dyDescent="0.2">
      <c r="E282" s="271"/>
      <c r="F282" s="271"/>
      <c r="H282" s="271"/>
      <c r="I282" s="271"/>
    </row>
    <row r="283" spans="5:9" x14ac:dyDescent="0.2">
      <c r="E283" s="271"/>
      <c r="F283" s="271"/>
      <c r="H283" s="271"/>
      <c r="I283" s="271"/>
    </row>
    <row r="284" spans="5:9" x14ac:dyDescent="0.2">
      <c r="E284" s="271"/>
      <c r="F284" s="271"/>
      <c r="H284" s="271"/>
      <c r="I284" s="271"/>
    </row>
    <row r="285" spans="5:9" x14ac:dyDescent="0.2">
      <c r="E285" s="271"/>
      <c r="F285" s="271"/>
      <c r="H285" s="271"/>
      <c r="I285" s="271"/>
    </row>
    <row r="286" spans="5:9" x14ac:dyDescent="0.2">
      <c r="E286" s="271"/>
      <c r="F286" s="271"/>
      <c r="H286" s="271"/>
      <c r="I286" s="271"/>
    </row>
    <row r="287" spans="5:9" x14ac:dyDescent="0.2">
      <c r="E287" s="271"/>
      <c r="F287" s="271"/>
      <c r="H287" s="271"/>
      <c r="I287" s="271"/>
    </row>
    <row r="288" spans="5:9" x14ac:dyDescent="0.2">
      <c r="E288" s="271"/>
      <c r="F288" s="271"/>
      <c r="H288" s="271"/>
      <c r="I288" s="271"/>
    </row>
    <row r="289" spans="5:9" x14ac:dyDescent="0.2">
      <c r="E289" s="271"/>
      <c r="F289" s="271"/>
      <c r="H289" s="271"/>
      <c r="I289" s="271"/>
    </row>
    <row r="290" spans="5:9" x14ac:dyDescent="0.2">
      <c r="E290" s="271"/>
      <c r="F290" s="271"/>
      <c r="H290" s="271"/>
      <c r="I290" s="271"/>
    </row>
    <row r="291" spans="5:9" x14ac:dyDescent="0.2">
      <c r="E291" s="271"/>
      <c r="F291" s="271"/>
      <c r="H291" s="271"/>
      <c r="I291" s="271"/>
    </row>
    <row r="292" spans="5:9" x14ac:dyDescent="0.2">
      <c r="E292" s="271"/>
      <c r="F292" s="271"/>
      <c r="H292" s="271"/>
      <c r="I292" s="271"/>
    </row>
    <row r="293" spans="5:9" x14ac:dyDescent="0.2">
      <c r="E293" s="271"/>
      <c r="F293" s="271"/>
      <c r="H293" s="271"/>
      <c r="I293" s="271"/>
    </row>
    <row r="294" spans="5:9" x14ac:dyDescent="0.2">
      <c r="E294" s="271"/>
      <c r="F294" s="271"/>
      <c r="H294" s="271"/>
      <c r="I294" s="271"/>
    </row>
    <row r="295" spans="5:9" x14ac:dyDescent="0.2">
      <c r="E295" s="271"/>
      <c r="F295" s="271"/>
      <c r="H295" s="271"/>
      <c r="I295" s="271"/>
    </row>
    <row r="296" spans="5:9" x14ac:dyDescent="0.2">
      <c r="E296" s="271"/>
      <c r="F296" s="271"/>
      <c r="H296" s="271"/>
      <c r="I296" s="271"/>
    </row>
    <row r="297" spans="5:9" x14ac:dyDescent="0.2">
      <c r="E297" s="271"/>
      <c r="F297" s="271"/>
      <c r="H297" s="271"/>
      <c r="I297" s="271"/>
    </row>
    <row r="298" spans="5:9" x14ac:dyDescent="0.2">
      <c r="E298" s="271"/>
      <c r="F298" s="271"/>
      <c r="H298" s="271"/>
      <c r="I298" s="271"/>
    </row>
    <row r="299" spans="5:9" x14ac:dyDescent="0.2">
      <c r="E299" s="271"/>
      <c r="F299" s="271"/>
      <c r="H299" s="271"/>
      <c r="I299" s="271"/>
    </row>
    <row r="300" spans="5:9" x14ac:dyDescent="0.2">
      <c r="E300" s="271"/>
      <c r="F300" s="271"/>
      <c r="H300" s="271"/>
      <c r="I300" s="271"/>
    </row>
    <row r="301" spans="5:9" x14ac:dyDescent="0.2">
      <c r="E301" s="271"/>
      <c r="F301" s="271"/>
      <c r="H301" s="271"/>
      <c r="I301" s="271"/>
    </row>
    <row r="302" spans="5:9" x14ac:dyDescent="0.2">
      <c r="E302" s="271"/>
      <c r="F302" s="271"/>
      <c r="H302" s="271"/>
      <c r="I302" s="271"/>
    </row>
    <row r="303" spans="5:9" x14ac:dyDescent="0.2">
      <c r="E303" s="271"/>
      <c r="F303" s="271"/>
      <c r="H303" s="271"/>
      <c r="I303" s="271"/>
    </row>
    <row r="304" spans="5:9" x14ac:dyDescent="0.2">
      <c r="E304" s="271"/>
      <c r="F304" s="271"/>
      <c r="H304" s="271"/>
      <c r="I304" s="271"/>
    </row>
    <row r="305" spans="5:9" x14ac:dyDescent="0.2">
      <c r="E305" s="271"/>
      <c r="F305" s="271"/>
      <c r="H305" s="271"/>
      <c r="I305" s="271"/>
    </row>
    <row r="306" spans="5:9" x14ac:dyDescent="0.2">
      <c r="E306" s="271"/>
      <c r="F306" s="271"/>
      <c r="H306" s="271"/>
      <c r="I306" s="271"/>
    </row>
    <row r="307" spans="5:9" x14ac:dyDescent="0.2">
      <c r="E307" s="271"/>
      <c r="F307" s="271"/>
      <c r="H307" s="271"/>
      <c r="I307" s="271"/>
    </row>
    <row r="308" spans="5:9" x14ac:dyDescent="0.2">
      <c r="E308" s="271"/>
      <c r="F308" s="271"/>
      <c r="H308" s="271"/>
      <c r="I308" s="271"/>
    </row>
    <row r="309" spans="5:9" x14ac:dyDescent="0.2">
      <c r="E309" s="271"/>
      <c r="F309" s="271"/>
      <c r="H309" s="271"/>
      <c r="I309" s="271"/>
    </row>
    <row r="310" spans="5:9" x14ac:dyDescent="0.2">
      <c r="E310" s="271"/>
      <c r="F310" s="271"/>
      <c r="H310" s="271"/>
      <c r="I310" s="271"/>
    </row>
    <row r="311" spans="5:9" x14ac:dyDescent="0.2">
      <c r="E311" s="271"/>
      <c r="F311" s="271"/>
      <c r="H311" s="271"/>
      <c r="I311" s="271"/>
    </row>
    <row r="312" spans="5:9" x14ac:dyDescent="0.2">
      <c r="E312" s="271"/>
      <c r="F312" s="271"/>
      <c r="H312" s="271"/>
      <c r="I312" s="271"/>
    </row>
    <row r="313" spans="5:9" x14ac:dyDescent="0.2">
      <c r="E313" s="271"/>
      <c r="F313" s="271"/>
      <c r="H313" s="271"/>
      <c r="I313" s="271"/>
    </row>
    <row r="314" spans="5:9" x14ac:dyDescent="0.2">
      <c r="E314" s="271"/>
      <c r="F314" s="271"/>
      <c r="H314" s="271"/>
      <c r="I314" s="271"/>
    </row>
    <row r="315" spans="5:9" x14ac:dyDescent="0.2">
      <c r="E315" s="271"/>
      <c r="F315" s="271"/>
      <c r="H315" s="271"/>
      <c r="I315" s="271"/>
    </row>
    <row r="316" spans="5:9" x14ac:dyDescent="0.2">
      <c r="E316" s="271"/>
      <c r="F316" s="271"/>
      <c r="H316" s="271"/>
      <c r="I316" s="271"/>
    </row>
    <row r="317" spans="5:9" x14ac:dyDescent="0.2">
      <c r="E317" s="271"/>
      <c r="F317" s="271"/>
      <c r="H317" s="271"/>
      <c r="I317" s="271"/>
    </row>
    <row r="318" spans="5:9" x14ac:dyDescent="0.2">
      <c r="E318" s="271"/>
      <c r="F318" s="271"/>
      <c r="H318" s="271"/>
      <c r="I318" s="271"/>
    </row>
    <row r="319" spans="5:9" x14ac:dyDescent="0.2">
      <c r="E319" s="271"/>
      <c r="F319" s="271"/>
      <c r="H319" s="271"/>
      <c r="I319" s="271"/>
    </row>
    <row r="320" spans="5:9" x14ac:dyDescent="0.2">
      <c r="E320" s="271"/>
      <c r="F320" s="271"/>
      <c r="H320" s="271"/>
      <c r="I320" s="271"/>
    </row>
    <row r="321" spans="5:9" x14ac:dyDescent="0.2">
      <c r="E321" s="271"/>
      <c r="F321" s="271"/>
      <c r="H321" s="271"/>
      <c r="I321" s="271"/>
    </row>
    <row r="322" spans="5:9" x14ac:dyDescent="0.2">
      <c r="E322" s="271"/>
      <c r="F322" s="271"/>
      <c r="H322" s="271"/>
      <c r="I322" s="271"/>
    </row>
    <row r="323" spans="5:9" x14ac:dyDescent="0.2">
      <c r="E323" s="271"/>
      <c r="F323" s="271"/>
      <c r="H323" s="271"/>
      <c r="I323" s="271"/>
    </row>
    <row r="324" spans="5:9" x14ac:dyDescent="0.2">
      <c r="E324" s="271"/>
      <c r="F324" s="271"/>
      <c r="H324" s="271"/>
      <c r="I324" s="271"/>
    </row>
    <row r="325" spans="5:9" x14ac:dyDescent="0.2">
      <c r="E325" s="271"/>
      <c r="F325" s="271"/>
      <c r="H325" s="271"/>
      <c r="I325" s="271"/>
    </row>
    <row r="326" spans="5:9" x14ac:dyDescent="0.2">
      <c r="E326" s="271"/>
      <c r="F326" s="271"/>
      <c r="H326" s="271"/>
      <c r="I326" s="271"/>
    </row>
    <row r="327" spans="5:9" x14ac:dyDescent="0.2">
      <c r="E327" s="271"/>
      <c r="F327" s="271"/>
      <c r="H327" s="271"/>
      <c r="I327" s="271"/>
    </row>
    <row r="328" spans="5:9" x14ac:dyDescent="0.2">
      <c r="E328" s="271"/>
      <c r="F328" s="271"/>
      <c r="H328" s="271"/>
      <c r="I328" s="271"/>
    </row>
    <row r="329" spans="5:9" x14ac:dyDescent="0.2">
      <c r="E329" s="271"/>
      <c r="F329" s="271"/>
      <c r="H329" s="271"/>
      <c r="I329" s="271"/>
    </row>
    <row r="330" spans="5:9" x14ac:dyDescent="0.2">
      <c r="E330" s="271"/>
      <c r="F330" s="271"/>
      <c r="H330" s="271"/>
      <c r="I330" s="271"/>
    </row>
    <row r="331" spans="5:9" x14ac:dyDescent="0.2">
      <c r="E331" s="271"/>
      <c r="F331" s="271"/>
      <c r="H331" s="271"/>
      <c r="I331" s="271"/>
    </row>
    <row r="332" spans="5:9" x14ac:dyDescent="0.2">
      <c r="E332" s="271"/>
      <c r="F332" s="271"/>
      <c r="H332" s="271"/>
      <c r="I332" s="271"/>
    </row>
    <row r="333" spans="5:9" x14ac:dyDescent="0.2">
      <c r="E333" s="271"/>
      <c r="F333" s="271"/>
      <c r="H333" s="271"/>
      <c r="I333" s="271"/>
    </row>
    <row r="334" spans="5:9" x14ac:dyDescent="0.2">
      <c r="E334" s="271"/>
      <c r="F334" s="271"/>
      <c r="H334" s="271"/>
      <c r="I334" s="271"/>
    </row>
    <row r="335" spans="5:9" x14ac:dyDescent="0.2">
      <c r="E335" s="271"/>
      <c r="F335" s="271"/>
      <c r="H335" s="271"/>
      <c r="I335" s="271"/>
    </row>
    <row r="336" spans="5:9" x14ac:dyDescent="0.2">
      <c r="E336" s="271"/>
      <c r="F336" s="271"/>
      <c r="H336" s="271"/>
      <c r="I336" s="271"/>
    </row>
    <row r="337" spans="5:9" x14ac:dyDescent="0.2">
      <c r="E337" s="271"/>
      <c r="F337" s="271"/>
      <c r="H337" s="271"/>
      <c r="I337" s="271"/>
    </row>
    <row r="338" spans="5:9" x14ac:dyDescent="0.2">
      <c r="E338" s="271"/>
      <c r="F338" s="271"/>
      <c r="H338" s="271"/>
      <c r="I338" s="271"/>
    </row>
    <row r="339" spans="5:9" x14ac:dyDescent="0.2">
      <c r="E339" s="271"/>
      <c r="F339" s="271"/>
      <c r="H339" s="271"/>
      <c r="I339" s="271"/>
    </row>
    <row r="340" spans="5:9" x14ac:dyDescent="0.2">
      <c r="E340" s="271"/>
      <c r="F340" s="271"/>
      <c r="H340" s="271"/>
      <c r="I340" s="271"/>
    </row>
    <row r="341" spans="5:9" x14ac:dyDescent="0.2">
      <c r="E341" s="271"/>
      <c r="F341" s="271"/>
      <c r="H341" s="271"/>
      <c r="I341" s="271"/>
    </row>
    <row r="342" spans="5:9" x14ac:dyDescent="0.2">
      <c r="E342" s="271"/>
      <c r="F342" s="271"/>
      <c r="H342" s="271"/>
      <c r="I342" s="271"/>
    </row>
    <row r="343" spans="5:9" x14ac:dyDescent="0.2">
      <c r="E343" s="271"/>
      <c r="F343" s="271"/>
      <c r="H343" s="271"/>
      <c r="I343" s="271"/>
    </row>
    <row r="344" spans="5:9" x14ac:dyDescent="0.2">
      <c r="E344" s="271"/>
      <c r="F344" s="271"/>
      <c r="H344" s="271"/>
      <c r="I344" s="271"/>
    </row>
    <row r="345" spans="5:9" x14ac:dyDescent="0.2">
      <c r="E345" s="271"/>
      <c r="F345" s="271"/>
      <c r="H345" s="271"/>
      <c r="I345" s="271"/>
    </row>
    <row r="346" spans="5:9" x14ac:dyDescent="0.2">
      <c r="E346" s="271"/>
      <c r="F346" s="271"/>
      <c r="H346" s="271"/>
      <c r="I346" s="271"/>
    </row>
    <row r="347" spans="5:9" x14ac:dyDescent="0.2">
      <c r="E347" s="271"/>
      <c r="F347" s="271"/>
      <c r="H347" s="271"/>
      <c r="I347" s="271"/>
    </row>
    <row r="348" spans="5:9" x14ac:dyDescent="0.2">
      <c r="E348" s="271"/>
      <c r="F348" s="271"/>
      <c r="H348" s="271"/>
      <c r="I348" s="271"/>
    </row>
    <row r="349" spans="5:9" x14ac:dyDescent="0.2">
      <c r="E349" s="271"/>
      <c r="F349" s="271"/>
      <c r="H349" s="271"/>
      <c r="I349" s="271"/>
    </row>
    <row r="350" spans="5:9" x14ac:dyDescent="0.2">
      <c r="E350" s="271"/>
      <c r="F350" s="271"/>
      <c r="H350" s="271"/>
      <c r="I350" s="271"/>
    </row>
    <row r="351" spans="5:9" x14ac:dyDescent="0.2">
      <c r="E351" s="271"/>
      <c r="F351" s="271"/>
      <c r="H351" s="271"/>
      <c r="I351" s="271"/>
    </row>
    <row r="352" spans="5:9" x14ac:dyDescent="0.2">
      <c r="E352" s="271"/>
      <c r="F352" s="271"/>
      <c r="H352" s="271"/>
      <c r="I352" s="271"/>
    </row>
    <row r="353" spans="5:9" x14ac:dyDescent="0.2">
      <c r="E353" s="271"/>
      <c r="F353" s="271"/>
      <c r="H353" s="271"/>
      <c r="I353" s="271"/>
    </row>
    <row r="354" spans="5:9" x14ac:dyDescent="0.2">
      <c r="E354" s="271"/>
      <c r="F354" s="271"/>
      <c r="H354" s="271"/>
      <c r="I354" s="271"/>
    </row>
    <row r="355" spans="5:9" x14ac:dyDescent="0.2">
      <c r="E355" s="271"/>
      <c r="F355" s="271"/>
      <c r="H355" s="271"/>
      <c r="I355" s="271"/>
    </row>
    <row r="356" spans="5:9" x14ac:dyDescent="0.2">
      <c r="E356" s="271"/>
      <c r="F356" s="271"/>
      <c r="H356" s="271"/>
      <c r="I356" s="271"/>
    </row>
    <row r="357" spans="5:9" x14ac:dyDescent="0.2">
      <c r="E357" s="271"/>
      <c r="F357" s="271"/>
      <c r="H357" s="271"/>
      <c r="I357" s="271"/>
    </row>
    <row r="358" spans="5:9" x14ac:dyDescent="0.2">
      <c r="E358" s="271"/>
      <c r="F358" s="271"/>
      <c r="H358" s="271"/>
      <c r="I358" s="271"/>
    </row>
    <row r="359" spans="5:9" x14ac:dyDescent="0.2">
      <c r="E359" s="271"/>
      <c r="F359" s="271"/>
      <c r="H359" s="271"/>
      <c r="I359" s="271"/>
    </row>
    <row r="360" spans="5:9" x14ac:dyDescent="0.2">
      <c r="E360" s="271"/>
      <c r="F360" s="271"/>
      <c r="H360" s="271"/>
      <c r="I360" s="271"/>
    </row>
    <row r="361" spans="5:9" x14ac:dyDescent="0.2">
      <c r="E361" s="271"/>
      <c r="F361" s="271"/>
      <c r="H361" s="271"/>
      <c r="I361" s="271"/>
    </row>
    <row r="362" spans="5:9" x14ac:dyDescent="0.2">
      <c r="E362" s="271"/>
      <c r="F362" s="271"/>
      <c r="H362" s="271"/>
      <c r="I362" s="271"/>
    </row>
    <row r="363" spans="5:9" x14ac:dyDescent="0.2">
      <c r="E363" s="271"/>
      <c r="F363" s="271"/>
      <c r="H363" s="271"/>
      <c r="I363" s="271"/>
    </row>
    <row r="364" spans="5:9" x14ac:dyDescent="0.2">
      <c r="E364" s="271"/>
      <c r="F364" s="271"/>
      <c r="H364" s="271"/>
      <c r="I364" s="271"/>
    </row>
    <row r="365" spans="5:9" x14ac:dyDescent="0.2">
      <c r="E365" s="271"/>
      <c r="F365" s="271"/>
      <c r="H365" s="271"/>
      <c r="I365" s="271"/>
    </row>
    <row r="366" spans="5:9" x14ac:dyDescent="0.2">
      <c r="E366" s="271"/>
      <c r="F366" s="271"/>
      <c r="H366" s="271"/>
      <c r="I366" s="271"/>
    </row>
    <row r="367" spans="5:9" x14ac:dyDescent="0.2">
      <c r="E367" s="271"/>
      <c r="F367" s="271"/>
      <c r="H367" s="271"/>
      <c r="I367" s="271"/>
    </row>
    <row r="368" spans="5:9" x14ac:dyDescent="0.2">
      <c r="E368" s="271"/>
      <c r="F368" s="271"/>
      <c r="H368" s="271"/>
      <c r="I368" s="271"/>
    </row>
    <row r="369" spans="5:9" x14ac:dyDescent="0.2">
      <c r="E369" s="271"/>
      <c r="F369" s="271"/>
      <c r="H369" s="271"/>
      <c r="I369" s="271"/>
    </row>
    <row r="370" spans="5:9" x14ac:dyDescent="0.2">
      <c r="E370" s="271"/>
      <c r="F370" s="271"/>
      <c r="H370" s="271"/>
      <c r="I370" s="271"/>
    </row>
    <row r="371" spans="5:9" x14ac:dyDescent="0.2">
      <c r="E371" s="271"/>
      <c r="F371" s="271"/>
      <c r="H371" s="271"/>
      <c r="I371" s="271"/>
    </row>
    <row r="372" spans="5:9" x14ac:dyDescent="0.2">
      <c r="E372" s="271"/>
      <c r="F372" s="271"/>
      <c r="H372" s="271"/>
      <c r="I372" s="271"/>
    </row>
    <row r="373" spans="5:9" x14ac:dyDescent="0.2">
      <c r="E373" s="271"/>
      <c r="F373" s="271"/>
      <c r="H373" s="271"/>
      <c r="I373" s="271"/>
    </row>
    <row r="374" spans="5:9" x14ac:dyDescent="0.2">
      <c r="E374" s="271"/>
      <c r="F374" s="271"/>
      <c r="H374" s="271"/>
      <c r="I374" s="271"/>
    </row>
    <row r="375" spans="5:9" x14ac:dyDescent="0.2">
      <c r="E375" s="271"/>
      <c r="F375" s="271"/>
      <c r="H375" s="271"/>
      <c r="I375" s="271"/>
    </row>
    <row r="376" spans="5:9" x14ac:dyDescent="0.2">
      <c r="E376" s="271"/>
      <c r="F376" s="271"/>
      <c r="H376" s="271"/>
      <c r="I376" s="271"/>
    </row>
    <row r="377" spans="5:9" x14ac:dyDescent="0.2">
      <c r="E377" s="271"/>
      <c r="F377" s="271"/>
      <c r="H377" s="271"/>
      <c r="I377" s="271"/>
    </row>
    <row r="378" spans="5:9" x14ac:dyDescent="0.2">
      <c r="E378" s="271"/>
      <c r="F378" s="271"/>
      <c r="H378" s="271"/>
      <c r="I378" s="271"/>
    </row>
    <row r="379" spans="5:9" x14ac:dyDescent="0.2">
      <c r="E379" s="271"/>
      <c r="F379" s="271"/>
      <c r="H379" s="271"/>
      <c r="I379" s="271"/>
    </row>
    <row r="380" spans="5:9" x14ac:dyDescent="0.2">
      <c r="E380" s="271"/>
      <c r="F380" s="271"/>
      <c r="H380" s="271"/>
      <c r="I380" s="271"/>
    </row>
    <row r="381" spans="5:9" x14ac:dyDescent="0.2">
      <c r="E381" s="271"/>
      <c r="F381" s="271"/>
      <c r="H381" s="271"/>
      <c r="I381" s="271"/>
    </row>
    <row r="382" spans="5:9" x14ac:dyDescent="0.2">
      <c r="E382" s="271"/>
      <c r="F382" s="271"/>
      <c r="H382" s="271"/>
      <c r="I382" s="271"/>
    </row>
    <row r="383" spans="5:9" x14ac:dyDescent="0.2">
      <c r="E383" s="271"/>
      <c r="F383" s="271"/>
      <c r="H383" s="271"/>
      <c r="I383" s="271"/>
    </row>
    <row r="384" spans="5:9" x14ac:dyDescent="0.2">
      <c r="E384" s="271"/>
      <c r="F384" s="271"/>
      <c r="H384" s="271"/>
      <c r="I384" s="271"/>
    </row>
    <row r="385" spans="5:9" x14ac:dyDescent="0.2">
      <c r="E385" s="271"/>
      <c r="F385" s="271"/>
      <c r="H385" s="271"/>
      <c r="I385" s="271"/>
    </row>
    <row r="386" spans="5:9" x14ac:dyDescent="0.2">
      <c r="E386" s="271"/>
      <c r="F386" s="271"/>
      <c r="H386" s="271"/>
      <c r="I386" s="271"/>
    </row>
    <row r="387" spans="5:9" x14ac:dyDescent="0.2">
      <c r="E387" s="271"/>
      <c r="F387" s="271"/>
      <c r="H387" s="271"/>
      <c r="I387" s="271"/>
    </row>
    <row r="388" spans="5:9" x14ac:dyDescent="0.2">
      <c r="E388" s="271"/>
      <c r="F388" s="271"/>
      <c r="H388" s="271"/>
      <c r="I388" s="271"/>
    </row>
    <row r="389" spans="5:9" x14ac:dyDescent="0.2">
      <c r="E389" s="271"/>
      <c r="F389" s="271"/>
      <c r="H389" s="271"/>
      <c r="I389" s="271"/>
    </row>
    <row r="390" spans="5:9" x14ac:dyDescent="0.2">
      <c r="E390" s="271"/>
      <c r="F390" s="271"/>
      <c r="H390" s="271"/>
      <c r="I390" s="271"/>
    </row>
    <row r="391" spans="5:9" x14ac:dyDescent="0.2">
      <c r="E391" s="271"/>
      <c r="F391" s="271"/>
      <c r="H391" s="271"/>
      <c r="I391" s="271"/>
    </row>
    <row r="392" spans="5:9" x14ac:dyDescent="0.2">
      <c r="E392" s="271"/>
      <c r="F392" s="271"/>
      <c r="H392" s="271"/>
      <c r="I392" s="271"/>
    </row>
    <row r="393" spans="5:9" x14ac:dyDescent="0.2">
      <c r="E393" s="271"/>
      <c r="F393" s="271"/>
      <c r="H393" s="271"/>
      <c r="I393" s="271"/>
    </row>
    <row r="394" spans="5:9" x14ac:dyDescent="0.2">
      <c r="E394" s="271"/>
      <c r="F394" s="271"/>
      <c r="H394" s="271"/>
      <c r="I394" s="271"/>
    </row>
    <row r="395" spans="5:9" x14ac:dyDescent="0.2">
      <c r="E395" s="271"/>
      <c r="F395" s="271"/>
      <c r="H395" s="271"/>
      <c r="I395" s="271"/>
    </row>
    <row r="396" spans="5:9" x14ac:dyDescent="0.2">
      <c r="E396" s="271"/>
      <c r="F396" s="271"/>
      <c r="H396" s="271"/>
      <c r="I396" s="271"/>
    </row>
    <row r="397" spans="5:9" x14ac:dyDescent="0.2">
      <c r="E397" s="271"/>
      <c r="F397" s="271"/>
      <c r="H397" s="271"/>
      <c r="I397" s="271"/>
    </row>
    <row r="398" spans="5:9" x14ac:dyDescent="0.2">
      <c r="E398" s="271"/>
      <c r="F398" s="271"/>
      <c r="H398" s="271"/>
      <c r="I398" s="271"/>
    </row>
    <row r="399" spans="5:9" x14ac:dyDescent="0.2">
      <c r="E399" s="271"/>
      <c r="F399" s="271"/>
      <c r="H399" s="271"/>
      <c r="I399" s="271"/>
    </row>
    <row r="400" spans="5:9" x14ac:dyDescent="0.2">
      <c r="E400" s="271"/>
      <c r="F400" s="271"/>
      <c r="H400" s="271"/>
      <c r="I400" s="271"/>
    </row>
    <row r="401" spans="5:9" x14ac:dyDescent="0.2">
      <c r="E401" s="271"/>
      <c r="F401" s="271"/>
      <c r="H401" s="271"/>
      <c r="I401" s="271"/>
    </row>
    <row r="402" spans="5:9" x14ac:dyDescent="0.2">
      <c r="E402" s="271"/>
      <c r="F402" s="271"/>
      <c r="H402" s="271"/>
      <c r="I402" s="271"/>
    </row>
    <row r="403" spans="5:9" x14ac:dyDescent="0.2">
      <c r="E403" s="271"/>
      <c r="F403" s="271"/>
      <c r="H403" s="271"/>
      <c r="I403" s="271"/>
    </row>
    <row r="404" spans="5:9" x14ac:dyDescent="0.2">
      <c r="E404" s="271"/>
      <c r="F404" s="271"/>
      <c r="H404" s="271"/>
      <c r="I404" s="271"/>
    </row>
    <row r="405" spans="5:9" x14ac:dyDescent="0.2">
      <c r="E405" s="271"/>
      <c r="F405" s="271"/>
      <c r="H405" s="271"/>
      <c r="I405" s="271"/>
    </row>
    <row r="406" spans="5:9" x14ac:dyDescent="0.2">
      <c r="E406" s="271"/>
      <c r="F406" s="271"/>
      <c r="H406" s="271"/>
      <c r="I406" s="271"/>
    </row>
    <row r="407" spans="5:9" x14ac:dyDescent="0.2">
      <c r="E407" s="271"/>
      <c r="F407" s="271"/>
      <c r="H407" s="271"/>
      <c r="I407" s="271"/>
    </row>
    <row r="408" spans="5:9" x14ac:dyDescent="0.2">
      <c r="E408" s="271"/>
      <c r="F408" s="271"/>
      <c r="H408" s="271"/>
      <c r="I408" s="271"/>
    </row>
    <row r="409" spans="5:9" x14ac:dyDescent="0.2">
      <c r="E409" s="271"/>
      <c r="F409" s="271"/>
      <c r="H409" s="271"/>
      <c r="I409" s="271"/>
    </row>
    <row r="410" spans="5:9" x14ac:dyDescent="0.2">
      <c r="E410" s="271"/>
      <c r="F410" s="271"/>
      <c r="H410" s="271"/>
      <c r="I410" s="271"/>
    </row>
    <row r="411" spans="5:9" x14ac:dyDescent="0.2">
      <c r="E411" s="271"/>
      <c r="F411" s="271"/>
      <c r="H411" s="271"/>
      <c r="I411" s="271"/>
    </row>
    <row r="412" spans="5:9" x14ac:dyDescent="0.2">
      <c r="E412" s="271"/>
      <c r="F412" s="271"/>
      <c r="H412" s="271"/>
      <c r="I412" s="271"/>
    </row>
    <row r="413" spans="5:9" x14ac:dyDescent="0.2">
      <c r="E413" s="271"/>
      <c r="F413" s="271"/>
      <c r="H413" s="271"/>
      <c r="I413" s="271"/>
    </row>
    <row r="414" spans="5:9" x14ac:dyDescent="0.2">
      <c r="E414" s="271"/>
      <c r="F414" s="271"/>
      <c r="H414" s="271"/>
      <c r="I414" s="271"/>
    </row>
    <row r="415" spans="5:9" x14ac:dyDescent="0.2">
      <c r="E415" s="271"/>
      <c r="F415" s="271"/>
      <c r="H415" s="271"/>
      <c r="I415" s="271"/>
    </row>
    <row r="416" spans="5:9" x14ac:dyDescent="0.2">
      <c r="E416" s="271"/>
      <c r="F416" s="271"/>
      <c r="H416" s="271"/>
      <c r="I416" s="271"/>
    </row>
    <row r="417" spans="5:9" x14ac:dyDescent="0.2">
      <c r="E417" s="271"/>
      <c r="F417" s="271"/>
      <c r="H417" s="271"/>
      <c r="I417" s="271"/>
    </row>
    <row r="418" spans="5:9" x14ac:dyDescent="0.2">
      <c r="E418" s="271"/>
      <c r="F418" s="271"/>
      <c r="H418" s="271"/>
      <c r="I418" s="271"/>
    </row>
    <row r="419" spans="5:9" x14ac:dyDescent="0.2">
      <c r="E419" s="271"/>
      <c r="F419" s="271"/>
      <c r="H419" s="271"/>
      <c r="I419" s="271"/>
    </row>
    <row r="420" spans="5:9" x14ac:dyDescent="0.2">
      <c r="E420" s="271"/>
      <c r="F420" s="271"/>
      <c r="H420" s="271"/>
      <c r="I420" s="271"/>
    </row>
    <row r="421" spans="5:9" x14ac:dyDescent="0.2">
      <c r="E421" s="271"/>
      <c r="F421" s="271"/>
      <c r="H421" s="271"/>
      <c r="I421" s="271"/>
    </row>
    <row r="422" spans="5:9" x14ac:dyDescent="0.2">
      <c r="E422" s="271"/>
      <c r="F422" s="271"/>
      <c r="H422" s="271"/>
      <c r="I422" s="271"/>
    </row>
    <row r="423" spans="5:9" x14ac:dyDescent="0.2">
      <c r="E423" s="271"/>
      <c r="F423" s="271"/>
      <c r="H423" s="271"/>
      <c r="I423" s="271"/>
    </row>
    <row r="424" spans="5:9" x14ac:dyDescent="0.2">
      <c r="E424" s="271"/>
      <c r="F424" s="271"/>
      <c r="H424" s="271"/>
      <c r="I424" s="271"/>
    </row>
    <row r="425" spans="5:9" x14ac:dyDescent="0.2">
      <c r="E425" s="271"/>
      <c r="F425" s="271"/>
      <c r="H425" s="271"/>
      <c r="I425" s="271"/>
    </row>
    <row r="426" spans="5:9" x14ac:dyDescent="0.2">
      <c r="E426" s="271"/>
      <c r="F426" s="271"/>
      <c r="H426" s="271"/>
      <c r="I426" s="271"/>
    </row>
    <row r="427" spans="5:9" x14ac:dyDescent="0.2">
      <c r="E427" s="271"/>
      <c r="F427" s="271"/>
      <c r="H427" s="271"/>
      <c r="I427" s="271"/>
    </row>
    <row r="428" spans="5:9" x14ac:dyDescent="0.2">
      <c r="E428" s="271"/>
      <c r="F428" s="271"/>
      <c r="H428" s="271"/>
      <c r="I428" s="271"/>
    </row>
    <row r="429" spans="5:9" x14ac:dyDescent="0.2">
      <c r="E429" s="271"/>
      <c r="F429" s="271"/>
      <c r="H429" s="271"/>
      <c r="I429" s="271"/>
    </row>
    <row r="430" spans="5:9" x14ac:dyDescent="0.2">
      <c r="E430" s="271"/>
      <c r="F430" s="271"/>
      <c r="H430" s="271"/>
      <c r="I430" s="271"/>
    </row>
    <row r="431" spans="5:9" x14ac:dyDescent="0.2">
      <c r="E431" s="271"/>
      <c r="F431" s="271"/>
      <c r="H431" s="271"/>
      <c r="I431" s="271"/>
    </row>
    <row r="432" spans="5:9" x14ac:dyDescent="0.2">
      <c r="E432" s="271"/>
      <c r="F432" s="271"/>
      <c r="H432" s="271"/>
      <c r="I432" s="271"/>
    </row>
    <row r="433" spans="5:9" x14ac:dyDescent="0.2">
      <c r="E433" s="271"/>
      <c r="F433" s="271"/>
      <c r="H433" s="271"/>
      <c r="I433" s="271"/>
    </row>
    <row r="434" spans="5:9" x14ac:dyDescent="0.2">
      <c r="E434" s="271"/>
      <c r="F434" s="271"/>
      <c r="H434" s="271"/>
      <c r="I434" s="271"/>
    </row>
    <row r="435" spans="5:9" x14ac:dyDescent="0.2">
      <c r="E435" s="271"/>
      <c r="F435" s="271"/>
      <c r="H435" s="271"/>
      <c r="I435" s="271"/>
    </row>
    <row r="436" spans="5:9" x14ac:dyDescent="0.2">
      <c r="E436" s="271"/>
      <c r="F436" s="271"/>
      <c r="H436" s="271"/>
      <c r="I436" s="271"/>
    </row>
    <row r="437" spans="5:9" x14ac:dyDescent="0.2">
      <c r="E437" s="271"/>
      <c r="F437" s="271"/>
      <c r="H437" s="271"/>
      <c r="I437" s="271"/>
    </row>
    <row r="438" spans="5:9" x14ac:dyDescent="0.2">
      <c r="E438" s="271"/>
      <c r="F438" s="271"/>
      <c r="H438" s="271"/>
      <c r="I438" s="271"/>
    </row>
    <row r="439" spans="5:9" x14ac:dyDescent="0.2">
      <c r="E439" s="271"/>
      <c r="F439" s="271"/>
      <c r="H439" s="271"/>
      <c r="I439" s="271"/>
    </row>
    <row r="440" spans="5:9" x14ac:dyDescent="0.2">
      <c r="E440" s="271"/>
      <c r="F440" s="271"/>
      <c r="H440" s="271"/>
      <c r="I440" s="271"/>
    </row>
    <row r="441" spans="5:9" x14ac:dyDescent="0.2">
      <c r="E441" s="271"/>
      <c r="F441" s="271"/>
      <c r="H441" s="271"/>
      <c r="I441" s="271"/>
    </row>
    <row r="442" spans="5:9" x14ac:dyDescent="0.2">
      <c r="E442" s="271"/>
      <c r="F442" s="271"/>
      <c r="H442" s="271"/>
      <c r="I442" s="271"/>
    </row>
    <row r="443" spans="5:9" x14ac:dyDescent="0.2">
      <c r="E443" s="271"/>
      <c r="F443" s="271"/>
      <c r="H443" s="271"/>
      <c r="I443" s="271"/>
    </row>
    <row r="444" spans="5:9" x14ac:dyDescent="0.2">
      <c r="E444" s="271"/>
      <c r="F444" s="271"/>
      <c r="H444" s="271"/>
      <c r="I444" s="271"/>
    </row>
    <row r="445" spans="5:9" x14ac:dyDescent="0.2">
      <c r="E445" s="271"/>
      <c r="F445" s="271"/>
      <c r="H445" s="271"/>
      <c r="I445" s="271"/>
    </row>
    <row r="446" spans="5:9" x14ac:dyDescent="0.2">
      <c r="E446" s="271"/>
      <c r="F446" s="271"/>
      <c r="H446" s="271"/>
      <c r="I446" s="271"/>
    </row>
    <row r="447" spans="5:9" x14ac:dyDescent="0.2">
      <c r="E447" s="271"/>
      <c r="F447" s="271"/>
      <c r="H447" s="271"/>
      <c r="I447" s="271"/>
    </row>
    <row r="448" spans="5:9" x14ac:dyDescent="0.2">
      <c r="E448" s="271"/>
      <c r="F448" s="271"/>
      <c r="H448" s="271"/>
      <c r="I448" s="271"/>
    </row>
    <row r="449" spans="5:9" x14ac:dyDescent="0.2">
      <c r="E449" s="271"/>
      <c r="F449" s="271"/>
      <c r="H449" s="271"/>
      <c r="I449" s="271"/>
    </row>
    <row r="450" spans="5:9" x14ac:dyDescent="0.2">
      <c r="E450" s="271"/>
      <c r="F450" s="271"/>
      <c r="H450" s="271"/>
      <c r="I450" s="271"/>
    </row>
    <row r="451" spans="5:9" x14ac:dyDescent="0.2">
      <c r="E451" s="271"/>
      <c r="F451" s="271"/>
      <c r="H451" s="271"/>
      <c r="I451" s="271"/>
    </row>
    <row r="452" spans="5:9" x14ac:dyDescent="0.2">
      <c r="E452" s="271"/>
      <c r="F452" s="271"/>
      <c r="H452" s="271"/>
      <c r="I452" s="271"/>
    </row>
    <row r="453" spans="5:9" x14ac:dyDescent="0.2">
      <c r="E453" s="271"/>
      <c r="F453" s="271"/>
      <c r="H453" s="271"/>
      <c r="I453" s="271"/>
    </row>
    <row r="454" spans="5:9" x14ac:dyDescent="0.2">
      <c r="E454" s="271"/>
      <c r="F454" s="271"/>
      <c r="H454" s="271"/>
      <c r="I454" s="271"/>
    </row>
    <row r="455" spans="5:9" x14ac:dyDescent="0.2">
      <c r="E455" s="271"/>
      <c r="F455" s="271"/>
      <c r="H455" s="271"/>
      <c r="I455" s="271"/>
    </row>
    <row r="456" spans="5:9" x14ac:dyDescent="0.2">
      <c r="E456" s="271"/>
      <c r="F456" s="271"/>
      <c r="H456" s="271"/>
      <c r="I456" s="271"/>
    </row>
    <row r="457" spans="5:9" x14ac:dyDescent="0.2">
      <c r="E457" s="271"/>
      <c r="F457" s="271"/>
      <c r="H457" s="271"/>
      <c r="I457" s="271"/>
    </row>
    <row r="458" spans="5:9" x14ac:dyDescent="0.2">
      <c r="E458" s="271"/>
      <c r="F458" s="271"/>
      <c r="H458" s="271"/>
      <c r="I458" s="271"/>
    </row>
    <row r="459" spans="5:9" x14ac:dyDescent="0.2">
      <c r="E459" s="271"/>
      <c r="F459" s="271"/>
      <c r="H459" s="271"/>
      <c r="I459" s="271"/>
    </row>
    <row r="460" spans="5:9" x14ac:dyDescent="0.2">
      <c r="E460" s="271"/>
      <c r="F460" s="271"/>
      <c r="H460" s="271"/>
      <c r="I460" s="271"/>
    </row>
    <row r="461" spans="5:9" x14ac:dyDescent="0.2">
      <c r="E461" s="271"/>
      <c r="F461" s="271"/>
      <c r="H461" s="271"/>
      <c r="I461" s="271"/>
    </row>
    <row r="462" spans="5:9" x14ac:dyDescent="0.2">
      <c r="E462" s="271"/>
      <c r="F462" s="271"/>
      <c r="H462" s="271"/>
      <c r="I462" s="271"/>
    </row>
    <row r="463" spans="5:9" x14ac:dyDescent="0.2">
      <c r="E463" s="271"/>
      <c r="F463" s="271"/>
      <c r="H463" s="271"/>
      <c r="I463" s="271"/>
    </row>
    <row r="464" spans="5:9" x14ac:dyDescent="0.2">
      <c r="E464" s="271"/>
      <c r="F464" s="271"/>
      <c r="H464" s="271"/>
      <c r="I464" s="271"/>
    </row>
    <row r="465" spans="5:9" x14ac:dyDescent="0.2">
      <c r="E465" s="271"/>
      <c r="F465" s="271"/>
      <c r="H465" s="271"/>
      <c r="I465" s="271"/>
    </row>
    <row r="466" spans="5:9" x14ac:dyDescent="0.2">
      <c r="E466" s="271"/>
      <c r="F466" s="271"/>
      <c r="H466" s="271"/>
      <c r="I466" s="271"/>
    </row>
    <row r="467" spans="5:9" x14ac:dyDescent="0.2">
      <c r="E467" s="271"/>
      <c r="F467" s="271"/>
      <c r="H467" s="271"/>
      <c r="I467" s="271"/>
    </row>
    <row r="468" spans="5:9" x14ac:dyDescent="0.2">
      <c r="E468" s="271"/>
      <c r="F468" s="271"/>
      <c r="H468" s="271"/>
      <c r="I468" s="271"/>
    </row>
    <row r="469" spans="5:9" x14ac:dyDescent="0.2">
      <c r="E469" s="271"/>
      <c r="F469" s="271"/>
      <c r="H469" s="271"/>
      <c r="I469" s="271"/>
    </row>
    <row r="470" spans="5:9" x14ac:dyDescent="0.2">
      <c r="E470" s="271"/>
      <c r="F470" s="271"/>
      <c r="H470" s="271"/>
      <c r="I470" s="271"/>
    </row>
    <row r="471" spans="5:9" x14ac:dyDescent="0.2">
      <c r="E471" s="271"/>
      <c r="F471" s="271"/>
      <c r="H471" s="271"/>
      <c r="I471" s="271"/>
    </row>
    <row r="472" spans="5:9" x14ac:dyDescent="0.2">
      <c r="E472" s="271"/>
      <c r="F472" s="271"/>
      <c r="H472" s="271"/>
      <c r="I472" s="271"/>
    </row>
    <row r="473" spans="5:9" x14ac:dyDescent="0.2">
      <c r="E473" s="271"/>
      <c r="F473" s="271"/>
      <c r="H473" s="271"/>
      <c r="I473" s="271"/>
    </row>
    <row r="474" spans="5:9" x14ac:dyDescent="0.2">
      <c r="E474" s="271"/>
      <c r="F474" s="271"/>
      <c r="H474" s="271"/>
      <c r="I474" s="271"/>
    </row>
    <row r="475" spans="5:9" x14ac:dyDescent="0.2">
      <c r="E475" s="271"/>
      <c r="F475" s="271"/>
      <c r="H475" s="271"/>
      <c r="I475" s="271"/>
    </row>
    <row r="476" spans="5:9" x14ac:dyDescent="0.2">
      <c r="E476" s="271"/>
      <c r="F476" s="271"/>
      <c r="H476" s="271"/>
      <c r="I476" s="271"/>
    </row>
    <row r="477" spans="5:9" x14ac:dyDescent="0.2">
      <c r="E477" s="271"/>
      <c r="F477" s="271"/>
      <c r="H477" s="271"/>
      <c r="I477" s="271"/>
    </row>
    <row r="478" spans="5:9" x14ac:dyDescent="0.2">
      <c r="E478" s="271"/>
      <c r="F478" s="271"/>
      <c r="H478" s="271"/>
      <c r="I478" s="271"/>
    </row>
    <row r="479" spans="5:9" x14ac:dyDescent="0.2">
      <c r="E479" s="271"/>
      <c r="F479" s="271"/>
      <c r="H479" s="271"/>
      <c r="I479" s="271"/>
    </row>
    <row r="480" spans="5:9" x14ac:dyDescent="0.2">
      <c r="E480" s="271"/>
      <c r="F480" s="271"/>
      <c r="H480" s="271"/>
      <c r="I480" s="271"/>
    </row>
    <row r="481" spans="5:9" x14ac:dyDescent="0.2">
      <c r="E481" s="271"/>
      <c r="F481" s="271"/>
      <c r="H481" s="271"/>
      <c r="I481" s="271"/>
    </row>
    <row r="482" spans="5:9" x14ac:dyDescent="0.2">
      <c r="E482" s="271"/>
      <c r="F482" s="271"/>
      <c r="H482" s="271"/>
      <c r="I482" s="271"/>
    </row>
    <row r="483" spans="5:9" x14ac:dyDescent="0.2">
      <c r="E483" s="271"/>
      <c r="F483" s="271"/>
      <c r="H483" s="271"/>
      <c r="I483" s="271"/>
    </row>
    <row r="484" spans="5:9" x14ac:dyDescent="0.2">
      <c r="E484" s="271"/>
      <c r="F484" s="271"/>
      <c r="H484" s="271"/>
      <c r="I484" s="271"/>
    </row>
    <row r="485" spans="5:9" x14ac:dyDescent="0.2">
      <c r="E485" s="271"/>
      <c r="F485" s="271"/>
      <c r="H485" s="271"/>
      <c r="I485" s="271"/>
    </row>
    <row r="486" spans="5:9" x14ac:dyDescent="0.2">
      <c r="E486" s="271"/>
      <c r="F486" s="271"/>
      <c r="H486" s="271"/>
      <c r="I486" s="271"/>
    </row>
    <row r="487" spans="5:9" x14ac:dyDescent="0.2">
      <c r="E487" s="271"/>
      <c r="F487" s="271"/>
      <c r="H487" s="271"/>
      <c r="I487" s="271"/>
    </row>
    <row r="488" spans="5:9" x14ac:dyDescent="0.2">
      <c r="E488" s="271"/>
      <c r="F488" s="271"/>
      <c r="H488" s="271"/>
      <c r="I488" s="271"/>
    </row>
    <row r="489" spans="5:9" x14ac:dyDescent="0.2">
      <c r="E489" s="271"/>
      <c r="F489" s="271"/>
      <c r="H489" s="271"/>
      <c r="I489" s="271"/>
    </row>
    <row r="490" spans="5:9" x14ac:dyDescent="0.2">
      <c r="E490" s="271"/>
      <c r="F490" s="271"/>
      <c r="H490" s="271"/>
      <c r="I490" s="271"/>
    </row>
    <row r="491" spans="5:9" x14ac:dyDescent="0.2">
      <c r="E491" s="271"/>
      <c r="F491" s="271"/>
      <c r="H491" s="271"/>
      <c r="I491" s="271"/>
    </row>
    <row r="492" spans="5:9" x14ac:dyDescent="0.2">
      <c r="E492" s="271"/>
      <c r="F492" s="271"/>
      <c r="H492" s="271"/>
      <c r="I492" s="271"/>
    </row>
    <row r="493" spans="5:9" x14ac:dyDescent="0.2">
      <c r="E493" s="271"/>
      <c r="F493" s="271"/>
      <c r="H493" s="271"/>
      <c r="I493" s="271"/>
    </row>
    <row r="494" spans="5:9" x14ac:dyDescent="0.2">
      <c r="E494" s="271"/>
      <c r="F494" s="271"/>
      <c r="H494" s="271"/>
      <c r="I494" s="271"/>
    </row>
    <row r="495" spans="5:9" x14ac:dyDescent="0.2">
      <c r="E495" s="271"/>
      <c r="F495" s="271"/>
      <c r="H495" s="271"/>
      <c r="I495" s="271"/>
    </row>
    <row r="496" spans="5:9" x14ac:dyDescent="0.2">
      <c r="E496" s="271"/>
      <c r="F496" s="271"/>
      <c r="H496" s="271"/>
      <c r="I496" s="271"/>
    </row>
    <row r="497" spans="5:9" x14ac:dyDescent="0.2">
      <c r="E497" s="271"/>
      <c r="F497" s="271"/>
      <c r="H497" s="271"/>
      <c r="I497" s="271"/>
    </row>
    <row r="498" spans="5:9" x14ac:dyDescent="0.2">
      <c r="E498" s="271"/>
      <c r="F498" s="271"/>
      <c r="H498" s="271"/>
      <c r="I498" s="271"/>
    </row>
    <row r="499" spans="5:9" x14ac:dyDescent="0.2">
      <c r="E499" s="271"/>
      <c r="F499" s="271"/>
      <c r="H499" s="271"/>
      <c r="I499" s="271"/>
    </row>
    <row r="500" spans="5:9" x14ac:dyDescent="0.2">
      <c r="E500" s="271"/>
      <c r="F500" s="271"/>
      <c r="H500" s="271"/>
      <c r="I500" s="271"/>
    </row>
    <row r="501" spans="5:9" x14ac:dyDescent="0.2">
      <c r="E501" s="271"/>
      <c r="F501" s="271"/>
      <c r="H501" s="271"/>
      <c r="I501" s="271"/>
    </row>
    <row r="502" spans="5:9" x14ac:dyDescent="0.2">
      <c r="E502" s="271"/>
      <c r="F502" s="271"/>
      <c r="H502" s="271"/>
      <c r="I502" s="271"/>
    </row>
    <row r="503" spans="5:9" x14ac:dyDescent="0.2">
      <c r="E503" s="271"/>
      <c r="F503" s="271"/>
      <c r="H503" s="271"/>
      <c r="I503" s="271"/>
    </row>
    <row r="504" spans="5:9" x14ac:dyDescent="0.2">
      <c r="E504" s="271"/>
      <c r="F504" s="271"/>
      <c r="H504" s="271"/>
      <c r="I504" s="271"/>
    </row>
    <row r="505" spans="5:9" x14ac:dyDescent="0.2">
      <c r="E505" s="271"/>
      <c r="F505" s="271"/>
      <c r="H505" s="271"/>
      <c r="I505" s="271"/>
    </row>
    <row r="506" spans="5:9" x14ac:dyDescent="0.2">
      <c r="E506" s="271"/>
      <c r="F506" s="271"/>
      <c r="H506" s="271"/>
      <c r="I506" s="271"/>
    </row>
    <row r="507" spans="5:9" x14ac:dyDescent="0.2">
      <c r="E507" s="271"/>
      <c r="F507" s="271"/>
      <c r="H507" s="271"/>
      <c r="I507" s="271"/>
    </row>
    <row r="508" spans="5:9" x14ac:dyDescent="0.2">
      <c r="E508" s="271"/>
      <c r="F508" s="271"/>
      <c r="H508" s="271"/>
      <c r="I508" s="271"/>
    </row>
    <row r="509" spans="5:9" x14ac:dyDescent="0.2">
      <c r="E509" s="271"/>
      <c r="F509" s="271"/>
      <c r="H509" s="271"/>
      <c r="I509" s="271"/>
    </row>
    <row r="510" spans="5:9" x14ac:dyDescent="0.2">
      <c r="E510" s="271"/>
      <c r="F510" s="271"/>
      <c r="H510" s="271"/>
      <c r="I510" s="271"/>
    </row>
    <row r="511" spans="5:9" x14ac:dyDescent="0.2">
      <c r="E511" s="271"/>
      <c r="F511" s="271"/>
      <c r="H511" s="271"/>
      <c r="I511" s="271"/>
    </row>
    <row r="512" spans="5:9" x14ac:dyDescent="0.2">
      <c r="E512" s="271"/>
      <c r="F512" s="271"/>
      <c r="H512" s="271"/>
      <c r="I512" s="271"/>
    </row>
    <row r="513" spans="5:9" x14ac:dyDescent="0.2">
      <c r="E513" s="271"/>
      <c r="F513" s="271"/>
      <c r="H513" s="271"/>
      <c r="I513" s="271"/>
    </row>
    <row r="514" spans="5:9" x14ac:dyDescent="0.2">
      <c r="E514" s="271"/>
      <c r="F514" s="271"/>
      <c r="H514" s="271"/>
      <c r="I514" s="271"/>
    </row>
    <row r="515" spans="5:9" x14ac:dyDescent="0.2">
      <c r="E515" s="271"/>
      <c r="F515" s="271"/>
      <c r="H515" s="271"/>
      <c r="I515" s="271"/>
    </row>
    <row r="516" spans="5:9" x14ac:dyDescent="0.2">
      <c r="E516" s="271"/>
      <c r="F516" s="271"/>
      <c r="H516" s="271"/>
      <c r="I516" s="271"/>
    </row>
    <row r="517" spans="5:9" x14ac:dyDescent="0.2">
      <c r="E517" s="271"/>
      <c r="F517" s="271"/>
      <c r="H517" s="271"/>
      <c r="I517" s="271"/>
    </row>
    <row r="518" spans="5:9" x14ac:dyDescent="0.2">
      <c r="E518" s="271"/>
      <c r="F518" s="271"/>
      <c r="H518" s="271"/>
      <c r="I518" s="271"/>
    </row>
    <row r="519" spans="5:9" x14ac:dyDescent="0.2">
      <c r="E519" s="271"/>
      <c r="F519" s="271"/>
      <c r="H519" s="271"/>
      <c r="I519" s="271"/>
    </row>
    <row r="520" spans="5:9" x14ac:dyDescent="0.2">
      <c r="E520" s="271"/>
      <c r="F520" s="271"/>
      <c r="H520" s="271"/>
      <c r="I520" s="271"/>
    </row>
    <row r="521" spans="5:9" x14ac:dyDescent="0.2">
      <c r="E521" s="271"/>
      <c r="F521" s="271"/>
      <c r="H521" s="271"/>
      <c r="I521" s="271"/>
    </row>
    <row r="522" spans="5:9" x14ac:dyDescent="0.2">
      <c r="E522" s="271"/>
      <c r="F522" s="271"/>
      <c r="H522" s="271"/>
      <c r="I522" s="271"/>
    </row>
    <row r="523" spans="5:9" x14ac:dyDescent="0.2">
      <c r="E523" s="271"/>
      <c r="F523" s="271"/>
      <c r="H523" s="271"/>
      <c r="I523" s="271"/>
    </row>
    <row r="524" spans="5:9" x14ac:dyDescent="0.2">
      <c r="E524" s="271"/>
      <c r="F524" s="271"/>
      <c r="H524" s="271"/>
      <c r="I524" s="271"/>
    </row>
    <row r="525" spans="5:9" x14ac:dyDescent="0.2">
      <c r="E525" s="271"/>
      <c r="F525" s="271"/>
      <c r="H525" s="271"/>
      <c r="I525" s="271"/>
    </row>
    <row r="526" spans="5:9" x14ac:dyDescent="0.2">
      <c r="E526" s="271"/>
      <c r="F526" s="271"/>
      <c r="H526" s="271"/>
      <c r="I526" s="271"/>
    </row>
    <row r="527" spans="5:9" x14ac:dyDescent="0.2">
      <c r="E527" s="271"/>
      <c r="F527" s="271"/>
      <c r="H527" s="271"/>
      <c r="I527" s="271"/>
    </row>
    <row r="528" spans="5:9" x14ac:dyDescent="0.2">
      <c r="E528" s="271"/>
      <c r="F528" s="271"/>
      <c r="H528" s="271"/>
      <c r="I528" s="271"/>
    </row>
    <row r="529" spans="5:9" x14ac:dyDescent="0.2">
      <c r="E529" s="271"/>
      <c r="F529" s="271"/>
      <c r="H529" s="271"/>
      <c r="I529" s="271"/>
    </row>
    <row r="530" spans="5:9" x14ac:dyDescent="0.2">
      <c r="E530" s="271"/>
      <c r="F530" s="271"/>
      <c r="H530" s="271"/>
      <c r="I530" s="271"/>
    </row>
    <row r="531" spans="5:9" x14ac:dyDescent="0.2">
      <c r="E531" s="271"/>
      <c r="F531" s="271"/>
      <c r="H531" s="271"/>
      <c r="I531" s="271"/>
    </row>
    <row r="532" spans="5:9" x14ac:dyDescent="0.2">
      <c r="E532" s="271"/>
      <c r="F532" s="271"/>
      <c r="H532" s="271"/>
      <c r="I532" s="271"/>
    </row>
    <row r="533" spans="5:9" x14ac:dyDescent="0.2">
      <c r="E533" s="271"/>
      <c r="F533" s="271"/>
      <c r="H533" s="271"/>
      <c r="I533" s="271"/>
    </row>
    <row r="534" spans="5:9" x14ac:dyDescent="0.2">
      <c r="E534" s="271"/>
      <c r="F534" s="271"/>
      <c r="H534" s="271"/>
      <c r="I534" s="271"/>
    </row>
    <row r="535" spans="5:9" x14ac:dyDescent="0.2">
      <c r="E535" s="271"/>
      <c r="F535" s="271"/>
      <c r="H535" s="271"/>
      <c r="I535" s="271"/>
    </row>
    <row r="536" spans="5:9" x14ac:dyDescent="0.2">
      <c r="E536" s="271"/>
      <c r="F536" s="271"/>
      <c r="H536" s="271"/>
      <c r="I536" s="271"/>
    </row>
    <row r="537" spans="5:9" x14ac:dyDescent="0.2">
      <c r="E537" s="271"/>
      <c r="F537" s="271"/>
      <c r="H537" s="271"/>
      <c r="I537" s="271"/>
    </row>
    <row r="538" spans="5:9" x14ac:dyDescent="0.2">
      <c r="E538" s="271"/>
      <c r="F538" s="271"/>
      <c r="H538" s="271"/>
      <c r="I538" s="271"/>
    </row>
    <row r="539" spans="5:9" x14ac:dyDescent="0.2">
      <c r="E539" s="271"/>
      <c r="F539" s="271"/>
      <c r="H539" s="271"/>
      <c r="I539" s="271"/>
    </row>
    <row r="540" spans="5:9" x14ac:dyDescent="0.2">
      <c r="E540" s="271"/>
      <c r="F540" s="271"/>
      <c r="H540" s="271"/>
      <c r="I540" s="271"/>
    </row>
    <row r="541" spans="5:9" x14ac:dyDescent="0.2">
      <c r="E541" s="271"/>
      <c r="F541" s="271"/>
      <c r="H541" s="271"/>
      <c r="I541" s="271"/>
    </row>
    <row r="542" spans="5:9" x14ac:dyDescent="0.2">
      <c r="E542" s="271"/>
      <c r="F542" s="271"/>
      <c r="H542" s="271"/>
      <c r="I542" s="271"/>
    </row>
    <row r="543" spans="5:9" x14ac:dyDescent="0.2">
      <c r="E543" s="271"/>
      <c r="F543" s="271"/>
      <c r="H543" s="271"/>
      <c r="I543" s="271"/>
    </row>
    <row r="544" spans="5:9" x14ac:dyDescent="0.2">
      <c r="E544" s="271"/>
      <c r="F544" s="271"/>
      <c r="H544" s="271"/>
      <c r="I544" s="271"/>
    </row>
    <row r="545" spans="5:9" x14ac:dyDescent="0.2">
      <c r="E545" s="271"/>
      <c r="F545" s="271"/>
      <c r="H545" s="271"/>
      <c r="I545" s="271"/>
    </row>
    <row r="546" spans="5:9" x14ac:dyDescent="0.2">
      <c r="E546" s="271"/>
      <c r="F546" s="271"/>
      <c r="H546" s="271"/>
      <c r="I546" s="271"/>
    </row>
    <row r="547" spans="5:9" x14ac:dyDescent="0.2">
      <c r="E547" s="271"/>
      <c r="F547" s="271"/>
      <c r="H547" s="271"/>
      <c r="I547" s="271"/>
    </row>
    <row r="548" spans="5:9" x14ac:dyDescent="0.2">
      <c r="E548" s="271"/>
      <c r="F548" s="271"/>
      <c r="H548" s="271"/>
      <c r="I548" s="271"/>
    </row>
    <row r="549" spans="5:9" x14ac:dyDescent="0.2">
      <c r="E549" s="271"/>
      <c r="F549" s="271"/>
      <c r="H549" s="271"/>
      <c r="I549" s="271"/>
    </row>
    <row r="550" spans="5:9" x14ac:dyDescent="0.2">
      <c r="E550" s="271"/>
      <c r="F550" s="271"/>
      <c r="H550" s="271"/>
      <c r="I550" s="271"/>
    </row>
    <row r="551" spans="5:9" x14ac:dyDescent="0.2">
      <c r="E551" s="271"/>
      <c r="F551" s="271"/>
      <c r="H551" s="271"/>
      <c r="I551" s="271"/>
    </row>
    <row r="552" spans="5:9" x14ac:dyDescent="0.2">
      <c r="E552" s="271"/>
      <c r="F552" s="271"/>
      <c r="H552" s="271"/>
      <c r="I552" s="271"/>
    </row>
    <row r="553" spans="5:9" x14ac:dyDescent="0.2">
      <c r="E553" s="271"/>
      <c r="F553" s="271"/>
      <c r="H553" s="271"/>
      <c r="I553" s="271"/>
    </row>
    <row r="554" spans="5:9" x14ac:dyDescent="0.2">
      <c r="E554" s="271"/>
      <c r="F554" s="271"/>
      <c r="H554" s="271"/>
      <c r="I554" s="271"/>
    </row>
    <row r="555" spans="5:9" x14ac:dyDescent="0.2">
      <c r="E555" s="271"/>
      <c r="F555" s="271"/>
      <c r="H555" s="271"/>
      <c r="I555" s="271"/>
    </row>
    <row r="556" spans="5:9" x14ac:dyDescent="0.2">
      <c r="E556" s="271"/>
      <c r="F556" s="271"/>
      <c r="H556" s="271"/>
      <c r="I556" s="271"/>
    </row>
    <row r="557" spans="5:9" x14ac:dyDescent="0.2">
      <c r="E557" s="271"/>
      <c r="F557" s="271"/>
      <c r="H557" s="271"/>
      <c r="I557" s="271"/>
    </row>
    <row r="558" spans="5:9" x14ac:dyDescent="0.2">
      <c r="E558" s="271"/>
      <c r="F558" s="271"/>
      <c r="H558" s="271"/>
      <c r="I558" s="271"/>
    </row>
    <row r="559" spans="5:9" x14ac:dyDescent="0.2">
      <c r="E559" s="271"/>
      <c r="F559" s="271"/>
      <c r="H559" s="271"/>
      <c r="I559" s="271"/>
    </row>
    <row r="560" spans="5:9" x14ac:dyDescent="0.2">
      <c r="E560" s="271"/>
      <c r="F560" s="271"/>
      <c r="H560" s="271"/>
      <c r="I560" s="271"/>
    </row>
    <row r="561" spans="5:9" x14ac:dyDescent="0.2">
      <c r="E561" s="271"/>
      <c r="F561" s="271"/>
      <c r="H561" s="271"/>
      <c r="I561" s="271"/>
    </row>
    <row r="562" spans="5:9" x14ac:dyDescent="0.2">
      <c r="E562" s="271"/>
      <c r="F562" s="271"/>
      <c r="H562" s="271"/>
      <c r="I562" s="271"/>
    </row>
    <row r="563" spans="5:9" x14ac:dyDescent="0.2">
      <c r="E563" s="271"/>
      <c r="F563" s="271"/>
      <c r="H563" s="271"/>
      <c r="I563" s="271"/>
    </row>
    <row r="564" spans="5:9" x14ac:dyDescent="0.2">
      <c r="E564" s="271"/>
      <c r="F564" s="271"/>
      <c r="H564" s="271"/>
      <c r="I564" s="271"/>
    </row>
    <row r="565" spans="5:9" x14ac:dyDescent="0.2">
      <c r="E565" s="271"/>
      <c r="F565" s="271"/>
      <c r="H565" s="271"/>
      <c r="I565" s="271"/>
    </row>
    <row r="566" spans="5:9" x14ac:dyDescent="0.2">
      <c r="E566" s="271"/>
      <c r="F566" s="271"/>
      <c r="H566" s="271"/>
      <c r="I566" s="271"/>
    </row>
    <row r="567" spans="5:9" x14ac:dyDescent="0.2">
      <c r="E567" s="271"/>
      <c r="F567" s="271"/>
      <c r="H567" s="271"/>
      <c r="I567" s="271"/>
    </row>
    <row r="568" spans="5:9" x14ac:dyDescent="0.2">
      <c r="E568" s="271"/>
      <c r="F568" s="271"/>
      <c r="H568" s="271"/>
      <c r="I568" s="271"/>
    </row>
    <row r="569" spans="5:9" x14ac:dyDescent="0.2">
      <c r="E569" s="271"/>
      <c r="F569" s="271"/>
      <c r="H569" s="271"/>
      <c r="I569" s="271"/>
    </row>
    <row r="570" spans="5:9" x14ac:dyDescent="0.2">
      <c r="E570" s="271"/>
      <c r="F570" s="271"/>
      <c r="H570" s="271"/>
      <c r="I570" s="271"/>
    </row>
    <row r="571" spans="5:9" x14ac:dyDescent="0.2">
      <c r="E571" s="271"/>
      <c r="F571" s="271"/>
      <c r="H571" s="271"/>
      <c r="I571" s="271"/>
    </row>
    <row r="572" spans="5:9" x14ac:dyDescent="0.2">
      <c r="E572" s="271"/>
      <c r="F572" s="271"/>
      <c r="H572" s="271"/>
      <c r="I572" s="271"/>
    </row>
    <row r="573" spans="5:9" x14ac:dyDescent="0.2">
      <c r="E573" s="271"/>
      <c r="F573" s="271"/>
      <c r="H573" s="271"/>
      <c r="I573" s="271"/>
    </row>
    <row r="574" spans="5:9" x14ac:dyDescent="0.2">
      <c r="E574" s="271"/>
      <c r="F574" s="271"/>
      <c r="H574" s="271"/>
      <c r="I574" s="271"/>
    </row>
    <row r="575" spans="5:9" x14ac:dyDescent="0.2">
      <c r="E575" s="271"/>
      <c r="F575" s="271"/>
      <c r="H575" s="271"/>
      <c r="I575" s="271"/>
    </row>
    <row r="576" spans="5:9" x14ac:dyDescent="0.2">
      <c r="E576" s="271"/>
      <c r="F576" s="271"/>
      <c r="H576" s="271"/>
      <c r="I576" s="271"/>
    </row>
    <row r="577" spans="5:9" x14ac:dyDescent="0.2">
      <c r="E577" s="271"/>
      <c r="F577" s="271"/>
      <c r="H577" s="271"/>
      <c r="I577" s="271"/>
    </row>
    <row r="578" spans="5:9" x14ac:dyDescent="0.2">
      <c r="E578" s="271"/>
      <c r="F578" s="271"/>
      <c r="H578" s="271"/>
      <c r="I578" s="271"/>
    </row>
    <row r="579" spans="5:9" x14ac:dyDescent="0.2">
      <c r="E579" s="271"/>
      <c r="F579" s="271"/>
      <c r="H579" s="271"/>
      <c r="I579" s="271"/>
    </row>
    <row r="580" spans="5:9" x14ac:dyDescent="0.2">
      <c r="E580" s="271"/>
      <c r="F580" s="271"/>
      <c r="H580" s="271"/>
      <c r="I580" s="271"/>
    </row>
    <row r="581" spans="5:9" x14ac:dyDescent="0.2">
      <c r="E581" s="271"/>
      <c r="F581" s="271"/>
      <c r="H581" s="271"/>
      <c r="I581" s="271"/>
    </row>
    <row r="582" spans="5:9" x14ac:dyDescent="0.2">
      <c r="E582" s="271"/>
      <c r="F582" s="271"/>
      <c r="H582" s="271"/>
      <c r="I582" s="271"/>
    </row>
    <row r="583" spans="5:9" x14ac:dyDescent="0.2">
      <c r="E583" s="271"/>
      <c r="F583" s="271"/>
      <c r="H583" s="271"/>
      <c r="I583" s="271"/>
    </row>
    <row r="584" spans="5:9" x14ac:dyDescent="0.2">
      <c r="E584" s="271"/>
      <c r="F584" s="271"/>
      <c r="H584" s="271"/>
      <c r="I584" s="271"/>
    </row>
    <row r="585" spans="5:9" x14ac:dyDescent="0.2">
      <c r="E585" s="271"/>
      <c r="F585" s="271"/>
      <c r="H585" s="271"/>
      <c r="I585" s="271"/>
    </row>
    <row r="586" spans="5:9" x14ac:dyDescent="0.2">
      <c r="E586" s="271"/>
      <c r="F586" s="271"/>
      <c r="H586" s="271"/>
      <c r="I586" s="271"/>
    </row>
    <row r="587" spans="5:9" x14ac:dyDescent="0.2">
      <c r="E587" s="271"/>
      <c r="F587" s="271"/>
      <c r="H587" s="271"/>
      <c r="I587" s="271"/>
    </row>
    <row r="588" spans="5:9" x14ac:dyDescent="0.2">
      <c r="E588" s="271"/>
      <c r="F588" s="271"/>
      <c r="H588" s="271"/>
      <c r="I588" s="271"/>
    </row>
    <row r="589" spans="5:9" x14ac:dyDescent="0.2">
      <c r="E589" s="271"/>
      <c r="F589" s="271"/>
      <c r="H589" s="271"/>
      <c r="I589" s="271"/>
    </row>
    <row r="590" spans="5:9" x14ac:dyDescent="0.2">
      <c r="E590" s="271"/>
      <c r="F590" s="271"/>
      <c r="H590" s="271"/>
      <c r="I590" s="271"/>
    </row>
    <row r="591" spans="5:9" x14ac:dyDescent="0.2">
      <c r="E591" s="271"/>
      <c r="F591" s="271"/>
      <c r="H591" s="271"/>
      <c r="I591" s="271"/>
    </row>
    <row r="592" spans="5:9" x14ac:dyDescent="0.2">
      <c r="E592" s="271"/>
      <c r="F592" s="271"/>
      <c r="H592" s="271"/>
      <c r="I592" s="271"/>
    </row>
    <row r="593" spans="5:9" x14ac:dyDescent="0.2">
      <c r="E593" s="271"/>
      <c r="F593" s="271"/>
      <c r="H593" s="271"/>
      <c r="I593" s="271"/>
    </row>
    <row r="594" spans="5:9" x14ac:dyDescent="0.2">
      <c r="E594" s="271"/>
      <c r="F594" s="271"/>
      <c r="H594" s="271"/>
      <c r="I594" s="271"/>
    </row>
    <row r="595" spans="5:9" x14ac:dyDescent="0.2">
      <c r="E595" s="271"/>
      <c r="F595" s="271"/>
      <c r="H595" s="271"/>
      <c r="I595" s="271"/>
    </row>
    <row r="596" spans="5:9" x14ac:dyDescent="0.2">
      <c r="E596" s="271"/>
      <c r="F596" s="271"/>
      <c r="H596" s="271"/>
      <c r="I596" s="271"/>
    </row>
    <row r="597" spans="5:9" x14ac:dyDescent="0.2">
      <c r="E597" s="271"/>
      <c r="F597" s="271"/>
      <c r="H597" s="271"/>
      <c r="I597" s="271"/>
    </row>
    <row r="598" spans="5:9" x14ac:dyDescent="0.2">
      <c r="E598" s="271"/>
      <c r="F598" s="271"/>
      <c r="H598" s="271"/>
      <c r="I598" s="271"/>
    </row>
    <row r="599" spans="5:9" x14ac:dyDescent="0.2">
      <c r="E599" s="271"/>
      <c r="F599" s="271"/>
      <c r="H599" s="271"/>
      <c r="I599" s="271"/>
    </row>
    <row r="600" spans="5:9" x14ac:dyDescent="0.2">
      <c r="E600" s="271"/>
      <c r="F600" s="271"/>
      <c r="H600" s="271"/>
      <c r="I600" s="271"/>
    </row>
    <row r="601" spans="5:9" x14ac:dyDescent="0.2">
      <c r="E601" s="271"/>
      <c r="F601" s="271"/>
      <c r="H601" s="271"/>
      <c r="I601" s="271"/>
    </row>
    <row r="602" spans="5:9" x14ac:dyDescent="0.2">
      <c r="E602" s="271"/>
      <c r="F602" s="271"/>
      <c r="H602" s="271"/>
      <c r="I602" s="271"/>
    </row>
    <row r="603" spans="5:9" x14ac:dyDescent="0.2">
      <c r="E603" s="271"/>
      <c r="F603" s="271"/>
      <c r="H603" s="271"/>
      <c r="I603" s="271"/>
    </row>
    <row r="604" spans="5:9" x14ac:dyDescent="0.2">
      <c r="E604" s="271"/>
      <c r="F604" s="271"/>
      <c r="H604" s="271"/>
      <c r="I604" s="271"/>
    </row>
    <row r="605" spans="5:9" x14ac:dyDescent="0.2">
      <c r="E605" s="271"/>
      <c r="F605" s="271"/>
      <c r="H605" s="271"/>
      <c r="I605" s="271"/>
    </row>
    <row r="606" spans="5:9" x14ac:dyDescent="0.2">
      <c r="E606" s="271"/>
      <c r="F606" s="271"/>
      <c r="H606" s="271"/>
      <c r="I606" s="271"/>
    </row>
    <row r="607" spans="5:9" x14ac:dyDescent="0.2">
      <c r="E607" s="271"/>
      <c r="F607" s="271"/>
      <c r="H607" s="271"/>
      <c r="I607" s="271"/>
    </row>
    <row r="608" spans="5:9" x14ac:dyDescent="0.2">
      <c r="E608" s="271"/>
      <c r="F608" s="271"/>
      <c r="H608" s="271"/>
      <c r="I608" s="271"/>
    </row>
    <row r="609" spans="5:9" x14ac:dyDescent="0.2">
      <c r="E609" s="271"/>
      <c r="F609" s="271"/>
      <c r="H609" s="271"/>
      <c r="I609" s="271"/>
    </row>
    <row r="610" spans="5:9" x14ac:dyDescent="0.2">
      <c r="E610" s="271"/>
      <c r="F610" s="271"/>
      <c r="H610" s="271"/>
      <c r="I610" s="271"/>
    </row>
    <row r="611" spans="5:9" x14ac:dyDescent="0.2">
      <c r="E611" s="271"/>
      <c r="F611" s="271"/>
      <c r="H611" s="271"/>
      <c r="I611" s="271"/>
    </row>
    <row r="612" spans="5:9" x14ac:dyDescent="0.2">
      <c r="E612" s="271"/>
      <c r="F612" s="271"/>
      <c r="H612" s="271"/>
      <c r="I612" s="271"/>
    </row>
    <row r="613" spans="5:9" x14ac:dyDescent="0.2">
      <c r="E613" s="271"/>
      <c r="F613" s="271"/>
      <c r="H613" s="271"/>
      <c r="I613" s="271"/>
    </row>
    <row r="614" spans="5:9" x14ac:dyDescent="0.2">
      <c r="E614" s="271"/>
      <c r="F614" s="271"/>
      <c r="H614" s="271"/>
      <c r="I614" s="271"/>
    </row>
    <row r="615" spans="5:9" x14ac:dyDescent="0.2">
      <c r="E615" s="271"/>
      <c r="F615" s="271"/>
      <c r="H615" s="271"/>
      <c r="I615" s="271"/>
    </row>
    <row r="616" spans="5:9" x14ac:dyDescent="0.2">
      <c r="E616" s="271"/>
      <c r="F616" s="271"/>
      <c r="H616" s="271"/>
      <c r="I616" s="271"/>
    </row>
    <row r="617" spans="5:9" x14ac:dyDescent="0.2">
      <c r="E617" s="271"/>
      <c r="F617" s="271"/>
      <c r="H617" s="271"/>
      <c r="I617" s="271"/>
    </row>
    <row r="618" spans="5:9" x14ac:dyDescent="0.2">
      <c r="E618" s="271"/>
      <c r="F618" s="271"/>
      <c r="H618" s="271"/>
      <c r="I618" s="271"/>
    </row>
    <row r="619" spans="5:9" x14ac:dyDescent="0.2">
      <c r="E619" s="271"/>
      <c r="F619" s="271"/>
      <c r="H619" s="271"/>
      <c r="I619" s="271"/>
    </row>
    <row r="620" spans="5:9" x14ac:dyDescent="0.2">
      <c r="E620" s="271"/>
      <c r="F620" s="271"/>
      <c r="H620" s="271"/>
      <c r="I620" s="271"/>
    </row>
    <row r="621" spans="5:9" x14ac:dyDescent="0.2">
      <c r="E621" s="271"/>
      <c r="F621" s="271"/>
      <c r="H621" s="271"/>
      <c r="I621" s="271"/>
    </row>
    <row r="622" spans="5:9" x14ac:dyDescent="0.2">
      <c r="E622" s="271"/>
      <c r="F622" s="271"/>
      <c r="H622" s="271"/>
      <c r="I622" s="271"/>
    </row>
    <row r="623" spans="5:9" x14ac:dyDescent="0.2">
      <c r="E623" s="271"/>
      <c r="F623" s="271"/>
      <c r="H623" s="271"/>
      <c r="I623" s="271"/>
    </row>
    <row r="624" spans="5:9" x14ac:dyDescent="0.2">
      <c r="E624" s="271"/>
      <c r="F624" s="271"/>
      <c r="H624" s="271"/>
      <c r="I624" s="271"/>
    </row>
    <row r="625" spans="5:9" x14ac:dyDescent="0.2">
      <c r="E625" s="271"/>
      <c r="F625" s="271"/>
      <c r="H625" s="271"/>
      <c r="I625" s="271"/>
    </row>
    <row r="626" spans="5:9" x14ac:dyDescent="0.2">
      <c r="E626" s="271"/>
      <c r="F626" s="271"/>
      <c r="H626" s="271"/>
      <c r="I626" s="271"/>
    </row>
    <row r="627" spans="5:9" x14ac:dyDescent="0.2">
      <c r="E627" s="271"/>
      <c r="F627" s="271"/>
      <c r="H627" s="271"/>
      <c r="I627" s="271"/>
    </row>
    <row r="628" spans="5:9" x14ac:dyDescent="0.2">
      <c r="E628" s="271"/>
      <c r="F628" s="271"/>
      <c r="H628" s="271"/>
      <c r="I628" s="271"/>
    </row>
    <row r="629" spans="5:9" x14ac:dyDescent="0.2">
      <c r="E629" s="271"/>
      <c r="F629" s="271"/>
      <c r="H629" s="271"/>
      <c r="I629" s="271"/>
    </row>
    <row r="630" spans="5:9" x14ac:dyDescent="0.2">
      <c r="E630" s="271"/>
      <c r="F630" s="271"/>
      <c r="H630" s="271"/>
      <c r="I630" s="271"/>
    </row>
    <row r="631" spans="5:9" x14ac:dyDescent="0.2">
      <c r="E631" s="271"/>
      <c r="F631" s="271"/>
      <c r="H631" s="271"/>
      <c r="I631" s="271"/>
    </row>
    <row r="632" spans="5:9" x14ac:dyDescent="0.2">
      <c r="E632" s="271"/>
      <c r="F632" s="271"/>
      <c r="H632" s="271"/>
      <c r="I632" s="271"/>
    </row>
    <row r="633" spans="5:9" x14ac:dyDescent="0.2">
      <c r="E633" s="271"/>
      <c r="F633" s="271"/>
      <c r="H633" s="271"/>
      <c r="I633" s="271"/>
    </row>
    <row r="634" spans="5:9" x14ac:dyDescent="0.2">
      <c r="E634" s="271"/>
      <c r="F634" s="271"/>
      <c r="H634" s="271"/>
      <c r="I634" s="271"/>
    </row>
    <row r="635" spans="5:9" x14ac:dyDescent="0.2">
      <c r="E635" s="271"/>
      <c r="F635" s="271"/>
      <c r="H635" s="271"/>
      <c r="I635" s="271"/>
    </row>
    <row r="636" spans="5:9" x14ac:dyDescent="0.2">
      <c r="E636" s="271"/>
      <c r="F636" s="271"/>
      <c r="H636" s="271"/>
      <c r="I636" s="271"/>
    </row>
    <row r="637" spans="5:9" x14ac:dyDescent="0.2">
      <c r="E637" s="271"/>
      <c r="F637" s="271"/>
      <c r="H637" s="271"/>
      <c r="I637" s="271"/>
    </row>
    <row r="638" spans="5:9" x14ac:dyDescent="0.2">
      <c r="E638" s="271"/>
      <c r="F638" s="271"/>
      <c r="H638" s="271"/>
      <c r="I638" s="271"/>
    </row>
    <row r="639" spans="5:9" x14ac:dyDescent="0.2">
      <c r="E639" s="271"/>
      <c r="F639" s="271"/>
      <c r="H639" s="271"/>
      <c r="I639" s="271"/>
    </row>
    <row r="640" spans="5:9" x14ac:dyDescent="0.2">
      <c r="E640" s="271"/>
      <c r="F640" s="271"/>
      <c r="H640" s="271"/>
      <c r="I640" s="271"/>
    </row>
    <row r="641" spans="5:9" x14ac:dyDescent="0.2">
      <c r="E641" s="271"/>
      <c r="F641" s="271"/>
      <c r="H641" s="271"/>
      <c r="I641" s="271"/>
    </row>
    <row r="642" spans="5:9" x14ac:dyDescent="0.2">
      <c r="E642" s="271"/>
      <c r="F642" s="271"/>
      <c r="H642" s="271"/>
      <c r="I642" s="271"/>
    </row>
    <row r="643" spans="5:9" x14ac:dyDescent="0.2">
      <c r="E643" s="271"/>
      <c r="F643" s="271"/>
      <c r="H643" s="271"/>
      <c r="I643" s="271"/>
    </row>
    <row r="644" spans="5:9" x14ac:dyDescent="0.2">
      <c r="E644" s="271"/>
      <c r="F644" s="271"/>
      <c r="H644" s="271"/>
      <c r="I644" s="271"/>
    </row>
    <row r="645" spans="5:9" x14ac:dyDescent="0.2">
      <c r="E645" s="271"/>
      <c r="F645" s="271"/>
      <c r="H645" s="271"/>
      <c r="I645" s="271"/>
    </row>
    <row r="646" spans="5:9" x14ac:dyDescent="0.2">
      <c r="E646" s="271"/>
      <c r="F646" s="271"/>
      <c r="H646" s="271"/>
      <c r="I646" s="271"/>
    </row>
    <row r="647" spans="5:9" x14ac:dyDescent="0.2">
      <c r="E647" s="271"/>
      <c r="F647" s="271"/>
      <c r="H647" s="271"/>
      <c r="I647" s="271"/>
    </row>
    <row r="648" spans="5:9" x14ac:dyDescent="0.2">
      <c r="E648" s="271"/>
      <c r="F648" s="271"/>
      <c r="H648" s="271"/>
      <c r="I648" s="271"/>
    </row>
    <row r="649" spans="5:9" x14ac:dyDescent="0.2">
      <c r="E649" s="271"/>
      <c r="F649" s="271"/>
      <c r="H649" s="271"/>
      <c r="I649" s="271"/>
    </row>
    <row r="650" spans="5:9" x14ac:dyDescent="0.2">
      <c r="E650" s="271"/>
      <c r="F650" s="271"/>
      <c r="H650" s="271"/>
      <c r="I650" s="271"/>
    </row>
    <row r="651" spans="5:9" x14ac:dyDescent="0.2">
      <c r="E651" s="271"/>
      <c r="F651" s="271"/>
      <c r="H651" s="271"/>
      <c r="I651" s="271"/>
    </row>
    <row r="652" spans="5:9" x14ac:dyDescent="0.2">
      <c r="E652" s="271"/>
      <c r="F652" s="271"/>
      <c r="H652" s="271"/>
      <c r="I652" s="271"/>
    </row>
    <row r="653" spans="5:9" x14ac:dyDescent="0.2">
      <c r="E653" s="271"/>
      <c r="F653" s="271"/>
      <c r="H653" s="271"/>
      <c r="I653" s="271"/>
    </row>
    <row r="654" spans="5:9" x14ac:dyDescent="0.2">
      <c r="E654" s="271"/>
      <c r="F654" s="271"/>
      <c r="H654" s="271"/>
      <c r="I654" s="271"/>
    </row>
    <row r="655" spans="5:9" x14ac:dyDescent="0.2">
      <c r="E655" s="271"/>
      <c r="F655" s="271"/>
      <c r="H655" s="271"/>
      <c r="I655" s="271"/>
    </row>
    <row r="656" spans="5:9" x14ac:dyDescent="0.2">
      <c r="E656" s="271"/>
      <c r="F656" s="271"/>
      <c r="H656" s="271"/>
      <c r="I656" s="271"/>
    </row>
    <row r="657" spans="5:9" x14ac:dyDescent="0.2">
      <c r="E657" s="271"/>
      <c r="F657" s="271"/>
      <c r="H657" s="271"/>
      <c r="I657" s="271"/>
    </row>
    <row r="658" spans="5:9" x14ac:dyDescent="0.2">
      <c r="E658" s="271"/>
      <c r="F658" s="271"/>
      <c r="H658" s="271"/>
      <c r="I658" s="271"/>
    </row>
    <row r="659" spans="5:9" x14ac:dyDescent="0.2">
      <c r="E659" s="271"/>
      <c r="F659" s="271"/>
      <c r="H659" s="271"/>
      <c r="I659" s="271"/>
    </row>
    <row r="660" spans="5:9" x14ac:dyDescent="0.2">
      <c r="E660" s="271"/>
      <c r="F660" s="271"/>
      <c r="H660" s="271"/>
      <c r="I660" s="271"/>
    </row>
    <row r="661" spans="5:9" x14ac:dyDescent="0.2">
      <c r="E661" s="271"/>
      <c r="F661" s="271"/>
      <c r="H661" s="271"/>
      <c r="I661" s="271"/>
    </row>
    <row r="662" spans="5:9" x14ac:dyDescent="0.2">
      <c r="E662" s="271"/>
      <c r="F662" s="271"/>
      <c r="H662" s="271"/>
      <c r="I662" s="271"/>
    </row>
    <row r="663" spans="5:9" x14ac:dyDescent="0.2">
      <c r="E663" s="271"/>
      <c r="F663" s="271"/>
      <c r="H663" s="271"/>
      <c r="I663" s="271"/>
    </row>
    <row r="664" spans="5:9" x14ac:dyDescent="0.2">
      <c r="E664" s="271"/>
      <c r="F664" s="271"/>
      <c r="H664" s="271"/>
      <c r="I664" s="271"/>
    </row>
    <row r="665" spans="5:9" x14ac:dyDescent="0.2">
      <c r="E665" s="271"/>
      <c r="F665" s="271"/>
      <c r="H665" s="271"/>
      <c r="I665" s="271"/>
    </row>
    <row r="666" spans="5:9" x14ac:dyDescent="0.2">
      <c r="E666" s="271"/>
      <c r="F666" s="271"/>
      <c r="H666" s="271"/>
      <c r="I666" s="271"/>
    </row>
    <row r="667" spans="5:9" x14ac:dyDescent="0.2">
      <c r="E667" s="271"/>
      <c r="F667" s="271"/>
      <c r="H667" s="271"/>
      <c r="I667" s="271"/>
    </row>
    <row r="668" spans="5:9" x14ac:dyDescent="0.2">
      <c r="E668" s="271"/>
      <c r="F668" s="271"/>
      <c r="H668" s="271"/>
      <c r="I668" s="271"/>
    </row>
    <row r="669" spans="5:9" x14ac:dyDescent="0.2">
      <c r="E669" s="271"/>
      <c r="F669" s="271"/>
      <c r="H669" s="271"/>
      <c r="I669" s="271"/>
    </row>
    <row r="670" spans="5:9" x14ac:dyDescent="0.2">
      <c r="E670" s="271"/>
      <c r="F670" s="271"/>
      <c r="H670" s="271"/>
      <c r="I670" s="271"/>
    </row>
    <row r="671" spans="5:9" x14ac:dyDescent="0.2">
      <c r="E671" s="271"/>
      <c r="F671" s="271"/>
      <c r="H671" s="271"/>
      <c r="I671" s="271"/>
    </row>
    <row r="672" spans="5:9" x14ac:dyDescent="0.2">
      <c r="E672" s="271"/>
      <c r="F672" s="271"/>
      <c r="H672" s="271"/>
      <c r="I672" s="271"/>
    </row>
    <row r="673" spans="5:9" x14ac:dyDescent="0.2">
      <c r="E673" s="271"/>
      <c r="F673" s="271"/>
      <c r="H673" s="271"/>
      <c r="I673" s="271"/>
    </row>
    <row r="674" spans="5:9" x14ac:dyDescent="0.2">
      <c r="E674" s="271"/>
      <c r="F674" s="271"/>
      <c r="H674" s="271"/>
      <c r="I674" s="271"/>
    </row>
    <row r="675" spans="5:9" x14ac:dyDescent="0.2">
      <c r="E675" s="271"/>
      <c r="F675" s="271"/>
      <c r="H675" s="271"/>
      <c r="I675" s="271"/>
    </row>
    <row r="676" spans="5:9" x14ac:dyDescent="0.2">
      <c r="E676" s="271"/>
      <c r="F676" s="271"/>
      <c r="H676" s="271"/>
      <c r="I676" s="271"/>
    </row>
    <row r="677" spans="5:9" x14ac:dyDescent="0.2">
      <c r="E677" s="271"/>
      <c r="F677" s="271"/>
      <c r="H677" s="271"/>
      <c r="I677" s="271"/>
    </row>
    <row r="678" spans="5:9" x14ac:dyDescent="0.2">
      <c r="E678" s="271"/>
      <c r="F678" s="271"/>
      <c r="H678" s="271"/>
      <c r="I678" s="271"/>
    </row>
    <row r="679" spans="5:9" x14ac:dyDescent="0.2">
      <c r="E679" s="271"/>
      <c r="F679" s="271"/>
      <c r="H679" s="271"/>
      <c r="I679" s="271"/>
    </row>
    <row r="680" spans="5:9" x14ac:dyDescent="0.2">
      <c r="E680" s="271"/>
      <c r="F680" s="271"/>
      <c r="H680" s="271"/>
      <c r="I680" s="271"/>
    </row>
    <row r="681" spans="5:9" x14ac:dyDescent="0.2">
      <c r="E681" s="271"/>
      <c r="F681" s="271"/>
      <c r="H681" s="271"/>
      <c r="I681" s="271"/>
    </row>
    <row r="682" spans="5:9" x14ac:dyDescent="0.2">
      <c r="E682" s="271"/>
      <c r="F682" s="271"/>
      <c r="H682" s="271"/>
      <c r="I682" s="271"/>
    </row>
    <row r="683" spans="5:9" x14ac:dyDescent="0.2">
      <c r="E683" s="271"/>
      <c r="F683" s="271"/>
      <c r="H683" s="271"/>
      <c r="I683" s="271"/>
    </row>
    <row r="684" spans="5:9" x14ac:dyDescent="0.2">
      <c r="E684" s="271"/>
      <c r="F684" s="271"/>
      <c r="H684" s="271"/>
      <c r="I684" s="271"/>
    </row>
    <row r="685" spans="5:9" x14ac:dyDescent="0.2">
      <c r="E685" s="271"/>
      <c r="F685" s="271"/>
      <c r="H685" s="271"/>
      <c r="I685" s="271"/>
    </row>
    <row r="686" spans="5:9" x14ac:dyDescent="0.2">
      <c r="E686" s="271"/>
      <c r="F686" s="271"/>
      <c r="H686" s="271"/>
      <c r="I686" s="271"/>
    </row>
    <row r="687" spans="5:9" x14ac:dyDescent="0.2">
      <c r="E687" s="271"/>
      <c r="F687" s="271"/>
      <c r="H687" s="271"/>
      <c r="I687" s="271"/>
    </row>
    <row r="688" spans="5:9" x14ac:dyDescent="0.2">
      <c r="E688" s="271"/>
      <c r="F688" s="271"/>
      <c r="H688" s="271"/>
      <c r="I688" s="271"/>
    </row>
    <row r="689" spans="5:9" x14ac:dyDescent="0.2">
      <c r="E689" s="271"/>
      <c r="F689" s="271"/>
      <c r="H689" s="271"/>
      <c r="I689" s="271"/>
    </row>
    <row r="690" spans="5:9" x14ac:dyDescent="0.2">
      <c r="E690" s="271"/>
      <c r="F690" s="271"/>
      <c r="H690" s="271"/>
      <c r="I690" s="271"/>
    </row>
    <row r="691" spans="5:9" x14ac:dyDescent="0.2">
      <c r="E691" s="271"/>
      <c r="F691" s="271"/>
      <c r="H691" s="271"/>
      <c r="I691" s="271"/>
    </row>
    <row r="692" spans="5:9" x14ac:dyDescent="0.2">
      <c r="E692" s="271"/>
      <c r="F692" s="271"/>
      <c r="H692" s="271"/>
      <c r="I692" s="271"/>
    </row>
    <row r="693" spans="5:9" x14ac:dyDescent="0.2">
      <c r="E693" s="271"/>
      <c r="F693" s="271"/>
      <c r="H693" s="271"/>
      <c r="I693" s="271"/>
    </row>
    <row r="694" spans="5:9" x14ac:dyDescent="0.2">
      <c r="E694" s="271"/>
      <c r="F694" s="271"/>
      <c r="H694" s="271"/>
      <c r="I694" s="271"/>
    </row>
    <row r="695" spans="5:9" x14ac:dyDescent="0.2">
      <c r="E695" s="271"/>
      <c r="F695" s="271"/>
      <c r="H695" s="271"/>
      <c r="I695" s="271"/>
    </row>
    <row r="696" spans="5:9" x14ac:dyDescent="0.2">
      <c r="E696" s="271"/>
      <c r="F696" s="271"/>
      <c r="H696" s="271"/>
      <c r="I696" s="271"/>
    </row>
    <row r="697" spans="5:9" x14ac:dyDescent="0.2">
      <c r="E697" s="271"/>
      <c r="F697" s="271"/>
      <c r="H697" s="271"/>
      <c r="I697" s="271"/>
    </row>
    <row r="698" spans="5:9" x14ac:dyDescent="0.2">
      <c r="E698" s="271"/>
      <c r="F698" s="271"/>
      <c r="H698" s="271"/>
      <c r="I698" s="271"/>
    </row>
    <row r="699" spans="5:9" x14ac:dyDescent="0.2">
      <c r="E699" s="271"/>
      <c r="F699" s="271"/>
      <c r="H699" s="271"/>
      <c r="I699" s="271"/>
    </row>
    <row r="700" spans="5:9" x14ac:dyDescent="0.2">
      <c r="E700" s="271"/>
      <c r="F700" s="271"/>
      <c r="H700" s="271"/>
      <c r="I700" s="271"/>
    </row>
    <row r="701" spans="5:9" x14ac:dyDescent="0.2">
      <c r="E701" s="271"/>
      <c r="F701" s="271"/>
      <c r="H701" s="271"/>
      <c r="I701" s="271"/>
    </row>
    <row r="702" spans="5:9" x14ac:dyDescent="0.2">
      <c r="E702" s="271"/>
      <c r="F702" s="271"/>
      <c r="H702" s="271"/>
      <c r="I702" s="271"/>
    </row>
    <row r="703" spans="5:9" x14ac:dyDescent="0.2">
      <c r="E703" s="271"/>
      <c r="F703" s="271"/>
      <c r="H703" s="271"/>
      <c r="I703" s="271"/>
    </row>
    <row r="704" spans="5:9" x14ac:dyDescent="0.2">
      <c r="E704" s="271"/>
      <c r="F704" s="271"/>
      <c r="H704" s="271"/>
      <c r="I704" s="271"/>
    </row>
    <row r="705" spans="5:9" x14ac:dyDescent="0.2">
      <c r="E705" s="271"/>
      <c r="F705" s="271"/>
      <c r="H705" s="271"/>
      <c r="I705" s="271"/>
    </row>
    <row r="706" spans="5:9" x14ac:dyDescent="0.2">
      <c r="E706" s="271"/>
      <c r="F706" s="271"/>
      <c r="H706" s="271"/>
      <c r="I706" s="271"/>
    </row>
    <row r="707" spans="5:9" x14ac:dyDescent="0.2">
      <c r="E707" s="271"/>
      <c r="F707" s="271"/>
      <c r="H707" s="271"/>
      <c r="I707" s="271"/>
    </row>
    <row r="708" spans="5:9" x14ac:dyDescent="0.2">
      <c r="E708" s="271"/>
      <c r="F708" s="271"/>
      <c r="H708" s="271"/>
      <c r="I708" s="271"/>
    </row>
    <row r="709" spans="5:9" x14ac:dyDescent="0.2">
      <c r="E709" s="271"/>
      <c r="F709" s="271"/>
      <c r="H709" s="271"/>
      <c r="I709" s="271"/>
    </row>
    <row r="710" spans="5:9" x14ac:dyDescent="0.2">
      <c r="E710" s="271"/>
      <c r="F710" s="271"/>
      <c r="H710" s="271"/>
      <c r="I710" s="271"/>
    </row>
    <row r="711" spans="5:9" x14ac:dyDescent="0.2">
      <c r="E711" s="271"/>
      <c r="F711" s="271"/>
      <c r="H711" s="271"/>
      <c r="I711" s="271"/>
    </row>
    <row r="712" spans="5:9" x14ac:dyDescent="0.2">
      <c r="E712" s="271"/>
      <c r="F712" s="271"/>
      <c r="H712" s="271"/>
      <c r="I712" s="271"/>
    </row>
    <row r="713" spans="5:9" x14ac:dyDescent="0.2">
      <c r="E713" s="271"/>
      <c r="F713" s="271"/>
      <c r="H713" s="271"/>
      <c r="I713" s="271"/>
    </row>
    <row r="714" spans="5:9" x14ac:dyDescent="0.2">
      <c r="E714" s="271"/>
      <c r="F714" s="271"/>
      <c r="H714" s="271"/>
      <c r="I714" s="271"/>
    </row>
    <row r="715" spans="5:9" x14ac:dyDescent="0.2">
      <c r="E715" s="271"/>
      <c r="F715" s="271"/>
      <c r="H715" s="271"/>
      <c r="I715" s="271"/>
    </row>
    <row r="716" spans="5:9" x14ac:dyDescent="0.2">
      <c r="E716" s="271"/>
      <c r="F716" s="271"/>
      <c r="H716" s="271"/>
      <c r="I716" s="271"/>
    </row>
    <row r="717" spans="5:9" x14ac:dyDescent="0.2">
      <c r="E717" s="271"/>
      <c r="F717" s="271"/>
      <c r="H717" s="271"/>
      <c r="I717" s="271"/>
    </row>
    <row r="718" spans="5:9" x14ac:dyDescent="0.2">
      <c r="E718" s="271"/>
      <c r="F718" s="271"/>
      <c r="H718" s="271"/>
      <c r="I718" s="271"/>
    </row>
    <row r="719" spans="5:9" x14ac:dyDescent="0.2">
      <c r="E719" s="271"/>
      <c r="F719" s="271"/>
      <c r="H719" s="271"/>
      <c r="I719" s="271"/>
    </row>
    <row r="720" spans="5:9" x14ac:dyDescent="0.2">
      <c r="E720" s="271"/>
      <c r="F720" s="271"/>
      <c r="H720" s="271"/>
      <c r="I720" s="271"/>
    </row>
    <row r="721" spans="5:9" x14ac:dyDescent="0.2">
      <c r="E721" s="271"/>
      <c r="F721" s="271"/>
      <c r="H721" s="271"/>
      <c r="I721" s="271"/>
    </row>
    <row r="722" spans="5:9" x14ac:dyDescent="0.2">
      <c r="E722" s="271"/>
      <c r="F722" s="271"/>
      <c r="H722" s="271"/>
      <c r="I722" s="271"/>
    </row>
    <row r="723" spans="5:9" x14ac:dyDescent="0.2">
      <c r="E723" s="271"/>
      <c r="F723" s="271"/>
      <c r="H723" s="271"/>
      <c r="I723" s="271"/>
    </row>
    <row r="724" spans="5:9" x14ac:dyDescent="0.2">
      <c r="E724" s="271"/>
      <c r="F724" s="271"/>
      <c r="H724" s="271"/>
      <c r="I724" s="271"/>
    </row>
    <row r="725" spans="5:9" x14ac:dyDescent="0.2">
      <c r="E725" s="271"/>
      <c r="F725" s="271"/>
      <c r="H725" s="271"/>
      <c r="I725" s="271"/>
    </row>
    <row r="726" spans="5:9" x14ac:dyDescent="0.2">
      <c r="E726" s="271"/>
      <c r="F726" s="271"/>
      <c r="H726" s="271"/>
      <c r="I726" s="271"/>
    </row>
    <row r="727" spans="5:9" x14ac:dyDescent="0.2">
      <c r="E727" s="271"/>
      <c r="F727" s="271"/>
      <c r="H727" s="271"/>
      <c r="I727" s="271"/>
    </row>
    <row r="728" spans="5:9" x14ac:dyDescent="0.2">
      <c r="E728" s="271"/>
      <c r="F728" s="271"/>
      <c r="H728" s="271"/>
      <c r="I728" s="271"/>
    </row>
    <row r="729" spans="5:9" x14ac:dyDescent="0.2">
      <c r="E729" s="271"/>
      <c r="F729" s="271"/>
      <c r="H729" s="271"/>
      <c r="I729" s="271"/>
    </row>
    <row r="730" spans="5:9" x14ac:dyDescent="0.2">
      <c r="E730" s="271"/>
      <c r="F730" s="271"/>
      <c r="H730" s="271"/>
      <c r="I730" s="271"/>
    </row>
    <row r="731" spans="5:9" x14ac:dyDescent="0.2">
      <c r="E731" s="271"/>
      <c r="F731" s="271"/>
      <c r="H731" s="271"/>
      <c r="I731" s="271"/>
    </row>
    <row r="732" spans="5:9" x14ac:dyDescent="0.2">
      <c r="E732" s="271"/>
      <c r="F732" s="271"/>
      <c r="H732" s="271"/>
      <c r="I732" s="271"/>
    </row>
    <row r="733" spans="5:9" x14ac:dyDescent="0.2">
      <c r="E733" s="271"/>
      <c r="F733" s="271"/>
      <c r="H733" s="271"/>
      <c r="I733" s="271"/>
    </row>
    <row r="734" spans="5:9" x14ac:dyDescent="0.2">
      <c r="E734" s="271"/>
      <c r="F734" s="271"/>
      <c r="H734" s="271"/>
      <c r="I734" s="271"/>
    </row>
    <row r="735" spans="5:9" x14ac:dyDescent="0.2">
      <c r="E735" s="271"/>
      <c r="F735" s="271"/>
      <c r="H735" s="271"/>
      <c r="I735" s="271"/>
    </row>
    <row r="736" spans="5:9" x14ac:dyDescent="0.2">
      <c r="E736" s="271"/>
      <c r="F736" s="271"/>
      <c r="H736" s="271"/>
      <c r="I736" s="271"/>
    </row>
    <row r="737" spans="5:9" x14ac:dyDescent="0.2">
      <c r="E737" s="271"/>
      <c r="F737" s="271"/>
      <c r="H737" s="271"/>
      <c r="I737" s="271"/>
    </row>
    <row r="738" spans="5:9" x14ac:dyDescent="0.2">
      <c r="E738" s="271"/>
      <c r="F738" s="271"/>
      <c r="H738" s="271"/>
      <c r="I738" s="271"/>
    </row>
    <row r="739" spans="5:9" x14ac:dyDescent="0.2">
      <c r="E739" s="271"/>
      <c r="F739" s="271"/>
      <c r="H739" s="271"/>
      <c r="I739" s="271"/>
    </row>
    <row r="740" spans="5:9" x14ac:dyDescent="0.2">
      <c r="E740" s="271"/>
      <c r="F740" s="271"/>
      <c r="H740" s="271"/>
      <c r="I740" s="271"/>
    </row>
    <row r="741" spans="5:9" x14ac:dyDescent="0.2">
      <c r="E741" s="271"/>
      <c r="F741" s="271"/>
      <c r="H741" s="271"/>
      <c r="I741" s="271"/>
    </row>
    <row r="742" spans="5:9" x14ac:dyDescent="0.2">
      <c r="E742" s="271"/>
      <c r="F742" s="271"/>
      <c r="H742" s="271"/>
      <c r="I742" s="271"/>
    </row>
    <row r="743" spans="5:9" x14ac:dyDescent="0.2">
      <c r="E743" s="271"/>
      <c r="F743" s="271"/>
      <c r="H743" s="271"/>
      <c r="I743" s="271"/>
    </row>
    <row r="744" spans="5:9" x14ac:dyDescent="0.2">
      <c r="E744" s="271"/>
      <c r="F744" s="271"/>
      <c r="H744" s="271"/>
      <c r="I744" s="271"/>
    </row>
    <row r="745" spans="5:9" x14ac:dyDescent="0.2">
      <c r="E745" s="271"/>
      <c r="F745" s="271"/>
      <c r="H745" s="271"/>
      <c r="I745" s="271"/>
    </row>
    <row r="746" spans="5:9" x14ac:dyDescent="0.2">
      <c r="E746" s="271"/>
      <c r="F746" s="271"/>
      <c r="H746" s="271"/>
      <c r="I746" s="271"/>
    </row>
    <row r="747" spans="5:9" x14ac:dyDescent="0.2">
      <c r="E747" s="271"/>
      <c r="F747" s="271"/>
      <c r="H747" s="271"/>
      <c r="I747" s="271"/>
    </row>
    <row r="748" spans="5:9" x14ac:dyDescent="0.2">
      <c r="E748" s="271"/>
      <c r="F748" s="271"/>
      <c r="H748" s="271"/>
      <c r="I748" s="271"/>
    </row>
    <row r="749" spans="5:9" x14ac:dyDescent="0.2">
      <c r="E749" s="271"/>
      <c r="F749" s="271"/>
      <c r="H749" s="271"/>
      <c r="I749" s="271"/>
    </row>
    <row r="750" spans="5:9" x14ac:dyDescent="0.2">
      <c r="E750" s="271"/>
      <c r="F750" s="271"/>
      <c r="H750" s="271"/>
      <c r="I750" s="271"/>
    </row>
    <row r="751" spans="5:9" x14ac:dyDescent="0.2">
      <c r="E751" s="271"/>
      <c r="F751" s="271"/>
      <c r="H751" s="271"/>
      <c r="I751" s="271"/>
    </row>
    <row r="752" spans="5:9" x14ac:dyDescent="0.2">
      <c r="E752" s="271"/>
      <c r="F752" s="271"/>
      <c r="H752" s="271"/>
      <c r="I752" s="271"/>
    </row>
    <row r="753" spans="5:9" x14ac:dyDescent="0.2">
      <c r="E753" s="271"/>
      <c r="F753" s="271"/>
      <c r="H753" s="271"/>
      <c r="I753" s="271"/>
    </row>
    <row r="754" spans="5:9" x14ac:dyDescent="0.2">
      <c r="E754" s="271"/>
      <c r="F754" s="271"/>
      <c r="H754" s="271"/>
      <c r="I754" s="271"/>
    </row>
    <row r="755" spans="5:9" x14ac:dyDescent="0.2">
      <c r="E755" s="271"/>
      <c r="F755" s="271"/>
      <c r="H755" s="271"/>
      <c r="I755" s="271"/>
    </row>
    <row r="756" spans="5:9" x14ac:dyDescent="0.2">
      <c r="E756" s="271"/>
      <c r="F756" s="271"/>
      <c r="H756" s="271"/>
      <c r="I756" s="271"/>
    </row>
    <row r="757" spans="5:9" x14ac:dyDescent="0.2">
      <c r="E757" s="271"/>
      <c r="F757" s="271"/>
      <c r="H757" s="271"/>
      <c r="I757" s="271"/>
    </row>
    <row r="758" spans="5:9" x14ac:dyDescent="0.2">
      <c r="E758" s="271"/>
      <c r="F758" s="271"/>
      <c r="H758" s="271"/>
      <c r="I758" s="271"/>
    </row>
    <row r="759" spans="5:9" x14ac:dyDescent="0.2">
      <c r="E759" s="271"/>
      <c r="F759" s="271"/>
      <c r="H759" s="271"/>
      <c r="I759" s="271"/>
    </row>
    <row r="760" spans="5:9" x14ac:dyDescent="0.2">
      <c r="E760" s="271"/>
      <c r="F760" s="271"/>
      <c r="H760" s="271"/>
      <c r="I760" s="271"/>
    </row>
    <row r="761" spans="5:9" x14ac:dyDescent="0.2">
      <c r="E761" s="271"/>
      <c r="F761" s="271"/>
      <c r="H761" s="271"/>
      <c r="I761" s="271"/>
    </row>
    <row r="762" spans="5:9" x14ac:dyDescent="0.2">
      <c r="E762" s="271"/>
      <c r="F762" s="271"/>
      <c r="H762" s="271"/>
      <c r="I762" s="271"/>
    </row>
    <row r="763" spans="5:9" x14ac:dyDescent="0.2">
      <c r="E763" s="271"/>
      <c r="F763" s="271"/>
      <c r="H763" s="271"/>
      <c r="I763" s="271"/>
    </row>
    <row r="764" spans="5:9" x14ac:dyDescent="0.2">
      <c r="E764" s="271"/>
      <c r="F764" s="271"/>
      <c r="H764" s="271"/>
      <c r="I764" s="271"/>
    </row>
    <row r="765" spans="5:9" x14ac:dyDescent="0.2">
      <c r="E765" s="271"/>
      <c r="F765" s="271"/>
      <c r="H765" s="271"/>
      <c r="I765" s="271"/>
    </row>
    <row r="766" spans="5:9" x14ac:dyDescent="0.2">
      <c r="E766" s="271"/>
      <c r="F766" s="271"/>
      <c r="H766" s="271"/>
      <c r="I766" s="271"/>
    </row>
    <row r="767" spans="5:9" x14ac:dyDescent="0.2">
      <c r="E767" s="271"/>
      <c r="F767" s="271"/>
      <c r="H767" s="271"/>
      <c r="I767" s="271"/>
    </row>
    <row r="768" spans="5:9" x14ac:dyDescent="0.2">
      <c r="E768" s="271"/>
      <c r="F768" s="271"/>
      <c r="H768" s="271"/>
      <c r="I768" s="271"/>
    </row>
    <row r="769" spans="5:9" x14ac:dyDescent="0.2">
      <c r="E769" s="271"/>
      <c r="F769" s="271"/>
      <c r="H769" s="271"/>
      <c r="I769" s="271"/>
    </row>
    <row r="770" spans="5:9" x14ac:dyDescent="0.2">
      <c r="E770" s="271"/>
      <c r="F770" s="271"/>
      <c r="H770" s="271"/>
      <c r="I770" s="271"/>
    </row>
    <row r="771" spans="5:9" x14ac:dyDescent="0.2">
      <c r="E771" s="271"/>
      <c r="F771" s="271"/>
      <c r="H771" s="271"/>
      <c r="I771" s="271"/>
    </row>
    <row r="772" spans="5:9" x14ac:dyDescent="0.2">
      <c r="E772" s="271"/>
      <c r="F772" s="271"/>
      <c r="H772" s="271"/>
      <c r="I772" s="271"/>
    </row>
    <row r="773" spans="5:9" x14ac:dyDescent="0.2">
      <c r="E773" s="271"/>
      <c r="F773" s="271"/>
      <c r="H773" s="271"/>
      <c r="I773" s="271"/>
    </row>
    <row r="774" spans="5:9" x14ac:dyDescent="0.2">
      <c r="E774" s="271"/>
      <c r="F774" s="271"/>
      <c r="H774" s="271"/>
      <c r="I774" s="271"/>
    </row>
    <row r="775" spans="5:9" x14ac:dyDescent="0.2">
      <c r="E775" s="271"/>
      <c r="F775" s="271"/>
      <c r="H775" s="271"/>
      <c r="I775" s="271"/>
    </row>
    <row r="776" spans="5:9" x14ac:dyDescent="0.2">
      <c r="E776" s="271"/>
      <c r="F776" s="271"/>
      <c r="H776" s="271"/>
      <c r="I776" s="271"/>
    </row>
    <row r="777" spans="5:9" x14ac:dyDescent="0.2">
      <c r="E777" s="271"/>
      <c r="F777" s="271"/>
      <c r="H777" s="271"/>
      <c r="I777" s="271"/>
    </row>
    <row r="778" spans="5:9" x14ac:dyDescent="0.2">
      <c r="E778" s="271"/>
      <c r="F778" s="271"/>
      <c r="H778" s="271"/>
      <c r="I778" s="271"/>
    </row>
    <row r="779" spans="5:9" x14ac:dyDescent="0.2">
      <c r="E779" s="271"/>
      <c r="F779" s="271"/>
      <c r="H779" s="271"/>
      <c r="I779" s="271"/>
    </row>
    <row r="780" spans="5:9" x14ac:dyDescent="0.2">
      <c r="E780" s="271"/>
      <c r="F780" s="271"/>
      <c r="H780" s="271"/>
      <c r="I780" s="271"/>
    </row>
    <row r="781" spans="5:9" x14ac:dyDescent="0.2">
      <c r="E781" s="271"/>
      <c r="F781" s="271"/>
      <c r="H781" s="271"/>
      <c r="I781" s="271"/>
    </row>
    <row r="782" spans="5:9" x14ac:dyDescent="0.2">
      <c r="E782" s="271"/>
      <c r="F782" s="271"/>
      <c r="H782" s="271"/>
      <c r="I782" s="271"/>
    </row>
    <row r="783" spans="5:9" x14ac:dyDescent="0.2">
      <c r="E783" s="271"/>
      <c r="F783" s="271"/>
      <c r="H783" s="271"/>
      <c r="I783" s="271"/>
    </row>
    <row r="784" spans="5:9" x14ac:dyDescent="0.2">
      <c r="E784" s="271"/>
      <c r="F784" s="271"/>
      <c r="H784" s="271"/>
      <c r="I784" s="271"/>
    </row>
    <row r="785" spans="5:9" x14ac:dyDescent="0.2">
      <c r="E785" s="271"/>
      <c r="F785" s="271"/>
      <c r="H785" s="271"/>
      <c r="I785" s="271"/>
    </row>
    <row r="786" spans="5:9" x14ac:dyDescent="0.2">
      <c r="E786" s="271"/>
      <c r="F786" s="271"/>
      <c r="H786" s="271"/>
      <c r="I786" s="271"/>
    </row>
    <row r="787" spans="5:9" x14ac:dyDescent="0.2">
      <c r="E787" s="271"/>
      <c r="F787" s="271"/>
      <c r="H787" s="271"/>
      <c r="I787" s="271"/>
    </row>
    <row r="788" spans="5:9" x14ac:dyDescent="0.2">
      <c r="E788" s="271"/>
      <c r="F788" s="271"/>
      <c r="H788" s="271"/>
      <c r="I788" s="271"/>
    </row>
    <row r="789" spans="5:9" x14ac:dyDescent="0.2">
      <c r="E789" s="271"/>
      <c r="F789" s="271"/>
      <c r="H789" s="271"/>
      <c r="I789" s="271"/>
    </row>
    <row r="790" spans="5:9" x14ac:dyDescent="0.2">
      <c r="E790" s="271"/>
      <c r="F790" s="271"/>
      <c r="H790" s="271"/>
      <c r="I790" s="271"/>
    </row>
    <row r="791" spans="5:9" x14ac:dyDescent="0.2">
      <c r="E791" s="271"/>
      <c r="F791" s="271"/>
      <c r="H791" s="271"/>
      <c r="I791" s="271"/>
    </row>
    <row r="792" spans="5:9" x14ac:dyDescent="0.2">
      <c r="E792" s="271"/>
      <c r="F792" s="271"/>
      <c r="H792" s="271"/>
      <c r="I792" s="271"/>
    </row>
    <row r="793" spans="5:9" x14ac:dyDescent="0.2">
      <c r="E793" s="271"/>
      <c r="F793" s="271"/>
      <c r="H793" s="271"/>
      <c r="I793" s="271"/>
    </row>
    <row r="794" spans="5:9" x14ac:dyDescent="0.2">
      <c r="E794" s="271"/>
      <c r="F794" s="271"/>
      <c r="H794" s="271"/>
      <c r="I794" s="271"/>
    </row>
    <row r="795" spans="5:9" x14ac:dyDescent="0.2">
      <c r="E795" s="271"/>
      <c r="F795" s="271"/>
      <c r="H795" s="271"/>
      <c r="I795" s="271"/>
    </row>
    <row r="796" spans="5:9" x14ac:dyDescent="0.2">
      <c r="E796" s="271"/>
      <c r="F796" s="271"/>
      <c r="H796" s="271"/>
      <c r="I796" s="271"/>
    </row>
    <row r="797" spans="5:9" x14ac:dyDescent="0.2">
      <c r="E797" s="271"/>
      <c r="F797" s="271"/>
      <c r="H797" s="271"/>
      <c r="I797" s="271"/>
    </row>
    <row r="798" spans="5:9" x14ac:dyDescent="0.2">
      <c r="E798" s="271"/>
      <c r="F798" s="271"/>
      <c r="H798" s="271"/>
      <c r="I798" s="271"/>
    </row>
    <row r="799" spans="5:9" x14ac:dyDescent="0.2">
      <c r="E799" s="271"/>
      <c r="F799" s="271"/>
      <c r="H799" s="271"/>
      <c r="I799" s="271"/>
    </row>
    <row r="800" spans="5:9" x14ac:dyDescent="0.2">
      <c r="E800" s="271"/>
      <c r="F800" s="271"/>
      <c r="H800" s="271"/>
      <c r="I800" s="271"/>
    </row>
    <row r="801" spans="5:9" x14ac:dyDescent="0.2">
      <c r="E801" s="271"/>
      <c r="F801" s="271"/>
      <c r="H801" s="271"/>
      <c r="I801" s="271"/>
    </row>
    <row r="802" spans="5:9" x14ac:dyDescent="0.2">
      <c r="E802" s="271"/>
      <c r="F802" s="271"/>
      <c r="H802" s="271"/>
      <c r="I802" s="271"/>
    </row>
    <row r="803" spans="5:9" x14ac:dyDescent="0.2">
      <c r="E803" s="271"/>
      <c r="F803" s="271"/>
      <c r="H803" s="271"/>
      <c r="I803" s="271"/>
    </row>
    <row r="804" spans="5:9" x14ac:dyDescent="0.2">
      <c r="E804" s="271"/>
      <c r="F804" s="271"/>
      <c r="H804" s="271"/>
      <c r="I804" s="271"/>
    </row>
    <row r="805" spans="5:9" x14ac:dyDescent="0.2">
      <c r="E805" s="271"/>
      <c r="F805" s="271"/>
      <c r="H805" s="271"/>
      <c r="I805" s="271"/>
    </row>
    <row r="806" spans="5:9" x14ac:dyDescent="0.2">
      <c r="E806" s="271"/>
      <c r="F806" s="271"/>
      <c r="H806" s="271"/>
      <c r="I806" s="271"/>
    </row>
    <row r="807" spans="5:9" x14ac:dyDescent="0.2">
      <c r="E807" s="271"/>
      <c r="F807" s="271"/>
      <c r="H807" s="271"/>
      <c r="I807" s="271"/>
    </row>
    <row r="808" spans="5:9" x14ac:dyDescent="0.2">
      <c r="E808" s="271"/>
      <c r="F808" s="271"/>
      <c r="H808" s="271"/>
      <c r="I808" s="271"/>
    </row>
    <row r="809" spans="5:9" x14ac:dyDescent="0.2">
      <c r="E809" s="271"/>
      <c r="F809" s="271"/>
      <c r="H809" s="271"/>
      <c r="I809" s="271"/>
    </row>
    <row r="810" spans="5:9" x14ac:dyDescent="0.2">
      <c r="E810" s="271"/>
      <c r="F810" s="271"/>
      <c r="H810" s="271"/>
      <c r="I810" s="271"/>
    </row>
    <row r="811" spans="5:9" x14ac:dyDescent="0.2">
      <c r="E811" s="271"/>
      <c r="F811" s="271"/>
      <c r="H811" s="271"/>
      <c r="I811" s="271"/>
    </row>
    <row r="812" spans="5:9" x14ac:dyDescent="0.2">
      <c r="E812" s="271"/>
      <c r="F812" s="271"/>
      <c r="H812" s="271"/>
      <c r="I812" s="271"/>
    </row>
    <row r="813" spans="5:9" x14ac:dyDescent="0.2">
      <c r="E813" s="271"/>
      <c r="F813" s="271"/>
      <c r="H813" s="271"/>
      <c r="I813" s="271"/>
    </row>
    <row r="814" spans="5:9" x14ac:dyDescent="0.2">
      <c r="E814" s="271"/>
      <c r="F814" s="271"/>
      <c r="H814" s="271"/>
      <c r="I814" s="271"/>
    </row>
    <row r="815" spans="5:9" x14ac:dyDescent="0.2">
      <c r="E815" s="271"/>
      <c r="F815" s="271"/>
      <c r="H815" s="271"/>
      <c r="I815" s="271"/>
    </row>
    <row r="816" spans="5:9" x14ac:dyDescent="0.2">
      <c r="E816" s="271"/>
      <c r="F816" s="271"/>
      <c r="H816" s="271"/>
      <c r="I816" s="271"/>
    </row>
    <row r="817" spans="5:9" x14ac:dyDescent="0.2">
      <c r="E817" s="271"/>
      <c r="F817" s="271"/>
      <c r="H817" s="271"/>
      <c r="I817" s="271"/>
    </row>
    <row r="818" spans="5:9" x14ac:dyDescent="0.2">
      <c r="E818" s="271"/>
      <c r="F818" s="271"/>
      <c r="H818" s="271"/>
      <c r="I818" s="271"/>
    </row>
    <row r="819" spans="5:9" x14ac:dyDescent="0.2">
      <c r="E819" s="271"/>
      <c r="F819" s="271"/>
      <c r="H819" s="271"/>
      <c r="I819" s="271"/>
    </row>
    <row r="820" spans="5:9" x14ac:dyDescent="0.2">
      <c r="E820" s="271"/>
      <c r="F820" s="271"/>
      <c r="H820" s="271"/>
      <c r="I820" s="271"/>
    </row>
    <row r="821" spans="5:9" x14ac:dyDescent="0.2">
      <c r="E821" s="271"/>
      <c r="F821" s="271"/>
      <c r="H821" s="271"/>
      <c r="I821" s="271"/>
    </row>
    <row r="822" spans="5:9" x14ac:dyDescent="0.2">
      <c r="E822" s="271"/>
      <c r="F822" s="271"/>
      <c r="H822" s="271"/>
      <c r="I822" s="271"/>
    </row>
    <row r="823" spans="5:9" x14ac:dyDescent="0.2">
      <c r="E823" s="271"/>
      <c r="F823" s="271"/>
      <c r="H823" s="271"/>
      <c r="I823" s="271"/>
    </row>
    <row r="824" spans="5:9" x14ac:dyDescent="0.2">
      <c r="E824" s="271"/>
      <c r="F824" s="271"/>
      <c r="H824" s="271"/>
      <c r="I824" s="271"/>
    </row>
    <row r="825" spans="5:9" x14ac:dyDescent="0.2">
      <c r="E825" s="271"/>
      <c r="F825" s="271"/>
      <c r="H825" s="271"/>
      <c r="I825" s="271"/>
    </row>
    <row r="826" spans="5:9" x14ac:dyDescent="0.2">
      <c r="E826" s="271"/>
      <c r="F826" s="271"/>
      <c r="H826" s="271"/>
      <c r="I826" s="271"/>
    </row>
    <row r="827" spans="5:9" x14ac:dyDescent="0.2">
      <c r="E827" s="271"/>
      <c r="F827" s="271"/>
      <c r="H827" s="271"/>
      <c r="I827" s="271"/>
    </row>
    <row r="828" spans="5:9" x14ac:dyDescent="0.2">
      <c r="E828" s="271"/>
      <c r="F828" s="271"/>
      <c r="H828" s="271"/>
      <c r="I828" s="271"/>
    </row>
    <row r="829" spans="5:9" x14ac:dyDescent="0.2">
      <c r="E829" s="271"/>
      <c r="F829" s="271"/>
      <c r="H829" s="271"/>
      <c r="I829" s="271"/>
    </row>
    <row r="830" spans="5:9" x14ac:dyDescent="0.2">
      <c r="E830" s="271"/>
      <c r="F830" s="271"/>
      <c r="H830" s="271"/>
      <c r="I830" s="271"/>
    </row>
    <row r="831" spans="5:9" x14ac:dyDescent="0.2">
      <c r="E831" s="271"/>
      <c r="F831" s="271"/>
      <c r="H831" s="271"/>
      <c r="I831" s="271"/>
    </row>
    <row r="832" spans="5:9" x14ac:dyDescent="0.2">
      <c r="E832" s="271"/>
      <c r="F832" s="271"/>
      <c r="H832" s="271"/>
      <c r="I832" s="271"/>
    </row>
    <row r="833" spans="5:9" x14ac:dyDescent="0.2">
      <c r="E833" s="271"/>
      <c r="F833" s="271"/>
      <c r="H833" s="271"/>
      <c r="I833" s="271"/>
    </row>
    <row r="834" spans="5:9" x14ac:dyDescent="0.2">
      <c r="E834" s="271"/>
      <c r="F834" s="271"/>
      <c r="H834" s="271"/>
      <c r="I834" s="271"/>
    </row>
    <row r="835" spans="5:9" x14ac:dyDescent="0.2">
      <c r="E835" s="271"/>
      <c r="F835" s="271"/>
      <c r="H835" s="271"/>
      <c r="I835" s="271"/>
    </row>
    <row r="836" spans="5:9" x14ac:dyDescent="0.2">
      <c r="E836" s="271"/>
      <c r="F836" s="271"/>
      <c r="H836" s="271"/>
      <c r="I836" s="271"/>
    </row>
    <row r="837" spans="5:9" x14ac:dyDescent="0.2">
      <c r="E837" s="271"/>
      <c r="F837" s="271"/>
      <c r="H837" s="271"/>
      <c r="I837" s="271"/>
    </row>
    <row r="838" spans="5:9" x14ac:dyDescent="0.2">
      <c r="E838" s="271"/>
      <c r="F838" s="271"/>
      <c r="H838" s="271"/>
      <c r="I838" s="271"/>
    </row>
    <row r="839" spans="5:9" x14ac:dyDescent="0.2">
      <c r="E839" s="271"/>
      <c r="F839" s="271"/>
      <c r="H839" s="271"/>
      <c r="I839" s="271"/>
    </row>
    <row r="840" spans="5:9" x14ac:dyDescent="0.2">
      <c r="E840" s="271"/>
      <c r="F840" s="271"/>
      <c r="H840" s="271"/>
      <c r="I840" s="271"/>
    </row>
    <row r="841" spans="5:9" x14ac:dyDescent="0.2">
      <c r="E841" s="271"/>
      <c r="F841" s="271"/>
      <c r="H841" s="271"/>
      <c r="I841" s="271"/>
    </row>
    <row r="842" spans="5:9" x14ac:dyDescent="0.2">
      <c r="E842" s="271"/>
      <c r="F842" s="271"/>
      <c r="H842" s="271"/>
      <c r="I842" s="271"/>
    </row>
    <row r="843" spans="5:9" x14ac:dyDescent="0.2">
      <c r="E843" s="271"/>
      <c r="F843" s="271"/>
      <c r="H843" s="271"/>
      <c r="I843" s="271"/>
    </row>
    <row r="844" spans="5:9" x14ac:dyDescent="0.2">
      <c r="E844" s="271"/>
      <c r="F844" s="271"/>
      <c r="H844" s="271"/>
      <c r="I844" s="271"/>
    </row>
    <row r="845" spans="5:9" x14ac:dyDescent="0.2">
      <c r="E845" s="271"/>
      <c r="F845" s="271"/>
      <c r="H845" s="271"/>
      <c r="I845" s="271"/>
    </row>
    <row r="846" spans="5:9" x14ac:dyDescent="0.2">
      <c r="E846" s="271"/>
      <c r="F846" s="271"/>
      <c r="H846" s="271"/>
      <c r="I846" s="271"/>
    </row>
    <row r="847" spans="5:9" x14ac:dyDescent="0.2">
      <c r="E847" s="271"/>
      <c r="F847" s="271"/>
      <c r="H847" s="271"/>
      <c r="I847" s="271"/>
    </row>
    <row r="848" spans="5:9" x14ac:dyDescent="0.2">
      <c r="E848" s="271"/>
      <c r="F848" s="271"/>
      <c r="H848" s="271"/>
      <c r="I848" s="271"/>
    </row>
    <row r="849" spans="5:9" x14ac:dyDescent="0.2">
      <c r="E849" s="271"/>
      <c r="F849" s="271"/>
      <c r="H849" s="271"/>
      <c r="I849" s="271"/>
    </row>
    <row r="850" spans="5:9" x14ac:dyDescent="0.2">
      <c r="E850" s="271"/>
      <c r="F850" s="271"/>
      <c r="H850" s="271"/>
      <c r="I850" s="271"/>
    </row>
    <row r="851" spans="5:9" x14ac:dyDescent="0.2">
      <c r="E851" s="271"/>
      <c r="F851" s="271"/>
      <c r="H851" s="271"/>
      <c r="I851" s="271"/>
    </row>
    <row r="852" spans="5:9" x14ac:dyDescent="0.2">
      <c r="E852" s="271"/>
      <c r="F852" s="271"/>
      <c r="H852" s="271"/>
      <c r="I852" s="271"/>
    </row>
    <row r="853" spans="5:9" x14ac:dyDescent="0.2">
      <c r="E853" s="271"/>
      <c r="F853" s="271"/>
      <c r="H853" s="271"/>
      <c r="I853" s="271"/>
    </row>
    <row r="854" spans="5:9" x14ac:dyDescent="0.2">
      <c r="E854" s="271"/>
      <c r="F854" s="271"/>
      <c r="H854" s="271"/>
      <c r="I854" s="271"/>
    </row>
    <row r="855" spans="5:9" x14ac:dyDescent="0.2">
      <c r="E855" s="271"/>
      <c r="F855" s="271"/>
      <c r="H855" s="271"/>
      <c r="I855" s="271"/>
    </row>
    <row r="856" spans="5:9" x14ac:dyDescent="0.2">
      <c r="E856" s="271"/>
      <c r="F856" s="271"/>
      <c r="H856" s="271"/>
      <c r="I856" s="271"/>
    </row>
    <row r="857" spans="5:9" x14ac:dyDescent="0.2">
      <c r="E857" s="271"/>
      <c r="F857" s="271"/>
      <c r="H857" s="271"/>
      <c r="I857" s="271"/>
    </row>
    <row r="858" spans="5:9" x14ac:dyDescent="0.2">
      <c r="E858" s="271"/>
      <c r="F858" s="271"/>
      <c r="H858" s="271"/>
      <c r="I858" s="271"/>
    </row>
    <row r="859" spans="5:9" x14ac:dyDescent="0.2">
      <c r="E859" s="271"/>
      <c r="F859" s="271"/>
      <c r="H859" s="271"/>
      <c r="I859" s="271"/>
    </row>
    <row r="860" spans="5:9" x14ac:dyDescent="0.2">
      <c r="E860" s="271"/>
      <c r="F860" s="271"/>
      <c r="H860" s="271"/>
      <c r="I860" s="271"/>
    </row>
    <row r="861" spans="5:9" x14ac:dyDescent="0.2">
      <c r="E861" s="271"/>
      <c r="F861" s="271"/>
      <c r="H861" s="271"/>
      <c r="I861" s="271"/>
    </row>
    <row r="862" spans="5:9" x14ac:dyDescent="0.2">
      <c r="E862" s="271"/>
      <c r="F862" s="271"/>
      <c r="H862" s="271"/>
      <c r="I862" s="271"/>
    </row>
    <row r="863" spans="5:9" x14ac:dyDescent="0.2">
      <c r="E863" s="271"/>
      <c r="F863" s="271"/>
      <c r="H863" s="271"/>
      <c r="I863" s="271"/>
    </row>
    <row r="864" spans="5:9" x14ac:dyDescent="0.2">
      <c r="E864" s="271"/>
      <c r="F864" s="271"/>
      <c r="H864" s="271"/>
      <c r="I864" s="271"/>
    </row>
    <row r="865" spans="5:9" x14ac:dyDescent="0.2">
      <c r="E865" s="271"/>
      <c r="F865" s="271"/>
      <c r="H865" s="271"/>
      <c r="I865" s="271"/>
    </row>
    <row r="866" spans="5:9" x14ac:dyDescent="0.2">
      <c r="E866" s="271"/>
      <c r="F866" s="271"/>
      <c r="H866" s="271"/>
      <c r="I866" s="271"/>
    </row>
    <row r="867" spans="5:9" x14ac:dyDescent="0.2">
      <c r="E867" s="271"/>
      <c r="F867" s="271"/>
      <c r="H867" s="271"/>
      <c r="I867" s="271"/>
    </row>
    <row r="868" spans="5:9" x14ac:dyDescent="0.2">
      <c r="E868" s="271"/>
      <c r="F868" s="271"/>
      <c r="H868" s="271"/>
      <c r="I868" s="271"/>
    </row>
    <row r="869" spans="5:9" x14ac:dyDescent="0.2">
      <c r="E869" s="271"/>
      <c r="F869" s="271"/>
      <c r="H869" s="271"/>
      <c r="I869" s="271"/>
    </row>
    <row r="870" spans="5:9" x14ac:dyDescent="0.2">
      <c r="E870" s="271"/>
      <c r="F870" s="271"/>
      <c r="H870" s="271"/>
      <c r="I870" s="271"/>
    </row>
    <row r="871" spans="5:9" x14ac:dyDescent="0.2">
      <c r="E871" s="271"/>
      <c r="F871" s="271"/>
      <c r="H871" s="271"/>
      <c r="I871" s="271"/>
    </row>
    <row r="872" spans="5:9" x14ac:dyDescent="0.2">
      <c r="E872" s="271"/>
      <c r="F872" s="271"/>
      <c r="H872" s="271"/>
      <c r="I872" s="271"/>
    </row>
    <row r="873" spans="5:9" x14ac:dyDescent="0.2">
      <c r="E873" s="271"/>
      <c r="F873" s="271"/>
      <c r="H873" s="271"/>
      <c r="I873" s="271"/>
    </row>
    <row r="874" spans="5:9" x14ac:dyDescent="0.2">
      <c r="E874" s="271"/>
      <c r="F874" s="271"/>
      <c r="H874" s="271"/>
      <c r="I874" s="271"/>
    </row>
    <row r="875" spans="5:9" x14ac:dyDescent="0.2">
      <c r="E875" s="271"/>
      <c r="F875" s="271"/>
      <c r="H875" s="271"/>
      <c r="I875" s="271"/>
    </row>
    <row r="876" spans="5:9" x14ac:dyDescent="0.2">
      <c r="E876" s="271"/>
      <c r="F876" s="271"/>
      <c r="H876" s="271"/>
      <c r="I876" s="271"/>
    </row>
    <row r="877" spans="5:9" x14ac:dyDescent="0.2">
      <c r="E877" s="271"/>
      <c r="F877" s="271"/>
      <c r="H877" s="271"/>
      <c r="I877" s="271"/>
    </row>
    <row r="878" spans="5:9" x14ac:dyDescent="0.2">
      <c r="E878" s="271"/>
      <c r="F878" s="271"/>
      <c r="H878" s="271"/>
      <c r="I878" s="271"/>
    </row>
    <row r="879" spans="5:9" x14ac:dyDescent="0.2">
      <c r="E879" s="271"/>
      <c r="F879" s="271"/>
      <c r="H879" s="271"/>
      <c r="I879" s="271"/>
    </row>
    <row r="880" spans="5:9" x14ac:dyDescent="0.2">
      <c r="E880" s="271"/>
      <c r="F880" s="271"/>
      <c r="H880" s="271"/>
      <c r="I880" s="271"/>
    </row>
    <row r="881" spans="5:9" x14ac:dyDescent="0.2">
      <c r="E881" s="271"/>
      <c r="F881" s="271"/>
      <c r="H881" s="271"/>
      <c r="I881" s="271"/>
    </row>
    <row r="882" spans="5:9" x14ac:dyDescent="0.2">
      <c r="E882" s="271"/>
      <c r="F882" s="271"/>
      <c r="H882" s="271"/>
      <c r="I882" s="271"/>
    </row>
    <row r="883" spans="5:9" x14ac:dyDescent="0.2">
      <c r="E883" s="271"/>
      <c r="F883" s="271"/>
      <c r="H883" s="271"/>
      <c r="I883" s="271"/>
    </row>
    <row r="884" spans="5:9" x14ac:dyDescent="0.2">
      <c r="E884" s="271"/>
      <c r="F884" s="271"/>
      <c r="H884" s="271"/>
      <c r="I884" s="271"/>
    </row>
    <row r="885" spans="5:9" x14ac:dyDescent="0.2">
      <c r="E885" s="271"/>
      <c r="F885" s="271"/>
      <c r="H885" s="271"/>
      <c r="I885" s="271"/>
    </row>
    <row r="886" spans="5:9" x14ac:dyDescent="0.2">
      <c r="E886" s="271"/>
      <c r="F886" s="271"/>
      <c r="H886" s="271"/>
      <c r="I886" s="271"/>
    </row>
    <row r="887" spans="5:9" x14ac:dyDescent="0.2">
      <c r="E887" s="271"/>
      <c r="F887" s="271"/>
      <c r="H887" s="271"/>
      <c r="I887" s="271"/>
    </row>
    <row r="888" spans="5:9" x14ac:dyDescent="0.2">
      <c r="E888" s="271"/>
      <c r="F888" s="271"/>
      <c r="H888" s="271"/>
      <c r="I888" s="271"/>
    </row>
    <row r="889" spans="5:9" x14ac:dyDescent="0.2">
      <c r="E889" s="271"/>
      <c r="F889" s="271"/>
      <c r="H889" s="271"/>
      <c r="I889" s="271"/>
    </row>
    <row r="890" spans="5:9" x14ac:dyDescent="0.2">
      <c r="E890" s="271"/>
      <c r="F890" s="271"/>
      <c r="H890" s="271"/>
      <c r="I890" s="271"/>
    </row>
    <row r="891" spans="5:9" x14ac:dyDescent="0.2">
      <c r="E891" s="271"/>
      <c r="F891" s="271"/>
      <c r="H891" s="271"/>
      <c r="I891" s="271"/>
    </row>
    <row r="892" spans="5:9" x14ac:dyDescent="0.2">
      <c r="E892" s="271"/>
      <c r="F892" s="271"/>
      <c r="H892" s="271"/>
      <c r="I892" s="271"/>
    </row>
    <row r="893" spans="5:9" x14ac:dyDescent="0.2">
      <c r="E893" s="271"/>
      <c r="F893" s="271"/>
      <c r="H893" s="271"/>
      <c r="I893" s="271"/>
    </row>
    <row r="894" spans="5:9" x14ac:dyDescent="0.2">
      <c r="E894" s="271"/>
      <c r="F894" s="271"/>
      <c r="H894" s="271"/>
      <c r="I894" s="271"/>
    </row>
    <row r="895" spans="5:9" x14ac:dyDescent="0.2">
      <c r="E895" s="271"/>
      <c r="F895" s="271"/>
      <c r="H895" s="271"/>
      <c r="I895" s="271"/>
    </row>
    <row r="896" spans="5:9" x14ac:dyDescent="0.2">
      <c r="E896" s="271"/>
      <c r="F896" s="271"/>
      <c r="H896" s="271"/>
      <c r="I896" s="271"/>
    </row>
    <row r="897" spans="5:9" x14ac:dyDescent="0.2">
      <c r="E897" s="271"/>
      <c r="F897" s="271"/>
      <c r="H897" s="271"/>
      <c r="I897" s="271"/>
    </row>
    <row r="898" spans="5:9" x14ac:dyDescent="0.2">
      <c r="E898" s="271"/>
      <c r="F898" s="271"/>
      <c r="H898" s="271"/>
      <c r="I898" s="271"/>
    </row>
    <row r="899" spans="5:9" x14ac:dyDescent="0.2">
      <c r="E899" s="271"/>
      <c r="F899" s="271"/>
      <c r="H899" s="271"/>
      <c r="I899" s="271"/>
    </row>
    <row r="900" spans="5:9" x14ac:dyDescent="0.2">
      <c r="E900" s="271"/>
      <c r="F900" s="271"/>
      <c r="H900" s="271"/>
      <c r="I900" s="271"/>
    </row>
    <row r="901" spans="5:9" x14ac:dyDescent="0.2">
      <c r="E901" s="271"/>
      <c r="F901" s="271"/>
      <c r="H901" s="271"/>
      <c r="I901" s="271"/>
    </row>
    <row r="902" spans="5:9" x14ac:dyDescent="0.2">
      <c r="E902" s="271"/>
      <c r="F902" s="271"/>
      <c r="H902" s="271"/>
      <c r="I902" s="271"/>
    </row>
    <row r="903" spans="5:9" x14ac:dyDescent="0.2">
      <c r="E903" s="271"/>
      <c r="F903" s="271"/>
      <c r="H903" s="271"/>
      <c r="I903" s="271"/>
    </row>
    <row r="904" spans="5:9" x14ac:dyDescent="0.2">
      <c r="E904" s="271"/>
      <c r="F904" s="271"/>
      <c r="H904" s="271"/>
      <c r="I904" s="271"/>
    </row>
    <row r="905" spans="5:9" x14ac:dyDescent="0.2">
      <c r="E905" s="271"/>
      <c r="F905" s="271"/>
      <c r="H905" s="271"/>
      <c r="I905" s="271"/>
    </row>
    <row r="906" spans="5:9" x14ac:dyDescent="0.2">
      <c r="E906" s="271"/>
      <c r="F906" s="271"/>
      <c r="H906" s="271"/>
      <c r="I906" s="271"/>
    </row>
    <row r="907" spans="5:9" x14ac:dyDescent="0.2">
      <c r="E907" s="271"/>
      <c r="F907" s="271"/>
      <c r="H907" s="271"/>
      <c r="I907" s="271"/>
    </row>
    <row r="908" spans="5:9" x14ac:dyDescent="0.2">
      <c r="E908" s="271"/>
      <c r="F908" s="271"/>
      <c r="H908" s="271"/>
      <c r="I908" s="271"/>
    </row>
    <row r="909" spans="5:9" x14ac:dyDescent="0.2">
      <c r="E909" s="271"/>
      <c r="F909" s="271"/>
      <c r="H909" s="271"/>
      <c r="I909" s="271"/>
    </row>
    <row r="910" spans="5:9" x14ac:dyDescent="0.2">
      <c r="E910" s="271"/>
      <c r="F910" s="271"/>
      <c r="H910" s="271"/>
      <c r="I910" s="271"/>
    </row>
    <row r="911" spans="5:9" x14ac:dyDescent="0.2">
      <c r="E911" s="271"/>
      <c r="F911" s="271"/>
      <c r="H911" s="271"/>
      <c r="I911" s="271"/>
    </row>
    <row r="912" spans="5:9" x14ac:dyDescent="0.2">
      <c r="E912" s="271"/>
      <c r="F912" s="271"/>
      <c r="H912" s="271"/>
      <c r="I912" s="271"/>
    </row>
    <row r="913" spans="5:9" x14ac:dyDescent="0.2">
      <c r="E913" s="271"/>
      <c r="F913" s="271"/>
      <c r="H913" s="271"/>
      <c r="I913" s="271"/>
    </row>
    <row r="914" spans="5:9" x14ac:dyDescent="0.2">
      <c r="E914" s="271"/>
      <c r="F914" s="271"/>
      <c r="H914" s="271"/>
      <c r="I914" s="271"/>
    </row>
    <row r="915" spans="5:9" x14ac:dyDescent="0.2">
      <c r="E915" s="271"/>
      <c r="F915" s="271"/>
      <c r="H915" s="271"/>
      <c r="I915" s="271"/>
    </row>
    <row r="916" spans="5:9" x14ac:dyDescent="0.2">
      <c r="E916" s="271"/>
      <c r="F916" s="271"/>
      <c r="H916" s="271"/>
      <c r="I916" s="271"/>
    </row>
    <row r="917" spans="5:9" x14ac:dyDescent="0.2">
      <c r="E917" s="271"/>
      <c r="F917" s="271"/>
      <c r="H917" s="271"/>
      <c r="I917" s="271"/>
    </row>
    <row r="918" spans="5:9" x14ac:dyDescent="0.2">
      <c r="E918" s="271"/>
      <c r="F918" s="271"/>
      <c r="H918" s="271"/>
      <c r="I918" s="271"/>
    </row>
    <row r="919" spans="5:9" x14ac:dyDescent="0.2">
      <c r="E919" s="271"/>
      <c r="F919" s="271"/>
      <c r="H919" s="271"/>
      <c r="I919" s="271"/>
    </row>
    <row r="920" spans="5:9" x14ac:dyDescent="0.2">
      <c r="E920" s="271"/>
      <c r="F920" s="271"/>
      <c r="H920" s="271"/>
      <c r="I920" s="271"/>
    </row>
    <row r="921" spans="5:9" x14ac:dyDescent="0.2">
      <c r="E921" s="271"/>
      <c r="F921" s="271"/>
      <c r="H921" s="271"/>
      <c r="I921" s="271"/>
    </row>
    <row r="922" spans="5:9" x14ac:dyDescent="0.2">
      <c r="E922" s="271"/>
      <c r="F922" s="271"/>
      <c r="H922" s="271"/>
      <c r="I922" s="271"/>
    </row>
    <row r="923" spans="5:9" x14ac:dyDescent="0.2">
      <c r="E923" s="271"/>
      <c r="F923" s="271"/>
      <c r="H923" s="271"/>
      <c r="I923" s="271"/>
    </row>
    <row r="924" spans="5:9" x14ac:dyDescent="0.2">
      <c r="E924" s="271"/>
      <c r="F924" s="271"/>
      <c r="H924" s="271"/>
      <c r="I924" s="271"/>
    </row>
    <row r="925" spans="5:9" x14ac:dyDescent="0.2">
      <c r="E925" s="271"/>
      <c r="F925" s="271"/>
      <c r="H925" s="271"/>
      <c r="I925" s="271"/>
    </row>
    <row r="926" spans="5:9" x14ac:dyDescent="0.2">
      <c r="E926" s="271"/>
      <c r="F926" s="271"/>
      <c r="H926" s="271"/>
      <c r="I926" s="271"/>
    </row>
    <row r="927" spans="5:9" x14ac:dyDescent="0.2">
      <c r="E927" s="271"/>
      <c r="F927" s="271"/>
      <c r="H927" s="271"/>
      <c r="I927" s="271"/>
    </row>
    <row r="928" spans="5:9" x14ac:dyDescent="0.2">
      <c r="E928" s="271"/>
      <c r="F928" s="271"/>
      <c r="H928" s="271"/>
      <c r="I928" s="271"/>
    </row>
    <row r="929" spans="5:9" x14ac:dyDescent="0.2">
      <c r="E929" s="271"/>
      <c r="F929" s="271"/>
      <c r="H929" s="271"/>
      <c r="I929" s="271"/>
    </row>
    <row r="930" spans="5:9" x14ac:dyDescent="0.2">
      <c r="E930" s="271"/>
      <c r="F930" s="271"/>
      <c r="H930" s="271"/>
      <c r="I930" s="271"/>
    </row>
    <row r="931" spans="5:9" x14ac:dyDescent="0.2">
      <c r="E931" s="271"/>
      <c r="F931" s="271"/>
      <c r="H931" s="271"/>
      <c r="I931" s="271"/>
    </row>
    <row r="932" spans="5:9" x14ac:dyDescent="0.2">
      <c r="E932" s="271"/>
      <c r="F932" s="271"/>
      <c r="H932" s="271"/>
      <c r="I932" s="271"/>
    </row>
    <row r="933" spans="5:9" x14ac:dyDescent="0.2">
      <c r="E933" s="271"/>
      <c r="F933" s="271"/>
      <c r="H933" s="271"/>
      <c r="I933" s="271"/>
    </row>
    <row r="934" spans="5:9" x14ac:dyDescent="0.2">
      <c r="E934" s="271"/>
      <c r="F934" s="271"/>
      <c r="H934" s="271"/>
      <c r="I934" s="271"/>
    </row>
    <row r="935" spans="5:9" x14ac:dyDescent="0.2">
      <c r="E935" s="271"/>
      <c r="F935" s="271"/>
      <c r="H935" s="271"/>
      <c r="I935" s="271"/>
    </row>
    <row r="936" spans="5:9" x14ac:dyDescent="0.2">
      <c r="E936" s="271"/>
      <c r="F936" s="271"/>
      <c r="H936" s="271"/>
      <c r="I936" s="271"/>
    </row>
    <row r="937" spans="5:9" x14ac:dyDescent="0.2">
      <c r="E937" s="271"/>
      <c r="F937" s="271"/>
      <c r="H937" s="271"/>
      <c r="I937" s="271"/>
    </row>
    <row r="938" spans="5:9" x14ac:dyDescent="0.2">
      <c r="E938" s="271"/>
      <c r="F938" s="271"/>
      <c r="H938" s="271"/>
      <c r="I938" s="271"/>
    </row>
    <row r="939" spans="5:9" x14ac:dyDescent="0.2">
      <c r="E939" s="271"/>
      <c r="F939" s="271"/>
      <c r="H939" s="271"/>
      <c r="I939" s="271"/>
    </row>
    <row r="940" spans="5:9" x14ac:dyDescent="0.2">
      <c r="E940" s="271"/>
      <c r="F940" s="271"/>
      <c r="H940" s="271"/>
      <c r="I940" s="271"/>
    </row>
    <row r="941" spans="5:9" x14ac:dyDescent="0.2">
      <c r="E941" s="271"/>
      <c r="F941" s="271"/>
      <c r="H941" s="271"/>
      <c r="I941" s="271"/>
    </row>
    <row r="942" spans="5:9" x14ac:dyDescent="0.2">
      <c r="E942" s="271"/>
      <c r="F942" s="271"/>
      <c r="H942" s="271"/>
      <c r="I942" s="271"/>
    </row>
    <row r="943" spans="5:9" x14ac:dyDescent="0.2">
      <c r="E943" s="271"/>
      <c r="F943" s="271"/>
      <c r="H943" s="271"/>
      <c r="I943" s="271"/>
    </row>
    <row r="944" spans="5:9" x14ac:dyDescent="0.2">
      <c r="E944" s="271"/>
      <c r="F944" s="271"/>
      <c r="H944" s="271"/>
      <c r="I944" s="271"/>
    </row>
    <row r="945" spans="5:9" x14ac:dyDescent="0.2">
      <c r="E945" s="271"/>
      <c r="F945" s="271"/>
      <c r="H945" s="271"/>
      <c r="I945" s="271"/>
    </row>
    <row r="946" spans="5:9" x14ac:dyDescent="0.2">
      <c r="E946" s="271"/>
      <c r="F946" s="271"/>
      <c r="H946" s="271"/>
      <c r="I946" s="271"/>
    </row>
    <row r="947" spans="5:9" x14ac:dyDescent="0.2">
      <c r="E947" s="271"/>
      <c r="F947" s="271"/>
      <c r="H947" s="271"/>
      <c r="I947" s="271"/>
    </row>
    <row r="948" spans="5:9" x14ac:dyDescent="0.2">
      <c r="E948" s="271"/>
      <c r="F948" s="271"/>
      <c r="H948" s="271"/>
      <c r="I948" s="271"/>
    </row>
    <row r="949" spans="5:9" x14ac:dyDescent="0.2">
      <c r="E949" s="271"/>
      <c r="F949" s="271"/>
      <c r="H949" s="271"/>
      <c r="I949" s="271"/>
    </row>
    <row r="950" spans="5:9" x14ac:dyDescent="0.2">
      <c r="E950" s="271"/>
      <c r="F950" s="271"/>
      <c r="H950" s="271"/>
      <c r="I950" s="271"/>
    </row>
    <row r="951" spans="5:9" x14ac:dyDescent="0.2">
      <c r="E951" s="271"/>
      <c r="F951" s="271"/>
      <c r="H951" s="271"/>
      <c r="I951" s="271"/>
    </row>
    <row r="952" spans="5:9" x14ac:dyDescent="0.2">
      <c r="E952" s="271"/>
      <c r="F952" s="271"/>
      <c r="H952" s="271"/>
      <c r="I952" s="271"/>
    </row>
    <row r="953" spans="5:9" x14ac:dyDescent="0.2">
      <c r="E953" s="271"/>
      <c r="F953" s="271"/>
      <c r="H953" s="271"/>
      <c r="I953" s="271"/>
    </row>
    <row r="954" spans="5:9" x14ac:dyDescent="0.2">
      <c r="E954" s="271"/>
      <c r="F954" s="271"/>
      <c r="H954" s="271"/>
      <c r="I954" s="271"/>
    </row>
    <row r="955" spans="5:9" x14ac:dyDescent="0.2">
      <c r="E955" s="271"/>
      <c r="F955" s="271"/>
      <c r="H955" s="271"/>
      <c r="I955" s="271"/>
    </row>
    <row r="956" spans="5:9" x14ac:dyDescent="0.2">
      <c r="E956" s="271"/>
      <c r="F956" s="271"/>
      <c r="H956" s="271"/>
      <c r="I956" s="271"/>
    </row>
    <row r="957" spans="5:9" x14ac:dyDescent="0.2">
      <c r="E957" s="271"/>
      <c r="F957" s="271"/>
      <c r="H957" s="271"/>
      <c r="I957" s="271"/>
    </row>
    <row r="958" spans="5:9" x14ac:dyDescent="0.2">
      <c r="E958" s="271"/>
      <c r="F958" s="271"/>
      <c r="H958" s="271"/>
      <c r="I958" s="271"/>
    </row>
    <row r="959" spans="5:9" x14ac:dyDescent="0.2">
      <c r="E959" s="271"/>
      <c r="F959" s="271"/>
      <c r="H959" s="271"/>
      <c r="I959" s="271"/>
    </row>
    <row r="960" spans="5:9" x14ac:dyDescent="0.2">
      <c r="E960" s="271"/>
      <c r="F960" s="271"/>
      <c r="H960" s="271"/>
      <c r="I960" s="271"/>
    </row>
    <row r="961" spans="5:9" x14ac:dyDescent="0.2">
      <c r="E961" s="271"/>
      <c r="F961" s="271"/>
      <c r="H961" s="271"/>
      <c r="I961" s="271"/>
    </row>
    <row r="962" spans="5:9" x14ac:dyDescent="0.2">
      <c r="E962" s="271"/>
      <c r="F962" s="271"/>
      <c r="H962" s="271"/>
      <c r="I962" s="271"/>
    </row>
    <row r="963" spans="5:9" x14ac:dyDescent="0.2">
      <c r="E963" s="271"/>
      <c r="F963" s="271"/>
      <c r="H963" s="271"/>
      <c r="I963" s="271"/>
    </row>
    <row r="964" spans="5:9" x14ac:dyDescent="0.2">
      <c r="E964" s="271"/>
      <c r="F964" s="271"/>
      <c r="H964" s="271"/>
      <c r="I964" s="271"/>
    </row>
    <row r="965" spans="5:9" x14ac:dyDescent="0.2">
      <c r="E965" s="271"/>
      <c r="F965" s="271"/>
      <c r="H965" s="271"/>
      <c r="I965" s="271"/>
    </row>
    <row r="966" spans="5:9" x14ac:dyDescent="0.2">
      <c r="E966" s="271"/>
      <c r="F966" s="271"/>
      <c r="H966" s="271"/>
      <c r="I966" s="271"/>
    </row>
    <row r="967" spans="5:9" x14ac:dyDescent="0.2">
      <c r="E967" s="271"/>
      <c r="F967" s="271"/>
      <c r="H967" s="271"/>
      <c r="I967" s="271"/>
    </row>
    <row r="968" spans="5:9" x14ac:dyDescent="0.2">
      <c r="E968" s="271"/>
      <c r="F968" s="271"/>
      <c r="H968" s="271"/>
      <c r="I968" s="271"/>
    </row>
    <row r="969" spans="5:9" x14ac:dyDescent="0.2">
      <c r="E969" s="271"/>
      <c r="F969" s="271"/>
      <c r="H969" s="271"/>
      <c r="I969" s="271"/>
    </row>
    <row r="970" spans="5:9" x14ac:dyDescent="0.2">
      <c r="E970" s="271"/>
      <c r="F970" s="271"/>
      <c r="H970" s="271"/>
      <c r="I970" s="271"/>
    </row>
    <row r="971" spans="5:9" x14ac:dyDescent="0.2">
      <c r="E971" s="271"/>
      <c r="F971" s="271"/>
      <c r="H971" s="271"/>
      <c r="I971" s="271"/>
    </row>
    <row r="972" spans="5:9" x14ac:dyDescent="0.2">
      <c r="E972" s="271"/>
      <c r="F972" s="271"/>
      <c r="H972" s="271"/>
      <c r="I972" s="271"/>
    </row>
    <row r="973" spans="5:9" x14ac:dyDescent="0.2">
      <c r="E973" s="271"/>
      <c r="F973" s="271"/>
      <c r="H973" s="271"/>
      <c r="I973" s="271"/>
    </row>
    <row r="974" spans="5:9" x14ac:dyDescent="0.2">
      <c r="E974" s="271"/>
      <c r="F974" s="271"/>
      <c r="H974" s="271"/>
      <c r="I974" s="271"/>
    </row>
    <row r="975" spans="5:9" x14ac:dyDescent="0.2">
      <c r="E975" s="271"/>
      <c r="F975" s="271"/>
      <c r="H975" s="271"/>
      <c r="I975" s="271"/>
    </row>
    <row r="976" spans="5:9" x14ac:dyDescent="0.2">
      <c r="E976" s="271"/>
      <c r="F976" s="271"/>
      <c r="H976" s="271"/>
      <c r="I976" s="271"/>
    </row>
    <row r="977" spans="5:9" x14ac:dyDescent="0.2">
      <c r="E977" s="271"/>
      <c r="F977" s="271"/>
      <c r="H977" s="271"/>
      <c r="I977" s="271"/>
    </row>
    <row r="978" spans="5:9" x14ac:dyDescent="0.2">
      <c r="E978" s="271"/>
      <c r="F978" s="271"/>
      <c r="H978" s="271"/>
      <c r="I978" s="271"/>
    </row>
    <row r="979" spans="5:9" x14ac:dyDescent="0.2">
      <c r="E979" s="271"/>
      <c r="F979" s="271"/>
      <c r="H979" s="271"/>
      <c r="I979" s="271"/>
    </row>
    <row r="980" spans="5:9" x14ac:dyDescent="0.2">
      <c r="E980" s="271"/>
      <c r="F980" s="271"/>
      <c r="H980" s="271"/>
      <c r="I980" s="271"/>
    </row>
    <row r="981" spans="5:9" x14ac:dyDescent="0.2">
      <c r="E981" s="271"/>
      <c r="F981" s="271"/>
      <c r="H981" s="271"/>
      <c r="I981" s="271"/>
    </row>
    <row r="982" spans="5:9" x14ac:dyDescent="0.2">
      <c r="E982" s="271"/>
      <c r="F982" s="271"/>
      <c r="H982" s="271"/>
      <c r="I982" s="271"/>
    </row>
    <row r="983" spans="5:9" x14ac:dyDescent="0.2">
      <c r="E983" s="271"/>
      <c r="F983" s="271"/>
      <c r="H983" s="271"/>
      <c r="I983" s="271"/>
    </row>
    <row r="984" spans="5:9" x14ac:dyDescent="0.2">
      <c r="E984" s="271"/>
      <c r="F984" s="271"/>
      <c r="H984" s="271"/>
      <c r="I984" s="271"/>
    </row>
    <row r="985" spans="5:9" x14ac:dyDescent="0.2">
      <c r="E985" s="271"/>
      <c r="F985" s="271"/>
      <c r="H985" s="271"/>
      <c r="I985" s="271"/>
    </row>
    <row r="986" spans="5:9" x14ac:dyDescent="0.2">
      <c r="E986" s="271"/>
      <c r="F986" s="271"/>
      <c r="H986" s="271"/>
      <c r="I986" s="271"/>
    </row>
    <row r="987" spans="5:9" x14ac:dyDescent="0.2">
      <c r="E987" s="271"/>
      <c r="F987" s="271"/>
      <c r="H987" s="271"/>
      <c r="I987" s="271"/>
    </row>
    <row r="988" spans="5:9" x14ac:dyDescent="0.2">
      <c r="E988" s="271"/>
      <c r="F988" s="271"/>
      <c r="H988" s="271"/>
      <c r="I988" s="271"/>
    </row>
    <row r="989" spans="5:9" x14ac:dyDescent="0.2">
      <c r="E989" s="271"/>
      <c r="F989" s="271"/>
      <c r="H989" s="271"/>
      <c r="I989" s="271"/>
    </row>
    <row r="990" spans="5:9" x14ac:dyDescent="0.2">
      <c r="E990" s="271"/>
      <c r="F990" s="271"/>
      <c r="H990" s="271"/>
      <c r="I990" s="271"/>
    </row>
    <row r="991" spans="5:9" x14ac:dyDescent="0.2">
      <c r="E991" s="271"/>
      <c r="F991" s="271"/>
      <c r="H991" s="271"/>
      <c r="I991" s="271"/>
    </row>
    <row r="992" spans="5:9" x14ac:dyDescent="0.2">
      <c r="E992" s="271"/>
      <c r="F992" s="271"/>
      <c r="H992" s="271"/>
      <c r="I992" s="271"/>
    </row>
    <row r="993" spans="5:9" x14ac:dyDescent="0.2">
      <c r="E993" s="271"/>
      <c r="F993" s="271"/>
      <c r="H993" s="271"/>
      <c r="I993" s="271"/>
    </row>
    <row r="994" spans="5:9" x14ac:dyDescent="0.2">
      <c r="E994" s="271"/>
      <c r="F994" s="271"/>
      <c r="H994" s="271"/>
      <c r="I994" s="271"/>
    </row>
    <row r="995" spans="5:9" x14ac:dyDescent="0.2">
      <c r="E995" s="271"/>
      <c r="F995" s="271"/>
      <c r="H995" s="271"/>
      <c r="I995" s="271"/>
    </row>
    <row r="996" spans="5:9" x14ac:dyDescent="0.2">
      <c r="E996" s="271"/>
      <c r="F996" s="271"/>
      <c r="H996" s="271"/>
      <c r="I996" s="271"/>
    </row>
    <row r="997" spans="5:9" x14ac:dyDescent="0.2">
      <c r="E997" s="271"/>
      <c r="F997" s="271"/>
      <c r="H997" s="271"/>
      <c r="I997" s="271"/>
    </row>
    <row r="998" spans="5:9" x14ac:dyDescent="0.2">
      <c r="E998" s="271"/>
      <c r="F998" s="271"/>
      <c r="H998" s="271"/>
      <c r="I998" s="271"/>
    </row>
    <row r="999" spans="5:9" x14ac:dyDescent="0.2">
      <c r="E999" s="271"/>
      <c r="F999" s="271"/>
      <c r="H999" s="271"/>
      <c r="I999" s="271"/>
    </row>
    <row r="1000" spans="5:9" x14ac:dyDescent="0.2">
      <c r="E1000" s="271"/>
      <c r="F1000" s="271"/>
      <c r="H1000" s="271"/>
      <c r="I1000" s="271"/>
    </row>
    <row r="1001" spans="5:9" x14ac:dyDescent="0.2">
      <c r="E1001" s="271"/>
      <c r="F1001" s="271"/>
      <c r="H1001" s="271"/>
      <c r="I1001" s="271"/>
    </row>
    <row r="1002" spans="5:9" x14ac:dyDescent="0.2">
      <c r="E1002" s="271"/>
      <c r="F1002" s="271"/>
      <c r="H1002" s="271"/>
      <c r="I1002" s="271"/>
    </row>
    <row r="1003" spans="5:9" x14ac:dyDescent="0.2">
      <c r="E1003" s="271"/>
      <c r="F1003" s="271"/>
      <c r="H1003" s="271"/>
      <c r="I1003" s="271"/>
    </row>
    <row r="1004" spans="5:9" x14ac:dyDescent="0.2">
      <c r="E1004" s="271"/>
      <c r="F1004" s="271"/>
      <c r="H1004" s="271"/>
      <c r="I1004" s="271"/>
    </row>
    <row r="1005" spans="5:9" x14ac:dyDescent="0.2">
      <c r="E1005" s="271"/>
      <c r="F1005" s="271"/>
      <c r="H1005" s="271"/>
      <c r="I1005" s="271"/>
    </row>
    <row r="1006" spans="5:9" x14ac:dyDescent="0.2">
      <c r="E1006" s="271"/>
      <c r="F1006" s="271"/>
      <c r="H1006" s="271"/>
      <c r="I1006" s="271"/>
    </row>
    <row r="1007" spans="5:9" x14ac:dyDescent="0.2">
      <c r="E1007" s="271"/>
      <c r="F1007" s="271"/>
      <c r="H1007" s="271"/>
      <c r="I1007" s="271"/>
    </row>
  </sheetData>
  <mergeCells count="12">
    <mergeCell ref="H6:I6"/>
    <mergeCell ref="H7:I7"/>
    <mergeCell ref="J7:J8"/>
    <mergeCell ref="K7:K8"/>
    <mergeCell ref="L7:L8"/>
    <mergeCell ref="G7:G8"/>
    <mergeCell ref="E6:F6"/>
    <mergeCell ref="A7:A8"/>
    <mergeCell ref="B7:B8"/>
    <mergeCell ref="C7:C8"/>
    <mergeCell ref="D7:D8"/>
    <mergeCell ref="E7: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B7" workbookViewId="0">
      <selection activeCell="K13" sqref="K13"/>
    </sheetView>
  </sheetViews>
  <sheetFormatPr baseColWidth="10" defaultColWidth="12.625" defaultRowHeight="15" customHeight="1" x14ac:dyDescent="0.2"/>
  <cols>
    <col min="1" max="1" width="48.375" customWidth="1"/>
    <col min="2" max="2" width="19.75" style="736" customWidth="1"/>
    <col min="3" max="3" width="13.375" style="736" customWidth="1"/>
    <col min="4" max="4" width="14.5" style="736" customWidth="1"/>
    <col min="5" max="5" width="9.125" style="736" customWidth="1"/>
    <col min="6" max="6" width="8.75" style="736" customWidth="1"/>
    <col min="7" max="8" width="8.25" style="736" customWidth="1"/>
    <col min="9" max="9" width="9.625" style="736" customWidth="1"/>
    <col min="10" max="10" width="16.625" style="736" customWidth="1"/>
    <col min="11" max="11" width="13.875" bestFit="1" customWidth="1"/>
    <col min="12" max="26" width="9.375" customWidth="1"/>
  </cols>
  <sheetData>
    <row r="1" spans="1:26" x14ac:dyDescent="0.25">
      <c r="A1" s="2"/>
      <c r="B1" s="250"/>
      <c r="C1" s="250"/>
      <c r="D1" s="250"/>
      <c r="E1" s="250"/>
      <c r="F1" s="250"/>
      <c r="G1" s="819"/>
      <c r="H1" s="819"/>
      <c r="I1" s="819"/>
      <c r="J1" s="250"/>
      <c r="K1" s="378"/>
      <c r="L1" s="2"/>
      <c r="M1" s="2"/>
      <c r="N1" s="2"/>
      <c r="O1" s="2"/>
      <c r="P1" s="2"/>
      <c r="Q1" s="2"/>
      <c r="R1" s="2"/>
      <c r="S1" s="2"/>
      <c r="T1" s="2"/>
      <c r="U1" s="2"/>
      <c r="V1" s="2"/>
      <c r="W1" s="2"/>
      <c r="X1" s="2"/>
      <c r="Y1" s="2"/>
      <c r="Z1" s="2"/>
    </row>
    <row r="2" spans="1:26" x14ac:dyDescent="0.25">
      <c r="A2" s="39" t="s">
        <v>105</v>
      </c>
      <c r="B2" s="816"/>
      <c r="C2" s="816"/>
      <c r="D2" s="816"/>
      <c r="E2" s="816"/>
      <c r="F2" s="816"/>
      <c r="G2" s="383"/>
      <c r="H2" s="383"/>
      <c r="I2" s="383"/>
      <c r="J2" s="816"/>
      <c r="K2" s="381" t="s">
        <v>106</v>
      </c>
      <c r="L2" s="2"/>
      <c r="M2" s="2"/>
      <c r="N2" s="2"/>
      <c r="O2" s="2"/>
      <c r="P2" s="2"/>
      <c r="Q2" s="2"/>
      <c r="R2" s="2"/>
      <c r="S2" s="2"/>
      <c r="T2" s="2"/>
      <c r="U2" s="2"/>
      <c r="V2" s="2"/>
      <c r="W2" s="2"/>
      <c r="X2" s="2"/>
      <c r="Y2" s="2"/>
      <c r="Z2" s="2"/>
    </row>
    <row r="3" spans="1:26" x14ac:dyDescent="0.25">
      <c r="A3" s="43" t="s">
        <v>107</v>
      </c>
      <c r="B3" s="816"/>
      <c r="C3" s="816"/>
      <c r="D3" s="816"/>
      <c r="E3" s="816"/>
      <c r="F3" s="816"/>
      <c r="G3" s="383"/>
      <c r="H3" s="383"/>
      <c r="I3" s="383"/>
      <c r="J3" s="816"/>
      <c r="K3" s="381"/>
      <c r="L3" s="2"/>
      <c r="M3" s="2"/>
      <c r="N3" s="2"/>
      <c r="O3" s="2"/>
      <c r="P3" s="2"/>
      <c r="Q3" s="2"/>
      <c r="R3" s="2"/>
      <c r="S3" s="2"/>
      <c r="T3" s="2"/>
      <c r="U3" s="2"/>
      <c r="V3" s="2"/>
      <c r="W3" s="2"/>
      <c r="X3" s="2"/>
      <c r="Y3" s="2"/>
      <c r="Z3" s="2"/>
    </row>
    <row r="4" spans="1:26" x14ac:dyDescent="0.25">
      <c r="A4" s="774" t="s">
        <v>3206</v>
      </c>
      <c r="B4" s="816"/>
      <c r="C4" s="816"/>
      <c r="D4" s="816"/>
      <c r="E4" s="816"/>
      <c r="F4" s="816"/>
      <c r="G4" s="383"/>
      <c r="H4" s="383"/>
      <c r="I4" s="383"/>
      <c r="J4" s="816"/>
      <c r="K4" s="381"/>
      <c r="L4" s="2"/>
      <c r="M4" s="2"/>
      <c r="N4" s="2"/>
      <c r="O4" s="2"/>
      <c r="P4" s="2"/>
      <c r="Q4" s="2"/>
      <c r="R4" s="2"/>
      <c r="S4" s="2"/>
      <c r="T4" s="2"/>
      <c r="U4" s="2"/>
      <c r="V4" s="2"/>
      <c r="W4" s="2"/>
      <c r="X4" s="2"/>
      <c r="Y4" s="2"/>
      <c r="Z4" s="2"/>
    </row>
    <row r="5" spans="1:26" x14ac:dyDescent="0.25">
      <c r="A5" s="39"/>
      <c r="B5" s="816"/>
      <c r="C5" s="816"/>
      <c r="D5" s="816"/>
      <c r="E5" s="816"/>
      <c r="F5" s="816"/>
      <c r="G5" s="383"/>
      <c r="H5" s="383"/>
      <c r="I5" s="383"/>
      <c r="J5" s="816"/>
      <c r="K5" s="381"/>
      <c r="L5" s="2"/>
      <c r="M5" s="2"/>
      <c r="N5" s="2"/>
      <c r="O5" s="2"/>
      <c r="P5" s="2"/>
      <c r="Q5" s="2"/>
      <c r="R5" s="2"/>
      <c r="S5" s="2"/>
      <c r="T5" s="2"/>
      <c r="U5" s="2"/>
      <c r="V5" s="2"/>
      <c r="W5" s="2"/>
      <c r="X5" s="2"/>
      <c r="Y5" s="2"/>
      <c r="Z5" s="2"/>
    </row>
    <row r="6" spans="1:26" x14ac:dyDescent="0.25">
      <c r="A6" s="2"/>
      <c r="B6" s="250"/>
      <c r="C6" s="250"/>
      <c r="D6" s="250"/>
      <c r="E6" s="250"/>
      <c r="F6" s="250"/>
      <c r="G6" s="819"/>
      <c r="H6" s="819"/>
      <c r="I6" s="819"/>
      <c r="J6" s="250"/>
      <c r="K6" s="378"/>
      <c r="L6" s="2"/>
      <c r="M6" s="2"/>
      <c r="N6" s="2"/>
      <c r="O6" s="2"/>
      <c r="P6" s="2"/>
      <c r="Q6" s="2"/>
      <c r="R6" s="2"/>
      <c r="S6" s="2"/>
      <c r="T6" s="2"/>
      <c r="U6" s="2"/>
      <c r="V6" s="2"/>
      <c r="W6" s="2"/>
      <c r="X6" s="2"/>
      <c r="Y6" s="2"/>
      <c r="Z6" s="2"/>
    </row>
    <row r="7" spans="1:26" x14ac:dyDescent="0.25">
      <c r="A7" s="382" t="s">
        <v>108</v>
      </c>
      <c r="B7" s="382" t="s">
        <v>109</v>
      </c>
      <c r="C7" s="382" t="s">
        <v>110</v>
      </c>
      <c r="D7" s="382"/>
      <c r="E7" s="382" t="s">
        <v>111</v>
      </c>
      <c r="F7" s="382"/>
      <c r="G7" s="383" t="s">
        <v>112</v>
      </c>
      <c r="H7" s="992" t="s">
        <v>113</v>
      </c>
      <c r="I7" s="993"/>
      <c r="J7" s="382" t="s">
        <v>114</v>
      </c>
      <c r="K7" s="383" t="s">
        <v>115</v>
      </c>
      <c r="L7" s="2"/>
      <c r="M7" s="2"/>
      <c r="N7" s="2"/>
      <c r="O7" s="2"/>
      <c r="P7" s="2"/>
      <c r="Q7" s="2"/>
      <c r="R7" s="2"/>
      <c r="S7" s="2"/>
      <c r="T7" s="2"/>
      <c r="U7" s="2"/>
      <c r="V7" s="2"/>
      <c r="W7" s="2"/>
      <c r="X7" s="2"/>
      <c r="Y7" s="2"/>
      <c r="Z7" s="2"/>
    </row>
    <row r="8" spans="1:26" x14ac:dyDescent="0.25">
      <c r="A8" s="957" t="s">
        <v>116</v>
      </c>
      <c r="B8" s="947" t="s">
        <v>117</v>
      </c>
      <c r="C8" s="948" t="s">
        <v>118</v>
      </c>
      <c r="D8" s="948" t="s">
        <v>119</v>
      </c>
      <c r="E8" s="949" t="s">
        <v>120</v>
      </c>
      <c r="F8" s="967"/>
      <c r="G8" s="959" t="s">
        <v>121</v>
      </c>
      <c r="H8" s="949" t="s">
        <v>122</v>
      </c>
      <c r="I8" s="967"/>
      <c r="J8" s="948" t="s">
        <v>123</v>
      </c>
      <c r="K8" s="991" t="s">
        <v>124</v>
      </c>
      <c r="L8" s="384"/>
      <c r="M8" s="384"/>
      <c r="N8" s="384"/>
      <c r="O8" s="384"/>
      <c r="P8" s="384"/>
      <c r="Q8" s="384"/>
      <c r="R8" s="384"/>
      <c r="S8" s="384"/>
      <c r="T8" s="384"/>
      <c r="U8" s="384"/>
      <c r="V8" s="384"/>
      <c r="W8" s="384"/>
      <c r="X8" s="384"/>
      <c r="Y8" s="384"/>
      <c r="Z8" s="384"/>
    </row>
    <row r="9" spans="1:26" x14ac:dyDescent="0.25">
      <c r="A9" s="946"/>
      <c r="B9" s="966"/>
      <c r="C9" s="966"/>
      <c r="D9" s="966"/>
      <c r="E9" s="51" t="s">
        <v>125</v>
      </c>
      <c r="F9" s="51" t="s">
        <v>126</v>
      </c>
      <c r="G9" s="966"/>
      <c r="H9" s="52" t="s">
        <v>125</v>
      </c>
      <c r="I9" s="52" t="s">
        <v>126</v>
      </c>
      <c r="J9" s="966"/>
      <c r="K9" s="946"/>
      <c r="L9" s="384"/>
      <c r="M9" s="384"/>
      <c r="N9" s="384"/>
      <c r="O9" s="384"/>
      <c r="P9" s="384"/>
      <c r="Q9" s="384"/>
      <c r="R9" s="384"/>
      <c r="S9" s="384"/>
      <c r="T9" s="384"/>
      <c r="U9" s="384"/>
      <c r="V9" s="384"/>
      <c r="W9" s="384"/>
      <c r="X9" s="384"/>
      <c r="Y9" s="384"/>
      <c r="Z9" s="384"/>
    </row>
    <row r="10" spans="1:26" ht="15.75" customHeight="1" x14ac:dyDescent="0.2">
      <c r="A10" s="385" t="s">
        <v>460</v>
      </c>
      <c r="B10" s="386"/>
      <c r="C10" s="386"/>
      <c r="D10" s="386"/>
      <c r="E10" s="386"/>
      <c r="F10" s="386"/>
      <c r="G10" s="387"/>
      <c r="H10" s="387"/>
      <c r="I10" s="387"/>
      <c r="J10" s="386"/>
      <c r="K10" s="388">
        <f>SUM(K11)</f>
        <v>0</v>
      </c>
    </row>
    <row r="11" spans="1:26" ht="15.75" customHeight="1" x14ac:dyDescent="0.2">
      <c r="A11" s="389"/>
      <c r="B11" s="390"/>
      <c r="C11" s="390"/>
      <c r="D11" s="391"/>
      <c r="E11" s="391"/>
      <c r="F11" s="391"/>
      <c r="G11" s="392"/>
      <c r="H11" s="392"/>
      <c r="I11" s="392"/>
      <c r="J11" s="390"/>
      <c r="K11" s="393"/>
    </row>
    <row r="12" spans="1:26" ht="15.75" customHeight="1" x14ac:dyDescent="0.2">
      <c r="A12" s="385" t="s">
        <v>461</v>
      </c>
      <c r="B12" s="386"/>
      <c r="C12" s="386"/>
      <c r="D12" s="394"/>
      <c r="E12" s="394"/>
      <c r="F12" s="394"/>
      <c r="G12" s="387"/>
      <c r="H12" s="387"/>
      <c r="I12" s="387"/>
      <c r="J12" s="386"/>
      <c r="K12" s="388">
        <f>SUM(K13:K19)</f>
        <v>10675529.110000001</v>
      </c>
    </row>
    <row r="13" spans="1:26" ht="15.75" customHeight="1" x14ac:dyDescent="0.2">
      <c r="A13" s="766" t="s">
        <v>462</v>
      </c>
      <c r="B13" s="755" t="s">
        <v>1104</v>
      </c>
      <c r="C13" s="755" t="s">
        <v>212</v>
      </c>
      <c r="D13" s="767">
        <v>2E-3</v>
      </c>
      <c r="E13" s="767">
        <v>7.0000000000000001E-3</v>
      </c>
      <c r="F13" s="767">
        <v>0.08</v>
      </c>
      <c r="G13" s="768">
        <v>234</v>
      </c>
      <c r="H13" s="768">
        <v>150</v>
      </c>
      <c r="I13" s="768">
        <v>5506.8</v>
      </c>
      <c r="J13" s="396" t="s">
        <v>1105</v>
      </c>
      <c r="K13" s="399">
        <v>5112225.8600000003</v>
      </c>
    </row>
    <row r="14" spans="1:26" ht="15.75" customHeight="1" x14ac:dyDescent="0.2">
      <c r="A14" s="766" t="s">
        <v>465</v>
      </c>
      <c r="B14" s="755" t="s">
        <v>1106</v>
      </c>
      <c r="C14" s="755" t="s">
        <v>212</v>
      </c>
      <c r="D14" s="769"/>
      <c r="E14" s="767">
        <v>0.08</v>
      </c>
      <c r="F14" s="767">
        <v>0.19</v>
      </c>
      <c r="G14" s="768"/>
      <c r="H14" s="768"/>
      <c r="I14" s="768"/>
      <c r="J14" s="396" t="s">
        <v>1105</v>
      </c>
      <c r="K14" s="399">
        <v>2831507.68</v>
      </c>
    </row>
    <row r="15" spans="1:26" ht="15.75" customHeight="1" x14ac:dyDescent="0.2">
      <c r="A15" s="766" t="s">
        <v>321</v>
      </c>
      <c r="B15" s="755" t="s">
        <v>1107</v>
      </c>
      <c r="C15" s="755" t="s">
        <v>212</v>
      </c>
      <c r="D15" s="767">
        <v>8.0000000000000004E-4</v>
      </c>
      <c r="E15" s="769"/>
      <c r="F15" s="767">
        <v>1.6000000000000001E-3</v>
      </c>
      <c r="G15" s="768">
        <v>177.6</v>
      </c>
      <c r="H15" s="768">
        <v>56.4</v>
      </c>
      <c r="I15" s="768">
        <v>1875.6</v>
      </c>
      <c r="J15" s="396" t="s">
        <v>1105</v>
      </c>
      <c r="K15" s="399">
        <v>1522888.71</v>
      </c>
    </row>
    <row r="16" spans="1:26" ht="15.75" customHeight="1" x14ac:dyDescent="0.2">
      <c r="A16" s="766" t="s">
        <v>1108</v>
      </c>
      <c r="B16" s="755"/>
      <c r="C16" s="755" t="s">
        <v>212</v>
      </c>
      <c r="D16" s="769"/>
      <c r="E16" s="769"/>
      <c r="F16" s="769"/>
      <c r="G16" s="768">
        <v>72</v>
      </c>
      <c r="H16" s="768">
        <v>192</v>
      </c>
      <c r="I16" s="768">
        <v>2700</v>
      </c>
      <c r="J16" s="396" t="s">
        <v>1105</v>
      </c>
      <c r="K16" s="399">
        <v>651829.71</v>
      </c>
    </row>
    <row r="17" spans="1:26" ht="15.75" customHeight="1" x14ac:dyDescent="0.2">
      <c r="A17" s="766" t="s">
        <v>1109</v>
      </c>
      <c r="B17" s="755" t="s">
        <v>1110</v>
      </c>
      <c r="C17" s="755" t="s">
        <v>212</v>
      </c>
      <c r="D17" s="767">
        <v>0.1</v>
      </c>
      <c r="E17" s="769"/>
      <c r="F17" s="769"/>
      <c r="G17" s="768"/>
      <c r="H17" s="768"/>
      <c r="I17" s="768"/>
      <c r="J17" s="396" t="s">
        <v>1105</v>
      </c>
      <c r="K17" s="399">
        <v>546219.15</v>
      </c>
    </row>
    <row r="18" spans="1:26" ht="15.75" customHeight="1" x14ac:dyDescent="0.2">
      <c r="A18" s="766" t="s">
        <v>411</v>
      </c>
      <c r="B18" s="755" t="s">
        <v>160</v>
      </c>
      <c r="C18" s="755" t="s">
        <v>212</v>
      </c>
      <c r="D18" s="769"/>
      <c r="E18" s="769"/>
      <c r="F18" s="769"/>
      <c r="G18" s="768">
        <v>300</v>
      </c>
      <c r="H18" s="768"/>
      <c r="I18" s="768"/>
      <c r="J18" s="396" t="s">
        <v>1105</v>
      </c>
      <c r="K18" s="399">
        <v>10858</v>
      </c>
    </row>
    <row r="19" spans="1:26" ht="15.75" customHeight="1" x14ac:dyDescent="0.2">
      <c r="A19" s="770"/>
      <c r="B19" s="771"/>
      <c r="C19" s="771"/>
      <c r="D19" s="772"/>
      <c r="E19" s="772"/>
      <c r="F19" s="772"/>
      <c r="G19" s="773"/>
      <c r="H19" s="773"/>
      <c r="I19" s="773"/>
      <c r="J19" s="390"/>
      <c r="K19" s="393"/>
    </row>
    <row r="20" spans="1:26" ht="15.75" customHeight="1" x14ac:dyDescent="0.25">
      <c r="A20" s="385" t="s">
        <v>475</v>
      </c>
      <c r="B20" s="386"/>
      <c r="C20" s="386"/>
      <c r="D20" s="394"/>
      <c r="E20" s="394"/>
      <c r="F20" s="394"/>
      <c r="G20" s="387"/>
      <c r="H20" s="387"/>
      <c r="I20" s="387"/>
      <c r="J20" s="386"/>
      <c r="K20" s="388">
        <f>SUM(K21)</f>
        <v>172317.94</v>
      </c>
      <c r="L20" s="2"/>
      <c r="M20" s="2"/>
      <c r="N20" s="2"/>
      <c r="O20" s="2"/>
      <c r="P20" s="2"/>
      <c r="Q20" s="2"/>
      <c r="R20" s="2"/>
      <c r="S20" s="2"/>
      <c r="T20" s="2"/>
      <c r="U20" s="2"/>
      <c r="V20" s="2"/>
      <c r="W20" s="2"/>
      <c r="X20" s="2"/>
      <c r="Y20" s="2"/>
      <c r="Z20" s="2"/>
    </row>
    <row r="21" spans="1:26" ht="15.75" customHeight="1" x14ac:dyDescent="0.25">
      <c r="A21" s="395" t="s">
        <v>392</v>
      </c>
      <c r="B21" s="396" t="s">
        <v>1111</v>
      </c>
      <c r="C21" s="396" t="s">
        <v>212</v>
      </c>
      <c r="D21" s="400"/>
      <c r="E21" s="400"/>
      <c r="F21" s="400"/>
      <c r="G21" s="398"/>
      <c r="H21" s="398"/>
      <c r="I21" s="398"/>
      <c r="J21" s="396" t="s">
        <v>1105</v>
      </c>
      <c r="K21" s="399">
        <v>172317.94</v>
      </c>
      <c r="L21" s="17"/>
      <c r="M21" s="17"/>
      <c r="N21" s="17"/>
      <c r="O21" s="17"/>
      <c r="P21" s="17"/>
      <c r="Q21" s="17"/>
      <c r="R21" s="17"/>
      <c r="S21" s="17"/>
      <c r="T21" s="17"/>
      <c r="U21" s="17"/>
      <c r="V21" s="17"/>
      <c r="W21" s="17"/>
      <c r="X21" s="17"/>
      <c r="Y21" s="17"/>
      <c r="Z21" s="17"/>
    </row>
    <row r="22" spans="1:26" ht="15.75" customHeight="1" x14ac:dyDescent="0.25">
      <c r="A22" s="389"/>
      <c r="B22" s="390"/>
      <c r="C22" s="390"/>
      <c r="D22" s="391"/>
      <c r="E22" s="391"/>
      <c r="F22" s="391"/>
      <c r="G22" s="392"/>
      <c r="H22" s="392"/>
      <c r="I22" s="392"/>
      <c r="J22" s="390"/>
      <c r="K22" s="393"/>
      <c r="L22" s="2"/>
      <c r="M22" s="2"/>
      <c r="N22" s="2"/>
      <c r="O22" s="2"/>
      <c r="P22" s="2"/>
      <c r="Q22" s="2"/>
      <c r="R22" s="2"/>
      <c r="S22" s="2"/>
      <c r="T22" s="2"/>
      <c r="U22" s="2"/>
      <c r="V22" s="2"/>
      <c r="W22" s="2"/>
      <c r="X22" s="2"/>
      <c r="Y22" s="2"/>
      <c r="Z22" s="2"/>
    </row>
    <row r="23" spans="1:26" ht="15.75" customHeight="1" x14ac:dyDescent="0.2">
      <c r="A23" s="385" t="s">
        <v>476</v>
      </c>
      <c r="B23" s="386"/>
      <c r="C23" s="386"/>
      <c r="D23" s="394"/>
      <c r="E23" s="394"/>
      <c r="F23" s="394"/>
      <c r="G23" s="387"/>
      <c r="H23" s="387"/>
      <c r="I23" s="387"/>
      <c r="J23" s="386"/>
      <c r="K23" s="388">
        <f>SUM(K24:K29)</f>
        <v>993573.75</v>
      </c>
    </row>
    <row r="24" spans="1:26" ht="15.75" customHeight="1" x14ac:dyDescent="0.2">
      <c r="A24" s="401" t="s">
        <v>1112</v>
      </c>
      <c r="B24" s="396" t="s">
        <v>1113</v>
      </c>
      <c r="C24" s="396" t="s">
        <v>212</v>
      </c>
      <c r="D24" s="400"/>
      <c r="E24" s="400"/>
      <c r="F24" s="400"/>
      <c r="G24" s="398"/>
      <c r="H24" s="398">
        <v>234</v>
      </c>
      <c r="I24" s="402">
        <v>1170</v>
      </c>
      <c r="J24" s="396" t="s">
        <v>1105</v>
      </c>
      <c r="K24" s="399">
        <v>522787.48</v>
      </c>
    </row>
    <row r="25" spans="1:26" ht="15.75" customHeight="1" x14ac:dyDescent="0.2">
      <c r="A25" s="395" t="s">
        <v>408</v>
      </c>
      <c r="B25" s="396" t="s">
        <v>1114</v>
      </c>
      <c r="C25" s="396" t="s">
        <v>212</v>
      </c>
      <c r="D25" s="400"/>
      <c r="E25" s="400"/>
      <c r="F25" s="400"/>
      <c r="G25" s="398"/>
      <c r="H25" s="398">
        <v>75</v>
      </c>
      <c r="I25" s="398">
        <v>600</v>
      </c>
      <c r="J25" s="396" t="s">
        <v>1105</v>
      </c>
      <c r="K25" s="399">
        <v>252199.89</v>
      </c>
    </row>
    <row r="26" spans="1:26" ht="15.75" customHeight="1" x14ac:dyDescent="0.2">
      <c r="A26" s="395" t="s">
        <v>1115</v>
      </c>
      <c r="B26" s="396" t="s">
        <v>1116</v>
      </c>
      <c r="C26" s="396" t="s">
        <v>212</v>
      </c>
      <c r="D26" s="400"/>
      <c r="E26" s="397">
        <v>5.0000000000000001E-3</v>
      </c>
      <c r="F26" s="397">
        <v>1.4E-2</v>
      </c>
      <c r="G26" s="398"/>
      <c r="H26" s="402">
        <v>609</v>
      </c>
      <c r="I26" s="398"/>
      <c r="J26" s="396" t="s">
        <v>1105</v>
      </c>
      <c r="K26" s="399">
        <v>142860.17000000001</v>
      </c>
    </row>
    <row r="27" spans="1:26" ht="15.75" customHeight="1" x14ac:dyDescent="0.2">
      <c r="A27" s="395" t="s">
        <v>1117</v>
      </c>
      <c r="B27" s="396" t="s">
        <v>1118</v>
      </c>
      <c r="C27" s="396" t="s">
        <v>212</v>
      </c>
      <c r="D27" s="769"/>
      <c r="E27" s="769"/>
      <c r="F27" s="769"/>
      <c r="G27" s="768"/>
      <c r="H27" s="768"/>
      <c r="I27" s="768"/>
      <c r="J27" s="755" t="s">
        <v>1105</v>
      </c>
      <c r="K27" s="399">
        <v>55199.44</v>
      </c>
    </row>
    <row r="28" spans="1:26" ht="15.75" customHeight="1" x14ac:dyDescent="0.2">
      <c r="A28" s="395" t="s">
        <v>405</v>
      </c>
      <c r="B28" s="396" t="s">
        <v>1119</v>
      </c>
      <c r="C28" s="396" t="s">
        <v>212</v>
      </c>
      <c r="D28" s="400"/>
      <c r="E28" s="400"/>
      <c r="F28" s="400"/>
      <c r="G28" s="398"/>
      <c r="H28" s="398">
        <v>192</v>
      </c>
      <c r="I28" s="398">
        <v>600</v>
      </c>
      <c r="J28" s="396" t="s">
        <v>1105</v>
      </c>
      <c r="K28" s="399">
        <v>10833</v>
      </c>
    </row>
    <row r="29" spans="1:26" ht="15.75" customHeight="1" x14ac:dyDescent="0.2">
      <c r="A29" s="395" t="s">
        <v>1120</v>
      </c>
      <c r="B29" s="396" t="s">
        <v>1121</v>
      </c>
      <c r="C29" s="396" t="s">
        <v>212</v>
      </c>
      <c r="D29" s="400"/>
      <c r="E29" s="400"/>
      <c r="F29" s="400"/>
      <c r="G29" s="398"/>
      <c r="H29" s="398">
        <v>234</v>
      </c>
      <c r="I29" s="398">
        <v>1170</v>
      </c>
      <c r="J29" s="396" t="s">
        <v>1105</v>
      </c>
      <c r="K29" s="399">
        <v>9693.77</v>
      </c>
    </row>
    <row r="30" spans="1:26" ht="15.75" customHeight="1" x14ac:dyDescent="0.2">
      <c r="A30" s="389"/>
      <c r="B30" s="390"/>
      <c r="C30" s="390"/>
      <c r="D30" s="391"/>
      <c r="E30" s="391"/>
      <c r="F30" s="391"/>
      <c r="G30" s="392"/>
      <c r="H30" s="392"/>
      <c r="I30" s="392"/>
      <c r="J30" s="390"/>
      <c r="K30" s="393"/>
    </row>
    <row r="31" spans="1:26" ht="15.75" customHeight="1" x14ac:dyDescent="0.2">
      <c r="A31" s="385" t="s">
        <v>489</v>
      </c>
      <c r="B31" s="386"/>
      <c r="C31" s="386"/>
      <c r="D31" s="394"/>
      <c r="E31" s="394"/>
      <c r="F31" s="394"/>
      <c r="G31" s="387"/>
      <c r="H31" s="387"/>
      <c r="I31" s="387"/>
      <c r="J31" s="386"/>
      <c r="K31" s="388">
        <f>SUM(K32)</f>
        <v>0</v>
      </c>
    </row>
    <row r="32" spans="1:26" ht="15.75" customHeight="1" x14ac:dyDescent="0.25">
      <c r="A32" s="389"/>
      <c r="B32" s="390"/>
      <c r="C32" s="390"/>
      <c r="D32" s="391"/>
      <c r="E32" s="391"/>
      <c r="F32" s="391"/>
      <c r="G32" s="392"/>
      <c r="H32" s="392"/>
      <c r="I32" s="392"/>
      <c r="J32" s="390"/>
      <c r="K32" s="393"/>
      <c r="L32" s="17"/>
      <c r="M32" s="17"/>
      <c r="N32" s="17"/>
      <c r="O32" s="17"/>
      <c r="P32" s="17"/>
      <c r="Q32" s="17"/>
      <c r="R32" s="17"/>
      <c r="S32" s="17"/>
      <c r="T32" s="17"/>
      <c r="U32" s="17"/>
      <c r="V32" s="17"/>
      <c r="W32" s="17"/>
      <c r="X32" s="17"/>
      <c r="Y32" s="17"/>
      <c r="Z32" s="17"/>
    </row>
    <row r="33" spans="1:26" ht="15.75" customHeight="1" x14ac:dyDescent="0.2">
      <c r="A33" s="385" t="s">
        <v>490</v>
      </c>
      <c r="B33" s="386"/>
      <c r="C33" s="386"/>
      <c r="D33" s="394"/>
      <c r="E33" s="394"/>
      <c r="F33" s="394"/>
      <c r="G33" s="387"/>
      <c r="H33" s="387"/>
      <c r="I33" s="387"/>
      <c r="J33" s="386"/>
      <c r="K33" s="388">
        <f>SUM(K34)</f>
        <v>89144.62</v>
      </c>
    </row>
    <row r="34" spans="1:26" ht="15.75" customHeight="1" x14ac:dyDescent="0.25">
      <c r="A34" s="395" t="s">
        <v>200</v>
      </c>
      <c r="B34" s="396" t="s">
        <v>1122</v>
      </c>
      <c r="C34" s="396" t="s">
        <v>212</v>
      </c>
      <c r="D34" s="769"/>
      <c r="E34" s="769"/>
      <c r="F34" s="769"/>
      <c r="G34" s="768"/>
      <c r="H34" s="768"/>
      <c r="I34" s="768"/>
      <c r="J34" s="396" t="s">
        <v>1105</v>
      </c>
      <c r="K34" s="399">
        <v>89144.62</v>
      </c>
      <c r="L34" s="17"/>
      <c r="M34" s="17"/>
      <c r="N34" s="17"/>
      <c r="O34" s="17"/>
      <c r="P34" s="17"/>
      <c r="Q34" s="17"/>
      <c r="R34" s="17"/>
      <c r="S34" s="17"/>
      <c r="T34" s="17"/>
      <c r="U34" s="17"/>
      <c r="V34" s="17"/>
      <c r="W34" s="17"/>
      <c r="X34" s="17"/>
      <c r="Y34" s="17"/>
      <c r="Z34" s="17"/>
    </row>
    <row r="35" spans="1:26" ht="15.75" customHeight="1" x14ac:dyDescent="0.2">
      <c r="A35" s="389"/>
      <c r="B35" s="390"/>
      <c r="C35" s="390"/>
      <c r="D35" s="772"/>
      <c r="E35" s="772"/>
      <c r="F35" s="772"/>
      <c r="G35" s="773"/>
      <c r="H35" s="773"/>
      <c r="I35" s="773"/>
      <c r="J35" s="390"/>
      <c r="K35" s="393"/>
    </row>
    <row r="36" spans="1:26" ht="15.75" customHeight="1" x14ac:dyDescent="0.25">
      <c r="A36" s="385" t="s">
        <v>495</v>
      </c>
      <c r="B36" s="386"/>
      <c r="C36" s="386"/>
      <c r="D36" s="394"/>
      <c r="E36" s="394"/>
      <c r="F36" s="394"/>
      <c r="G36" s="387"/>
      <c r="H36" s="387"/>
      <c r="I36" s="387"/>
      <c r="J36" s="386"/>
      <c r="K36" s="388">
        <f>SUM(K37)</f>
        <v>0</v>
      </c>
      <c r="L36" s="2"/>
      <c r="M36" s="2"/>
      <c r="N36" s="2"/>
      <c r="O36" s="2"/>
      <c r="P36" s="2"/>
      <c r="Q36" s="2"/>
      <c r="R36" s="2"/>
      <c r="S36" s="2"/>
      <c r="T36" s="2"/>
      <c r="U36" s="2"/>
      <c r="V36" s="2"/>
      <c r="W36" s="2"/>
      <c r="X36" s="2"/>
      <c r="Y36" s="2"/>
      <c r="Z36" s="2"/>
    </row>
    <row r="37" spans="1:26" ht="15.75" customHeight="1" x14ac:dyDescent="0.25">
      <c r="A37" s="389"/>
      <c r="B37" s="390"/>
      <c r="C37" s="390"/>
      <c r="D37" s="391"/>
      <c r="E37" s="391"/>
      <c r="F37" s="391"/>
      <c r="G37" s="392"/>
      <c r="H37" s="392"/>
      <c r="I37" s="392"/>
      <c r="J37" s="390"/>
      <c r="K37" s="393"/>
      <c r="L37" s="2"/>
      <c r="M37" s="2"/>
      <c r="N37" s="2"/>
      <c r="O37" s="2"/>
      <c r="P37" s="2"/>
      <c r="Q37" s="2"/>
      <c r="R37" s="2"/>
      <c r="S37" s="2"/>
      <c r="T37" s="2"/>
      <c r="U37" s="2"/>
      <c r="V37" s="2"/>
      <c r="W37" s="2"/>
      <c r="X37" s="2"/>
      <c r="Y37" s="2"/>
      <c r="Z37" s="2"/>
    </row>
    <row r="38" spans="1:26" ht="15.75" customHeight="1" x14ac:dyDescent="0.2">
      <c r="A38" s="385" t="s">
        <v>496</v>
      </c>
      <c r="B38" s="386"/>
      <c r="C38" s="386"/>
      <c r="D38" s="394"/>
      <c r="E38" s="394"/>
      <c r="F38" s="394"/>
      <c r="G38" s="387"/>
      <c r="H38" s="387"/>
      <c r="I38" s="387"/>
      <c r="J38" s="386"/>
      <c r="K38" s="388">
        <f>SUM(K39)</f>
        <v>0</v>
      </c>
    </row>
    <row r="39" spans="1:26" ht="15.75" customHeight="1" x14ac:dyDescent="0.2">
      <c r="A39" s="389"/>
      <c r="B39" s="390"/>
      <c r="C39" s="390"/>
      <c r="D39" s="391"/>
      <c r="E39" s="391"/>
      <c r="F39" s="391"/>
      <c r="G39" s="392"/>
      <c r="H39" s="392"/>
      <c r="I39" s="392"/>
      <c r="J39" s="390"/>
      <c r="K39" s="393"/>
    </row>
    <row r="40" spans="1:26" ht="15.75" customHeight="1" x14ac:dyDescent="0.2">
      <c r="A40" s="73" t="s">
        <v>602</v>
      </c>
      <c r="B40" s="75"/>
      <c r="C40" s="75"/>
      <c r="D40" s="75"/>
      <c r="E40" s="75"/>
      <c r="F40" s="75"/>
      <c r="G40" s="77"/>
      <c r="H40" s="77"/>
      <c r="I40" s="77"/>
      <c r="J40" s="75"/>
      <c r="K40" s="94">
        <f>K10+K12+K20+K23+K31+K33+K36+K38</f>
        <v>11930565.42</v>
      </c>
    </row>
    <row r="41" spans="1:26" ht="15.75" customHeight="1" x14ac:dyDescent="0.2">
      <c r="A41" s="403"/>
      <c r="B41" s="817"/>
      <c r="C41" s="817"/>
      <c r="D41" s="817"/>
      <c r="E41" s="817"/>
      <c r="F41" s="817"/>
      <c r="G41" s="818"/>
      <c r="H41" s="818"/>
      <c r="I41" s="818"/>
      <c r="J41" s="817"/>
      <c r="K41" s="404"/>
    </row>
    <row r="42" spans="1:26" ht="15.75" customHeight="1" x14ac:dyDescent="0.25">
      <c r="B42" s="250"/>
      <c r="G42" s="819"/>
      <c r="H42" s="819"/>
      <c r="I42" s="819"/>
      <c r="K42" s="378"/>
    </row>
    <row r="43" spans="1:26" ht="15.75" customHeight="1" x14ac:dyDescent="0.25">
      <c r="B43" s="250"/>
      <c r="G43" s="819"/>
      <c r="H43" s="819"/>
      <c r="I43" s="819"/>
      <c r="K43" s="378"/>
    </row>
    <row r="44" spans="1:26" ht="15.75" customHeight="1" x14ac:dyDescent="0.25">
      <c r="B44" s="250"/>
      <c r="G44" s="819"/>
      <c r="H44" s="819"/>
      <c r="I44" s="819"/>
      <c r="K44" s="378"/>
    </row>
    <row r="45" spans="1:26" ht="15.75" customHeight="1" x14ac:dyDescent="0.25">
      <c r="B45" s="250"/>
      <c r="G45" s="819"/>
      <c r="H45" s="819"/>
      <c r="I45" s="819"/>
      <c r="K45" s="378"/>
    </row>
    <row r="46" spans="1:26" ht="15.75" customHeight="1" x14ac:dyDescent="0.25">
      <c r="B46" s="250"/>
      <c r="G46" s="819"/>
      <c r="H46" s="819"/>
      <c r="I46" s="819"/>
      <c r="K46" s="378"/>
    </row>
    <row r="47" spans="1:26" ht="15.75" customHeight="1" x14ac:dyDescent="0.25">
      <c r="B47" s="250"/>
      <c r="G47" s="819"/>
      <c r="H47" s="819"/>
      <c r="I47" s="819"/>
      <c r="K47" s="378"/>
    </row>
    <row r="48" spans="1:26" ht="15.75" customHeight="1" x14ac:dyDescent="0.25">
      <c r="B48" s="250"/>
      <c r="G48" s="819"/>
      <c r="H48" s="819"/>
      <c r="I48" s="819"/>
      <c r="K48" s="378"/>
    </row>
    <row r="49" spans="2:11" ht="15.75" customHeight="1" x14ac:dyDescent="0.25">
      <c r="B49" s="250"/>
      <c r="G49" s="819"/>
      <c r="H49" s="819"/>
      <c r="I49" s="819"/>
      <c r="K49" s="378"/>
    </row>
    <row r="50" spans="2:11" ht="15.75" customHeight="1" x14ac:dyDescent="0.25">
      <c r="B50" s="250"/>
      <c r="G50" s="819"/>
      <c r="H50" s="819"/>
      <c r="I50" s="819"/>
      <c r="K50" s="378"/>
    </row>
    <row r="51" spans="2:11" ht="15.75" customHeight="1" x14ac:dyDescent="0.25">
      <c r="B51" s="250"/>
      <c r="G51" s="819"/>
      <c r="H51" s="819"/>
      <c r="I51" s="819"/>
      <c r="K51" s="378"/>
    </row>
    <row r="52" spans="2:11" ht="15.75" customHeight="1" x14ac:dyDescent="0.25">
      <c r="B52" s="250"/>
      <c r="G52" s="819"/>
      <c r="H52" s="819"/>
      <c r="I52" s="819"/>
      <c r="K52" s="378"/>
    </row>
    <row r="53" spans="2:11" ht="15.75" customHeight="1" x14ac:dyDescent="0.25">
      <c r="B53" s="250"/>
      <c r="G53" s="819"/>
      <c r="H53" s="819"/>
      <c r="I53" s="819"/>
      <c r="K53" s="378"/>
    </row>
    <row r="54" spans="2:11" ht="15.75" customHeight="1" x14ac:dyDescent="0.25">
      <c r="B54" s="250"/>
      <c r="G54" s="819"/>
      <c r="H54" s="819"/>
      <c r="I54" s="819"/>
      <c r="K54" s="378"/>
    </row>
    <row r="55" spans="2:11" ht="15.75" customHeight="1" x14ac:dyDescent="0.25">
      <c r="B55" s="250"/>
      <c r="G55" s="819"/>
      <c r="H55" s="819"/>
      <c r="I55" s="819"/>
      <c r="K55" s="378"/>
    </row>
    <row r="56" spans="2:11" ht="15.75" customHeight="1" x14ac:dyDescent="0.25">
      <c r="B56" s="250"/>
      <c r="G56" s="819"/>
      <c r="H56" s="819"/>
      <c r="I56" s="819"/>
      <c r="K56" s="378"/>
    </row>
    <row r="57" spans="2:11" ht="15.75" customHeight="1" x14ac:dyDescent="0.25">
      <c r="B57" s="250"/>
      <c r="G57" s="819"/>
      <c r="H57" s="819"/>
      <c r="I57" s="819"/>
      <c r="K57" s="378"/>
    </row>
    <row r="58" spans="2:11" ht="15.75" customHeight="1" x14ac:dyDescent="0.25">
      <c r="B58" s="250"/>
      <c r="G58" s="819"/>
      <c r="H58" s="819"/>
      <c r="I58" s="819"/>
      <c r="K58" s="378"/>
    </row>
    <row r="59" spans="2:11" ht="15.75" customHeight="1" x14ac:dyDescent="0.25">
      <c r="B59" s="250"/>
      <c r="G59" s="819"/>
      <c r="H59" s="819"/>
      <c r="I59" s="819"/>
      <c r="K59" s="378"/>
    </row>
    <row r="60" spans="2:11" ht="15.75" customHeight="1" x14ac:dyDescent="0.25">
      <c r="B60" s="250"/>
      <c r="G60" s="819"/>
      <c r="H60" s="819"/>
      <c r="I60" s="819"/>
      <c r="K60" s="378"/>
    </row>
    <row r="61" spans="2:11" ht="15.75" customHeight="1" x14ac:dyDescent="0.25">
      <c r="B61" s="250"/>
      <c r="G61" s="819"/>
      <c r="H61" s="819"/>
      <c r="I61" s="819"/>
      <c r="K61" s="378"/>
    </row>
    <row r="62" spans="2:11" ht="15.75" customHeight="1" x14ac:dyDescent="0.25">
      <c r="B62" s="250"/>
      <c r="G62" s="819"/>
      <c r="H62" s="819"/>
      <c r="I62" s="819"/>
      <c r="K62" s="378"/>
    </row>
    <row r="63" spans="2:11" ht="15.75" customHeight="1" x14ac:dyDescent="0.25">
      <c r="B63" s="250"/>
      <c r="G63" s="819"/>
      <c r="H63" s="819"/>
      <c r="I63" s="819"/>
      <c r="K63" s="378"/>
    </row>
    <row r="64" spans="2:11" ht="15.75" customHeight="1" x14ac:dyDescent="0.25">
      <c r="B64" s="250"/>
      <c r="G64" s="819"/>
      <c r="H64" s="819"/>
      <c r="I64" s="819"/>
      <c r="K64" s="378"/>
    </row>
    <row r="65" spans="2:11" ht="15.75" customHeight="1" x14ac:dyDescent="0.25">
      <c r="B65" s="250"/>
      <c r="G65" s="819"/>
      <c r="H65" s="819"/>
      <c r="I65" s="819"/>
      <c r="K65" s="378"/>
    </row>
    <row r="66" spans="2:11" ht="15.75" customHeight="1" x14ac:dyDescent="0.25">
      <c r="B66" s="250"/>
      <c r="G66" s="819"/>
      <c r="H66" s="819"/>
      <c r="I66" s="819"/>
      <c r="K66" s="378"/>
    </row>
    <row r="67" spans="2:11" ht="15.75" customHeight="1" x14ac:dyDescent="0.25">
      <c r="B67" s="250"/>
      <c r="G67" s="819"/>
      <c r="H67" s="819"/>
      <c r="I67" s="819"/>
      <c r="K67" s="378"/>
    </row>
    <row r="68" spans="2:11" ht="15.75" customHeight="1" x14ac:dyDescent="0.25">
      <c r="B68" s="250"/>
      <c r="G68" s="819"/>
      <c r="H68" s="819"/>
      <c r="I68" s="819"/>
      <c r="K68" s="378"/>
    </row>
    <row r="69" spans="2:11" ht="15.75" customHeight="1" x14ac:dyDescent="0.25">
      <c r="B69" s="250"/>
      <c r="G69" s="819"/>
      <c r="H69" s="819"/>
      <c r="I69" s="819"/>
      <c r="K69" s="378"/>
    </row>
    <row r="70" spans="2:11" ht="15.75" customHeight="1" x14ac:dyDescent="0.25">
      <c r="B70" s="250"/>
      <c r="G70" s="819"/>
      <c r="H70" s="819"/>
      <c r="I70" s="819"/>
      <c r="K70" s="378"/>
    </row>
    <row r="71" spans="2:11" ht="15.75" customHeight="1" x14ac:dyDescent="0.25">
      <c r="B71" s="250"/>
      <c r="G71" s="819"/>
      <c r="H71" s="819"/>
      <c r="I71" s="819"/>
      <c r="K71" s="378"/>
    </row>
    <row r="72" spans="2:11" ht="15.75" customHeight="1" x14ac:dyDescent="0.25">
      <c r="B72" s="250"/>
      <c r="G72" s="819"/>
      <c r="H72" s="819"/>
      <c r="I72" s="819"/>
      <c r="K72" s="378"/>
    </row>
    <row r="73" spans="2:11" ht="15.75" customHeight="1" x14ac:dyDescent="0.25">
      <c r="B73" s="250"/>
      <c r="G73" s="819"/>
      <c r="H73" s="819"/>
      <c r="I73" s="819"/>
      <c r="K73" s="378"/>
    </row>
    <row r="74" spans="2:11" ht="15.75" customHeight="1" x14ac:dyDescent="0.25">
      <c r="B74" s="250"/>
      <c r="G74" s="819"/>
      <c r="H74" s="819"/>
      <c r="I74" s="819"/>
      <c r="K74" s="378"/>
    </row>
    <row r="75" spans="2:11" ht="15.75" customHeight="1" x14ac:dyDescent="0.25">
      <c r="B75" s="250"/>
      <c r="G75" s="819"/>
      <c r="H75" s="819"/>
      <c r="I75" s="819"/>
      <c r="K75" s="378"/>
    </row>
    <row r="76" spans="2:11" ht="15.75" customHeight="1" x14ac:dyDescent="0.25">
      <c r="B76" s="250"/>
      <c r="G76" s="819"/>
      <c r="H76" s="819"/>
      <c r="I76" s="819"/>
      <c r="K76" s="378"/>
    </row>
    <row r="77" spans="2:11" ht="15.75" customHeight="1" x14ac:dyDescent="0.25">
      <c r="B77" s="250"/>
      <c r="G77" s="819"/>
      <c r="H77" s="819"/>
      <c r="I77" s="819"/>
      <c r="K77" s="378"/>
    </row>
    <row r="78" spans="2:11" ht="15.75" customHeight="1" x14ac:dyDescent="0.25">
      <c r="B78" s="250"/>
      <c r="G78" s="819"/>
      <c r="H78" s="819"/>
      <c r="I78" s="819"/>
      <c r="K78" s="378"/>
    </row>
    <row r="79" spans="2:11" ht="15.75" customHeight="1" x14ac:dyDescent="0.25">
      <c r="B79" s="250"/>
      <c r="G79" s="819"/>
      <c r="H79" s="819"/>
      <c r="I79" s="819"/>
      <c r="K79" s="378"/>
    </row>
    <row r="80" spans="2:11" ht="15.75" customHeight="1" x14ac:dyDescent="0.25">
      <c r="B80" s="250"/>
      <c r="G80" s="819"/>
      <c r="H80" s="819"/>
      <c r="I80" s="819"/>
      <c r="K80" s="378"/>
    </row>
    <row r="81" spans="2:11" ht="15.75" customHeight="1" x14ac:dyDescent="0.25">
      <c r="B81" s="250"/>
      <c r="G81" s="819"/>
      <c r="H81" s="819"/>
      <c r="I81" s="819"/>
      <c r="K81" s="378"/>
    </row>
    <row r="82" spans="2:11" ht="15.75" customHeight="1" x14ac:dyDescent="0.25">
      <c r="B82" s="250"/>
      <c r="G82" s="819"/>
      <c r="H82" s="819"/>
      <c r="I82" s="819"/>
      <c r="K82" s="378"/>
    </row>
    <row r="83" spans="2:11" ht="15.75" customHeight="1" x14ac:dyDescent="0.25">
      <c r="B83" s="250"/>
      <c r="G83" s="819"/>
      <c r="H83" s="819"/>
      <c r="I83" s="819"/>
      <c r="K83" s="378"/>
    </row>
    <row r="84" spans="2:11" ht="15.75" customHeight="1" x14ac:dyDescent="0.25">
      <c r="B84" s="250"/>
      <c r="G84" s="819"/>
      <c r="H84" s="819"/>
      <c r="I84" s="819"/>
      <c r="K84" s="378"/>
    </row>
    <row r="85" spans="2:11" ht="15.75" customHeight="1" x14ac:dyDescent="0.25">
      <c r="B85" s="250"/>
      <c r="G85" s="819"/>
      <c r="H85" s="819"/>
      <c r="I85" s="819"/>
      <c r="K85" s="378"/>
    </row>
    <row r="86" spans="2:11" ht="15.75" customHeight="1" x14ac:dyDescent="0.25">
      <c r="B86" s="250"/>
      <c r="G86" s="819"/>
      <c r="H86" s="819"/>
      <c r="I86" s="819"/>
      <c r="K86" s="378"/>
    </row>
    <row r="87" spans="2:11" ht="15.75" customHeight="1" x14ac:dyDescent="0.25">
      <c r="B87" s="250"/>
      <c r="G87" s="819"/>
      <c r="H87" s="819"/>
      <c r="I87" s="819"/>
      <c r="K87" s="378"/>
    </row>
    <row r="88" spans="2:11" ht="15.75" customHeight="1" x14ac:dyDescent="0.25">
      <c r="B88" s="250"/>
      <c r="G88" s="819"/>
      <c r="H88" s="819"/>
      <c r="I88" s="819"/>
      <c r="K88" s="378"/>
    </row>
    <row r="89" spans="2:11" ht="15.75" customHeight="1" x14ac:dyDescent="0.25">
      <c r="B89" s="250"/>
      <c r="G89" s="819"/>
      <c r="H89" s="819"/>
      <c r="I89" s="819"/>
      <c r="K89" s="378"/>
    </row>
    <row r="90" spans="2:11" ht="15.75" customHeight="1" x14ac:dyDescent="0.25">
      <c r="B90" s="250"/>
      <c r="G90" s="819"/>
      <c r="H90" s="819"/>
      <c r="I90" s="819"/>
      <c r="K90" s="378"/>
    </row>
    <row r="91" spans="2:11" ht="15.75" customHeight="1" x14ac:dyDescent="0.25">
      <c r="B91" s="250"/>
      <c r="G91" s="819"/>
      <c r="H91" s="819"/>
      <c r="I91" s="819"/>
      <c r="K91" s="378"/>
    </row>
    <row r="92" spans="2:11" ht="15.75" customHeight="1" x14ac:dyDescent="0.25">
      <c r="B92" s="250"/>
      <c r="G92" s="819"/>
      <c r="H92" s="819"/>
      <c r="I92" s="819"/>
      <c r="K92" s="378"/>
    </row>
    <row r="93" spans="2:11" ht="15.75" customHeight="1" x14ac:dyDescent="0.25">
      <c r="B93" s="250"/>
      <c r="G93" s="819"/>
      <c r="H93" s="819"/>
      <c r="I93" s="819"/>
      <c r="K93" s="378"/>
    </row>
    <row r="94" spans="2:11" ht="15.75" customHeight="1" x14ac:dyDescent="0.25">
      <c r="B94" s="250"/>
      <c r="G94" s="819"/>
      <c r="H94" s="819"/>
      <c r="I94" s="819"/>
      <c r="K94" s="378"/>
    </row>
    <row r="95" spans="2:11" ht="15.75" customHeight="1" x14ac:dyDescent="0.25">
      <c r="B95" s="250"/>
      <c r="G95" s="819"/>
      <c r="H95" s="819"/>
      <c r="I95" s="819"/>
      <c r="K95" s="378"/>
    </row>
    <row r="96" spans="2:11" ht="15.75" customHeight="1" x14ac:dyDescent="0.25">
      <c r="B96" s="250"/>
      <c r="G96" s="819"/>
      <c r="H96" s="819"/>
      <c r="I96" s="819"/>
      <c r="K96" s="378"/>
    </row>
    <row r="97" spans="2:11" ht="15.75" customHeight="1" x14ac:dyDescent="0.25">
      <c r="B97" s="250"/>
      <c r="G97" s="819"/>
      <c r="H97" s="819"/>
      <c r="I97" s="819"/>
      <c r="K97" s="378"/>
    </row>
    <row r="98" spans="2:11" ht="15.75" customHeight="1" x14ac:dyDescent="0.25">
      <c r="B98" s="250"/>
      <c r="G98" s="819"/>
      <c r="H98" s="819"/>
      <c r="I98" s="819"/>
      <c r="K98" s="378"/>
    </row>
    <row r="99" spans="2:11" ht="15.75" customHeight="1" x14ac:dyDescent="0.25">
      <c r="B99" s="250"/>
      <c r="G99" s="819"/>
      <c r="H99" s="819"/>
      <c r="I99" s="819"/>
      <c r="K99" s="378"/>
    </row>
    <row r="100" spans="2:11" ht="15.75" customHeight="1" x14ac:dyDescent="0.25">
      <c r="B100" s="250"/>
      <c r="G100" s="819"/>
      <c r="H100" s="819"/>
      <c r="I100" s="819"/>
      <c r="K100" s="378"/>
    </row>
    <row r="101" spans="2:11" ht="15.75" customHeight="1" x14ac:dyDescent="0.25">
      <c r="B101" s="250"/>
      <c r="G101" s="819"/>
      <c r="H101" s="819"/>
      <c r="I101" s="819"/>
      <c r="K101" s="378"/>
    </row>
    <row r="102" spans="2:11" ht="15.75" customHeight="1" x14ac:dyDescent="0.25">
      <c r="B102" s="250"/>
      <c r="G102" s="819"/>
      <c r="H102" s="819"/>
      <c r="I102" s="819"/>
      <c r="K102" s="378"/>
    </row>
    <row r="103" spans="2:11" ht="15.75" customHeight="1" x14ac:dyDescent="0.25">
      <c r="B103" s="250"/>
      <c r="G103" s="819"/>
      <c r="H103" s="819"/>
      <c r="I103" s="819"/>
      <c r="K103" s="378"/>
    </row>
    <row r="104" spans="2:11" ht="15.75" customHeight="1" x14ac:dyDescent="0.25">
      <c r="B104" s="250"/>
      <c r="G104" s="819"/>
      <c r="H104" s="819"/>
      <c r="I104" s="819"/>
      <c r="K104" s="378"/>
    </row>
    <row r="105" spans="2:11" ht="15.75" customHeight="1" x14ac:dyDescent="0.25">
      <c r="B105" s="250"/>
      <c r="G105" s="819"/>
      <c r="H105" s="819"/>
      <c r="I105" s="819"/>
      <c r="K105" s="378"/>
    </row>
    <row r="106" spans="2:11" ht="15.75" customHeight="1" x14ac:dyDescent="0.25">
      <c r="B106" s="250"/>
      <c r="G106" s="819"/>
      <c r="H106" s="819"/>
      <c r="I106" s="819"/>
      <c r="K106" s="378"/>
    </row>
    <row r="107" spans="2:11" ht="15.75" customHeight="1" x14ac:dyDescent="0.25">
      <c r="B107" s="250"/>
      <c r="G107" s="819"/>
      <c r="H107" s="819"/>
      <c r="I107" s="819"/>
      <c r="K107" s="378"/>
    </row>
    <row r="108" spans="2:11" ht="15.75" customHeight="1" x14ac:dyDescent="0.25">
      <c r="B108" s="250"/>
      <c r="G108" s="819"/>
      <c r="H108" s="819"/>
      <c r="I108" s="819"/>
      <c r="K108" s="378"/>
    </row>
    <row r="109" spans="2:11" ht="15.75" customHeight="1" x14ac:dyDescent="0.25">
      <c r="B109" s="250"/>
      <c r="G109" s="819"/>
      <c r="H109" s="819"/>
      <c r="I109" s="819"/>
      <c r="K109" s="378"/>
    </row>
    <row r="110" spans="2:11" ht="15.75" customHeight="1" x14ac:dyDescent="0.25">
      <c r="B110" s="250"/>
      <c r="G110" s="819"/>
      <c r="H110" s="819"/>
      <c r="I110" s="819"/>
      <c r="K110" s="378"/>
    </row>
    <row r="111" spans="2:11" ht="15.75" customHeight="1" x14ac:dyDescent="0.25">
      <c r="B111" s="250"/>
      <c r="G111" s="819"/>
      <c r="H111" s="819"/>
      <c r="I111" s="819"/>
      <c r="K111" s="378"/>
    </row>
    <row r="112" spans="2:11" ht="15.75" customHeight="1" x14ac:dyDescent="0.25">
      <c r="B112" s="250"/>
      <c r="G112" s="819"/>
      <c r="H112" s="819"/>
      <c r="I112" s="819"/>
      <c r="K112" s="378"/>
    </row>
    <row r="113" spans="2:11" ht="15.75" customHeight="1" x14ac:dyDescent="0.25">
      <c r="B113" s="250"/>
      <c r="G113" s="819"/>
      <c r="H113" s="819"/>
      <c r="I113" s="819"/>
      <c r="K113" s="378"/>
    </row>
    <row r="114" spans="2:11" ht="15.75" customHeight="1" x14ac:dyDescent="0.25">
      <c r="B114" s="250"/>
      <c r="G114" s="819"/>
      <c r="H114" s="819"/>
      <c r="I114" s="819"/>
      <c r="K114" s="378"/>
    </row>
    <row r="115" spans="2:11" ht="15.75" customHeight="1" x14ac:dyDescent="0.25">
      <c r="B115" s="250"/>
      <c r="G115" s="819"/>
      <c r="H115" s="819"/>
      <c r="I115" s="819"/>
      <c r="K115" s="378"/>
    </row>
    <row r="116" spans="2:11" ht="15.75" customHeight="1" x14ac:dyDescent="0.25">
      <c r="B116" s="250"/>
      <c r="G116" s="819"/>
      <c r="H116" s="819"/>
      <c r="I116" s="819"/>
      <c r="K116" s="378"/>
    </row>
    <row r="117" spans="2:11" ht="15.75" customHeight="1" x14ac:dyDescent="0.25">
      <c r="B117" s="250"/>
      <c r="G117" s="819"/>
      <c r="H117" s="819"/>
      <c r="I117" s="819"/>
      <c r="K117" s="378"/>
    </row>
    <row r="118" spans="2:11" ht="15.75" customHeight="1" x14ac:dyDescent="0.25">
      <c r="B118" s="250"/>
      <c r="G118" s="819"/>
      <c r="H118" s="819"/>
      <c r="I118" s="819"/>
      <c r="K118" s="378"/>
    </row>
    <row r="119" spans="2:11" ht="15.75" customHeight="1" x14ac:dyDescent="0.25">
      <c r="B119" s="250"/>
      <c r="G119" s="819"/>
      <c r="H119" s="819"/>
      <c r="I119" s="819"/>
      <c r="K119" s="378"/>
    </row>
    <row r="120" spans="2:11" ht="15.75" customHeight="1" x14ac:dyDescent="0.25">
      <c r="B120" s="250"/>
      <c r="G120" s="819"/>
      <c r="H120" s="819"/>
      <c r="I120" s="819"/>
      <c r="K120" s="378"/>
    </row>
    <row r="121" spans="2:11" ht="15.75" customHeight="1" x14ac:dyDescent="0.25">
      <c r="B121" s="250"/>
      <c r="G121" s="819"/>
      <c r="H121" s="819"/>
      <c r="I121" s="819"/>
      <c r="K121" s="378"/>
    </row>
    <row r="122" spans="2:11" ht="15.75" customHeight="1" x14ac:dyDescent="0.25">
      <c r="B122" s="250"/>
      <c r="G122" s="819"/>
      <c r="H122" s="819"/>
      <c r="I122" s="819"/>
      <c r="K122" s="378"/>
    </row>
    <row r="123" spans="2:11" ht="15.75" customHeight="1" x14ac:dyDescent="0.25">
      <c r="B123" s="250"/>
      <c r="G123" s="819"/>
      <c r="H123" s="819"/>
      <c r="I123" s="819"/>
      <c r="K123" s="378"/>
    </row>
    <row r="124" spans="2:11" ht="15.75" customHeight="1" x14ac:dyDescent="0.25">
      <c r="B124" s="250"/>
      <c r="G124" s="819"/>
      <c r="H124" s="819"/>
      <c r="I124" s="819"/>
      <c r="K124" s="378"/>
    </row>
    <row r="125" spans="2:11" ht="15.75" customHeight="1" x14ac:dyDescent="0.25">
      <c r="B125" s="250"/>
      <c r="G125" s="819"/>
      <c r="H125" s="819"/>
      <c r="I125" s="819"/>
      <c r="K125" s="378"/>
    </row>
    <row r="126" spans="2:11" ht="15.75" customHeight="1" x14ac:dyDescent="0.25">
      <c r="B126" s="250"/>
      <c r="G126" s="819"/>
      <c r="H126" s="819"/>
      <c r="I126" s="819"/>
      <c r="K126" s="378"/>
    </row>
    <row r="127" spans="2:11" ht="15.75" customHeight="1" x14ac:dyDescent="0.25">
      <c r="B127" s="250"/>
      <c r="G127" s="819"/>
      <c r="H127" s="819"/>
      <c r="I127" s="819"/>
      <c r="K127" s="378"/>
    </row>
    <row r="128" spans="2:11" ht="15.75" customHeight="1" x14ac:dyDescent="0.25">
      <c r="B128" s="250"/>
      <c r="G128" s="819"/>
      <c r="H128" s="819"/>
      <c r="I128" s="819"/>
      <c r="K128" s="378"/>
    </row>
    <row r="129" spans="2:11" ht="15.75" customHeight="1" x14ac:dyDescent="0.25">
      <c r="B129" s="250"/>
      <c r="G129" s="819"/>
      <c r="H129" s="819"/>
      <c r="I129" s="819"/>
      <c r="K129" s="378"/>
    </row>
    <row r="130" spans="2:11" ht="15.75" customHeight="1" x14ac:dyDescent="0.25">
      <c r="B130" s="250"/>
      <c r="G130" s="819"/>
      <c r="H130" s="819"/>
      <c r="I130" s="819"/>
      <c r="K130" s="378"/>
    </row>
    <row r="131" spans="2:11" ht="15.75" customHeight="1" x14ac:dyDescent="0.25">
      <c r="B131" s="250"/>
      <c r="G131" s="819"/>
      <c r="H131" s="819"/>
      <c r="I131" s="819"/>
      <c r="K131" s="378"/>
    </row>
    <row r="132" spans="2:11" ht="15.75" customHeight="1" x14ac:dyDescent="0.25">
      <c r="B132" s="250"/>
      <c r="G132" s="819"/>
      <c r="H132" s="819"/>
      <c r="I132" s="819"/>
      <c r="K132" s="378"/>
    </row>
    <row r="133" spans="2:11" ht="15.75" customHeight="1" x14ac:dyDescent="0.25">
      <c r="B133" s="250"/>
      <c r="G133" s="819"/>
      <c r="H133" s="819"/>
      <c r="I133" s="819"/>
      <c r="K133" s="378"/>
    </row>
    <row r="134" spans="2:11" ht="15.75" customHeight="1" x14ac:dyDescent="0.25">
      <c r="B134" s="250"/>
      <c r="G134" s="819"/>
      <c r="H134" s="819"/>
      <c r="I134" s="819"/>
      <c r="K134" s="378"/>
    </row>
    <row r="135" spans="2:11" ht="15.75" customHeight="1" x14ac:dyDescent="0.25">
      <c r="B135" s="250"/>
      <c r="G135" s="819"/>
      <c r="H135" s="819"/>
      <c r="I135" s="819"/>
      <c r="K135" s="378"/>
    </row>
    <row r="136" spans="2:11" ht="15.75" customHeight="1" x14ac:dyDescent="0.25">
      <c r="B136" s="250"/>
      <c r="G136" s="819"/>
      <c r="H136" s="819"/>
      <c r="I136" s="819"/>
      <c r="K136" s="378"/>
    </row>
    <row r="137" spans="2:11" ht="15.75" customHeight="1" x14ac:dyDescent="0.25">
      <c r="B137" s="250"/>
      <c r="G137" s="819"/>
      <c r="H137" s="819"/>
      <c r="I137" s="819"/>
      <c r="K137" s="378"/>
    </row>
    <row r="138" spans="2:11" ht="15.75" customHeight="1" x14ac:dyDescent="0.25">
      <c r="B138" s="250"/>
      <c r="G138" s="819"/>
      <c r="H138" s="819"/>
      <c r="I138" s="819"/>
      <c r="K138" s="378"/>
    </row>
    <row r="139" spans="2:11" ht="15.75" customHeight="1" x14ac:dyDescent="0.25">
      <c r="B139" s="250"/>
      <c r="G139" s="819"/>
      <c r="H139" s="819"/>
      <c r="I139" s="819"/>
      <c r="K139" s="378"/>
    </row>
    <row r="140" spans="2:11" ht="15.75" customHeight="1" x14ac:dyDescent="0.25">
      <c r="B140" s="250"/>
      <c r="G140" s="819"/>
      <c r="H140" s="819"/>
      <c r="I140" s="819"/>
      <c r="K140" s="378"/>
    </row>
    <row r="141" spans="2:11" ht="15.75" customHeight="1" x14ac:dyDescent="0.25">
      <c r="B141" s="250"/>
      <c r="G141" s="819"/>
      <c r="H141" s="819"/>
      <c r="I141" s="819"/>
      <c r="K141" s="378"/>
    </row>
    <row r="142" spans="2:11" ht="15.75" customHeight="1" x14ac:dyDescent="0.25">
      <c r="B142" s="250"/>
      <c r="G142" s="819"/>
      <c r="H142" s="819"/>
      <c r="I142" s="819"/>
      <c r="K142" s="378"/>
    </row>
    <row r="143" spans="2:11" ht="15.75" customHeight="1" x14ac:dyDescent="0.25">
      <c r="B143" s="250"/>
      <c r="G143" s="819"/>
      <c r="H143" s="819"/>
      <c r="I143" s="819"/>
      <c r="K143" s="378"/>
    </row>
    <row r="144" spans="2:11" ht="15.75" customHeight="1" x14ac:dyDescent="0.25">
      <c r="B144" s="250"/>
      <c r="G144" s="819"/>
      <c r="H144" s="819"/>
      <c r="I144" s="819"/>
      <c r="K144" s="378"/>
    </row>
    <row r="145" spans="2:11" ht="15.75" customHeight="1" x14ac:dyDescent="0.25">
      <c r="B145" s="250"/>
      <c r="G145" s="819"/>
      <c r="H145" s="819"/>
      <c r="I145" s="819"/>
      <c r="K145" s="378"/>
    </row>
    <row r="146" spans="2:11" ht="15.75" customHeight="1" x14ac:dyDescent="0.25">
      <c r="B146" s="250"/>
      <c r="G146" s="819"/>
      <c r="H146" s="819"/>
      <c r="I146" s="819"/>
      <c r="K146" s="378"/>
    </row>
    <row r="147" spans="2:11" ht="15.75" customHeight="1" x14ac:dyDescent="0.25">
      <c r="B147" s="250"/>
      <c r="G147" s="819"/>
      <c r="H147" s="819"/>
      <c r="I147" s="819"/>
      <c r="K147" s="378"/>
    </row>
    <row r="148" spans="2:11" ht="15.75" customHeight="1" x14ac:dyDescent="0.25">
      <c r="B148" s="250"/>
      <c r="G148" s="819"/>
      <c r="H148" s="819"/>
      <c r="I148" s="819"/>
      <c r="K148" s="378"/>
    </row>
    <row r="149" spans="2:11" ht="15.75" customHeight="1" x14ac:dyDescent="0.25">
      <c r="B149" s="250"/>
      <c r="G149" s="819"/>
      <c r="H149" s="819"/>
      <c r="I149" s="819"/>
      <c r="K149" s="378"/>
    </row>
    <row r="150" spans="2:11" ht="15.75" customHeight="1" x14ac:dyDescent="0.25">
      <c r="B150" s="250"/>
      <c r="G150" s="819"/>
      <c r="H150" s="819"/>
      <c r="I150" s="819"/>
      <c r="K150" s="378"/>
    </row>
    <row r="151" spans="2:11" ht="15.75" customHeight="1" x14ac:dyDescent="0.25">
      <c r="B151" s="250"/>
      <c r="G151" s="819"/>
      <c r="H151" s="819"/>
      <c r="I151" s="819"/>
      <c r="K151" s="378"/>
    </row>
    <row r="152" spans="2:11" ht="15.75" customHeight="1" x14ac:dyDescent="0.25">
      <c r="B152" s="250"/>
      <c r="G152" s="819"/>
      <c r="H152" s="819"/>
      <c r="I152" s="819"/>
      <c r="K152" s="378"/>
    </row>
    <row r="153" spans="2:11" ht="15.75" customHeight="1" x14ac:dyDescent="0.25">
      <c r="B153" s="250"/>
      <c r="G153" s="819"/>
      <c r="H153" s="819"/>
      <c r="I153" s="819"/>
      <c r="K153" s="378"/>
    </row>
    <row r="154" spans="2:11" ht="15.75" customHeight="1" x14ac:dyDescent="0.25">
      <c r="B154" s="250"/>
      <c r="G154" s="819"/>
      <c r="H154" s="819"/>
      <c r="I154" s="819"/>
      <c r="K154" s="378"/>
    </row>
    <row r="155" spans="2:11" ht="15.75" customHeight="1" x14ac:dyDescent="0.25">
      <c r="B155" s="250"/>
      <c r="G155" s="819"/>
      <c r="H155" s="819"/>
      <c r="I155" s="819"/>
      <c r="K155" s="378"/>
    </row>
    <row r="156" spans="2:11" ht="15.75" customHeight="1" x14ac:dyDescent="0.25">
      <c r="B156" s="250"/>
      <c r="G156" s="819"/>
      <c r="H156" s="819"/>
      <c r="I156" s="819"/>
      <c r="K156" s="378"/>
    </row>
    <row r="157" spans="2:11" ht="15.75" customHeight="1" x14ac:dyDescent="0.25">
      <c r="B157" s="250"/>
      <c r="G157" s="819"/>
      <c r="H157" s="819"/>
      <c r="I157" s="819"/>
      <c r="K157" s="378"/>
    </row>
    <row r="158" spans="2:11" ht="15.75" customHeight="1" x14ac:dyDescent="0.25">
      <c r="B158" s="250"/>
      <c r="G158" s="819"/>
      <c r="H158" s="819"/>
      <c r="I158" s="819"/>
      <c r="K158" s="378"/>
    </row>
    <row r="159" spans="2:11" ht="15.75" customHeight="1" x14ac:dyDescent="0.25">
      <c r="B159" s="250"/>
      <c r="G159" s="819"/>
      <c r="H159" s="819"/>
      <c r="I159" s="819"/>
      <c r="K159" s="378"/>
    </row>
    <row r="160" spans="2:11" ht="15.75" customHeight="1" x14ac:dyDescent="0.25">
      <c r="B160" s="250"/>
      <c r="G160" s="819"/>
      <c r="H160" s="819"/>
      <c r="I160" s="819"/>
      <c r="K160" s="378"/>
    </row>
    <row r="161" spans="2:11" ht="15.75" customHeight="1" x14ac:dyDescent="0.25">
      <c r="B161" s="250"/>
      <c r="G161" s="819"/>
      <c r="H161" s="819"/>
      <c r="I161" s="819"/>
      <c r="K161" s="378"/>
    </row>
    <row r="162" spans="2:11" ht="15.75" customHeight="1" x14ac:dyDescent="0.25">
      <c r="B162" s="250"/>
      <c r="G162" s="819"/>
      <c r="H162" s="819"/>
      <c r="I162" s="819"/>
      <c r="K162" s="378"/>
    </row>
    <row r="163" spans="2:11" ht="15.75" customHeight="1" x14ac:dyDescent="0.25">
      <c r="B163" s="250"/>
      <c r="G163" s="819"/>
      <c r="H163" s="819"/>
      <c r="I163" s="819"/>
      <c r="K163" s="378"/>
    </row>
    <row r="164" spans="2:11" ht="15.75" customHeight="1" x14ac:dyDescent="0.25">
      <c r="B164" s="250"/>
      <c r="G164" s="819"/>
      <c r="H164" s="819"/>
      <c r="I164" s="819"/>
      <c r="K164" s="378"/>
    </row>
    <row r="165" spans="2:11" ht="15.75" customHeight="1" x14ac:dyDescent="0.25">
      <c r="B165" s="250"/>
      <c r="G165" s="819"/>
      <c r="H165" s="819"/>
      <c r="I165" s="819"/>
      <c r="K165" s="378"/>
    </row>
    <row r="166" spans="2:11" ht="15.75" customHeight="1" x14ac:dyDescent="0.25">
      <c r="B166" s="250"/>
      <c r="G166" s="819"/>
      <c r="H166" s="819"/>
      <c r="I166" s="819"/>
      <c r="K166" s="378"/>
    </row>
    <row r="167" spans="2:11" ht="15.75" customHeight="1" x14ac:dyDescent="0.25">
      <c r="B167" s="250"/>
      <c r="G167" s="819"/>
      <c r="H167" s="819"/>
      <c r="I167" s="819"/>
      <c r="K167" s="378"/>
    </row>
    <row r="168" spans="2:11" ht="15.75" customHeight="1" x14ac:dyDescent="0.25">
      <c r="B168" s="250"/>
      <c r="G168" s="819"/>
      <c r="H168" s="819"/>
      <c r="I168" s="819"/>
      <c r="K168" s="378"/>
    </row>
    <row r="169" spans="2:11" ht="15.75" customHeight="1" x14ac:dyDescent="0.25">
      <c r="B169" s="250"/>
      <c r="G169" s="819"/>
      <c r="H169" s="819"/>
      <c r="I169" s="819"/>
      <c r="K169" s="378"/>
    </row>
    <row r="170" spans="2:11" ht="15.75" customHeight="1" x14ac:dyDescent="0.25">
      <c r="B170" s="250"/>
      <c r="G170" s="819"/>
      <c r="H170" s="819"/>
      <c r="I170" s="819"/>
      <c r="K170" s="378"/>
    </row>
    <row r="171" spans="2:11" ht="15.75" customHeight="1" x14ac:dyDescent="0.25">
      <c r="B171" s="250"/>
      <c r="G171" s="819"/>
      <c r="H171" s="819"/>
      <c r="I171" s="819"/>
      <c r="K171" s="378"/>
    </row>
    <row r="172" spans="2:11" ht="15.75" customHeight="1" x14ac:dyDescent="0.25">
      <c r="B172" s="250"/>
      <c r="G172" s="819"/>
      <c r="H172" s="819"/>
      <c r="I172" s="819"/>
      <c r="K172" s="378"/>
    </row>
    <row r="173" spans="2:11" ht="15.75" customHeight="1" x14ac:dyDescent="0.25">
      <c r="B173" s="250"/>
      <c r="G173" s="819"/>
      <c r="H173" s="819"/>
      <c r="I173" s="819"/>
      <c r="K173" s="378"/>
    </row>
    <row r="174" spans="2:11" ht="15.75" customHeight="1" x14ac:dyDescent="0.25">
      <c r="B174" s="250"/>
      <c r="G174" s="819"/>
      <c r="H174" s="819"/>
      <c r="I174" s="819"/>
      <c r="K174" s="378"/>
    </row>
    <row r="175" spans="2:11" ht="15.75" customHeight="1" x14ac:dyDescent="0.25">
      <c r="B175" s="250"/>
      <c r="G175" s="819"/>
      <c r="H175" s="819"/>
      <c r="I175" s="819"/>
      <c r="K175" s="378"/>
    </row>
    <row r="176" spans="2:11" ht="15.75" customHeight="1" x14ac:dyDescent="0.25">
      <c r="B176" s="250"/>
      <c r="G176" s="819"/>
      <c r="H176" s="819"/>
      <c r="I176" s="819"/>
      <c r="K176" s="378"/>
    </row>
    <row r="177" spans="2:11" ht="15.75" customHeight="1" x14ac:dyDescent="0.25">
      <c r="B177" s="250"/>
      <c r="G177" s="819"/>
      <c r="H177" s="819"/>
      <c r="I177" s="819"/>
      <c r="K177" s="378"/>
    </row>
    <row r="178" spans="2:11" ht="15.75" customHeight="1" x14ac:dyDescent="0.25">
      <c r="B178" s="250"/>
      <c r="G178" s="819"/>
      <c r="H178" s="819"/>
      <c r="I178" s="819"/>
      <c r="K178" s="378"/>
    </row>
    <row r="179" spans="2:11" ht="15.75" customHeight="1" x14ac:dyDescent="0.25">
      <c r="B179" s="250"/>
      <c r="G179" s="819"/>
      <c r="H179" s="819"/>
      <c r="I179" s="819"/>
      <c r="K179" s="378"/>
    </row>
    <row r="180" spans="2:11" ht="15.75" customHeight="1" x14ac:dyDescent="0.25">
      <c r="B180" s="250"/>
      <c r="G180" s="819"/>
      <c r="H180" s="819"/>
      <c r="I180" s="819"/>
      <c r="K180" s="378"/>
    </row>
    <row r="181" spans="2:11" ht="15.75" customHeight="1" x14ac:dyDescent="0.25">
      <c r="B181" s="250"/>
      <c r="G181" s="819"/>
      <c r="H181" s="819"/>
      <c r="I181" s="819"/>
      <c r="K181" s="378"/>
    </row>
    <row r="182" spans="2:11" ht="15.75" customHeight="1" x14ac:dyDescent="0.25">
      <c r="B182" s="250"/>
      <c r="G182" s="819"/>
      <c r="H182" s="819"/>
      <c r="I182" s="819"/>
      <c r="K182" s="378"/>
    </row>
    <row r="183" spans="2:11" ht="15.75" customHeight="1" x14ac:dyDescent="0.25">
      <c r="B183" s="250"/>
      <c r="G183" s="819"/>
      <c r="H183" s="819"/>
      <c r="I183" s="819"/>
      <c r="K183" s="378"/>
    </row>
    <row r="184" spans="2:11" ht="15.75" customHeight="1" x14ac:dyDescent="0.25">
      <c r="B184" s="250"/>
      <c r="G184" s="819"/>
      <c r="H184" s="819"/>
      <c r="I184" s="819"/>
      <c r="K184" s="378"/>
    </row>
    <row r="185" spans="2:11" ht="15.75" customHeight="1" x14ac:dyDescent="0.25">
      <c r="B185" s="250"/>
      <c r="G185" s="819"/>
      <c r="H185" s="819"/>
      <c r="I185" s="819"/>
      <c r="K185" s="378"/>
    </row>
    <row r="186" spans="2:11" ht="15.75" customHeight="1" x14ac:dyDescent="0.25">
      <c r="B186" s="250"/>
      <c r="G186" s="819"/>
      <c r="H186" s="819"/>
      <c r="I186" s="819"/>
      <c r="K186" s="378"/>
    </row>
    <row r="187" spans="2:11" ht="15.75" customHeight="1" x14ac:dyDescent="0.25">
      <c r="B187" s="250"/>
      <c r="G187" s="819"/>
      <c r="H187" s="819"/>
      <c r="I187" s="819"/>
      <c r="K187" s="378"/>
    </row>
    <row r="188" spans="2:11" ht="15.75" customHeight="1" x14ac:dyDescent="0.25">
      <c r="B188" s="250"/>
      <c r="G188" s="819"/>
      <c r="H188" s="819"/>
      <c r="I188" s="819"/>
      <c r="K188" s="378"/>
    </row>
    <row r="189" spans="2:11" ht="15.75" customHeight="1" x14ac:dyDescent="0.25">
      <c r="B189" s="250"/>
      <c r="G189" s="819"/>
      <c r="H189" s="819"/>
      <c r="I189" s="819"/>
      <c r="K189" s="378"/>
    </row>
    <row r="190" spans="2:11" ht="15.75" customHeight="1" x14ac:dyDescent="0.25">
      <c r="B190" s="250"/>
      <c r="G190" s="819"/>
      <c r="H190" s="819"/>
      <c r="I190" s="819"/>
      <c r="K190" s="378"/>
    </row>
    <row r="191" spans="2:11" ht="15.75" customHeight="1" x14ac:dyDescent="0.25">
      <c r="B191" s="250"/>
      <c r="G191" s="819"/>
      <c r="H191" s="819"/>
      <c r="I191" s="819"/>
      <c r="K191" s="378"/>
    </row>
    <row r="192" spans="2:11" ht="15.75" customHeight="1" x14ac:dyDescent="0.25">
      <c r="B192" s="250"/>
      <c r="G192" s="819"/>
      <c r="H192" s="819"/>
      <c r="I192" s="819"/>
      <c r="K192" s="378"/>
    </row>
    <row r="193" spans="2:11" ht="15.75" customHeight="1" x14ac:dyDescent="0.25">
      <c r="B193" s="250"/>
      <c r="G193" s="819"/>
      <c r="H193" s="819"/>
      <c r="I193" s="819"/>
      <c r="K193" s="378"/>
    </row>
    <row r="194" spans="2:11" ht="15.75" customHeight="1" x14ac:dyDescent="0.25">
      <c r="B194" s="250"/>
      <c r="G194" s="819"/>
      <c r="H194" s="819"/>
      <c r="I194" s="819"/>
      <c r="K194" s="378"/>
    </row>
    <row r="195" spans="2:11" ht="15.75" customHeight="1" x14ac:dyDescent="0.25">
      <c r="B195" s="250"/>
      <c r="G195" s="819"/>
      <c r="H195" s="819"/>
      <c r="I195" s="819"/>
      <c r="K195" s="378"/>
    </row>
    <row r="196" spans="2:11" ht="15.75" customHeight="1" x14ac:dyDescent="0.25">
      <c r="B196" s="250"/>
      <c r="G196" s="819"/>
      <c r="H196" s="819"/>
      <c r="I196" s="819"/>
      <c r="K196" s="378"/>
    </row>
    <row r="197" spans="2:11" ht="15.75" customHeight="1" x14ac:dyDescent="0.25">
      <c r="B197" s="250"/>
      <c r="G197" s="819"/>
      <c r="H197" s="819"/>
      <c r="I197" s="819"/>
      <c r="K197" s="378"/>
    </row>
    <row r="198" spans="2:11" ht="15.75" customHeight="1" x14ac:dyDescent="0.25">
      <c r="B198" s="250"/>
      <c r="G198" s="819"/>
      <c r="H198" s="819"/>
      <c r="I198" s="819"/>
      <c r="K198" s="378"/>
    </row>
    <row r="199" spans="2:11" ht="15.75" customHeight="1" x14ac:dyDescent="0.25">
      <c r="B199" s="250"/>
      <c r="G199" s="819"/>
      <c r="H199" s="819"/>
      <c r="I199" s="819"/>
      <c r="K199" s="378"/>
    </row>
    <row r="200" spans="2:11" ht="15.75" customHeight="1" x14ac:dyDescent="0.25">
      <c r="B200" s="250"/>
      <c r="G200" s="819"/>
      <c r="H200" s="819"/>
      <c r="I200" s="819"/>
      <c r="K200" s="378"/>
    </row>
    <row r="201" spans="2:11" ht="15.75" customHeight="1" x14ac:dyDescent="0.25">
      <c r="B201" s="250"/>
      <c r="G201" s="819"/>
      <c r="H201" s="819"/>
      <c r="I201" s="819"/>
      <c r="K201" s="378"/>
    </row>
    <row r="202" spans="2:11" ht="15.75" customHeight="1" x14ac:dyDescent="0.25">
      <c r="B202" s="250"/>
      <c r="G202" s="819"/>
      <c r="H202" s="819"/>
      <c r="I202" s="819"/>
      <c r="K202" s="378"/>
    </row>
    <row r="203" spans="2:11" ht="15.75" customHeight="1" x14ac:dyDescent="0.25">
      <c r="B203" s="250"/>
      <c r="G203" s="819"/>
      <c r="H203" s="819"/>
      <c r="I203" s="819"/>
      <c r="K203" s="378"/>
    </row>
    <row r="204" spans="2:11" ht="15.75" customHeight="1" x14ac:dyDescent="0.25">
      <c r="B204" s="250"/>
      <c r="G204" s="819"/>
      <c r="H204" s="819"/>
      <c r="I204" s="819"/>
      <c r="K204" s="378"/>
    </row>
    <row r="205" spans="2:11" ht="15.75" customHeight="1" x14ac:dyDescent="0.25">
      <c r="B205" s="250"/>
      <c r="G205" s="819"/>
      <c r="H205" s="819"/>
      <c r="I205" s="819"/>
      <c r="K205" s="378"/>
    </row>
    <row r="206" spans="2:11" ht="15.75" customHeight="1" x14ac:dyDescent="0.25">
      <c r="B206" s="250"/>
      <c r="G206" s="819"/>
      <c r="H206" s="819"/>
      <c r="I206" s="819"/>
      <c r="K206" s="378"/>
    </row>
    <row r="207" spans="2:11" ht="15.75" customHeight="1" x14ac:dyDescent="0.25">
      <c r="B207" s="250"/>
      <c r="G207" s="819"/>
      <c r="H207" s="819"/>
      <c r="I207" s="819"/>
      <c r="K207" s="378"/>
    </row>
    <row r="208" spans="2:11" ht="15.75" customHeight="1" x14ac:dyDescent="0.25">
      <c r="B208" s="250"/>
      <c r="G208" s="819"/>
      <c r="H208" s="819"/>
      <c r="I208" s="819"/>
      <c r="K208" s="378"/>
    </row>
    <row r="209" spans="2:11" ht="15.75" customHeight="1" x14ac:dyDescent="0.25">
      <c r="B209" s="250"/>
      <c r="G209" s="819"/>
      <c r="H209" s="819"/>
      <c r="I209" s="819"/>
      <c r="K209" s="378"/>
    </row>
    <row r="210" spans="2:11" ht="15.75" customHeight="1" x14ac:dyDescent="0.25">
      <c r="B210" s="250"/>
      <c r="G210" s="819"/>
      <c r="H210" s="819"/>
      <c r="I210" s="819"/>
      <c r="K210" s="378"/>
    </row>
    <row r="211" spans="2:11" ht="15.75" customHeight="1" x14ac:dyDescent="0.25">
      <c r="B211" s="250"/>
      <c r="G211" s="819"/>
      <c r="H211" s="819"/>
      <c r="I211" s="819"/>
      <c r="K211" s="378"/>
    </row>
    <row r="212" spans="2:11" ht="15.75" customHeight="1" x14ac:dyDescent="0.25">
      <c r="B212" s="250"/>
      <c r="G212" s="819"/>
      <c r="H212" s="819"/>
      <c r="I212" s="819"/>
      <c r="K212" s="378"/>
    </row>
    <row r="213" spans="2:11" ht="15.75" customHeight="1" x14ac:dyDescent="0.25">
      <c r="B213" s="250"/>
      <c r="G213" s="819"/>
      <c r="H213" s="819"/>
      <c r="I213" s="819"/>
      <c r="K213" s="378"/>
    </row>
    <row r="214" spans="2:11" ht="15.75" customHeight="1" x14ac:dyDescent="0.25">
      <c r="B214" s="250"/>
      <c r="G214" s="819"/>
      <c r="H214" s="819"/>
      <c r="I214" s="819"/>
      <c r="K214" s="378"/>
    </row>
    <row r="215" spans="2:11" ht="15.75" customHeight="1" x14ac:dyDescent="0.25">
      <c r="B215" s="250"/>
      <c r="G215" s="819"/>
      <c r="H215" s="819"/>
      <c r="I215" s="819"/>
      <c r="K215" s="378"/>
    </row>
    <row r="216" spans="2:11" ht="15.75" customHeight="1" x14ac:dyDescent="0.25">
      <c r="B216" s="250"/>
      <c r="G216" s="819"/>
      <c r="H216" s="819"/>
      <c r="I216" s="819"/>
      <c r="K216" s="378"/>
    </row>
    <row r="217" spans="2:11" ht="15.75" customHeight="1" x14ac:dyDescent="0.25">
      <c r="B217" s="250"/>
      <c r="G217" s="819"/>
      <c r="H217" s="819"/>
      <c r="I217" s="819"/>
      <c r="K217" s="378"/>
    </row>
    <row r="218" spans="2:11" ht="15.75" customHeight="1" x14ac:dyDescent="0.25">
      <c r="B218" s="250"/>
      <c r="G218" s="819"/>
      <c r="H218" s="819"/>
      <c r="I218" s="819"/>
      <c r="K218" s="378"/>
    </row>
    <row r="219" spans="2:11" ht="15.75" customHeight="1" x14ac:dyDescent="0.25">
      <c r="B219" s="250"/>
      <c r="G219" s="819"/>
      <c r="H219" s="819"/>
      <c r="I219" s="819"/>
      <c r="K219" s="378"/>
    </row>
    <row r="220" spans="2:11" ht="15.75" customHeight="1" x14ac:dyDescent="0.25">
      <c r="B220" s="250"/>
      <c r="G220" s="819"/>
      <c r="H220" s="819"/>
      <c r="I220" s="819"/>
      <c r="K220" s="378"/>
    </row>
    <row r="221" spans="2:11" ht="15.75" customHeight="1" x14ac:dyDescent="0.25">
      <c r="B221" s="250"/>
      <c r="G221" s="819"/>
      <c r="H221" s="819"/>
      <c r="I221" s="819"/>
      <c r="K221" s="378"/>
    </row>
    <row r="222" spans="2:11" ht="15.75" customHeight="1" x14ac:dyDescent="0.25">
      <c r="B222" s="250"/>
      <c r="G222" s="819"/>
      <c r="H222" s="819"/>
      <c r="I222" s="819"/>
      <c r="K222" s="378"/>
    </row>
    <row r="223" spans="2:11" ht="15.75" customHeight="1" x14ac:dyDescent="0.25">
      <c r="B223" s="250"/>
      <c r="G223" s="819"/>
      <c r="H223" s="819"/>
      <c r="I223" s="819"/>
      <c r="K223" s="378"/>
    </row>
    <row r="224" spans="2:11" ht="15.75" customHeight="1" x14ac:dyDescent="0.25">
      <c r="B224" s="250"/>
      <c r="G224" s="819"/>
      <c r="H224" s="819"/>
      <c r="I224" s="819"/>
      <c r="K224" s="378"/>
    </row>
    <row r="225" spans="2:11" ht="15.75" customHeight="1" x14ac:dyDescent="0.25">
      <c r="B225" s="250"/>
      <c r="G225" s="819"/>
      <c r="H225" s="819"/>
      <c r="I225" s="819"/>
      <c r="K225" s="378"/>
    </row>
    <row r="226" spans="2:11" ht="15.75" customHeight="1" x14ac:dyDescent="0.25">
      <c r="B226" s="250"/>
      <c r="G226" s="819"/>
      <c r="H226" s="819"/>
      <c r="I226" s="819"/>
      <c r="K226" s="378"/>
    </row>
    <row r="227" spans="2:11" ht="15.75" customHeight="1" x14ac:dyDescent="0.25">
      <c r="B227" s="250"/>
      <c r="G227" s="819"/>
      <c r="H227" s="819"/>
      <c r="I227" s="819"/>
      <c r="K227" s="378"/>
    </row>
    <row r="228" spans="2:11" ht="15.75" customHeight="1" x14ac:dyDescent="0.25">
      <c r="B228" s="250"/>
      <c r="G228" s="819"/>
      <c r="H228" s="819"/>
      <c r="I228" s="819"/>
      <c r="K228" s="378"/>
    </row>
    <row r="229" spans="2:11" ht="15.75" customHeight="1" x14ac:dyDescent="0.25">
      <c r="B229" s="250"/>
      <c r="G229" s="819"/>
      <c r="H229" s="819"/>
      <c r="I229" s="819"/>
      <c r="K229" s="378"/>
    </row>
    <row r="230" spans="2:11" ht="15.75" customHeight="1" x14ac:dyDescent="0.25">
      <c r="B230" s="250"/>
      <c r="G230" s="819"/>
      <c r="H230" s="819"/>
      <c r="I230" s="819"/>
      <c r="K230" s="378"/>
    </row>
    <row r="231" spans="2:11" ht="15.75" customHeight="1" x14ac:dyDescent="0.25">
      <c r="B231" s="250"/>
      <c r="G231" s="819"/>
      <c r="H231" s="819"/>
      <c r="I231" s="819"/>
      <c r="K231" s="378"/>
    </row>
    <row r="232" spans="2:11" ht="15.75" customHeight="1" x14ac:dyDescent="0.25">
      <c r="B232" s="250"/>
      <c r="G232" s="819"/>
      <c r="H232" s="819"/>
      <c r="I232" s="819"/>
      <c r="K232" s="378"/>
    </row>
    <row r="233" spans="2:11" ht="15.75" customHeight="1" x14ac:dyDescent="0.25">
      <c r="B233" s="250"/>
      <c r="G233" s="819"/>
      <c r="H233" s="819"/>
      <c r="I233" s="819"/>
      <c r="K233" s="378"/>
    </row>
    <row r="234" spans="2:11" ht="15.75" customHeight="1" x14ac:dyDescent="0.25">
      <c r="B234" s="250"/>
      <c r="G234" s="819"/>
      <c r="H234" s="819"/>
      <c r="I234" s="819"/>
      <c r="K234" s="378"/>
    </row>
    <row r="235" spans="2:11" ht="15.75" customHeight="1" x14ac:dyDescent="0.25">
      <c r="B235" s="250"/>
      <c r="G235" s="819"/>
      <c r="H235" s="819"/>
      <c r="I235" s="819"/>
      <c r="K235" s="378"/>
    </row>
    <row r="236" spans="2:11" ht="15.75" customHeight="1" x14ac:dyDescent="0.25">
      <c r="B236" s="250"/>
      <c r="G236" s="819"/>
      <c r="H236" s="819"/>
      <c r="I236" s="819"/>
      <c r="K236" s="378"/>
    </row>
    <row r="237" spans="2:11" ht="15.75" customHeight="1" x14ac:dyDescent="0.25">
      <c r="B237" s="250"/>
      <c r="G237" s="819"/>
      <c r="H237" s="819"/>
      <c r="I237" s="819"/>
      <c r="K237" s="378"/>
    </row>
    <row r="238" spans="2:11" ht="15.75" customHeight="1" x14ac:dyDescent="0.25">
      <c r="B238" s="250"/>
      <c r="G238" s="819"/>
      <c r="H238" s="819"/>
      <c r="I238" s="819"/>
      <c r="K238" s="378"/>
    </row>
    <row r="239" spans="2:11" ht="15.75" customHeight="1" x14ac:dyDescent="0.25">
      <c r="B239" s="250"/>
      <c r="G239" s="819"/>
      <c r="H239" s="819"/>
      <c r="I239" s="819"/>
      <c r="K239" s="378"/>
    </row>
    <row r="240" spans="2:11" ht="15.75" customHeight="1" x14ac:dyDescent="0.25">
      <c r="B240" s="250"/>
      <c r="G240" s="819"/>
      <c r="H240" s="819"/>
      <c r="I240" s="819"/>
      <c r="K240" s="378"/>
    </row>
    <row r="241" spans="11:11" ht="15.75" customHeight="1" x14ac:dyDescent="0.25">
      <c r="K241" s="207"/>
    </row>
    <row r="242" spans="11:11" ht="15.75" customHeight="1" x14ac:dyDescent="0.25">
      <c r="K242" s="207"/>
    </row>
    <row r="243" spans="11:11" ht="15.75" customHeight="1" x14ac:dyDescent="0.25">
      <c r="K243" s="207"/>
    </row>
    <row r="244" spans="11:11" ht="15.75" customHeight="1" x14ac:dyDescent="0.25">
      <c r="K244" s="207"/>
    </row>
    <row r="245" spans="11:11" ht="15.75" customHeight="1" x14ac:dyDescent="0.25">
      <c r="K245" s="207"/>
    </row>
    <row r="246" spans="11:11" ht="15.75" customHeight="1" x14ac:dyDescent="0.25">
      <c r="K246" s="207"/>
    </row>
    <row r="247" spans="11:11" ht="15.75" customHeight="1" x14ac:dyDescent="0.25">
      <c r="K247" s="207"/>
    </row>
    <row r="248" spans="11:11" ht="15.75" customHeight="1" x14ac:dyDescent="0.25">
      <c r="K248" s="207"/>
    </row>
    <row r="249" spans="11:11" ht="15.75" customHeight="1" x14ac:dyDescent="0.25">
      <c r="K249" s="207"/>
    </row>
    <row r="250" spans="11:11" ht="15.75" customHeight="1" x14ac:dyDescent="0.25">
      <c r="K250" s="207"/>
    </row>
    <row r="251" spans="11:11" ht="15.75" customHeight="1" x14ac:dyDescent="0.25">
      <c r="K251" s="207"/>
    </row>
    <row r="252" spans="11:11" ht="15.75" customHeight="1" x14ac:dyDescent="0.25">
      <c r="K252" s="207"/>
    </row>
    <row r="253" spans="11:11" ht="15.75" customHeight="1" x14ac:dyDescent="0.25">
      <c r="K253" s="207"/>
    </row>
    <row r="254" spans="11:11" ht="15.75" customHeight="1" x14ac:dyDescent="0.25">
      <c r="K254" s="207"/>
    </row>
    <row r="255" spans="11:11" ht="15.75" customHeight="1" x14ac:dyDescent="0.25">
      <c r="K255" s="207"/>
    </row>
    <row r="256" spans="11:11" ht="15.75" customHeight="1" x14ac:dyDescent="0.25">
      <c r="K256" s="207"/>
    </row>
    <row r="257" spans="11:11" ht="15.75" customHeight="1" x14ac:dyDescent="0.25">
      <c r="K257" s="207"/>
    </row>
    <row r="258" spans="11:11" ht="15.75" customHeight="1" x14ac:dyDescent="0.25">
      <c r="K258" s="207"/>
    </row>
    <row r="259" spans="11:11" ht="15.75" customHeight="1" x14ac:dyDescent="0.25">
      <c r="K259" s="207"/>
    </row>
    <row r="260" spans="11:11" ht="15.75" customHeight="1" x14ac:dyDescent="0.25">
      <c r="K260" s="207"/>
    </row>
    <row r="261" spans="11:11" ht="15.75" customHeight="1" x14ac:dyDescent="0.25">
      <c r="K261" s="207"/>
    </row>
    <row r="262" spans="11:11" ht="15.75" customHeight="1" x14ac:dyDescent="0.25">
      <c r="K262" s="207"/>
    </row>
    <row r="263" spans="11:11" ht="15.75" customHeight="1" x14ac:dyDescent="0.25">
      <c r="K263" s="207"/>
    </row>
    <row r="264" spans="11:11" ht="15.75" customHeight="1" x14ac:dyDescent="0.25">
      <c r="K264" s="207"/>
    </row>
    <row r="265" spans="11:11" ht="15.75" customHeight="1" x14ac:dyDescent="0.25">
      <c r="K265" s="207"/>
    </row>
    <row r="266" spans="11:11" ht="15.75" customHeight="1" x14ac:dyDescent="0.25">
      <c r="K266" s="207"/>
    </row>
    <row r="267" spans="11:11" ht="15.75" customHeight="1" x14ac:dyDescent="0.25">
      <c r="K267" s="207"/>
    </row>
    <row r="268" spans="11:11" ht="15.75" customHeight="1" x14ac:dyDescent="0.25">
      <c r="K268" s="207"/>
    </row>
    <row r="269" spans="11:11" ht="15.75" customHeight="1" x14ac:dyDescent="0.25">
      <c r="K269" s="207"/>
    </row>
    <row r="270" spans="11:11" ht="15.75" customHeight="1" x14ac:dyDescent="0.25">
      <c r="K270" s="207"/>
    </row>
    <row r="271" spans="11:11" ht="15.75" customHeight="1" x14ac:dyDescent="0.25">
      <c r="K271" s="207"/>
    </row>
    <row r="272" spans="11:11" ht="15.75" customHeight="1" x14ac:dyDescent="0.25">
      <c r="K272" s="207"/>
    </row>
    <row r="273" spans="11:11" ht="15.75" customHeight="1" x14ac:dyDescent="0.25">
      <c r="K273" s="207"/>
    </row>
    <row r="274" spans="11:11" ht="15.75" customHeight="1" x14ac:dyDescent="0.25">
      <c r="K274" s="207"/>
    </row>
    <row r="275" spans="11:11" ht="15.75" customHeight="1" x14ac:dyDescent="0.25">
      <c r="K275" s="207"/>
    </row>
    <row r="276" spans="11:11" ht="15.75" customHeight="1" x14ac:dyDescent="0.25">
      <c r="K276" s="207"/>
    </row>
    <row r="277" spans="11:11" ht="15.75" customHeight="1" x14ac:dyDescent="0.25">
      <c r="K277" s="207"/>
    </row>
    <row r="278" spans="11:11" ht="15.75" customHeight="1" x14ac:dyDescent="0.25">
      <c r="K278" s="207"/>
    </row>
    <row r="279" spans="11:11" ht="15.75" customHeight="1" x14ac:dyDescent="0.25">
      <c r="K279" s="207"/>
    </row>
    <row r="280" spans="11:11" ht="15.75" customHeight="1" x14ac:dyDescent="0.25">
      <c r="K280" s="207"/>
    </row>
    <row r="281" spans="11:11" ht="15.75" customHeight="1" x14ac:dyDescent="0.25">
      <c r="K281" s="207"/>
    </row>
    <row r="282" spans="11:11" ht="15.75" customHeight="1" x14ac:dyDescent="0.25">
      <c r="K282" s="207"/>
    </row>
    <row r="283" spans="11:11" ht="15.75" customHeight="1" x14ac:dyDescent="0.25">
      <c r="K283" s="207"/>
    </row>
    <row r="284" spans="11:11" ht="15.75" customHeight="1" x14ac:dyDescent="0.25">
      <c r="K284" s="207"/>
    </row>
    <row r="285" spans="11:11" ht="15.75" customHeight="1" x14ac:dyDescent="0.25">
      <c r="K285" s="207"/>
    </row>
    <row r="286" spans="11:11" ht="15.75" customHeight="1" x14ac:dyDescent="0.25">
      <c r="K286" s="207"/>
    </row>
    <row r="287" spans="11:11" ht="15.75" customHeight="1" x14ac:dyDescent="0.25">
      <c r="K287" s="207"/>
    </row>
    <row r="288" spans="11:11" ht="15.75" customHeight="1" x14ac:dyDescent="0.25">
      <c r="K288" s="207"/>
    </row>
    <row r="289" spans="11:11" ht="15.75" customHeight="1" x14ac:dyDescent="0.25">
      <c r="K289" s="207"/>
    </row>
    <row r="290" spans="11:11" ht="15.75" customHeight="1" x14ac:dyDescent="0.25">
      <c r="K290" s="207"/>
    </row>
    <row r="291" spans="11:11" ht="15.75" customHeight="1" x14ac:dyDescent="0.25">
      <c r="K291" s="207"/>
    </row>
    <row r="292" spans="11:11" ht="15.75" customHeight="1" x14ac:dyDescent="0.25">
      <c r="K292" s="207"/>
    </row>
    <row r="293" spans="11:11" ht="15.75" customHeight="1" x14ac:dyDescent="0.25">
      <c r="K293" s="207"/>
    </row>
    <row r="294" spans="11:11" ht="15.75" customHeight="1" x14ac:dyDescent="0.25">
      <c r="K294" s="207"/>
    </row>
    <row r="295" spans="11:11" ht="15.75" customHeight="1" x14ac:dyDescent="0.25">
      <c r="K295" s="207"/>
    </row>
    <row r="296" spans="11:11" ht="15.75" customHeight="1" x14ac:dyDescent="0.25">
      <c r="K296" s="207"/>
    </row>
    <row r="297" spans="11:11" ht="15.75" customHeight="1" x14ac:dyDescent="0.25">
      <c r="K297" s="207"/>
    </row>
    <row r="298" spans="11:11" ht="15.75" customHeight="1" x14ac:dyDescent="0.25">
      <c r="K298" s="207"/>
    </row>
    <row r="299" spans="11:11" ht="15.75" customHeight="1" x14ac:dyDescent="0.25">
      <c r="K299" s="207"/>
    </row>
    <row r="300" spans="11:11" ht="15.75" customHeight="1" x14ac:dyDescent="0.25">
      <c r="K300" s="207"/>
    </row>
    <row r="301" spans="11:11" ht="15.75" customHeight="1" x14ac:dyDescent="0.25">
      <c r="K301" s="207"/>
    </row>
    <row r="302" spans="11:11" ht="15.75" customHeight="1" x14ac:dyDescent="0.25">
      <c r="K302" s="207"/>
    </row>
    <row r="303" spans="11:11" ht="15.75" customHeight="1" x14ac:dyDescent="0.25">
      <c r="K303" s="207"/>
    </row>
    <row r="304" spans="11:11" ht="15.75" customHeight="1" x14ac:dyDescent="0.25">
      <c r="K304" s="207"/>
    </row>
    <row r="305" spans="11:11" ht="15.75" customHeight="1" x14ac:dyDescent="0.25">
      <c r="K305" s="207"/>
    </row>
    <row r="306" spans="11:11" ht="15.75" customHeight="1" x14ac:dyDescent="0.25">
      <c r="K306" s="207"/>
    </row>
    <row r="307" spans="11:11" ht="15.75" customHeight="1" x14ac:dyDescent="0.25">
      <c r="K307" s="207"/>
    </row>
    <row r="308" spans="11:11" ht="15.75" customHeight="1" x14ac:dyDescent="0.25">
      <c r="K308" s="207"/>
    </row>
    <row r="309" spans="11:11" ht="15.75" customHeight="1" x14ac:dyDescent="0.25">
      <c r="K309" s="207"/>
    </row>
    <row r="310" spans="11:11" ht="15.75" customHeight="1" x14ac:dyDescent="0.25">
      <c r="K310" s="207"/>
    </row>
    <row r="311" spans="11:11" ht="15.75" customHeight="1" x14ac:dyDescent="0.25">
      <c r="K311" s="207"/>
    </row>
    <row r="312" spans="11:11" ht="15.75" customHeight="1" x14ac:dyDescent="0.25">
      <c r="K312" s="207"/>
    </row>
    <row r="313" spans="11:11" ht="15.75" customHeight="1" x14ac:dyDescent="0.25">
      <c r="K313" s="207"/>
    </row>
    <row r="314" spans="11:11" ht="15.75" customHeight="1" x14ac:dyDescent="0.25">
      <c r="K314" s="207"/>
    </row>
    <row r="315" spans="11:11" ht="15.75" customHeight="1" x14ac:dyDescent="0.25">
      <c r="K315" s="207"/>
    </row>
    <row r="316" spans="11:11" ht="15.75" customHeight="1" x14ac:dyDescent="0.25">
      <c r="K316" s="207"/>
    </row>
    <row r="317" spans="11:11" ht="15.75" customHeight="1" x14ac:dyDescent="0.25">
      <c r="K317" s="207"/>
    </row>
    <row r="318" spans="11:11" ht="15.75" customHeight="1" x14ac:dyDescent="0.25">
      <c r="K318" s="207"/>
    </row>
    <row r="319" spans="11:11" ht="15.75" customHeight="1" x14ac:dyDescent="0.25">
      <c r="K319" s="207"/>
    </row>
    <row r="320" spans="11:11" ht="15.75" customHeight="1" x14ac:dyDescent="0.25">
      <c r="K320" s="207"/>
    </row>
    <row r="321" spans="11:11" ht="15.75" customHeight="1" x14ac:dyDescent="0.25">
      <c r="K321" s="207"/>
    </row>
    <row r="322" spans="11:11" ht="15.75" customHeight="1" x14ac:dyDescent="0.25">
      <c r="K322" s="207"/>
    </row>
    <row r="323" spans="11:11" ht="15.75" customHeight="1" x14ac:dyDescent="0.25">
      <c r="K323" s="207"/>
    </row>
    <row r="324" spans="11:11" ht="15.75" customHeight="1" x14ac:dyDescent="0.25">
      <c r="K324" s="207"/>
    </row>
    <row r="325" spans="11:11" ht="15.75" customHeight="1" x14ac:dyDescent="0.25">
      <c r="K325" s="207"/>
    </row>
    <row r="326" spans="11:11" ht="15.75" customHeight="1" x14ac:dyDescent="0.25">
      <c r="K326" s="207"/>
    </row>
    <row r="327" spans="11:11" ht="15.75" customHeight="1" x14ac:dyDescent="0.25">
      <c r="K327" s="207"/>
    </row>
    <row r="328" spans="11:11" ht="15.75" customHeight="1" x14ac:dyDescent="0.25">
      <c r="K328" s="207"/>
    </row>
    <row r="329" spans="11:11" ht="15.75" customHeight="1" x14ac:dyDescent="0.25">
      <c r="K329" s="207"/>
    </row>
    <row r="330" spans="11:11" ht="15.75" customHeight="1" x14ac:dyDescent="0.25">
      <c r="K330" s="207"/>
    </row>
    <row r="331" spans="11:11" ht="15.75" customHeight="1" x14ac:dyDescent="0.25">
      <c r="K331" s="207"/>
    </row>
    <row r="332" spans="11:11" ht="15.75" customHeight="1" x14ac:dyDescent="0.25">
      <c r="K332" s="207"/>
    </row>
    <row r="333" spans="11:11" ht="15.75" customHeight="1" x14ac:dyDescent="0.25">
      <c r="K333" s="207"/>
    </row>
    <row r="334" spans="11:11" ht="15.75" customHeight="1" x14ac:dyDescent="0.25">
      <c r="K334" s="207"/>
    </row>
    <row r="335" spans="11:11" ht="15.75" customHeight="1" x14ac:dyDescent="0.25">
      <c r="K335" s="207"/>
    </row>
    <row r="336" spans="11:11" ht="15.75" customHeight="1" x14ac:dyDescent="0.25">
      <c r="K336" s="207"/>
    </row>
    <row r="337" spans="11:11" ht="15.75" customHeight="1" x14ac:dyDescent="0.25">
      <c r="K337" s="207"/>
    </row>
    <row r="338" spans="11:11" ht="15.75" customHeight="1" x14ac:dyDescent="0.25">
      <c r="K338" s="207"/>
    </row>
    <row r="339" spans="11:11" ht="15.75" customHeight="1" x14ac:dyDescent="0.25">
      <c r="K339" s="207"/>
    </row>
    <row r="340" spans="11:11" ht="15.75" customHeight="1" x14ac:dyDescent="0.25">
      <c r="K340" s="207"/>
    </row>
    <row r="341" spans="11:11" ht="15.75" customHeight="1" x14ac:dyDescent="0.25">
      <c r="K341" s="207"/>
    </row>
    <row r="342" spans="11:11" ht="15.75" customHeight="1" x14ac:dyDescent="0.25">
      <c r="K342" s="207"/>
    </row>
    <row r="343" spans="11:11" ht="15.75" customHeight="1" x14ac:dyDescent="0.25">
      <c r="K343" s="207"/>
    </row>
    <row r="344" spans="11:11" ht="15.75" customHeight="1" x14ac:dyDescent="0.25">
      <c r="K344" s="207"/>
    </row>
    <row r="345" spans="11:11" ht="15.75" customHeight="1" x14ac:dyDescent="0.25">
      <c r="K345" s="207"/>
    </row>
    <row r="346" spans="11:11" ht="15.75" customHeight="1" x14ac:dyDescent="0.25">
      <c r="K346" s="207"/>
    </row>
    <row r="347" spans="11:11" ht="15.75" customHeight="1" x14ac:dyDescent="0.25">
      <c r="K347" s="207"/>
    </row>
    <row r="348" spans="11:11" ht="15.75" customHeight="1" x14ac:dyDescent="0.25">
      <c r="K348" s="207"/>
    </row>
    <row r="349" spans="11:11" ht="15.75" customHeight="1" x14ac:dyDescent="0.25">
      <c r="K349" s="207"/>
    </row>
    <row r="350" spans="11:11" ht="15.75" customHeight="1" x14ac:dyDescent="0.25">
      <c r="K350" s="207"/>
    </row>
    <row r="351" spans="11:11" ht="15.75" customHeight="1" x14ac:dyDescent="0.25">
      <c r="K351" s="207"/>
    </row>
    <row r="352" spans="11:11" ht="15.75" customHeight="1" x14ac:dyDescent="0.25">
      <c r="K352" s="207"/>
    </row>
    <row r="353" spans="11:11" ht="15.75" customHeight="1" x14ac:dyDescent="0.25">
      <c r="K353" s="207"/>
    </row>
    <row r="354" spans="11:11" ht="15.75" customHeight="1" x14ac:dyDescent="0.25">
      <c r="K354" s="207"/>
    </row>
    <row r="355" spans="11:11" ht="15.75" customHeight="1" x14ac:dyDescent="0.25">
      <c r="K355" s="207"/>
    </row>
    <row r="356" spans="11:11" ht="15.75" customHeight="1" x14ac:dyDescent="0.25">
      <c r="K356" s="207"/>
    </row>
    <row r="357" spans="11:11" ht="15.75" customHeight="1" x14ac:dyDescent="0.25">
      <c r="K357" s="207"/>
    </row>
    <row r="358" spans="11:11" ht="15.75" customHeight="1" x14ac:dyDescent="0.25">
      <c r="K358" s="207"/>
    </row>
    <row r="359" spans="11:11" ht="15.75" customHeight="1" x14ac:dyDescent="0.25">
      <c r="K359" s="207"/>
    </row>
    <row r="360" spans="11:11" ht="15.75" customHeight="1" x14ac:dyDescent="0.25">
      <c r="K360" s="207"/>
    </row>
    <row r="361" spans="11:11" ht="15.75" customHeight="1" x14ac:dyDescent="0.25">
      <c r="K361" s="207"/>
    </row>
    <row r="362" spans="11:11" ht="15.75" customHeight="1" x14ac:dyDescent="0.25">
      <c r="K362" s="207"/>
    </row>
    <row r="363" spans="11:11" ht="15.75" customHeight="1" x14ac:dyDescent="0.25">
      <c r="K363" s="207"/>
    </row>
    <row r="364" spans="11:11" ht="15.75" customHeight="1" x14ac:dyDescent="0.25">
      <c r="K364" s="207"/>
    </row>
    <row r="365" spans="11:11" ht="15.75" customHeight="1" x14ac:dyDescent="0.25">
      <c r="K365" s="207"/>
    </row>
    <row r="366" spans="11:11" ht="15.75" customHeight="1" x14ac:dyDescent="0.25">
      <c r="K366" s="207"/>
    </row>
    <row r="367" spans="11:11" ht="15.75" customHeight="1" x14ac:dyDescent="0.25">
      <c r="K367" s="207"/>
    </row>
    <row r="368" spans="11:11" ht="15.75" customHeight="1" x14ac:dyDescent="0.25">
      <c r="K368" s="207"/>
    </row>
    <row r="369" spans="11:11" ht="15.75" customHeight="1" x14ac:dyDescent="0.25">
      <c r="K369" s="207"/>
    </row>
    <row r="370" spans="11:11" ht="15.75" customHeight="1" x14ac:dyDescent="0.25">
      <c r="K370" s="207"/>
    </row>
    <row r="371" spans="11:11" ht="15.75" customHeight="1" x14ac:dyDescent="0.25">
      <c r="K371" s="207"/>
    </row>
    <row r="372" spans="11:11" ht="15.75" customHeight="1" x14ac:dyDescent="0.25">
      <c r="K372" s="207"/>
    </row>
    <row r="373" spans="11:11" ht="15.75" customHeight="1" x14ac:dyDescent="0.25">
      <c r="K373" s="207"/>
    </row>
    <row r="374" spans="11:11" ht="15.75" customHeight="1" x14ac:dyDescent="0.25">
      <c r="K374" s="207"/>
    </row>
    <row r="375" spans="11:11" ht="15.75" customHeight="1" x14ac:dyDescent="0.25">
      <c r="K375" s="207"/>
    </row>
    <row r="376" spans="11:11" ht="15.75" customHeight="1" x14ac:dyDescent="0.25">
      <c r="K376" s="207"/>
    </row>
    <row r="377" spans="11:11" ht="15.75" customHeight="1" x14ac:dyDescent="0.25">
      <c r="K377" s="207"/>
    </row>
    <row r="378" spans="11:11" ht="15.75" customHeight="1" x14ac:dyDescent="0.25">
      <c r="K378" s="207"/>
    </row>
    <row r="379" spans="11:11" ht="15.75" customHeight="1" x14ac:dyDescent="0.25">
      <c r="K379" s="207"/>
    </row>
    <row r="380" spans="11:11" ht="15.75" customHeight="1" x14ac:dyDescent="0.25">
      <c r="K380" s="207"/>
    </row>
    <row r="381" spans="11:11" ht="15.75" customHeight="1" x14ac:dyDescent="0.25">
      <c r="K381" s="207"/>
    </row>
    <row r="382" spans="11:11" ht="15.75" customHeight="1" x14ac:dyDescent="0.25">
      <c r="K382" s="207"/>
    </row>
    <row r="383" spans="11:11" ht="15.75" customHeight="1" x14ac:dyDescent="0.25">
      <c r="K383" s="207"/>
    </row>
    <row r="384" spans="11:11" ht="15.75" customHeight="1" x14ac:dyDescent="0.25">
      <c r="K384" s="207"/>
    </row>
    <row r="385" spans="11:11" ht="15.75" customHeight="1" x14ac:dyDescent="0.25">
      <c r="K385" s="207"/>
    </row>
    <row r="386" spans="11:11" ht="15.75" customHeight="1" x14ac:dyDescent="0.25">
      <c r="K386" s="207"/>
    </row>
    <row r="387" spans="11:11" ht="15.75" customHeight="1" x14ac:dyDescent="0.25">
      <c r="K387" s="207"/>
    </row>
    <row r="388" spans="11:11" ht="15.75" customHeight="1" x14ac:dyDescent="0.25">
      <c r="K388" s="207"/>
    </row>
    <row r="389" spans="11:11" ht="15.75" customHeight="1" x14ac:dyDescent="0.25">
      <c r="K389" s="207"/>
    </row>
    <row r="390" spans="11:11" ht="15.75" customHeight="1" x14ac:dyDescent="0.25">
      <c r="K390" s="207"/>
    </row>
    <row r="391" spans="11:11" ht="15.75" customHeight="1" x14ac:dyDescent="0.25">
      <c r="K391" s="207"/>
    </row>
    <row r="392" spans="11:11" ht="15.75" customHeight="1" x14ac:dyDescent="0.25">
      <c r="K392" s="207"/>
    </row>
    <row r="393" spans="11:11" ht="15.75" customHeight="1" x14ac:dyDescent="0.25">
      <c r="K393" s="207"/>
    </row>
    <row r="394" spans="11:11" ht="15.75" customHeight="1" x14ac:dyDescent="0.25">
      <c r="K394" s="207"/>
    </row>
    <row r="395" spans="11:11" ht="15.75" customHeight="1" x14ac:dyDescent="0.25">
      <c r="K395" s="207"/>
    </row>
    <row r="396" spans="11:11" ht="15.75" customHeight="1" x14ac:dyDescent="0.25">
      <c r="K396" s="207"/>
    </row>
    <row r="397" spans="11:11" ht="15.75" customHeight="1" x14ac:dyDescent="0.25">
      <c r="K397" s="207"/>
    </row>
    <row r="398" spans="11:11" ht="15.75" customHeight="1" x14ac:dyDescent="0.25">
      <c r="K398" s="207"/>
    </row>
    <row r="399" spans="11:11" ht="15.75" customHeight="1" x14ac:dyDescent="0.25">
      <c r="K399" s="207"/>
    </row>
    <row r="400" spans="11:11" ht="15.75" customHeight="1" x14ac:dyDescent="0.25">
      <c r="K400" s="207"/>
    </row>
    <row r="401" spans="11:11" ht="15.75" customHeight="1" x14ac:dyDescent="0.25">
      <c r="K401" s="207"/>
    </row>
    <row r="402" spans="11:11" ht="15.75" customHeight="1" x14ac:dyDescent="0.25">
      <c r="K402" s="207"/>
    </row>
    <row r="403" spans="11:11" ht="15.75" customHeight="1" x14ac:dyDescent="0.25">
      <c r="K403" s="207"/>
    </row>
    <row r="404" spans="11:11" ht="15.75" customHeight="1" x14ac:dyDescent="0.25">
      <c r="K404" s="207"/>
    </row>
    <row r="405" spans="11:11" ht="15.75" customHeight="1" x14ac:dyDescent="0.25">
      <c r="K405" s="207"/>
    </row>
    <row r="406" spans="11:11" ht="15.75" customHeight="1" x14ac:dyDescent="0.25">
      <c r="K406" s="207"/>
    </row>
    <row r="407" spans="11:11" ht="15.75" customHeight="1" x14ac:dyDescent="0.25">
      <c r="K407" s="207"/>
    </row>
    <row r="408" spans="11:11" ht="15.75" customHeight="1" x14ac:dyDescent="0.25">
      <c r="K408" s="207"/>
    </row>
    <row r="409" spans="11:11" ht="15.75" customHeight="1" x14ac:dyDescent="0.25">
      <c r="K409" s="207"/>
    </row>
    <row r="410" spans="11:11" ht="15.75" customHeight="1" x14ac:dyDescent="0.25">
      <c r="K410" s="207"/>
    </row>
    <row r="411" spans="11:11" ht="15.75" customHeight="1" x14ac:dyDescent="0.25">
      <c r="K411" s="207"/>
    </row>
    <row r="412" spans="11:11" ht="15.75" customHeight="1" x14ac:dyDescent="0.25">
      <c r="K412" s="207"/>
    </row>
    <row r="413" spans="11:11" ht="15.75" customHeight="1" x14ac:dyDescent="0.25">
      <c r="K413" s="207"/>
    </row>
    <row r="414" spans="11:11" ht="15.75" customHeight="1" x14ac:dyDescent="0.25">
      <c r="K414" s="207"/>
    </row>
    <row r="415" spans="11:11" ht="15.75" customHeight="1" x14ac:dyDescent="0.25">
      <c r="K415" s="207"/>
    </row>
    <row r="416" spans="11:11" ht="15.75" customHeight="1" x14ac:dyDescent="0.25">
      <c r="K416" s="207"/>
    </row>
    <row r="417" spans="11:11" ht="15.75" customHeight="1" x14ac:dyDescent="0.25">
      <c r="K417" s="207"/>
    </row>
    <row r="418" spans="11:11" ht="15.75" customHeight="1" x14ac:dyDescent="0.25">
      <c r="K418" s="207"/>
    </row>
    <row r="419" spans="11:11" ht="15.75" customHeight="1" x14ac:dyDescent="0.25">
      <c r="K419" s="207"/>
    </row>
    <row r="420" spans="11:11" ht="15.75" customHeight="1" x14ac:dyDescent="0.25">
      <c r="K420" s="207"/>
    </row>
    <row r="421" spans="11:11" ht="15.75" customHeight="1" x14ac:dyDescent="0.25">
      <c r="K421" s="207"/>
    </row>
    <row r="422" spans="11:11" ht="15.75" customHeight="1" x14ac:dyDescent="0.25">
      <c r="K422" s="207"/>
    </row>
    <row r="423" spans="11:11" ht="15.75" customHeight="1" x14ac:dyDescent="0.25">
      <c r="K423" s="207"/>
    </row>
    <row r="424" spans="11:11" ht="15.75" customHeight="1" x14ac:dyDescent="0.25">
      <c r="K424" s="207"/>
    </row>
    <row r="425" spans="11:11" ht="15.75" customHeight="1" x14ac:dyDescent="0.25">
      <c r="K425" s="207"/>
    </row>
    <row r="426" spans="11:11" ht="15.75" customHeight="1" x14ac:dyDescent="0.25">
      <c r="K426" s="207"/>
    </row>
    <row r="427" spans="11:11" ht="15.75" customHeight="1" x14ac:dyDescent="0.25">
      <c r="K427" s="207"/>
    </row>
    <row r="428" spans="11:11" ht="15.75" customHeight="1" x14ac:dyDescent="0.25">
      <c r="K428" s="207"/>
    </row>
    <row r="429" spans="11:11" ht="15.75" customHeight="1" x14ac:dyDescent="0.25">
      <c r="K429" s="207"/>
    </row>
    <row r="430" spans="11:11" ht="15.75" customHeight="1" x14ac:dyDescent="0.25">
      <c r="K430" s="207"/>
    </row>
    <row r="431" spans="11:11" ht="15.75" customHeight="1" x14ac:dyDescent="0.25">
      <c r="K431" s="207"/>
    </row>
    <row r="432" spans="11:11" ht="15.75" customHeight="1" x14ac:dyDescent="0.25">
      <c r="K432" s="207"/>
    </row>
    <row r="433" spans="11:11" ht="15.75" customHeight="1" x14ac:dyDescent="0.25">
      <c r="K433" s="207"/>
    </row>
    <row r="434" spans="11:11" ht="15.75" customHeight="1" x14ac:dyDescent="0.25">
      <c r="K434" s="207"/>
    </row>
    <row r="435" spans="11:11" ht="15.75" customHeight="1" x14ac:dyDescent="0.25">
      <c r="K435" s="207"/>
    </row>
    <row r="436" spans="11:11" ht="15.75" customHeight="1" x14ac:dyDescent="0.25">
      <c r="K436" s="207"/>
    </row>
    <row r="437" spans="11:11" ht="15.75" customHeight="1" x14ac:dyDescent="0.25">
      <c r="K437" s="207"/>
    </row>
    <row r="438" spans="11:11" ht="15.75" customHeight="1" x14ac:dyDescent="0.25">
      <c r="K438" s="207"/>
    </row>
    <row r="439" spans="11:11" ht="15.75" customHeight="1" x14ac:dyDescent="0.25">
      <c r="K439" s="207"/>
    </row>
    <row r="440" spans="11:11" ht="15.75" customHeight="1" x14ac:dyDescent="0.25">
      <c r="K440" s="207"/>
    </row>
    <row r="441" spans="11:11" ht="15.75" customHeight="1" x14ac:dyDescent="0.25">
      <c r="K441" s="207"/>
    </row>
    <row r="442" spans="11:11" ht="15.75" customHeight="1" x14ac:dyDescent="0.25">
      <c r="K442" s="207"/>
    </row>
    <row r="443" spans="11:11" ht="15.75" customHeight="1" x14ac:dyDescent="0.25">
      <c r="K443" s="207"/>
    </row>
    <row r="444" spans="11:11" ht="15.75" customHeight="1" x14ac:dyDescent="0.25">
      <c r="K444" s="207"/>
    </row>
    <row r="445" spans="11:11" ht="15.75" customHeight="1" x14ac:dyDescent="0.25">
      <c r="K445" s="207"/>
    </row>
    <row r="446" spans="11:11" ht="15.75" customHeight="1" x14ac:dyDescent="0.25">
      <c r="K446" s="207"/>
    </row>
    <row r="447" spans="11:11" ht="15.75" customHeight="1" x14ac:dyDescent="0.25">
      <c r="K447" s="207"/>
    </row>
    <row r="448" spans="11:11" ht="15.75" customHeight="1" x14ac:dyDescent="0.25">
      <c r="K448" s="207"/>
    </row>
    <row r="449" spans="11:11" ht="15.75" customHeight="1" x14ac:dyDescent="0.25">
      <c r="K449" s="207"/>
    </row>
    <row r="450" spans="11:11" ht="15.75" customHeight="1" x14ac:dyDescent="0.25">
      <c r="K450" s="207"/>
    </row>
    <row r="451" spans="11:11" ht="15.75" customHeight="1" x14ac:dyDescent="0.25">
      <c r="K451" s="207"/>
    </row>
    <row r="452" spans="11:11" ht="15.75" customHeight="1" x14ac:dyDescent="0.25">
      <c r="K452" s="207"/>
    </row>
    <row r="453" spans="11:11" ht="15.75" customHeight="1" x14ac:dyDescent="0.25">
      <c r="K453" s="207"/>
    </row>
    <row r="454" spans="11:11" ht="15.75" customHeight="1" x14ac:dyDescent="0.25">
      <c r="K454" s="207"/>
    </row>
    <row r="455" spans="11:11" ht="15.75" customHeight="1" x14ac:dyDescent="0.25">
      <c r="K455" s="207"/>
    </row>
    <row r="456" spans="11:11" ht="15.75" customHeight="1" x14ac:dyDescent="0.25">
      <c r="K456" s="207"/>
    </row>
    <row r="457" spans="11:11" ht="15.75" customHeight="1" x14ac:dyDescent="0.25">
      <c r="K457" s="207"/>
    </row>
    <row r="458" spans="11:11" ht="15.75" customHeight="1" x14ac:dyDescent="0.25">
      <c r="K458" s="207"/>
    </row>
    <row r="459" spans="11:11" ht="15.75" customHeight="1" x14ac:dyDescent="0.25">
      <c r="K459" s="207"/>
    </row>
    <row r="460" spans="11:11" ht="15.75" customHeight="1" x14ac:dyDescent="0.25">
      <c r="K460" s="207"/>
    </row>
    <row r="461" spans="11:11" ht="15.75" customHeight="1" x14ac:dyDescent="0.25">
      <c r="K461" s="207"/>
    </row>
    <row r="462" spans="11:11" ht="15.75" customHeight="1" x14ac:dyDescent="0.25">
      <c r="K462" s="207"/>
    </row>
    <row r="463" spans="11:11" ht="15.75" customHeight="1" x14ac:dyDescent="0.25">
      <c r="K463" s="207"/>
    </row>
    <row r="464" spans="11:11" ht="15.75" customHeight="1" x14ac:dyDescent="0.25">
      <c r="K464" s="207"/>
    </row>
    <row r="465" spans="11:11" ht="15.75" customHeight="1" x14ac:dyDescent="0.25">
      <c r="K465" s="207"/>
    </row>
    <row r="466" spans="11:11" ht="15.75" customHeight="1" x14ac:dyDescent="0.25">
      <c r="K466" s="207"/>
    </row>
    <row r="467" spans="11:11" ht="15.75" customHeight="1" x14ac:dyDescent="0.25">
      <c r="K467" s="207"/>
    </row>
    <row r="468" spans="11:11" ht="15.75" customHeight="1" x14ac:dyDescent="0.25">
      <c r="K468" s="207"/>
    </row>
    <row r="469" spans="11:11" ht="15.75" customHeight="1" x14ac:dyDescent="0.25">
      <c r="K469" s="207"/>
    </row>
    <row r="470" spans="11:11" ht="15.75" customHeight="1" x14ac:dyDescent="0.25">
      <c r="K470" s="207"/>
    </row>
    <row r="471" spans="11:11" ht="15.75" customHeight="1" x14ac:dyDescent="0.25">
      <c r="K471" s="207"/>
    </row>
    <row r="472" spans="11:11" ht="15.75" customHeight="1" x14ac:dyDescent="0.25">
      <c r="K472" s="207"/>
    </row>
    <row r="473" spans="11:11" ht="15.75" customHeight="1" x14ac:dyDescent="0.25">
      <c r="K473" s="207"/>
    </row>
    <row r="474" spans="11:11" ht="15.75" customHeight="1" x14ac:dyDescent="0.25">
      <c r="K474" s="207"/>
    </row>
    <row r="475" spans="11:11" ht="15.75" customHeight="1" x14ac:dyDescent="0.25">
      <c r="K475" s="207"/>
    </row>
    <row r="476" spans="11:11" ht="15.75" customHeight="1" x14ac:dyDescent="0.25">
      <c r="K476" s="207"/>
    </row>
    <row r="477" spans="11:11" ht="15.75" customHeight="1" x14ac:dyDescent="0.25">
      <c r="K477" s="207"/>
    </row>
    <row r="478" spans="11:11" ht="15.75" customHeight="1" x14ac:dyDescent="0.25">
      <c r="K478" s="207"/>
    </row>
    <row r="479" spans="11:11" ht="15.75" customHeight="1" x14ac:dyDescent="0.25">
      <c r="K479" s="207"/>
    </row>
    <row r="480" spans="11:11" ht="15.75" customHeight="1" x14ac:dyDescent="0.25">
      <c r="K480" s="207"/>
    </row>
    <row r="481" spans="11:11" ht="15.75" customHeight="1" x14ac:dyDescent="0.25">
      <c r="K481" s="207"/>
    </row>
    <row r="482" spans="11:11" ht="15.75" customHeight="1" x14ac:dyDescent="0.25">
      <c r="K482" s="207"/>
    </row>
    <row r="483" spans="11:11" ht="15.75" customHeight="1" x14ac:dyDescent="0.25">
      <c r="K483" s="207"/>
    </row>
    <row r="484" spans="11:11" ht="15.75" customHeight="1" x14ac:dyDescent="0.25">
      <c r="K484" s="207"/>
    </row>
    <row r="485" spans="11:11" ht="15.75" customHeight="1" x14ac:dyDescent="0.25">
      <c r="K485" s="207"/>
    </row>
    <row r="486" spans="11:11" ht="15.75" customHeight="1" x14ac:dyDescent="0.25">
      <c r="K486" s="207"/>
    </row>
    <row r="487" spans="11:11" ht="15.75" customHeight="1" x14ac:dyDescent="0.25">
      <c r="K487" s="207"/>
    </row>
    <row r="488" spans="11:11" ht="15.75" customHeight="1" x14ac:dyDescent="0.25">
      <c r="K488" s="207"/>
    </row>
    <row r="489" spans="11:11" ht="15.75" customHeight="1" x14ac:dyDescent="0.25">
      <c r="K489" s="207"/>
    </row>
    <row r="490" spans="11:11" ht="15.75" customHeight="1" x14ac:dyDescent="0.25">
      <c r="K490" s="207"/>
    </row>
    <row r="491" spans="11:11" ht="15.75" customHeight="1" x14ac:dyDescent="0.25">
      <c r="K491" s="207"/>
    </row>
    <row r="492" spans="11:11" ht="15.75" customHeight="1" x14ac:dyDescent="0.25">
      <c r="K492" s="207"/>
    </row>
    <row r="493" spans="11:11" ht="15.75" customHeight="1" x14ac:dyDescent="0.25">
      <c r="K493" s="207"/>
    </row>
    <row r="494" spans="11:11" ht="15.75" customHeight="1" x14ac:dyDescent="0.25">
      <c r="K494" s="207"/>
    </row>
    <row r="495" spans="11:11" ht="15.75" customHeight="1" x14ac:dyDescent="0.25">
      <c r="K495" s="207"/>
    </row>
    <row r="496" spans="11:11" ht="15.75" customHeight="1" x14ac:dyDescent="0.25">
      <c r="K496" s="207"/>
    </row>
    <row r="497" spans="11:11" ht="15.75" customHeight="1" x14ac:dyDescent="0.25">
      <c r="K497" s="207"/>
    </row>
    <row r="498" spans="11:11" ht="15.75" customHeight="1" x14ac:dyDescent="0.25">
      <c r="K498" s="207"/>
    </row>
    <row r="499" spans="11:11" ht="15.75" customHeight="1" x14ac:dyDescent="0.25">
      <c r="K499" s="207"/>
    </row>
    <row r="500" spans="11:11" ht="15.75" customHeight="1" x14ac:dyDescent="0.25">
      <c r="K500" s="207"/>
    </row>
    <row r="501" spans="11:11" ht="15.75" customHeight="1" x14ac:dyDescent="0.25">
      <c r="K501" s="207"/>
    </row>
    <row r="502" spans="11:11" ht="15.75" customHeight="1" x14ac:dyDescent="0.25">
      <c r="K502" s="207"/>
    </row>
    <row r="503" spans="11:11" ht="15.75" customHeight="1" x14ac:dyDescent="0.25">
      <c r="K503" s="207"/>
    </row>
    <row r="504" spans="11:11" ht="15.75" customHeight="1" x14ac:dyDescent="0.25">
      <c r="K504" s="207"/>
    </row>
    <row r="505" spans="11:11" ht="15.75" customHeight="1" x14ac:dyDescent="0.25">
      <c r="K505" s="207"/>
    </row>
    <row r="506" spans="11:11" ht="15.75" customHeight="1" x14ac:dyDescent="0.25">
      <c r="K506" s="207"/>
    </row>
    <row r="507" spans="11:11" ht="15.75" customHeight="1" x14ac:dyDescent="0.25">
      <c r="K507" s="207"/>
    </row>
    <row r="508" spans="11:11" ht="15.75" customHeight="1" x14ac:dyDescent="0.25">
      <c r="K508" s="207"/>
    </row>
    <row r="509" spans="11:11" ht="15.75" customHeight="1" x14ac:dyDescent="0.25">
      <c r="K509" s="207"/>
    </row>
    <row r="510" spans="11:11" ht="15.75" customHeight="1" x14ac:dyDescent="0.25">
      <c r="K510" s="207"/>
    </row>
    <row r="511" spans="11:11" ht="15.75" customHeight="1" x14ac:dyDescent="0.25">
      <c r="K511" s="207"/>
    </row>
    <row r="512" spans="11:11" ht="15.75" customHeight="1" x14ac:dyDescent="0.25">
      <c r="K512" s="207"/>
    </row>
    <row r="513" spans="11:11" ht="15.75" customHeight="1" x14ac:dyDescent="0.25">
      <c r="K513" s="207"/>
    </row>
    <row r="514" spans="11:11" ht="15.75" customHeight="1" x14ac:dyDescent="0.25">
      <c r="K514" s="207"/>
    </row>
    <row r="515" spans="11:11" ht="15.75" customHeight="1" x14ac:dyDescent="0.25">
      <c r="K515" s="207"/>
    </row>
    <row r="516" spans="11:11" ht="15.75" customHeight="1" x14ac:dyDescent="0.25">
      <c r="K516" s="207"/>
    </row>
    <row r="517" spans="11:11" ht="15.75" customHeight="1" x14ac:dyDescent="0.25">
      <c r="K517" s="207"/>
    </row>
    <row r="518" spans="11:11" ht="15.75" customHeight="1" x14ac:dyDescent="0.25">
      <c r="K518" s="207"/>
    </row>
    <row r="519" spans="11:11" ht="15.75" customHeight="1" x14ac:dyDescent="0.25">
      <c r="K519" s="207"/>
    </row>
    <row r="520" spans="11:11" ht="15.75" customHeight="1" x14ac:dyDescent="0.25">
      <c r="K520" s="207"/>
    </row>
    <row r="521" spans="11:11" ht="15.75" customHeight="1" x14ac:dyDescent="0.25">
      <c r="K521" s="207"/>
    </row>
    <row r="522" spans="11:11" ht="15.75" customHeight="1" x14ac:dyDescent="0.25">
      <c r="K522" s="207"/>
    </row>
    <row r="523" spans="11:11" ht="15.75" customHeight="1" x14ac:dyDescent="0.25">
      <c r="K523" s="207"/>
    </row>
    <row r="524" spans="11:11" ht="15.75" customHeight="1" x14ac:dyDescent="0.25">
      <c r="K524" s="207"/>
    </row>
    <row r="525" spans="11:11" ht="15.75" customHeight="1" x14ac:dyDescent="0.25">
      <c r="K525" s="207"/>
    </row>
    <row r="526" spans="11:11" ht="15.75" customHeight="1" x14ac:dyDescent="0.25">
      <c r="K526" s="207"/>
    </row>
    <row r="527" spans="11:11" ht="15.75" customHeight="1" x14ac:dyDescent="0.25">
      <c r="K527" s="207"/>
    </row>
    <row r="528" spans="11:11" ht="15.75" customHeight="1" x14ac:dyDescent="0.25">
      <c r="K528" s="207"/>
    </row>
    <row r="529" spans="11:11" ht="15.75" customHeight="1" x14ac:dyDescent="0.25">
      <c r="K529" s="207"/>
    </row>
    <row r="530" spans="11:11" ht="15.75" customHeight="1" x14ac:dyDescent="0.25">
      <c r="K530" s="207"/>
    </row>
    <row r="531" spans="11:11" ht="15.75" customHeight="1" x14ac:dyDescent="0.25">
      <c r="K531" s="207"/>
    </row>
    <row r="532" spans="11:11" ht="15.75" customHeight="1" x14ac:dyDescent="0.25">
      <c r="K532" s="207"/>
    </row>
    <row r="533" spans="11:11" ht="15.75" customHeight="1" x14ac:dyDescent="0.25">
      <c r="K533" s="207"/>
    </row>
    <row r="534" spans="11:11" ht="15.75" customHeight="1" x14ac:dyDescent="0.25">
      <c r="K534" s="207"/>
    </row>
    <row r="535" spans="11:11" ht="15.75" customHeight="1" x14ac:dyDescent="0.25">
      <c r="K535" s="207"/>
    </row>
    <row r="536" spans="11:11" ht="15.75" customHeight="1" x14ac:dyDescent="0.25">
      <c r="K536" s="207"/>
    </row>
    <row r="537" spans="11:11" ht="15.75" customHeight="1" x14ac:dyDescent="0.25">
      <c r="K537" s="207"/>
    </row>
    <row r="538" spans="11:11" ht="15.75" customHeight="1" x14ac:dyDescent="0.25">
      <c r="K538" s="207"/>
    </row>
    <row r="539" spans="11:11" ht="15.75" customHeight="1" x14ac:dyDescent="0.25">
      <c r="K539" s="207"/>
    </row>
    <row r="540" spans="11:11" ht="15.75" customHeight="1" x14ac:dyDescent="0.25">
      <c r="K540" s="207"/>
    </row>
    <row r="541" spans="11:11" ht="15.75" customHeight="1" x14ac:dyDescent="0.25">
      <c r="K541" s="207"/>
    </row>
    <row r="542" spans="11:11" ht="15.75" customHeight="1" x14ac:dyDescent="0.25">
      <c r="K542" s="207"/>
    </row>
    <row r="543" spans="11:11" ht="15.75" customHeight="1" x14ac:dyDescent="0.25">
      <c r="K543" s="207"/>
    </row>
    <row r="544" spans="11:11" ht="15.75" customHeight="1" x14ac:dyDescent="0.25">
      <c r="K544" s="207"/>
    </row>
    <row r="545" spans="11:11" ht="15.75" customHeight="1" x14ac:dyDescent="0.25">
      <c r="K545" s="207"/>
    </row>
    <row r="546" spans="11:11" ht="15.75" customHeight="1" x14ac:dyDescent="0.25">
      <c r="K546" s="207"/>
    </row>
    <row r="547" spans="11:11" ht="15.75" customHeight="1" x14ac:dyDescent="0.25">
      <c r="K547" s="207"/>
    </row>
    <row r="548" spans="11:11" ht="15.75" customHeight="1" x14ac:dyDescent="0.25">
      <c r="K548" s="207"/>
    </row>
    <row r="549" spans="11:11" ht="15.75" customHeight="1" x14ac:dyDescent="0.25">
      <c r="K549" s="207"/>
    </row>
    <row r="550" spans="11:11" ht="15.75" customHeight="1" x14ac:dyDescent="0.25">
      <c r="K550" s="207"/>
    </row>
    <row r="551" spans="11:11" ht="15.75" customHeight="1" x14ac:dyDescent="0.25">
      <c r="K551" s="207"/>
    </row>
    <row r="552" spans="11:11" ht="15.75" customHeight="1" x14ac:dyDescent="0.25">
      <c r="K552" s="207"/>
    </row>
    <row r="553" spans="11:11" ht="15.75" customHeight="1" x14ac:dyDescent="0.25">
      <c r="K553" s="207"/>
    </row>
    <row r="554" spans="11:11" ht="15.75" customHeight="1" x14ac:dyDescent="0.25">
      <c r="K554" s="207"/>
    </row>
    <row r="555" spans="11:11" ht="15.75" customHeight="1" x14ac:dyDescent="0.25">
      <c r="K555" s="207"/>
    </row>
    <row r="556" spans="11:11" ht="15.75" customHeight="1" x14ac:dyDescent="0.25">
      <c r="K556" s="207"/>
    </row>
    <row r="557" spans="11:11" ht="15.75" customHeight="1" x14ac:dyDescent="0.25">
      <c r="K557" s="207"/>
    </row>
    <row r="558" spans="11:11" ht="15.75" customHeight="1" x14ac:dyDescent="0.25">
      <c r="K558" s="207"/>
    </row>
    <row r="559" spans="11:11" ht="15.75" customHeight="1" x14ac:dyDescent="0.25">
      <c r="K559" s="207"/>
    </row>
    <row r="560" spans="11:11" ht="15.75" customHeight="1" x14ac:dyDescent="0.25">
      <c r="K560" s="207"/>
    </row>
    <row r="561" spans="11:11" ht="15.75" customHeight="1" x14ac:dyDescent="0.25">
      <c r="K561" s="207"/>
    </row>
    <row r="562" spans="11:11" ht="15.75" customHeight="1" x14ac:dyDescent="0.25">
      <c r="K562" s="207"/>
    </row>
    <row r="563" spans="11:11" ht="15.75" customHeight="1" x14ac:dyDescent="0.25">
      <c r="K563" s="207"/>
    </row>
    <row r="564" spans="11:11" ht="15.75" customHeight="1" x14ac:dyDescent="0.25">
      <c r="K564" s="207"/>
    </row>
    <row r="565" spans="11:11" ht="15.75" customHeight="1" x14ac:dyDescent="0.25">
      <c r="K565" s="207"/>
    </row>
    <row r="566" spans="11:11" ht="15.75" customHeight="1" x14ac:dyDescent="0.25">
      <c r="K566" s="207"/>
    </row>
    <row r="567" spans="11:11" ht="15.75" customHeight="1" x14ac:dyDescent="0.25">
      <c r="K567" s="207"/>
    </row>
    <row r="568" spans="11:11" ht="15.75" customHeight="1" x14ac:dyDescent="0.25">
      <c r="K568" s="207"/>
    </row>
    <row r="569" spans="11:11" ht="15.75" customHeight="1" x14ac:dyDescent="0.25">
      <c r="K569" s="207"/>
    </row>
    <row r="570" spans="11:11" ht="15.75" customHeight="1" x14ac:dyDescent="0.25">
      <c r="K570" s="207"/>
    </row>
    <row r="571" spans="11:11" ht="15.75" customHeight="1" x14ac:dyDescent="0.25">
      <c r="K571" s="207"/>
    </row>
    <row r="572" spans="11:11" ht="15.75" customHeight="1" x14ac:dyDescent="0.25">
      <c r="K572" s="207"/>
    </row>
    <row r="573" spans="11:11" ht="15.75" customHeight="1" x14ac:dyDescent="0.25">
      <c r="K573" s="207"/>
    </row>
    <row r="574" spans="11:11" ht="15.75" customHeight="1" x14ac:dyDescent="0.25">
      <c r="K574" s="207"/>
    </row>
    <row r="575" spans="11:11" ht="15.75" customHeight="1" x14ac:dyDescent="0.25">
      <c r="K575" s="207"/>
    </row>
    <row r="576" spans="11:11" ht="15.75" customHeight="1" x14ac:dyDescent="0.25">
      <c r="K576" s="207"/>
    </row>
    <row r="577" spans="11:11" ht="15.75" customHeight="1" x14ac:dyDescent="0.25">
      <c r="K577" s="207"/>
    </row>
    <row r="578" spans="11:11" ht="15.75" customHeight="1" x14ac:dyDescent="0.25">
      <c r="K578" s="207"/>
    </row>
    <row r="579" spans="11:11" ht="15.75" customHeight="1" x14ac:dyDescent="0.25">
      <c r="K579" s="207"/>
    </row>
    <row r="580" spans="11:11" ht="15.75" customHeight="1" x14ac:dyDescent="0.25">
      <c r="K580" s="207"/>
    </row>
    <row r="581" spans="11:11" ht="15.75" customHeight="1" x14ac:dyDescent="0.25">
      <c r="K581" s="207"/>
    </row>
    <row r="582" spans="11:11" ht="15.75" customHeight="1" x14ac:dyDescent="0.25">
      <c r="K582" s="207"/>
    </row>
    <row r="583" spans="11:11" ht="15.75" customHeight="1" x14ac:dyDescent="0.25">
      <c r="K583" s="207"/>
    </row>
    <row r="584" spans="11:11" ht="15.75" customHeight="1" x14ac:dyDescent="0.25">
      <c r="K584" s="207"/>
    </row>
    <row r="585" spans="11:11" ht="15.75" customHeight="1" x14ac:dyDescent="0.25">
      <c r="K585" s="207"/>
    </row>
    <row r="586" spans="11:11" ht="15.75" customHeight="1" x14ac:dyDescent="0.25">
      <c r="K586" s="207"/>
    </row>
    <row r="587" spans="11:11" ht="15.75" customHeight="1" x14ac:dyDescent="0.25">
      <c r="K587" s="207"/>
    </row>
    <row r="588" spans="11:11" ht="15.75" customHeight="1" x14ac:dyDescent="0.25">
      <c r="K588" s="207"/>
    </row>
    <row r="589" spans="11:11" ht="15.75" customHeight="1" x14ac:dyDescent="0.25">
      <c r="K589" s="207"/>
    </row>
    <row r="590" spans="11:11" ht="15.75" customHeight="1" x14ac:dyDescent="0.25">
      <c r="K590" s="207"/>
    </row>
    <row r="591" spans="11:11" ht="15.75" customHeight="1" x14ac:dyDescent="0.25">
      <c r="K591" s="207"/>
    </row>
    <row r="592" spans="11:11" ht="15.75" customHeight="1" x14ac:dyDescent="0.25">
      <c r="K592" s="207"/>
    </row>
    <row r="593" spans="11:11" ht="15.75" customHeight="1" x14ac:dyDescent="0.25">
      <c r="K593" s="207"/>
    </row>
    <row r="594" spans="11:11" ht="15.75" customHeight="1" x14ac:dyDescent="0.25">
      <c r="K594" s="207"/>
    </row>
    <row r="595" spans="11:11" ht="15.75" customHeight="1" x14ac:dyDescent="0.25">
      <c r="K595" s="207"/>
    </row>
    <row r="596" spans="11:11" ht="15.75" customHeight="1" x14ac:dyDescent="0.25">
      <c r="K596" s="207"/>
    </row>
    <row r="597" spans="11:11" ht="15.75" customHeight="1" x14ac:dyDescent="0.25">
      <c r="K597" s="207"/>
    </row>
    <row r="598" spans="11:11" ht="15.75" customHeight="1" x14ac:dyDescent="0.25">
      <c r="K598" s="207"/>
    </row>
    <row r="599" spans="11:11" ht="15.75" customHeight="1" x14ac:dyDescent="0.25">
      <c r="K599" s="207"/>
    </row>
    <row r="600" spans="11:11" ht="15.75" customHeight="1" x14ac:dyDescent="0.25">
      <c r="K600" s="207"/>
    </row>
    <row r="601" spans="11:11" ht="15.75" customHeight="1" x14ac:dyDescent="0.25">
      <c r="K601" s="207"/>
    </row>
    <row r="602" spans="11:11" ht="15.75" customHeight="1" x14ac:dyDescent="0.25">
      <c r="K602" s="207"/>
    </row>
    <row r="603" spans="11:11" ht="15.75" customHeight="1" x14ac:dyDescent="0.25">
      <c r="K603" s="207"/>
    </row>
    <row r="604" spans="11:11" ht="15.75" customHeight="1" x14ac:dyDescent="0.25">
      <c r="K604" s="207"/>
    </row>
    <row r="605" spans="11:11" ht="15.75" customHeight="1" x14ac:dyDescent="0.25">
      <c r="K605" s="207"/>
    </row>
    <row r="606" spans="11:11" ht="15.75" customHeight="1" x14ac:dyDescent="0.25">
      <c r="K606" s="207"/>
    </row>
    <row r="607" spans="11:11" ht="15.75" customHeight="1" x14ac:dyDescent="0.25">
      <c r="K607" s="207"/>
    </row>
    <row r="608" spans="11:11" ht="15.75" customHeight="1" x14ac:dyDescent="0.25">
      <c r="K608" s="207"/>
    </row>
    <row r="609" spans="11:11" ht="15.75" customHeight="1" x14ac:dyDescent="0.25">
      <c r="K609" s="207"/>
    </row>
    <row r="610" spans="11:11" ht="15.75" customHeight="1" x14ac:dyDescent="0.25">
      <c r="K610" s="207"/>
    </row>
    <row r="611" spans="11:11" ht="15.75" customHeight="1" x14ac:dyDescent="0.25">
      <c r="K611" s="207"/>
    </row>
    <row r="612" spans="11:11" ht="15.75" customHeight="1" x14ac:dyDescent="0.25">
      <c r="K612" s="207"/>
    </row>
    <row r="613" spans="11:11" ht="15.75" customHeight="1" x14ac:dyDescent="0.25">
      <c r="K613" s="207"/>
    </row>
    <row r="614" spans="11:11" ht="15.75" customHeight="1" x14ac:dyDescent="0.25">
      <c r="K614" s="207"/>
    </row>
    <row r="615" spans="11:11" ht="15.75" customHeight="1" x14ac:dyDescent="0.25">
      <c r="K615" s="207"/>
    </row>
    <row r="616" spans="11:11" ht="15.75" customHeight="1" x14ac:dyDescent="0.25">
      <c r="K616" s="207"/>
    </row>
    <row r="617" spans="11:11" ht="15.75" customHeight="1" x14ac:dyDescent="0.25">
      <c r="K617" s="207"/>
    </row>
    <row r="618" spans="11:11" ht="15.75" customHeight="1" x14ac:dyDescent="0.25">
      <c r="K618" s="207"/>
    </row>
    <row r="619" spans="11:11" ht="15.75" customHeight="1" x14ac:dyDescent="0.25">
      <c r="K619" s="207"/>
    </row>
    <row r="620" spans="11:11" ht="15.75" customHeight="1" x14ac:dyDescent="0.25">
      <c r="K620" s="207"/>
    </row>
    <row r="621" spans="11:11" ht="15.75" customHeight="1" x14ac:dyDescent="0.25">
      <c r="K621" s="207"/>
    </row>
    <row r="622" spans="11:11" ht="15.75" customHeight="1" x14ac:dyDescent="0.25">
      <c r="K622" s="207"/>
    </row>
    <row r="623" spans="11:11" ht="15.75" customHeight="1" x14ac:dyDescent="0.25">
      <c r="K623" s="207"/>
    </row>
    <row r="624" spans="11:11" ht="15.75" customHeight="1" x14ac:dyDescent="0.25">
      <c r="K624" s="207"/>
    </row>
    <row r="625" spans="11:11" ht="15.75" customHeight="1" x14ac:dyDescent="0.25">
      <c r="K625" s="207"/>
    </row>
    <row r="626" spans="11:11" ht="15.75" customHeight="1" x14ac:dyDescent="0.25">
      <c r="K626" s="207"/>
    </row>
    <row r="627" spans="11:11" ht="15.75" customHeight="1" x14ac:dyDescent="0.25">
      <c r="K627" s="207"/>
    </row>
    <row r="628" spans="11:11" ht="15.75" customHeight="1" x14ac:dyDescent="0.25">
      <c r="K628" s="207"/>
    </row>
    <row r="629" spans="11:11" ht="15.75" customHeight="1" x14ac:dyDescent="0.25">
      <c r="K629" s="207"/>
    </row>
    <row r="630" spans="11:11" ht="15.75" customHeight="1" x14ac:dyDescent="0.25">
      <c r="K630" s="207"/>
    </row>
    <row r="631" spans="11:11" ht="15.75" customHeight="1" x14ac:dyDescent="0.25">
      <c r="K631" s="207"/>
    </row>
    <row r="632" spans="11:11" ht="15.75" customHeight="1" x14ac:dyDescent="0.25">
      <c r="K632" s="207"/>
    </row>
    <row r="633" spans="11:11" ht="15.75" customHeight="1" x14ac:dyDescent="0.25">
      <c r="K633" s="207"/>
    </row>
    <row r="634" spans="11:11" ht="15.75" customHeight="1" x14ac:dyDescent="0.25">
      <c r="K634" s="207"/>
    </row>
    <row r="635" spans="11:11" ht="15.75" customHeight="1" x14ac:dyDescent="0.25">
      <c r="K635" s="207"/>
    </row>
    <row r="636" spans="11:11" ht="15.75" customHeight="1" x14ac:dyDescent="0.25">
      <c r="K636" s="207"/>
    </row>
    <row r="637" spans="11:11" ht="15.75" customHeight="1" x14ac:dyDescent="0.25">
      <c r="K637" s="207"/>
    </row>
    <row r="638" spans="11:11" ht="15.75" customHeight="1" x14ac:dyDescent="0.25">
      <c r="K638" s="207"/>
    </row>
    <row r="639" spans="11:11" ht="15.75" customHeight="1" x14ac:dyDescent="0.25">
      <c r="K639" s="207"/>
    </row>
    <row r="640" spans="11:11" ht="15.75" customHeight="1" x14ac:dyDescent="0.25">
      <c r="K640" s="207"/>
    </row>
    <row r="641" spans="11:11" ht="15.75" customHeight="1" x14ac:dyDescent="0.25">
      <c r="K641" s="207"/>
    </row>
    <row r="642" spans="11:11" ht="15.75" customHeight="1" x14ac:dyDescent="0.25">
      <c r="K642" s="207"/>
    </row>
    <row r="643" spans="11:11" ht="15.75" customHeight="1" x14ac:dyDescent="0.25">
      <c r="K643" s="207"/>
    </row>
    <row r="644" spans="11:11" ht="15.75" customHeight="1" x14ac:dyDescent="0.25">
      <c r="K644" s="207"/>
    </row>
    <row r="645" spans="11:11" ht="15.75" customHeight="1" x14ac:dyDescent="0.25">
      <c r="K645" s="207"/>
    </row>
    <row r="646" spans="11:11" ht="15.75" customHeight="1" x14ac:dyDescent="0.25">
      <c r="K646" s="207"/>
    </row>
    <row r="647" spans="11:11" ht="15.75" customHeight="1" x14ac:dyDescent="0.25">
      <c r="K647" s="207"/>
    </row>
    <row r="648" spans="11:11" ht="15.75" customHeight="1" x14ac:dyDescent="0.25">
      <c r="K648" s="207"/>
    </row>
    <row r="649" spans="11:11" ht="15.75" customHeight="1" x14ac:dyDescent="0.25">
      <c r="K649" s="207"/>
    </row>
    <row r="650" spans="11:11" ht="15.75" customHeight="1" x14ac:dyDescent="0.25">
      <c r="K650" s="207"/>
    </row>
    <row r="651" spans="11:11" ht="15.75" customHeight="1" x14ac:dyDescent="0.25">
      <c r="K651" s="207"/>
    </row>
    <row r="652" spans="11:11" ht="15.75" customHeight="1" x14ac:dyDescent="0.25">
      <c r="K652" s="207"/>
    </row>
    <row r="653" spans="11:11" ht="15.75" customHeight="1" x14ac:dyDescent="0.25">
      <c r="K653" s="207"/>
    </row>
    <row r="654" spans="11:11" ht="15.75" customHeight="1" x14ac:dyDescent="0.25">
      <c r="K654" s="207"/>
    </row>
    <row r="655" spans="11:11" ht="15.75" customHeight="1" x14ac:dyDescent="0.25">
      <c r="K655" s="207"/>
    </row>
    <row r="656" spans="11:11" ht="15.75" customHeight="1" x14ac:dyDescent="0.25">
      <c r="K656" s="207"/>
    </row>
    <row r="657" spans="11:11" ht="15.75" customHeight="1" x14ac:dyDescent="0.25">
      <c r="K657" s="207"/>
    </row>
    <row r="658" spans="11:11" ht="15.75" customHeight="1" x14ac:dyDescent="0.25">
      <c r="K658" s="207"/>
    </row>
    <row r="659" spans="11:11" ht="15.75" customHeight="1" x14ac:dyDescent="0.25">
      <c r="K659" s="207"/>
    </row>
    <row r="660" spans="11:11" ht="15.75" customHeight="1" x14ac:dyDescent="0.25">
      <c r="K660" s="207"/>
    </row>
    <row r="661" spans="11:11" ht="15.75" customHeight="1" x14ac:dyDescent="0.25">
      <c r="K661" s="207"/>
    </row>
    <row r="662" spans="11:11" ht="15.75" customHeight="1" x14ac:dyDescent="0.25">
      <c r="K662" s="207"/>
    </row>
    <row r="663" spans="11:11" ht="15.75" customHeight="1" x14ac:dyDescent="0.25">
      <c r="K663" s="207"/>
    </row>
    <row r="664" spans="11:11" ht="15.75" customHeight="1" x14ac:dyDescent="0.25">
      <c r="K664" s="207"/>
    </row>
    <row r="665" spans="11:11" ht="15.75" customHeight="1" x14ac:dyDescent="0.25">
      <c r="K665" s="207"/>
    </row>
    <row r="666" spans="11:11" ht="15.75" customHeight="1" x14ac:dyDescent="0.25">
      <c r="K666" s="207"/>
    </row>
    <row r="667" spans="11:11" ht="15.75" customHeight="1" x14ac:dyDescent="0.25">
      <c r="K667" s="207"/>
    </row>
    <row r="668" spans="11:11" ht="15.75" customHeight="1" x14ac:dyDescent="0.25">
      <c r="K668" s="207"/>
    </row>
    <row r="669" spans="11:11" ht="15.75" customHeight="1" x14ac:dyDescent="0.25">
      <c r="K669" s="207"/>
    </row>
    <row r="670" spans="11:11" ht="15.75" customHeight="1" x14ac:dyDescent="0.25">
      <c r="K670" s="207"/>
    </row>
    <row r="671" spans="11:11" ht="15.75" customHeight="1" x14ac:dyDescent="0.25">
      <c r="K671" s="207"/>
    </row>
    <row r="672" spans="11:11" ht="15.75" customHeight="1" x14ac:dyDescent="0.25">
      <c r="K672" s="207"/>
    </row>
    <row r="673" spans="11:11" ht="15.75" customHeight="1" x14ac:dyDescent="0.25">
      <c r="K673" s="207"/>
    </row>
    <row r="674" spans="11:11" ht="15.75" customHeight="1" x14ac:dyDescent="0.25">
      <c r="K674" s="207"/>
    </row>
    <row r="675" spans="11:11" ht="15.75" customHeight="1" x14ac:dyDescent="0.25">
      <c r="K675" s="207"/>
    </row>
    <row r="676" spans="11:11" ht="15.75" customHeight="1" x14ac:dyDescent="0.25">
      <c r="K676" s="207"/>
    </row>
    <row r="677" spans="11:11" ht="15.75" customHeight="1" x14ac:dyDescent="0.25">
      <c r="K677" s="207"/>
    </row>
    <row r="678" spans="11:11" ht="15.75" customHeight="1" x14ac:dyDescent="0.25">
      <c r="K678" s="207"/>
    </row>
    <row r="679" spans="11:11" ht="15.75" customHeight="1" x14ac:dyDescent="0.25">
      <c r="K679" s="207"/>
    </row>
    <row r="680" spans="11:11" ht="15.75" customHeight="1" x14ac:dyDescent="0.25">
      <c r="K680" s="207"/>
    </row>
    <row r="681" spans="11:11" ht="15.75" customHeight="1" x14ac:dyDescent="0.25">
      <c r="K681" s="207"/>
    </row>
    <row r="682" spans="11:11" ht="15.75" customHeight="1" x14ac:dyDescent="0.25">
      <c r="K682" s="207"/>
    </row>
    <row r="683" spans="11:11" ht="15.75" customHeight="1" x14ac:dyDescent="0.25">
      <c r="K683" s="207"/>
    </row>
    <row r="684" spans="11:11" ht="15.75" customHeight="1" x14ac:dyDescent="0.25">
      <c r="K684" s="207"/>
    </row>
    <row r="685" spans="11:11" ht="15.75" customHeight="1" x14ac:dyDescent="0.25">
      <c r="K685" s="207"/>
    </row>
    <row r="686" spans="11:11" ht="15.75" customHeight="1" x14ac:dyDescent="0.25">
      <c r="K686" s="207"/>
    </row>
    <row r="687" spans="11:11" ht="15.75" customHeight="1" x14ac:dyDescent="0.25">
      <c r="K687" s="207"/>
    </row>
    <row r="688" spans="11:11" ht="15.75" customHeight="1" x14ac:dyDescent="0.25">
      <c r="K688" s="207"/>
    </row>
    <row r="689" spans="11:11" ht="15.75" customHeight="1" x14ac:dyDescent="0.25">
      <c r="K689" s="207"/>
    </row>
    <row r="690" spans="11:11" ht="15.75" customHeight="1" x14ac:dyDescent="0.25">
      <c r="K690" s="207"/>
    </row>
    <row r="691" spans="11:11" ht="15.75" customHeight="1" x14ac:dyDescent="0.25">
      <c r="K691" s="207"/>
    </row>
    <row r="692" spans="11:11" ht="15.75" customHeight="1" x14ac:dyDescent="0.25">
      <c r="K692" s="207"/>
    </row>
    <row r="693" spans="11:11" ht="15.75" customHeight="1" x14ac:dyDescent="0.25">
      <c r="K693" s="207"/>
    </row>
    <row r="694" spans="11:11" ht="15.75" customHeight="1" x14ac:dyDescent="0.25">
      <c r="K694" s="207"/>
    </row>
    <row r="695" spans="11:11" ht="15.75" customHeight="1" x14ac:dyDescent="0.25">
      <c r="K695" s="207"/>
    </row>
    <row r="696" spans="11:11" ht="15.75" customHeight="1" x14ac:dyDescent="0.25">
      <c r="K696" s="207"/>
    </row>
    <row r="697" spans="11:11" ht="15.75" customHeight="1" x14ac:dyDescent="0.25">
      <c r="K697" s="207"/>
    </row>
    <row r="698" spans="11:11" ht="15.75" customHeight="1" x14ac:dyDescent="0.25">
      <c r="K698" s="207"/>
    </row>
    <row r="699" spans="11:11" ht="15.75" customHeight="1" x14ac:dyDescent="0.25">
      <c r="K699" s="207"/>
    </row>
    <row r="700" spans="11:11" ht="15.75" customHeight="1" x14ac:dyDescent="0.25">
      <c r="K700" s="207"/>
    </row>
    <row r="701" spans="11:11" ht="15.75" customHeight="1" x14ac:dyDescent="0.25">
      <c r="K701" s="207"/>
    </row>
    <row r="702" spans="11:11" ht="15.75" customHeight="1" x14ac:dyDescent="0.25">
      <c r="K702" s="207"/>
    </row>
    <row r="703" spans="11:11" ht="15.75" customHeight="1" x14ac:dyDescent="0.25">
      <c r="K703" s="207"/>
    </row>
    <row r="704" spans="11:11" ht="15.75" customHeight="1" x14ac:dyDescent="0.25">
      <c r="K704" s="207"/>
    </row>
    <row r="705" spans="11:11" ht="15.75" customHeight="1" x14ac:dyDescent="0.25">
      <c r="K705" s="207"/>
    </row>
    <row r="706" spans="11:11" ht="15.75" customHeight="1" x14ac:dyDescent="0.25">
      <c r="K706" s="207"/>
    </row>
    <row r="707" spans="11:11" ht="15.75" customHeight="1" x14ac:dyDescent="0.25">
      <c r="K707" s="207"/>
    </row>
    <row r="708" spans="11:11" ht="15.75" customHeight="1" x14ac:dyDescent="0.25">
      <c r="K708" s="207"/>
    </row>
    <row r="709" spans="11:11" ht="15.75" customHeight="1" x14ac:dyDescent="0.25">
      <c r="K709" s="207"/>
    </row>
    <row r="710" spans="11:11" ht="15.75" customHeight="1" x14ac:dyDescent="0.25">
      <c r="K710" s="207"/>
    </row>
    <row r="711" spans="11:11" ht="15.75" customHeight="1" x14ac:dyDescent="0.25">
      <c r="K711" s="207"/>
    </row>
    <row r="712" spans="11:11" ht="15.75" customHeight="1" x14ac:dyDescent="0.25">
      <c r="K712" s="207"/>
    </row>
    <row r="713" spans="11:11" ht="15.75" customHeight="1" x14ac:dyDescent="0.25">
      <c r="K713" s="207"/>
    </row>
    <row r="714" spans="11:11" ht="15.75" customHeight="1" x14ac:dyDescent="0.25">
      <c r="K714" s="207"/>
    </row>
    <row r="715" spans="11:11" ht="15.75" customHeight="1" x14ac:dyDescent="0.25">
      <c r="K715" s="207"/>
    </row>
    <row r="716" spans="11:11" ht="15.75" customHeight="1" x14ac:dyDescent="0.25">
      <c r="K716" s="207"/>
    </row>
    <row r="717" spans="11:11" ht="15.75" customHeight="1" x14ac:dyDescent="0.25">
      <c r="K717" s="207"/>
    </row>
    <row r="718" spans="11:11" ht="15.75" customHeight="1" x14ac:dyDescent="0.25">
      <c r="K718" s="207"/>
    </row>
    <row r="719" spans="11:11" ht="15.75" customHeight="1" x14ac:dyDescent="0.25">
      <c r="K719" s="207"/>
    </row>
    <row r="720" spans="11:11" ht="15.75" customHeight="1" x14ac:dyDescent="0.25">
      <c r="K720" s="207"/>
    </row>
    <row r="721" spans="11:11" ht="15.75" customHeight="1" x14ac:dyDescent="0.25">
      <c r="K721" s="207"/>
    </row>
    <row r="722" spans="11:11" ht="15.75" customHeight="1" x14ac:dyDescent="0.25">
      <c r="K722" s="207"/>
    </row>
    <row r="723" spans="11:11" ht="15.75" customHeight="1" x14ac:dyDescent="0.25">
      <c r="K723" s="207"/>
    </row>
    <row r="724" spans="11:11" ht="15.75" customHeight="1" x14ac:dyDescent="0.25">
      <c r="K724" s="207"/>
    </row>
    <row r="725" spans="11:11" ht="15.75" customHeight="1" x14ac:dyDescent="0.25">
      <c r="K725" s="207"/>
    </row>
    <row r="726" spans="11:11" ht="15.75" customHeight="1" x14ac:dyDescent="0.25">
      <c r="K726" s="207"/>
    </row>
    <row r="727" spans="11:11" ht="15.75" customHeight="1" x14ac:dyDescent="0.25">
      <c r="K727" s="207"/>
    </row>
    <row r="728" spans="11:11" ht="15.75" customHeight="1" x14ac:dyDescent="0.25">
      <c r="K728" s="207"/>
    </row>
    <row r="729" spans="11:11" ht="15.75" customHeight="1" x14ac:dyDescent="0.25">
      <c r="K729" s="207"/>
    </row>
    <row r="730" spans="11:11" ht="15.75" customHeight="1" x14ac:dyDescent="0.25">
      <c r="K730" s="207"/>
    </row>
    <row r="731" spans="11:11" ht="15.75" customHeight="1" x14ac:dyDescent="0.25">
      <c r="K731" s="207"/>
    </row>
    <row r="732" spans="11:11" ht="15.75" customHeight="1" x14ac:dyDescent="0.25">
      <c r="K732" s="207"/>
    </row>
    <row r="733" spans="11:11" ht="15.75" customHeight="1" x14ac:dyDescent="0.25">
      <c r="K733" s="207"/>
    </row>
    <row r="734" spans="11:11" ht="15.75" customHeight="1" x14ac:dyDescent="0.25">
      <c r="K734" s="207"/>
    </row>
    <row r="735" spans="11:11" ht="15.75" customHeight="1" x14ac:dyDescent="0.25">
      <c r="K735" s="207"/>
    </row>
    <row r="736" spans="11:11" ht="15.75" customHeight="1" x14ac:dyDescent="0.25">
      <c r="K736" s="207"/>
    </row>
    <row r="737" spans="11:11" ht="15.75" customHeight="1" x14ac:dyDescent="0.25">
      <c r="K737" s="207"/>
    </row>
    <row r="738" spans="11:11" ht="15.75" customHeight="1" x14ac:dyDescent="0.25">
      <c r="K738" s="207"/>
    </row>
    <row r="739" spans="11:11" ht="15.75" customHeight="1" x14ac:dyDescent="0.25">
      <c r="K739" s="207"/>
    </row>
    <row r="740" spans="11:11" ht="15.75" customHeight="1" x14ac:dyDescent="0.25">
      <c r="K740" s="207"/>
    </row>
    <row r="741" spans="11:11" ht="15.75" customHeight="1" x14ac:dyDescent="0.25">
      <c r="K741" s="207"/>
    </row>
    <row r="742" spans="11:11" ht="15.75" customHeight="1" x14ac:dyDescent="0.25">
      <c r="K742" s="207"/>
    </row>
    <row r="743" spans="11:11" ht="15.75" customHeight="1" x14ac:dyDescent="0.25">
      <c r="K743" s="207"/>
    </row>
    <row r="744" spans="11:11" ht="15.75" customHeight="1" x14ac:dyDescent="0.25">
      <c r="K744" s="207"/>
    </row>
    <row r="745" spans="11:11" ht="15.75" customHeight="1" x14ac:dyDescent="0.25">
      <c r="K745" s="207"/>
    </row>
    <row r="746" spans="11:11" ht="15.75" customHeight="1" x14ac:dyDescent="0.25">
      <c r="K746" s="207"/>
    </row>
    <row r="747" spans="11:11" ht="15.75" customHeight="1" x14ac:dyDescent="0.25">
      <c r="K747" s="207"/>
    </row>
    <row r="748" spans="11:11" ht="15.75" customHeight="1" x14ac:dyDescent="0.25">
      <c r="K748" s="207"/>
    </row>
    <row r="749" spans="11:11" ht="15.75" customHeight="1" x14ac:dyDescent="0.25">
      <c r="K749" s="207"/>
    </row>
    <row r="750" spans="11:11" ht="15.75" customHeight="1" x14ac:dyDescent="0.25">
      <c r="K750" s="207"/>
    </row>
    <row r="751" spans="11:11" ht="15.75" customHeight="1" x14ac:dyDescent="0.25">
      <c r="K751" s="207"/>
    </row>
    <row r="752" spans="11:11" ht="15.75" customHeight="1" x14ac:dyDescent="0.25">
      <c r="K752" s="207"/>
    </row>
    <row r="753" spans="11:11" ht="15.75" customHeight="1" x14ac:dyDescent="0.25">
      <c r="K753" s="207"/>
    </row>
    <row r="754" spans="11:11" ht="15.75" customHeight="1" x14ac:dyDescent="0.25">
      <c r="K754" s="207"/>
    </row>
    <row r="755" spans="11:11" ht="15.75" customHeight="1" x14ac:dyDescent="0.25">
      <c r="K755" s="207"/>
    </row>
    <row r="756" spans="11:11" ht="15.75" customHeight="1" x14ac:dyDescent="0.25">
      <c r="K756" s="207"/>
    </row>
    <row r="757" spans="11:11" ht="15.75" customHeight="1" x14ac:dyDescent="0.25">
      <c r="K757" s="207"/>
    </row>
    <row r="758" spans="11:11" ht="15.75" customHeight="1" x14ac:dyDescent="0.25">
      <c r="K758" s="207"/>
    </row>
    <row r="759" spans="11:11" ht="15.75" customHeight="1" x14ac:dyDescent="0.25">
      <c r="K759" s="207"/>
    </row>
    <row r="760" spans="11:11" ht="15.75" customHeight="1" x14ac:dyDescent="0.25">
      <c r="K760" s="207"/>
    </row>
    <row r="761" spans="11:11" ht="15.75" customHeight="1" x14ac:dyDescent="0.25">
      <c r="K761" s="207"/>
    </row>
    <row r="762" spans="11:11" ht="15.75" customHeight="1" x14ac:dyDescent="0.25">
      <c r="K762" s="207"/>
    </row>
    <row r="763" spans="11:11" ht="15.75" customHeight="1" x14ac:dyDescent="0.25">
      <c r="K763" s="207"/>
    </row>
    <row r="764" spans="11:11" ht="15.75" customHeight="1" x14ac:dyDescent="0.25">
      <c r="K764" s="207"/>
    </row>
    <row r="765" spans="11:11" ht="15.75" customHeight="1" x14ac:dyDescent="0.25">
      <c r="K765" s="207"/>
    </row>
    <row r="766" spans="11:11" ht="15.75" customHeight="1" x14ac:dyDescent="0.25">
      <c r="K766" s="207"/>
    </row>
    <row r="767" spans="11:11" ht="15.75" customHeight="1" x14ac:dyDescent="0.25">
      <c r="K767" s="207"/>
    </row>
    <row r="768" spans="11:11" ht="15.75" customHeight="1" x14ac:dyDescent="0.25">
      <c r="K768" s="207"/>
    </row>
    <row r="769" spans="11:11" ht="15.75" customHeight="1" x14ac:dyDescent="0.25">
      <c r="K769" s="207"/>
    </row>
    <row r="770" spans="11:11" ht="15.75" customHeight="1" x14ac:dyDescent="0.25">
      <c r="K770" s="207"/>
    </row>
    <row r="771" spans="11:11" ht="15.75" customHeight="1" x14ac:dyDescent="0.25">
      <c r="K771" s="207"/>
    </row>
    <row r="772" spans="11:11" ht="15.75" customHeight="1" x14ac:dyDescent="0.25">
      <c r="K772" s="207"/>
    </row>
    <row r="773" spans="11:11" ht="15.75" customHeight="1" x14ac:dyDescent="0.25">
      <c r="K773" s="207"/>
    </row>
    <row r="774" spans="11:11" ht="15.75" customHeight="1" x14ac:dyDescent="0.25">
      <c r="K774" s="207"/>
    </row>
    <row r="775" spans="11:11" ht="15.75" customHeight="1" x14ac:dyDescent="0.25">
      <c r="K775" s="207"/>
    </row>
    <row r="776" spans="11:11" ht="15.75" customHeight="1" x14ac:dyDescent="0.25">
      <c r="K776" s="207"/>
    </row>
    <row r="777" spans="11:11" ht="15.75" customHeight="1" x14ac:dyDescent="0.25">
      <c r="K777" s="207"/>
    </row>
    <row r="778" spans="11:11" ht="15.75" customHeight="1" x14ac:dyDescent="0.25">
      <c r="K778" s="207"/>
    </row>
    <row r="779" spans="11:11" ht="15.75" customHeight="1" x14ac:dyDescent="0.25">
      <c r="K779" s="207"/>
    </row>
    <row r="780" spans="11:11" ht="15.75" customHeight="1" x14ac:dyDescent="0.25">
      <c r="K780" s="207"/>
    </row>
    <row r="781" spans="11:11" ht="15.75" customHeight="1" x14ac:dyDescent="0.25">
      <c r="K781" s="207"/>
    </row>
    <row r="782" spans="11:11" ht="15.75" customHeight="1" x14ac:dyDescent="0.25">
      <c r="K782" s="207"/>
    </row>
    <row r="783" spans="11:11" ht="15.75" customHeight="1" x14ac:dyDescent="0.25">
      <c r="K783" s="207"/>
    </row>
    <row r="784" spans="11:11" ht="15.75" customHeight="1" x14ac:dyDescent="0.25">
      <c r="K784" s="207"/>
    </row>
    <row r="785" spans="11:11" ht="15.75" customHeight="1" x14ac:dyDescent="0.25">
      <c r="K785" s="207"/>
    </row>
    <row r="786" spans="11:11" ht="15.75" customHeight="1" x14ac:dyDescent="0.25">
      <c r="K786" s="207"/>
    </row>
    <row r="787" spans="11:11" ht="15.75" customHeight="1" x14ac:dyDescent="0.25">
      <c r="K787" s="207"/>
    </row>
    <row r="788" spans="11:11" ht="15.75" customHeight="1" x14ac:dyDescent="0.25">
      <c r="K788" s="207"/>
    </row>
    <row r="789" spans="11:11" ht="15.75" customHeight="1" x14ac:dyDescent="0.25">
      <c r="K789" s="207"/>
    </row>
    <row r="790" spans="11:11" ht="15.75" customHeight="1" x14ac:dyDescent="0.25">
      <c r="K790" s="207"/>
    </row>
    <row r="791" spans="11:11" ht="15.75" customHeight="1" x14ac:dyDescent="0.25">
      <c r="K791" s="207"/>
    </row>
    <row r="792" spans="11:11" ht="15.75" customHeight="1" x14ac:dyDescent="0.25">
      <c r="K792" s="207"/>
    </row>
    <row r="793" spans="11:11" ht="15.75" customHeight="1" x14ac:dyDescent="0.25">
      <c r="K793" s="207"/>
    </row>
    <row r="794" spans="11:11" ht="15.75" customHeight="1" x14ac:dyDescent="0.25">
      <c r="K794" s="207"/>
    </row>
    <row r="795" spans="11:11" ht="15.75" customHeight="1" x14ac:dyDescent="0.25">
      <c r="K795" s="207"/>
    </row>
    <row r="796" spans="11:11" ht="15.75" customHeight="1" x14ac:dyDescent="0.25">
      <c r="K796" s="207"/>
    </row>
    <row r="797" spans="11:11" ht="15.75" customHeight="1" x14ac:dyDescent="0.25">
      <c r="K797" s="207"/>
    </row>
    <row r="798" spans="11:11" ht="15.75" customHeight="1" x14ac:dyDescent="0.25">
      <c r="K798" s="207"/>
    </row>
    <row r="799" spans="11:11" ht="15.75" customHeight="1" x14ac:dyDescent="0.25">
      <c r="K799" s="207"/>
    </row>
    <row r="800" spans="11:11" ht="15.75" customHeight="1" x14ac:dyDescent="0.25">
      <c r="K800" s="207"/>
    </row>
    <row r="801" spans="11:11" ht="15.75" customHeight="1" x14ac:dyDescent="0.25">
      <c r="K801" s="207"/>
    </row>
    <row r="802" spans="11:11" ht="15.75" customHeight="1" x14ac:dyDescent="0.25">
      <c r="K802" s="207"/>
    </row>
    <row r="803" spans="11:11" ht="15.75" customHeight="1" x14ac:dyDescent="0.25">
      <c r="K803" s="207"/>
    </row>
    <row r="804" spans="11:11" ht="15.75" customHeight="1" x14ac:dyDescent="0.25">
      <c r="K804" s="207"/>
    </row>
    <row r="805" spans="11:11" ht="15.75" customHeight="1" x14ac:dyDescent="0.25">
      <c r="K805" s="207"/>
    </row>
    <row r="806" spans="11:11" ht="15.75" customHeight="1" x14ac:dyDescent="0.25">
      <c r="K806" s="207"/>
    </row>
    <row r="807" spans="11:11" ht="15.75" customHeight="1" x14ac:dyDescent="0.25">
      <c r="K807" s="207"/>
    </row>
    <row r="808" spans="11:11" ht="15.75" customHeight="1" x14ac:dyDescent="0.25">
      <c r="K808" s="207"/>
    </row>
    <row r="809" spans="11:11" ht="15.75" customHeight="1" x14ac:dyDescent="0.25">
      <c r="K809" s="207"/>
    </row>
    <row r="810" spans="11:11" ht="15.75" customHeight="1" x14ac:dyDescent="0.25">
      <c r="K810" s="207"/>
    </row>
    <row r="811" spans="11:11" ht="15.75" customHeight="1" x14ac:dyDescent="0.25">
      <c r="K811" s="207"/>
    </row>
    <row r="812" spans="11:11" ht="15.75" customHeight="1" x14ac:dyDescent="0.25">
      <c r="K812" s="207"/>
    </row>
    <row r="813" spans="11:11" ht="15.75" customHeight="1" x14ac:dyDescent="0.25">
      <c r="K813" s="207"/>
    </row>
    <row r="814" spans="11:11" ht="15.75" customHeight="1" x14ac:dyDescent="0.25">
      <c r="K814" s="207"/>
    </row>
    <row r="815" spans="11:11" ht="15.75" customHeight="1" x14ac:dyDescent="0.25">
      <c r="K815" s="207"/>
    </row>
    <row r="816" spans="11:11" ht="15.75" customHeight="1" x14ac:dyDescent="0.25">
      <c r="K816" s="207"/>
    </row>
    <row r="817" spans="11:11" ht="15.75" customHeight="1" x14ac:dyDescent="0.25">
      <c r="K817" s="207"/>
    </row>
    <row r="818" spans="11:11" ht="15.75" customHeight="1" x14ac:dyDescent="0.25">
      <c r="K818" s="207"/>
    </row>
    <row r="819" spans="11:11" ht="15.75" customHeight="1" x14ac:dyDescent="0.25">
      <c r="K819" s="207"/>
    </row>
    <row r="820" spans="11:11" ht="15.75" customHeight="1" x14ac:dyDescent="0.25">
      <c r="K820" s="207"/>
    </row>
    <row r="821" spans="11:11" ht="15.75" customHeight="1" x14ac:dyDescent="0.25">
      <c r="K821" s="207"/>
    </row>
    <row r="822" spans="11:11" ht="15.75" customHeight="1" x14ac:dyDescent="0.25">
      <c r="K822" s="207"/>
    </row>
    <row r="823" spans="11:11" ht="15.75" customHeight="1" x14ac:dyDescent="0.25">
      <c r="K823" s="207"/>
    </row>
    <row r="824" spans="11:11" ht="15.75" customHeight="1" x14ac:dyDescent="0.25">
      <c r="K824" s="207"/>
    </row>
    <row r="825" spans="11:11" ht="15.75" customHeight="1" x14ac:dyDescent="0.25">
      <c r="K825" s="207"/>
    </row>
    <row r="826" spans="11:11" ht="15.75" customHeight="1" x14ac:dyDescent="0.25">
      <c r="K826" s="207"/>
    </row>
    <row r="827" spans="11:11" ht="15.75" customHeight="1" x14ac:dyDescent="0.25">
      <c r="K827" s="207"/>
    </row>
    <row r="828" spans="11:11" ht="15.75" customHeight="1" x14ac:dyDescent="0.25">
      <c r="K828" s="207"/>
    </row>
    <row r="829" spans="11:11" ht="15.75" customHeight="1" x14ac:dyDescent="0.25">
      <c r="K829" s="207"/>
    </row>
    <row r="830" spans="11:11" ht="15.75" customHeight="1" x14ac:dyDescent="0.25">
      <c r="K830" s="207"/>
    </row>
    <row r="831" spans="11:11" ht="15.75" customHeight="1" x14ac:dyDescent="0.25">
      <c r="K831" s="207"/>
    </row>
    <row r="832" spans="11:11" ht="15.75" customHeight="1" x14ac:dyDescent="0.25">
      <c r="K832" s="207"/>
    </row>
    <row r="833" spans="11:11" ht="15.75" customHeight="1" x14ac:dyDescent="0.25">
      <c r="K833" s="207"/>
    </row>
    <row r="834" spans="11:11" ht="15.75" customHeight="1" x14ac:dyDescent="0.25">
      <c r="K834" s="207"/>
    </row>
    <row r="835" spans="11:11" ht="15.75" customHeight="1" x14ac:dyDescent="0.25">
      <c r="K835" s="207"/>
    </row>
    <row r="836" spans="11:11" ht="15.75" customHeight="1" x14ac:dyDescent="0.25">
      <c r="K836" s="207"/>
    </row>
    <row r="837" spans="11:11" ht="15.75" customHeight="1" x14ac:dyDescent="0.25">
      <c r="K837" s="207"/>
    </row>
    <row r="838" spans="11:11" ht="15.75" customHeight="1" x14ac:dyDescent="0.25">
      <c r="K838" s="207"/>
    </row>
    <row r="839" spans="11:11" ht="15.75" customHeight="1" x14ac:dyDescent="0.25">
      <c r="K839" s="207"/>
    </row>
    <row r="840" spans="11:11" ht="15.75" customHeight="1" x14ac:dyDescent="0.25">
      <c r="K840" s="207"/>
    </row>
    <row r="841" spans="11:11" ht="15.75" customHeight="1" x14ac:dyDescent="0.25">
      <c r="K841" s="207"/>
    </row>
    <row r="842" spans="11:11" ht="15.75" customHeight="1" x14ac:dyDescent="0.25">
      <c r="K842" s="207"/>
    </row>
    <row r="843" spans="11:11" ht="15.75" customHeight="1" x14ac:dyDescent="0.25">
      <c r="K843" s="207"/>
    </row>
    <row r="844" spans="11:11" ht="15.75" customHeight="1" x14ac:dyDescent="0.25">
      <c r="K844" s="207"/>
    </row>
    <row r="845" spans="11:11" ht="15.75" customHeight="1" x14ac:dyDescent="0.25">
      <c r="K845" s="207"/>
    </row>
    <row r="846" spans="11:11" ht="15.75" customHeight="1" x14ac:dyDescent="0.25">
      <c r="K846" s="207"/>
    </row>
    <row r="847" spans="11:11" ht="15.75" customHeight="1" x14ac:dyDescent="0.25">
      <c r="K847" s="207"/>
    </row>
    <row r="848" spans="11:11" ht="15.75" customHeight="1" x14ac:dyDescent="0.25">
      <c r="K848" s="207"/>
    </row>
    <row r="849" spans="11:11" ht="15.75" customHeight="1" x14ac:dyDescent="0.25">
      <c r="K849" s="207"/>
    </row>
    <row r="850" spans="11:11" ht="15.75" customHeight="1" x14ac:dyDescent="0.25">
      <c r="K850" s="207"/>
    </row>
    <row r="851" spans="11:11" ht="15.75" customHeight="1" x14ac:dyDescent="0.25">
      <c r="K851" s="207"/>
    </row>
    <row r="852" spans="11:11" ht="15.75" customHeight="1" x14ac:dyDescent="0.25">
      <c r="K852" s="207"/>
    </row>
    <row r="853" spans="11:11" ht="15.75" customHeight="1" x14ac:dyDescent="0.25">
      <c r="K853" s="207"/>
    </row>
    <row r="854" spans="11:11" ht="15.75" customHeight="1" x14ac:dyDescent="0.25">
      <c r="K854" s="207"/>
    </row>
    <row r="855" spans="11:11" ht="15.75" customHeight="1" x14ac:dyDescent="0.25">
      <c r="K855" s="207"/>
    </row>
    <row r="856" spans="11:11" ht="15.75" customHeight="1" x14ac:dyDescent="0.25">
      <c r="K856" s="207"/>
    </row>
    <row r="857" spans="11:11" ht="15.75" customHeight="1" x14ac:dyDescent="0.25">
      <c r="K857" s="207"/>
    </row>
    <row r="858" spans="11:11" ht="15.75" customHeight="1" x14ac:dyDescent="0.25">
      <c r="K858" s="207"/>
    </row>
    <row r="859" spans="11:11" ht="15.75" customHeight="1" x14ac:dyDescent="0.25">
      <c r="K859" s="207"/>
    </row>
    <row r="860" spans="11:11" ht="15.75" customHeight="1" x14ac:dyDescent="0.25">
      <c r="K860" s="207"/>
    </row>
    <row r="861" spans="11:11" ht="15.75" customHeight="1" x14ac:dyDescent="0.25">
      <c r="K861" s="207"/>
    </row>
    <row r="862" spans="11:11" ht="15.75" customHeight="1" x14ac:dyDescent="0.25">
      <c r="K862" s="207"/>
    </row>
    <row r="863" spans="11:11" ht="15.75" customHeight="1" x14ac:dyDescent="0.25">
      <c r="K863" s="207"/>
    </row>
    <row r="864" spans="11:11" ht="15.75" customHeight="1" x14ac:dyDescent="0.25">
      <c r="K864" s="207"/>
    </row>
    <row r="865" spans="11:11" ht="15.75" customHeight="1" x14ac:dyDescent="0.25">
      <c r="K865" s="207"/>
    </row>
    <row r="866" spans="11:11" ht="15.75" customHeight="1" x14ac:dyDescent="0.25">
      <c r="K866" s="207"/>
    </row>
    <row r="867" spans="11:11" ht="15.75" customHeight="1" x14ac:dyDescent="0.25">
      <c r="K867" s="207"/>
    </row>
    <row r="868" spans="11:11" ht="15.75" customHeight="1" x14ac:dyDescent="0.25">
      <c r="K868" s="207"/>
    </row>
    <row r="869" spans="11:11" ht="15.75" customHeight="1" x14ac:dyDescent="0.25">
      <c r="K869" s="207"/>
    </row>
    <row r="870" spans="11:11" ht="15.75" customHeight="1" x14ac:dyDescent="0.25">
      <c r="K870" s="207"/>
    </row>
    <row r="871" spans="11:11" ht="15.75" customHeight="1" x14ac:dyDescent="0.25">
      <c r="K871" s="207"/>
    </row>
    <row r="872" spans="11:11" ht="15.75" customHeight="1" x14ac:dyDescent="0.25">
      <c r="K872" s="207"/>
    </row>
    <row r="873" spans="11:11" ht="15.75" customHeight="1" x14ac:dyDescent="0.25">
      <c r="K873" s="207"/>
    </row>
    <row r="874" spans="11:11" ht="15.75" customHeight="1" x14ac:dyDescent="0.25">
      <c r="K874" s="207"/>
    </row>
    <row r="875" spans="11:11" ht="15.75" customHeight="1" x14ac:dyDescent="0.25">
      <c r="K875" s="207"/>
    </row>
    <row r="876" spans="11:11" ht="15.75" customHeight="1" x14ac:dyDescent="0.25">
      <c r="K876" s="207"/>
    </row>
    <row r="877" spans="11:11" ht="15.75" customHeight="1" x14ac:dyDescent="0.25">
      <c r="K877" s="207"/>
    </row>
    <row r="878" spans="11:11" ht="15.75" customHeight="1" x14ac:dyDescent="0.25">
      <c r="K878" s="207"/>
    </row>
    <row r="879" spans="11:11" ht="15.75" customHeight="1" x14ac:dyDescent="0.25">
      <c r="K879" s="207"/>
    </row>
    <row r="880" spans="11:11" ht="15.75" customHeight="1" x14ac:dyDescent="0.25">
      <c r="K880" s="207"/>
    </row>
    <row r="881" spans="11:11" ht="15.75" customHeight="1" x14ac:dyDescent="0.25">
      <c r="K881" s="207"/>
    </row>
    <row r="882" spans="11:11" ht="15.75" customHeight="1" x14ac:dyDescent="0.25">
      <c r="K882" s="207"/>
    </row>
    <row r="883" spans="11:11" ht="15.75" customHeight="1" x14ac:dyDescent="0.25">
      <c r="K883" s="207"/>
    </row>
    <row r="884" spans="11:11" ht="15.75" customHeight="1" x14ac:dyDescent="0.25">
      <c r="K884" s="207"/>
    </row>
    <row r="885" spans="11:11" ht="15.75" customHeight="1" x14ac:dyDescent="0.25">
      <c r="K885" s="207"/>
    </row>
    <row r="886" spans="11:11" ht="15.75" customHeight="1" x14ac:dyDescent="0.25">
      <c r="K886" s="207"/>
    </row>
    <row r="887" spans="11:11" ht="15.75" customHeight="1" x14ac:dyDescent="0.25">
      <c r="K887" s="207"/>
    </row>
    <row r="888" spans="11:11" ht="15.75" customHeight="1" x14ac:dyDescent="0.25">
      <c r="K888" s="207"/>
    </row>
    <row r="889" spans="11:11" ht="15.75" customHeight="1" x14ac:dyDescent="0.25">
      <c r="K889" s="207"/>
    </row>
    <row r="890" spans="11:11" ht="15.75" customHeight="1" x14ac:dyDescent="0.25">
      <c r="K890" s="207"/>
    </row>
    <row r="891" spans="11:11" ht="15.75" customHeight="1" x14ac:dyDescent="0.25">
      <c r="K891" s="207"/>
    </row>
    <row r="892" spans="11:11" ht="15.75" customHeight="1" x14ac:dyDescent="0.25">
      <c r="K892" s="207"/>
    </row>
    <row r="893" spans="11:11" ht="15.75" customHeight="1" x14ac:dyDescent="0.25">
      <c r="K893" s="207"/>
    </row>
    <row r="894" spans="11:11" ht="15.75" customHeight="1" x14ac:dyDescent="0.25">
      <c r="K894" s="207"/>
    </row>
    <row r="895" spans="11:11" ht="15.75" customHeight="1" x14ac:dyDescent="0.25">
      <c r="K895" s="207"/>
    </row>
    <row r="896" spans="11:11" ht="15.75" customHeight="1" x14ac:dyDescent="0.25">
      <c r="K896" s="207"/>
    </row>
    <row r="897" spans="11:11" ht="15.75" customHeight="1" x14ac:dyDescent="0.25">
      <c r="K897" s="207"/>
    </row>
    <row r="898" spans="11:11" ht="15.75" customHeight="1" x14ac:dyDescent="0.25">
      <c r="K898" s="207"/>
    </row>
    <row r="899" spans="11:11" ht="15.75" customHeight="1" x14ac:dyDescent="0.25">
      <c r="K899" s="207"/>
    </row>
    <row r="900" spans="11:11" ht="15.75" customHeight="1" x14ac:dyDescent="0.25">
      <c r="K900" s="207"/>
    </row>
    <row r="901" spans="11:11" ht="15.75" customHeight="1" x14ac:dyDescent="0.25">
      <c r="K901" s="207"/>
    </row>
    <row r="902" spans="11:11" ht="15.75" customHeight="1" x14ac:dyDescent="0.25">
      <c r="K902" s="207"/>
    </row>
    <row r="903" spans="11:11" ht="15.75" customHeight="1" x14ac:dyDescent="0.25">
      <c r="K903" s="207"/>
    </row>
    <row r="904" spans="11:11" ht="15.75" customHeight="1" x14ac:dyDescent="0.25">
      <c r="K904" s="207"/>
    </row>
    <row r="905" spans="11:11" ht="15.75" customHeight="1" x14ac:dyDescent="0.25">
      <c r="K905" s="207"/>
    </row>
    <row r="906" spans="11:11" ht="15.75" customHeight="1" x14ac:dyDescent="0.25">
      <c r="K906" s="207"/>
    </row>
    <row r="907" spans="11:11" ht="15.75" customHeight="1" x14ac:dyDescent="0.25">
      <c r="K907" s="207"/>
    </row>
    <row r="908" spans="11:11" ht="15.75" customHeight="1" x14ac:dyDescent="0.25">
      <c r="K908" s="207"/>
    </row>
    <row r="909" spans="11:11" ht="15.75" customHeight="1" x14ac:dyDescent="0.25">
      <c r="K909" s="207"/>
    </row>
    <row r="910" spans="11:11" ht="15.75" customHeight="1" x14ac:dyDescent="0.25">
      <c r="K910" s="207"/>
    </row>
    <row r="911" spans="11:11" ht="15.75" customHeight="1" x14ac:dyDescent="0.25">
      <c r="K911" s="207"/>
    </row>
    <row r="912" spans="11:11" ht="15.75" customHeight="1" x14ac:dyDescent="0.25">
      <c r="K912" s="207"/>
    </row>
    <row r="913" spans="11:11" ht="15.75" customHeight="1" x14ac:dyDescent="0.25">
      <c r="K913" s="207"/>
    </row>
    <row r="914" spans="11:11" ht="15.75" customHeight="1" x14ac:dyDescent="0.25">
      <c r="K914" s="207"/>
    </row>
    <row r="915" spans="11:11" ht="15.75" customHeight="1" x14ac:dyDescent="0.25">
      <c r="K915" s="207"/>
    </row>
    <row r="916" spans="11:11" ht="15.75" customHeight="1" x14ac:dyDescent="0.25">
      <c r="K916" s="207"/>
    </row>
    <row r="917" spans="11:11" ht="15.75" customHeight="1" x14ac:dyDescent="0.25">
      <c r="K917" s="207"/>
    </row>
    <row r="918" spans="11:11" ht="15.75" customHeight="1" x14ac:dyDescent="0.25">
      <c r="K918" s="207"/>
    </row>
    <row r="919" spans="11:11" ht="15.75" customHeight="1" x14ac:dyDescent="0.25">
      <c r="K919" s="207"/>
    </row>
    <row r="920" spans="11:11" ht="15.75" customHeight="1" x14ac:dyDescent="0.25">
      <c r="K920" s="207"/>
    </row>
    <row r="921" spans="11:11" ht="15.75" customHeight="1" x14ac:dyDescent="0.25">
      <c r="K921" s="207"/>
    </row>
    <row r="922" spans="11:11" ht="15.75" customHeight="1" x14ac:dyDescent="0.25">
      <c r="K922" s="207"/>
    </row>
    <row r="923" spans="11:11" ht="15.75" customHeight="1" x14ac:dyDescent="0.25">
      <c r="K923" s="207"/>
    </row>
    <row r="924" spans="11:11" ht="15.75" customHeight="1" x14ac:dyDescent="0.25">
      <c r="K924" s="207"/>
    </row>
    <row r="925" spans="11:11" ht="15.75" customHeight="1" x14ac:dyDescent="0.25">
      <c r="K925" s="207"/>
    </row>
    <row r="926" spans="11:11" ht="15.75" customHeight="1" x14ac:dyDescent="0.25">
      <c r="K926" s="207"/>
    </row>
    <row r="927" spans="11:11" ht="15.75" customHeight="1" x14ac:dyDescent="0.25">
      <c r="K927" s="207"/>
    </row>
    <row r="928" spans="11:11" ht="15.75" customHeight="1" x14ac:dyDescent="0.25">
      <c r="K928" s="207"/>
    </row>
    <row r="929" spans="11:11" ht="15.75" customHeight="1" x14ac:dyDescent="0.25">
      <c r="K929" s="207"/>
    </row>
    <row r="930" spans="11:11" ht="15.75" customHeight="1" x14ac:dyDescent="0.25">
      <c r="K930" s="207"/>
    </row>
    <row r="931" spans="11:11" ht="15.75" customHeight="1" x14ac:dyDescent="0.25">
      <c r="K931" s="207"/>
    </row>
    <row r="932" spans="11:11" ht="15.75" customHeight="1" x14ac:dyDescent="0.25">
      <c r="K932" s="207"/>
    </row>
    <row r="933" spans="11:11" ht="15.75" customHeight="1" x14ac:dyDescent="0.25">
      <c r="K933" s="207"/>
    </row>
    <row r="934" spans="11:11" ht="15.75" customHeight="1" x14ac:dyDescent="0.25">
      <c r="K934" s="207"/>
    </row>
    <row r="935" spans="11:11" ht="15.75" customHeight="1" x14ac:dyDescent="0.25">
      <c r="K935" s="207"/>
    </row>
    <row r="936" spans="11:11" ht="15.75" customHeight="1" x14ac:dyDescent="0.25">
      <c r="K936" s="207"/>
    </row>
    <row r="937" spans="11:11" ht="15.75" customHeight="1" x14ac:dyDescent="0.25">
      <c r="K937" s="207"/>
    </row>
    <row r="938" spans="11:11" ht="15.75" customHeight="1" x14ac:dyDescent="0.25">
      <c r="K938" s="207"/>
    </row>
    <row r="939" spans="11:11" ht="15.75" customHeight="1" x14ac:dyDescent="0.25">
      <c r="K939" s="207"/>
    </row>
    <row r="940" spans="11:11" ht="15.75" customHeight="1" x14ac:dyDescent="0.25">
      <c r="K940" s="207"/>
    </row>
    <row r="941" spans="11:11" ht="15.75" customHeight="1" x14ac:dyDescent="0.25">
      <c r="K941" s="207"/>
    </row>
    <row r="942" spans="11:11" ht="15.75" customHeight="1" x14ac:dyDescent="0.25">
      <c r="K942" s="207"/>
    </row>
    <row r="943" spans="11:11" ht="15.75" customHeight="1" x14ac:dyDescent="0.25">
      <c r="K943" s="207"/>
    </row>
    <row r="944" spans="11:11" ht="15.75" customHeight="1" x14ac:dyDescent="0.25">
      <c r="K944" s="207"/>
    </row>
    <row r="945" spans="11:11" ht="15.75" customHeight="1" x14ac:dyDescent="0.25">
      <c r="K945" s="207"/>
    </row>
    <row r="946" spans="11:11" ht="15.75" customHeight="1" x14ac:dyDescent="0.25">
      <c r="K946" s="207"/>
    </row>
    <row r="947" spans="11:11" ht="15.75" customHeight="1" x14ac:dyDescent="0.25">
      <c r="K947" s="207"/>
    </row>
    <row r="948" spans="11:11" ht="15.75" customHeight="1" x14ac:dyDescent="0.25">
      <c r="K948" s="207"/>
    </row>
    <row r="949" spans="11:11" ht="15.75" customHeight="1" x14ac:dyDescent="0.25">
      <c r="K949" s="207"/>
    </row>
    <row r="950" spans="11:11" ht="15.75" customHeight="1" x14ac:dyDescent="0.25">
      <c r="K950" s="207"/>
    </row>
    <row r="951" spans="11:11" ht="15.75" customHeight="1" x14ac:dyDescent="0.25">
      <c r="K951" s="207"/>
    </row>
    <row r="952" spans="11:11" ht="15.75" customHeight="1" x14ac:dyDescent="0.25">
      <c r="K952" s="207"/>
    </row>
    <row r="953" spans="11:11" ht="15.75" customHeight="1" x14ac:dyDescent="0.25">
      <c r="K953" s="207"/>
    </row>
    <row r="954" spans="11:11" ht="15.75" customHeight="1" x14ac:dyDescent="0.25">
      <c r="K954" s="207"/>
    </row>
    <row r="955" spans="11:11" ht="15.75" customHeight="1" x14ac:dyDescent="0.25">
      <c r="K955" s="207"/>
    </row>
    <row r="956" spans="11:11" ht="15.75" customHeight="1" x14ac:dyDescent="0.25">
      <c r="K956" s="207"/>
    </row>
    <row r="957" spans="11:11" ht="15.75" customHeight="1" x14ac:dyDescent="0.25">
      <c r="K957" s="207"/>
    </row>
    <row r="958" spans="11:11" ht="15.75" customHeight="1" x14ac:dyDescent="0.25">
      <c r="K958" s="207"/>
    </row>
    <row r="959" spans="11:11" ht="15.75" customHeight="1" x14ac:dyDescent="0.25">
      <c r="K959" s="207"/>
    </row>
    <row r="960" spans="11:11" ht="15.75" customHeight="1" x14ac:dyDescent="0.25">
      <c r="K960" s="207"/>
    </row>
    <row r="961" spans="11:11" ht="15.75" customHeight="1" x14ac:dyDescent="0.25">
      <c r="K961" s="207"/>
    </row>
    <row r="962" spans="11:11" ht="15.75" customHeight="1" x14ac:dyDescent="0.25">
      <c r="K962" s="207"/>
    </row>
    <row r="963" spans="11:11" ht="15.75" customHeight="1" x14ac:dyDescent="0.25">
      <c r="K963" s="207"/>
    </row>
    <row r="964" spans="11:11" ht="15.75" customHeight="1" x14ac:dyDescent="0.25">
      <c r="K964" s="207"/>
    </row>
    <row r="965" spans="11:11" ht="15.75" customHeight="1" x14ac:dyDescent="0.25">
      <c r="K965" s="207"/>
    </row>
    <row r="966" spans="11:11" ht="15.75" customHeight="1" x14ac:dyDescent="0.25">
      <c r="K966" s="207"/>
    </row>
    <row r="967" spans="11:11" ht="15.75" customHeight="1" x14ac:dyDescent="0.25">
      <c r="K967" s="207"/>
    </row>
    <row r="968" spans="11:11" ht="15.75" customHeight="1" x14ac:dyDescent="0.25">
      <c r="K968" s="207"/>
    </row>
    <row r="969" spans="11:11" ht="15.75" customHeight="1" x14ac:dyDescent="0.25">
      <c r="K969" s="207"/>
    </row>
    <row r="970" spans="11:11" ht="15.75" customHeight="1" x14ac:dyDescent="0.25">
      <c r="K970" s="207"/>
    </row>
    <row r="971" spans="11:11" ht="15.75" customHeight="1" x14ac:dyDescent="0.25">
      <c r="K971" s="207"/>
    </row>
    <row r="972" spans="11:11" ht="15.75" customHeight="1" x14ac:dyDescent="0.25">
      <c r="K972" s="207"/>
    </row>
    <row r="973" spans="11:11" ht="15.75" customHeight="1" x14ac:dyDescent="0.25">
      <c r="K973" s="207"/>
    </row>
    <row r="974" spans="11:11" ht="15.75" customHeight="1" x14ac:dyDescent="0.25">
      <c r="K974" s="207"/>
    </row>
    <row r="975" spans="11:11" ht="15.75" customHeight="1" x14ac:dyDescent="0.25">
      <c r="K975" s="207"/>
    </row>
    <row r="976" spans="11:11" ht="15.75" customHeight="1" x14ac:dyDescent="0.25">
      <c r="K976" s="207"/>
    </row>
    <row r="977" spans="11:11" ht="15.75" customHeight="1" x14ac:dyDescent="0.25">
      <c r="K977" s="207"/>
    </row>
    <row r="978" spans="11:11" ht="15.75" customHeight="1" x14ac:dyDescent="0.25">
      <c r="K978" s="207"/>
    </row>
    <row r="979" spans="11:11" ht="15.75" customHeight="1" x14ac:dyDescent="0.25">
      <c r="K979" s="207"/>
    </row>
    <row r="980" spans="11:11" ht="15.75" customHeight="1" x14ac:dyDescent="0.25">
      <c r="K980" s="207"/>
    </row>
    <row r="981" spans="11:11" ht="15.75" customHeight="1" x14ac:dyDescent="0.25">
      <c r="K981" s="207"/>
    </row>
    <row r="982" spans="11:11" ht="15.75" customHeight="1" x14ac:dyDescent="0.25">
      <c r="K982" s="207"/>
    </row>
    <row r="983" spans="11:11" ht="15.75" customHeight="1" x14ac:dyDescent="0.25">
      <c r="K983" s="207"/>
    </row>
    <row r="984" spans="11:11" ht="15.75" customHeight="1" x14ac:dyDescent="0.25">
      <c r="K984" s="207"/>
    </row>
    <row r="985" spans="11:11" ht="15.75" customHeight="1" x14ac:dyDescent="0.25">
      <c r="K985" s="207"/>
    </row>
    <row r="986" spans="11:11" ht="15.75" customHeight="1" x14ac:dyDescent="0.25">
      <c r="K986" s="207"/>
    </row>
    <row r="987" spans="11:11" ht="15.75" customHeight="1" x14ac:dyDescent="0.25">
      <c r="K987" s="207"/>
    </row>
    <row r="988" spans="11:11" ht="15.75" customHeight="1" x14ac:dyDescent="0.25">
      <c r="K988" s="207"/>
    </row>
    <row r="989" spans="11:11" ht="15.75" customHeight="1" x14ac:dyDescent="0.25">
      <c r="K989" s="207"/>
    </row>
    <row r="990" spans="11:11" ht="15.75" customHeight="1" x14ac:dyDescent="0.25">
      <c r="K990" s="207"/>
    </row>
    <row r="991" spans="11:11" ht="15.75" customHeight="1" x14ac:dyDescent="0.25">
      <c r="K991" s="207"/>
    </row>
    <row r="992" spans="11:11" ht="15.75" customHeight="1" x14ac:dyDescent="0.25">
      <c r="K992" s="207"/>
    </row>
    <row r="993" spans="11:11" ht="15.75" customHeight="1" x14ac:dyDescent="0.25">
      <c r="K993" s="207"/>
    </row>
    <row r="994" spans="11:11" ht="15.75" customHeight="1" x14ac:dyDescent="0.25">
      <c r="K994" s="207"/>
    </row>
    <row r="995" spans="11:11" ht="15.75" customHeight="1" x14ac:dyDescent="0.25">
      <c r="K995" s="207"/>
    </row>
    <row r="996" spans="11:11" ht="15.75" customHeight="1" x14ac:dyDescent="0.25">
      <c r="K996" s="207"/>
    </row>
    <row r="997" spans="11:11" ht="15.75" customHeight="1" x14ac:dyDescent="0.25">
      <c r="K997" s="207"/>
    </row>
    <row r="998" spans="11:11" ht="15.75" customHeight="1" x14ac:dyDescent="0.25">
      <c r="K998" s="207"/>
    </row>
    <row r="999" spans="11:11" ht="15.75" customHeight="1" x14ac:dyDescent="0.25">
      <c r="K999" s="207"/>
    </row>
    <row r="1000" spans="11:11" ht="15.75" customHeight="1" x14ac:dyDescent="0.25">
      <c r="K1000" s="207"/>
    </row>
  </sheetData>
  <mergeCells count="10">
    <mergeCell ref="H8:I8"/>
    <mergeCell ref="J8:J9"/>
    <mergeCell ref="K8:K9"/>
    <mergeCell ref="H7:I7"/>
    <mergeCell ref="A8:A9"/>
    <mergeCell ref="B8:B9"/>
    <mergeCell ref="C8:C9"/>
    <mergeCell ref="D8:D9"/>
    <mergeCell ref="E8:F8"/>
    <mergeCell ref="G8:G9"/>
  </mergeCells>
  <pageMargins left="0.22" right="0.16" top="0.74803149606299213" bottom="0.74803149606299213"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topLeftCell="A10" workbookViewId="0">
      <selection activeCell="B3" sqref="B3"/>
    </sheetView>
  </sheetViews>
  <sheetFormatPr baseColWidth="10" defaultColWidth="12.625" defaultRowHeight="15" customHeight="1" x14ac:dyDescent="0.2"/>
  <cols>
    <col min="1" max="1" width="34.625" customWidth="1"/>
    <col min="2" max="2" width="16" customWidth="1"/>
  </cols>
  <sheetData>
    <row r="1" spans="1:11" x14ac:dyDescent="0.25">
      <c r="A1" s="35"/>
      <c r="B1" s="36"/>
      <c r="C1" s="36"/>
      <c r="D1" s="36"/>
      <c r="E1" s="36"/>
      <c r="F1" s="36"/>
      <c r="G1" s="37"/>
      <c r="H1" s="36"/>
      <c r="I1" s="36"/>
      <c r="J1" s="36"/>
      <c r="K1" s="38"/>
    </row>
    <row r="2" spans="1:11" x14ac:dyDescent="0.25">
      <c r="A2" s="39" t="s">
        <v>105</v>
      </c>
      <c r="B2" s="40"/>
      <c r="C2" s="40"/>
      <c r="D2" s="40"/>
      <c r="E2" s="40"/>
      <c r="F2" s="40"/>
      <c r="G2" s="41"/>
      <c r="H2" s="40"/>
      <c r="I2" s="40"/>
      <c r="J2" s="40"/>
      <c r="K2" s="42" t="s">
        <v>106</v>
      </c>
    </row>
    <row r="3" spans="1:11" x14ac:dyDescent="0.25">
      <c r="A3" s="43" t="s">
        <v>107</v>
      </c>
      <c r="B3" s="40"/>
      <c r="C3" s="40"/>
      <c r="D3" s="40"/>
      <c r="E3" s="40"/>
      <c r="F3" s="40"/>
      <c r="G3" s="41"/>
      <c r="H3" s="40"/>
      <c r="I3" s="40"/>
      <c r="J3" s="40"/>
      <c r="K3" s="44"/>
    </row>
    <row r="4" spans="1:11" x14ac:dyDescent="0.25">
      <c r="A4" s="718" t="s">
        <v>3189</v>
      </c>
      <c r="B4" s="40"/>
      <c r="C4" s="40"/>
      <c r="D4" s="40"/>
      <c r="E4" s="40"/>
      <c r="F4" s="40"/>
      <c r="G4" s="41"/>
      <c r="H4" s="40"/>
      <c r="I4" s="40"/>
      <c r="J4" s="40"/>
      <c r="K4" s="44"/>
    </row>
    <row r="5" spans="1:11" x14ac:dyDescent="0.25">
      <c r="A5" s="46"/>
      <c r="B5" s="40"/>
      <c r="C5" s="40"/>
      <c r="D5" s="40"/>
      <c r="E5" s="40"/>
      <c r="F5" s="40"/>
      <c r="G5" s="41"/>
      <c r="H5" s="40"/>
      <c r="I5" s="40"/>
      <c r="J5" s="40"/>
      <c r="K5" s="44"/>
    </row>
    <row r="6" spans="1:11" x14ac:dyDescent="0.25">
      <c r="A6" s="35"/>
      <c r="B6" s="36"/>
      <c r="C6" s="36"/>
      <c r="D6" s="36"/>
      <c r="E6" s="36"/>
      <c r="F6" s="36"/>
      <c r="G6" s="37"/>
      <c r="H6" s="36"/>
      <c r="I6" s="36"/>
      <c r="J6" s="36"/>
      <c r="K6" s="38"/>
    </row>
    <row r="7" spans="1:11" x14ac:dyDescent="0.25">
      <c r="A7" s="47" t="s">
        <v>108</v>
      </c>
      <c r="B7" s="48" t="s">
        <v>109</v>
      </c>
      <c r="C7" s="48" t="s">
        <v>110</v>
      </c>
      <c r="D7" s="48"/>
      <c r="E7" s="951" t="s">
        <v>111</v>
      </c>
      <c r="F7" s="952"/>
      <c r="G7" s="50" t="s">
        <v>112</v>
      </c>
      <c r="H7" s="951" t="s">
        <v>113</v>
      </c>
      <c r="I7" s="952"/>
      <c r="J7" s="48" t="s">
        <v>114</v>
      </c>
      <c r="K7" s="50" t="s">
        <v>115</v>
      </c>
    </row>
    <row r="8" spans="1:11" ht="15" customHeight="1" x14ac:dyDescent="0.2">
      <c r="A8" s="945" t="s">
        <v>116</v>
      </c>
      <c r="B8" s="947" t="s">
        <v>117</v>
      </c>
      <c r="C8" s="948" t="s">
        <v>118</v>
      </c>
      <c r="D8" s="948" t="s">
        <v>119</v>
      </c>
      <c r="E8" s="949" t="s">
        <v>120</v>
      </c>
      <c r="F8" s="950"/>
      <c r="G8" s="954" t="s">
        <v>121</v>
      </c>
      <c r="H8" s="949" t="s">
        <v>122</v>
      </c>
      <c r="I8" s="950"/>
      <c r="J8" s="948" t="s">
        <v>123</v>
      </c>
      <c r="K8" s="953" t="s">
        <v>124</v>
      </c>
    </row>
    <row r="9" spans="1:11" ht="15" customHeight="1" x14ac:dyDescent="0.2">
      <c r="A9" s="946"/>
      <c r="B9" s="946"/>
      <c r="C9" s="946"/>
      <c r="D9" s="946"/>
      <c r="E9" s="51" t="s">
        <v>125</v>
      </c>
      <c r="F9" s="51" t="s">
        <v>126</v>
      </c>
      <c r="G9" s="946"/>
      <c r="H9" s="52" t="s">
        <v>125</v>
      </c>
      <c r="I9" s="52" t="s">
        <v>126</v>
      </c>
      <c r="J9" s="946"/>
      <c r="K9" s="946"/>
    </row>
    <row r="10" spans="1:11" x14ac:dyDescent="0.25">
      <c r="A10" s="53" t="s">
        <v>127</v>
      </c>
      <c r="B10" s="54"/>
      <c r="C10" s="54"/>
      <c r="D10" s="54"/>
      <c r="E10" s="54"/>
      <c r="F10" s="54"/>
      <c r="G10" s="55"/>
      <c r="H10" s="54"/>
      <c r="I10" s="54"/>
      <c r="J10" s="54"/>
      <c r="K10" s="56">
        <f>SUM(K11)</f>
        <v>0</v>
      </c>
    </row>
    <row r="11" spans="1:11" x14ac:dyDescent="0.25">
      <c r="A11" s="57"/>
      <c r="B11" s="58"/>
      <c r="C11" s="58"/>
      <c r="D11" s="59"/>
      <c r="E11" s="59"/>
      <c r="F11" s="59"/>
      <c r="G11" s="60"/>
      <c r="H11" s="58"/>
      <c r="I11" s="58"/>
      <c r="J11" s="58"/>
      <c r="K11" s="61"/>
    </row>
    <row r="12" spans="1:11" x14ac:dyDescent="0.25">
      <c r="A12" s="53" t="s">
        <v>128</v>
      </c>
      <c r="B12" s="54"/>
      <c r="C12" s="54"/>
      <c r="D12" s="62"/>
      <c r="E12" s="62"/>
      <c r="F12" s="62"/>
      <c r="G12" s="55"/>
      <c r="H12" s="54"/>
      <c r="I12" s="54"/>
      <c r="J12" s="54"/>
      <c r="K12" s="56">
        <f>SUM(K13:K16)</f>
        <v>774424.62</v>
      </c>
    </row>
    <row r="13" spans="1:11" x14ac:dyDescent="0.25">
      <c r="A13" s="57" t="s">
        <v>129</v>
      </c>
      <c r="B13" s="58" t="s">
        <v>130</v>
      </c>
      <c r="C13" s="58" t="s">
        <v>131</v>
      </c>
      <c r="D13" s="59"/>
      <c r="E13" s="59"/>
      <c r="F13" s="59"/>
      <c r="G13" s="60">
        <v>150</v>
      </c>
      <c r="H13" s="58"/>
      <c r="I13" s="58"/>
      <c r="J13" s="58" t="s">
        <v>132</v>
      </c>
      <c r="K13" s="61">
        <v>272697.98</v>
      </c>
    </row>
    <row r="14" spans="1:11" x14ac:dyDescent="0.25">
      <c r="A14" s="57" t="s">
        <v>133</v>
      </c>
      <c r="B14" s="58" t="s">
        <v>130</v>
      </c>
      <c r="C14" s="58" t="s">
        <v>131</v>
      </c>
      <c r="D14" s="59"/>
      <c r="E14" s="59"/>
      <c r="F14" s="59"/>
      <c r="G14" s="60">
        <v>150</v>
      </c>
      <c r="H14" s="58"/>
      <c r="I14" s="58"/>
      <c r="J14" s="58" t="s">
        <v>132</v>
      </c>
      <c r="K14" s="61">
        <v>302927.98</v>
      </c>
    </row>
    <row r="15" spans="1:11" x14ac:dyDescent="0.25">
      <c r="A15" s="57" t="s">
        <v>134</v>
      </c>
      <c r="B15" s="58" t="s">
        <v>130</v>
      </c>
      <c r="C15" s="58" t="s">
        <v>131</v>
      </c>
      <c r="D15" s="59"/>
      <c r="E15" s="59"/>
      <c r="F15" s="59"/>
      <c r="G15" s="60">
        <v>100</v>
      </c>
      <c r="H15" s="58"/>
      <c r="I15" s="58"/>
      <c r="J15" s="58" t="s">
        <v>132</v>
      </c>
      <c r="K15" s="61">
        <v>198798.66</v>
      </c>
    </row>
    <row r="16" spans="1:11" x14ac:dyDescent="0.25">
      <c r="A16" s="57"/>
      <c r="B16" s="58"/>
      <c r="C16" s="58"/>
      <c r="D16" s="59"/>
      <c r="E16" s="59"/>
      <c r="F16" s="59"/>
      <c r="G16" s="60"/>
      <c r="H16" s="58"/>
      <c r="I16" s="58"/>
      <c r="J16" s="58"/>
      <c r="K16" s="61"/>
    </row>
    <row r="17" spans="1:11" x14ac:dyDescent="0.25">
      <c r="A17" s="53" t="s">
        <v>135</v>
      </c>
      <c r="B17" s="54"/>
      <c r="C17" s="54"/>
      <c r="D17" s="62"/>
      <c r="E17" s="62"/>
      <c r="F17" s="62"/>
      <c r="G17" s="55"/>
      <c r="H17" s="54"/>
      <c r="I17" s="54"/>
      <c r="J17" s="54"/>
      <c r="K17" s="56">
        <f>SUM(K18:K19)</f>
        <v>140373.75</v>
      </c>
    </row>
    <row r="18" spans="1:11" x14ac:dyDescent="0.25">
      <c r="A18" s="57" t="s">
        <v>136</v>
      </c>
      <c r="B18" s="58" t="s">
        <v>137</v>
      </c>
      <c r="C18" s="58" t="s">
        <v>138</v>
      </c>
      <c r="D18" s="59"/>
      <c r="E18" s="59"/>
      <c r="F18" s="59"/>
      <c r="G18" s="60"/>
      <c r="H18" s="58" t="s">
        <v>139</v>
      </c>
      <c r="I18" s="58" t="s">
        <v>140</v>
      </c>
      <c r="J18" s="58" t="s">
        <v>132</v>
      </c>
      <c r="K18" s="60">
        <v>140373.75</v>
      </c>
    </row>
    <row r="19" spans="1:11" x14ac:dyDescent="0.25">
      <c r="A19" s="57"/>
      <c r="B19" s="63"/>
      <c r="C19" s="63"/>
      <c r="D19" s="59"/>
      <c r="E19" s="59"/>
      <c r="F19" s="59"/>
      <c r="G19" s="64"/>
      <c r="H19" s="63"/>
      <c r="I19" s="63"/>
      <c r="J19" s="63"/>
      <c r="K19" s="64"/>
    </row>
    <row r="20" spans="1:11" x14ac:dyDescent="0.25">
      <c r="A20" s="53" t="s">
        <v>141</v>
      </c>
      <c r="B20" s="54"/>
      <c r="C20" s="54"/>
      <c r="D20" s="62"/>
      <c r="E20" s="62"/>
      <c r="F20" s="62"/>
      <c r="G20" s="55"/>
      <c r="H20" s="54"/>
      <c r="I20" s="54"/>
      <c r="J20" s="54"/>
      <c r="K20" s="56">
        <f>SUM(K21:K31)</f>
        <v>250122.5</v>
      </c>
    </row>
    <row r="21" spans="1:11" x14ac:dyDescent="0.25">
      <c r="A21" s="65" t="s">
        <v>142</v>
      </c>
      <c r="B21" s="58"/>
      <c r="C21" s="58"/>
      <c r="D21" s="59"/>
      <c r="E21" s="59"/>
      <c r="F21" s="59"/>
      <c r="G21" s="60"/>
      <c r="H21" s="60">
        <v>525</v>
      </c>
      <c r="I21" s="60">
        <v>475</v>
      </c>
      <c r="J21" s="58" t="s">
        <v>132</v>
      </c>
      <c r="K21" s="61">
        <v>67255</v>
      </c>
    </row>
    <row r="22" spans="1:11" x14ac:dyDescent="0.25">
      <c r="A22" s="65" t="s">
        <v>143</v>
      </c>
      <c r="B22" s="58" t="s">
        <v>144</v>
      </c>
      <c r="C22" s="58"/>
      <c r="D22" s="59"/>
      <c r="E22" s="59"/>
      <c r="F22" s="59"/>
      <c r="G22" s="60">
        <v>500</v>
      </c>
      <c r="H22" s="60"/>
      <c r="I22" s="60"/>
      <c r="J22" s="58" t="s">
        <v>132</v>
      </c>
      <c r="K22" s="61">
        <v>29100</v>
      </c>
    </row>
    <row r="23" spans="1:11" x14ac:dyDescent="0.25">
      <c r="A23" s="65" t="s">
        <v>145</v>
      </c>
      <c r="B23" s="58" t="s">
        <v>146</v>
      </c>
      <c r="C23" s="58" t="s">
        <v>146</v>
      </c>
      <c r="D23" s="59"/>
      <c r="E23" s="59"/>
      <c r="F23" s="59"/>
      <c r="G23" s="60">
        <v>400</v>
      </c>
      <c r="H23" s="60"/>
      <c r="I23" s="60"/>
      <c r="J23" s="58" t="s">
        <v>132</v>
      </c>
      <c r="K23" s="61">
        <v>4000</v>
      </c>
    </row>
    <row r="24" spans="1:11" x14ac:dyDescent="0.25">
      <c r="A24" s="65" t="s">
        <v>147</v>
      </c>
      <c r="B24" s="58" t="s">
        <v>148</v>
      </c>
      <c r="C24" s="58"/>
      <c r="D24" s="59"/>
      <c r="E24" s="59"/>
      <c r="F24" s="59"/>
      <c r="G24" s="60">
        <v>1550</v>
      </c>
      <c r="H24" s="60"/>
      <c r="I24" s="60"/>
      <c r="J24" s="58" t="s">
        <v>132</v>
      </c>
      <c r="K24" s="61">
        <v>14700</v>
      </c>
    </row>
    <row r="25" spans="1:11" x14ac:dyDescent="0.25">
      <c r="A25" s="65" t="s">
        <v>149</v>
      </c>
      <c r="B25" s="58" t="s">
        <v>144</v>
      </c>
      <c r="C25" s="58" t="s">
        <v>144</v>
      </c>
      <c r="D25" s="59"/>
      <c r="E25" s="59"/>
      <c r="F25" s="59"/>
      <c r="G25" s="60">
        <v>800</v>
      </c>
      <c r="H25" s="60"/>
      <c r="I25" s="60"/>
      <c r="J25" s="58" t="s">
        <v>132</v>
      </c>
      <c r="K25" s="61">
        <v>18350</v>
      </c>
    </row>
    <row r="26" spans="1:11" x14ac:dyDescent="0.25">
      <c r="A26" s="65" t="s">
        <v>150</v>
      </c>
      <c r="B26" s="58"/>
      <c r="C26" s="58"/>
      <c r="D26" s="59"/>
      <c r="E26" s="59"/>
      <c r="F26" s="59"/>
      <c r="G26" s="60">
        <v>200</v>
      </c>
      <c r="H26" s="60"/>
      <c r="I26" s="60"/>
      <c r="J26" s="58" t="s">
        <v>132</v>
      </c>
      <c r="K26" s="61">
        <v>10650</v>
      </c>
    </row>
    <row r="27" spans="1:11" x14ac:dyDescent="0.25">
      <c r="A27" s="65" t="s">
        <v>151</v>
      </c>
      <c r="B27" s="58"/>
      <c r="C27" s="58"/>
      <c r="D27" s="59"/>
      <c r="E27" s="59"/>
      <c r="F27" s="59"/>
      <c r="G27" s="60">
        <v>1500</v>
      </c>
      <c r="H27" s="60"/>
      <c r="I27" s="60"/>
      <c r="J27" s="58"/>
      <c r="K27" s="61">
        <v>1400</v>
      </c>
    </row>
    <row r="28" spans="1:11" x14ac:dyDescent="0.25">
      <c r="A28" s="65" t="s">
        <v>152</v>
      </c>
      <c r="B28" s="58"/>
      <c r="C28" s="58"/>
      <c r="D28" s="59"/>
      <c r="E28" s="59"/>
      <c r="F28" s="59"/>
      <c r="G28" s="60"/>
      <c r="H28" s="60">
        <v>400</v>
      </c>
      <c r="I28" s="60">
        <v>500</v>
      </c>
      <c r="J28" s="58"/>
      <c r="K28" s="61">
        <v>41867.5</v>
      </c>
    </row>
    <row r="29" spans="1:11" x14ac:dyDescent="0.25">
      <c r="A29" s="65" t="s">
        <v>153</v>
      </c>
      <c r="B29" s="58" t="s">
        <v>144</v>
      </c>
      <c r="C29" s="58" t="s">
        <v>144</v>
      </c>
      <c r="D29" s="59"/>
      <c r="E29" s="59"/>
      <c r="F29" s="59"/>
      <c r="G29" s="60">
        <v>1000</v>
      </c>
      <c r="H29" s="60"/>
      <c r="I29" s="60"/>
      <c r="J29" s="58" t="s">
        <v>132</v>
      </c>
      <c r="K29" s="61">
        <v>41900</v>
      </c>
    </row>
    <row r="30" spans="1:11" x14ac:dyDescent="0.25">
      <c r="A30" s="65" t="s">
        <v>154</v>
      </c>
      <c r="B30" s="58" t="s">
        <v>144</v>
      </c>
      <c r="C30" s="58" t="s">
        <v>144</v>
      </c>
      <c r="D30" s="59"/>
      <c r="E30" s="59"/>
      <c r="F30" s="59"/>
      <c r="G30" s="60">
        <v>450</v>
      </c>
      <c r="H30" s="60"/>
      <c r="I30" s="60"/>
      <c r="J30" s="58" t="s">
        <v>132</v>
      </c>
      <c r="K30" s="61">
        <v>1300</v>
      </c>
    </row>
    <row r="31" spans="1:11" x14ac:dyDescent="0.25">
      <c r="A31" s="57" t="s">
        <v>155</v>
      </c>
      <c r="B31" s="58" t="s">
        <v>156</v>
      </c>
      <c r="C31" s="58"/>
      <c r="D31" s="59"/>
      <c r="E31" s="59"/>
      <c r="F31" s="59"/>
      <c r="G31" s="60"/>
      <c r="H31" s="60"/>
      <c r="I31" s="60"/>
      <c r="J31" s="58" t="s">
        <v>157</v>
      </c>
      <c r="K31" s="61">
        <v>19600</v>
      </c>
    </row>
    <row r="32" spans="1:11" x14ac:dyDescent="0.25">
      <c r="A32" s="53" t="s">
        <v>158</v>
      </c>
      <c r="B32" s="54"/>
      <c r="C32" s="54"/>
      <c r="D32" s="62"/>
      <c r="E32" s="62"/>
      <c r="F32" s="62"/>
      <c r="G32" s="55"/>
      <c r="H32" s="55"/>
      <c r="I32" s="55"/>
      <c r="J32" s="54"/>
      <c r="K32" s="56">
        <f>SUM(K33:K34)</f>
        <v>31600</v>
      </c>
    </row>
    <row r="33" spans="1:11" x14ac:dyDescent="0.25">
      <c r="A33" s="57" t="s">
        <v>159</v>
      </c>
      <c r="B33" s="58" t="s">
        <v>160</v>
      </c>
      <c r="C33" s="58"/>
      <c r="D33" s="59"/>
      <c r="E33" s="59"/>
      <c r="F33" s="59"/>
      <c r="G33" s="60">
        <v>4500</v>
      </c>
      <c r="H33" s="60">
        <v>4500</v>
      </c>
      <c r="I33" s="60">
        <v>5000</v>
      </c>
      <c r="J33" s="58" t="s">
        <v>132</v>
      </c>
      <c r="K33" s="61">
        <v>9000</v>
      </c>
    </row>
    <row r="34" spans="1:11" x14ac:dyDescent="0.25">
      <c r="A34" s="57" t="s">
        <v>161</v>
      </c>
      <c r="B34" s="58" t="s">
        <v>162</v>
      </c>
      <c r="C34" s="58"/>
      <c r="D34" s="59"/>
      <c r="E34" s="59"/>
      <c r="F34" s="59"/>
      <c r="G34" s="60">
        <v>200</v>
      </c>
      <c r="H34" s="60"/>
      <c r="I34" s="60"/>
      <c r="J34" s="58" t="s">
        <v>132</v>
      </c>
      <c r="K34" s="61">
        <v>22600</v>
      </c>
    </row>
    <row r="35" spans="1:11" x14ac:dyDescent="0.25">
      <c r="A35" s="66"/>
      <c r="B35" s="58"/>
      <c r="C35" s="58"/>
      <c r="D35" s="59"/>
      <c r="E35" s="59"/>
      <c r="F35" s="59"/>
      <c r="G35" s="60"/>
      <c r="H35" s="60"/>
      <c r="I35" s="60"/>
      <c r="J35" s="58"/>
      <c r="K35" s="61"/>
    </row>
    <row r="36" spans="1:11" x14ac:dyDescent="0.25">
      <c r="A36" s="53" t="s">
        <v>163</v>
      </c>
      <c r="B36" s="54"/>
      <c r="C36" s="54"/>
      <c r="D36" s="62"/>
      <c r="E36" s="62"/>
      <c r="F36" s="62"/>
      <c r="G36" s="55"/>
      <c r="H36" s="55"/>
      <c r="I36" s="55"/>
      <c r="J36" s="54"/>
      <c r="K36" s="56">
        <f>SUM(K37:K39)</f>
        <v>0</v>
      </c>
    </row>
    <row r="37" spans="1:11" x14ac:dyDescent="0.25">
      <c r="A37" s="66"/>
      <c r="B37" s="58"/>
      <c r="C37" s="58"/>
      <c r="D37" s="59"/>
      <c r="E37" s="59"/>
      <c r="F37" s="59"/>
      <c r="G37" s="60"/>
      <c r="H37" s="60"/>
      <c r="I37" s="60"/>
      <c r="J37" s="58"/>
      <c r="K37" s="61"/>
    </row>
    <row r="38" spans="1:11" x14ac:dyDescent="0.25">
      <c r="A38" s="66"/>
      <c r="B38" s="58"/>
      <c r="C38" s="58"/>
      <c r="D38" s="59"/>
      <c r="E38" s="59"/>
      <c r="F38" s="59"/>
      <c r="G38" s="60"/>
      <c r="H38" s="60"/>
      <c r="I38" s="60"/>
      <c r="J38" s="58"/>
      <c r="K38" s="61"/>
    </row>
    <row r="39" spans="1:11" x14ac:dyDescent="0.25">
      <c r="A39" s="66"/>
      <c r="B39" s="58"/>
      <c r="C39" s="58"/>
      <c r="D39" s="59"/>
      <c r="E39" s="59"/>
      <c r="F39" s="59"/>
      <c r="G39" s="60"/>
      <c r="H39" s="60"/>
      <c r="I39" s="60"/>
      <c r="J39" s="58"/>
      <c r="K39" s="61"/>
    </row>
    <row r="40" spans="1:11" x14ac:dyDescent="0.25">
      <c r="A40" s="53" t="s">
        <v>164</v>
      </c>
      <c r="B40" s="54"/>
      <c r="C40" s="54"/>
      <c r="D40" s="62"/>
      <c r="E40" s="62"/>
      <c r="F40" s="62"/>
      <c r="G40" s="55"/>
      <c r="H40" s="55"/>
      <c r="I40" s="55"/>
      <c r="J40" s="54"/>
      <c r="K40" s="56">
        <f>SUM(K41)</f>
        <v>0</v>
      </c>
    </row>
    <row r="41" spans="1:11" x14ac:dyDescent="0.25">
      <c r="A41" s="57"/>
      <c r="B41" s="63"/>
      <c r="C41" s="63"/>
      <c r="D41" s="59"/>
      <c r="E41" s="59"/>
      <c r="F41" s="59"/>
      <c r="G41" s="64"/>
      <c r="H41" s="64"/>
      <c r="I41" s="64"/>
      <c r="J41" s="63"/>
      <c r="K41" s="64"/>
    </row>
    <row r="42" spans="1:11" x14ac:dyDescent="0.25">
      <c r="A42" s="53" t="s">
        <v>165</v>
      </c>
      <c r="B42" s="54"/>
      <c r="C42" s="54"/>
      <c r="D42" s="62"/>
      <c r="E42" s="62"/>
      <c r="F42" s="62"/>
      <c r="G42" s="55"/>
      <c r="H42" s="55"/>
      <c r="I42" s="55"/>
      <c r="J42" s="54"/>
      <c r="K42" s="56">
        <f>SUM(K43)</f>
        <v>10860</v>
      </c>
    </row>
    <row r="43" spans="1:11" x14ac:dyDescent="0.25">
      <c r="A43" s="57" t="s">
        <v>166</v>
      </c>
      <c r="B43" s="58" t="s">
        <v>167</v>
      </c>
      <c r="C43" s="58"/>
      <c r="D43" s="59"/>
      <c r="E43" s="59"/>
      <c r="F43" s="59"/>
      <c r="G43" s="60"/>
      <c r="H43" s="58"/>
      <c r="I43" s="58"/>
      <c r="J43" s="58"/>
      <c r="K43" s="60">
        <v>10860</v>
      </c>
    </row>
    <row r="44" spans="1:11" x14ac:dyDescent="0.2">
      <c r="A44" s="67"/>
      <c r="B44" s="68"/>
      <c r="C44" s="69"/>
      <c r="D44" s="69"/>
      <c r="E44" s="69"/>
      <c r="F44" s="69"/>
      <c r="G44" s="70"/>
      <c r="H44" s="71"/>
      <c r="I44" s="71"/>
      <c r="J44" s="69"/>
      <c r="K44" s="72"/>
    </row>
    <row r="45" spans="1:11" x14ac:dyDescent="0.2">
      <c r="A45" s="73" t="s">
        <v>168</v>
      </c>
      <c r="B45" s="74"/>
      <c r="C45" s="75"/>
      <c r="D45" s="75"/>
      <c r="E45" s="75"/>
      <c r="F45" s="75"/>
      <c r="G45" s="76"/>
      <c r="H45" s="77"/>
      <c r="I45" s="77"/>
      <c r="J45" s="75"/>
      <c r="K45" s="78">
        <f>+K10+K12+K17+K20+K32+K36+K40+K42</f>
        <v>1207380.8700000001</v>
      </c>
    </row>
    <row r="46" spans="1:11" x14ac:dyDescent="0.25">
      <c r="B46" s="79"/>
      <c r="C46" s="79"/>
      <c r="D46" s="79"/>
      <c r="E46" s="79"/>
      <c r="F46" s="79"/>
      <c r="G46" s="80"/>
      <c r="H46" s="79"/>
      <c r="I46" s="79"/>
      <c r="J46" s="79"/>
      <c r="K46" s="81"/>
    </row>
    <row r="47" spans="1:11" x14ac:dyDescent="0.25">
      <c r="B47" s="79"/>
      <c r="C47" s="79"/>
      <c r="D47" s="79"/>
      <c r="E47" s="79"/>
      <c r="F47" s="79"/>
      <c r="G47" s="80"/>
      <c r="H47" s="79"/>
      <c r="I47" s="79"/>
      <c r="J47" s="79"/>
      <c r="K47" s="81"/>
    </row>
    <row r="48" spans="1:11" x14ac:dyDescent="0.25">
      <c r="B48" s="79"/>
      <c r="C48" s="79"/>
      <c r="D48" s="79"/>
      <c r="E48" s="79"/>
      <c r="F48" s="79"/>
      <c r="G48" s="80"/>
      <c r="H48" s="79"/>
      <c r="I48" s="79"/>
      <c r="J48" s="79"/>
      <c r="K48" s="81"/>
    </row>
    <row r="49" spans="2:11" x14ac:dyDescent="0.25">
      <c r="B49" s="79"/>
      <c r="C49" s="79"/>
      <c r="D49" s="79"/>
      <c r="E49" s="79"/>
      <c r="F49" s="79"/>
      <c r="G49" s="80"/>
      <c r="H49" s="79"/>
      <c r="I49" s="79"/>
      <c r="J49" s="79"/>
      <c r="K49" s="81"/>
    </row>
    <row r="50" spans="2:11" x14ac:dyDescent="0.25">
      <c r="B50" s="79"/>
      <c r="C50" s="79"/>
      <c r="D50" s="79"/>
      <c r="E50" s="79"/>
      <c r="F50" s="79"/>
      <c r="G50" s="80"/>
      <c r="H50" s="79"/>
      <c r="I50" s="79"/>
      <c r="J50" s="79"/>
      <c r="K50" s="81"/>
    </row>
    <row r="51" spans="2:11" x14ac:dyDescent="0.25">
      <c r="B51" s="79"/>
      <c r="C51" s="79"/>
      <c r="D51" s="79"/>
      <c r="E51" s="79"/>
      <c r="F51" s="79"/>
      <c r="G51" s="80"/>
      <c r="H51" s="79"/>
      <c r="I51" s="79"/>
      <c r="J51" s="79"/>
      <c r="K51" s="81"/>
    </row>
    <row r="52" spans="2:11" x14ac:dyDescent="0.25">
      <c r="B52" s="79"/>
      <c r="C52" s="79"/>
      <c r="D52" s="79"/>
      <c r="E52" s="79"/>
      <c r="F52" s="79"/>
      <c r="G52" s="80"/>
      <c r="H52" s="79"/>
      <c r="I52" s="79"/>
      <c r="J52" s="79"/>
      <c r="K52" s="81"/>
    </row>
    <row r="53" spans="2:11" x14ac:dyDescent="0.25">
      <c r="B53" s="79"/>
      <c r="C53" s="79"/>
      <c r="D53" s="79"/>
      <c r="E53" s="79"/>
      <c r="F53" s="79"/>
      <c r="G53" s="80"/>
      <c r="H53" s="79"/>
      <c r="I53" s="79"/>
      <c r="J53" s="79"/>
      <c r="K53" s="81"/>
    </row>
    <row r="54" spans="2:11" x14ac:dyDescent="0.25">
      <c r="B54" s="79"/>
      <c r="C54" s="79"/>
      <c r="D54" s="79"/>
      <c r="E54" s="79"/>
      <c r="F54" s="79"/>
      <c r="G54" s="80"/>
      <c r="H54" s="79"/>
      <c r="I54" s="79"/>
      <c r="J54" s="79"/>
      <c r="K54" s="81"/>
    </row>
    <row r="55" spans="2:11" x14ac:dyDescent="0.25">
      <c r="B55" s="79"/>
      <c r="C55" s="79"/>
      <c r="D55" s="79"/>
      <c r="E55" s="79"/>
      <c r="F55" s="79"/>
      <c r="G55" s="80"/>
      <c r="H55" s="79"/>
      <c r="I55" s="79"/>
      <c r="J55" s="79"/>
      <c r="K55" s="81"/>
    </row>
    <row r="56" spans="2:11" x14ac:dyDescent="0.25">
      <c r="B56" s="79"/>
      <c r="C56" s="79"/>
      <c r="D56" s="79"/>
      <c r="E56" s="79"/>
      <c r="F56" s="79"/>
      <c r="G56" s="80"/>
      <c r="H56" s="79"/>
      <c r="I56" s="79"/>
      <c r="J56" s="79"/>
      <c r="K56" s="81"/>
    </row>
    <row r="57" spans="2:11" x14ac:dyDescent="0.25">
      <c r="B57" s="79"/>
      <c r="C57" s="79"/>
      <c r="D57" s="79"/>
      <c r="E57" s="79"/>
      <c r="F57" s="79"/>
      <c r="G57" s="80"/>
      <c r="H57" s="79"/>
      <c r="I57" s="79"/>
      <c r="J57" s="79"/>
      <c r="K57" s="81"/>
    </row>
    <row r="58" spans="2:11" x14ac:dyDescent="0.25">
      <c r="B58" s="79"/>
      <c r="C58" s="79"/>
      <c r="D58" s="79"/>
      <c r="E58" s="79"/>
      <c r="F58" s="79"/>
      <c r="G58" s="80"/>
      <c r="H58" s="79"/>
      <c r="I58" s="79"/>
      <c r="J58" s="79"/>
      <c r="K58" s="81"/>
    </row>
    <row r="59" spans="2:11" x14ac:dyDescent="0.25">
      <c r="B59" s="79"/>
      <c r="C59" s="79"/>
      <c r="D59" s="79"/>
      <c r="E59" s="79"/>
      <c r="F59" s="79"/>
      <c r="G59" s="80"/>
      <c r="H59" s="79"/>
      <c r="I59" s="79"/>
      <c r="J59" s="79"/>
      <c r="K59" s="81"/>
    </row>
    <row r="60" spans="2:11" x14ac:dyDescent="0.25">
      <c r="B60" s="79"/>
      <c r="C60" s="79"/>
      <c r="D60" s="79"/>
      <c r="E60" s="79"/>
      <c r="F60" s="79"/>
      <c r="G60" s="80"/>
      <c r="H60" s="79"/>
      <c r="I60" s="79"/>
      <c r="J60" s="79"/>
      <c r="K60" s="81"/>
    </row>
    <row r="61" spans="2:11" x14ac:dyDescent="0.25">
      <c r="B61" s="79"/>
      <c r="C61" s="79"/>
      <c r="D61" s="79"/>
      <c r="E61" s="79"/>
      <c r="F61" s="79"/>
      <c r="G61" s="80"/>
      <c r="H61" s="79"/>
      <c r="I61" s="79"/>
      <c r="J61" s="79"/>
      <c r="K61" s="81"/>
    </row>
    <row r="62" spans="2:11" x14ac:dyDescent="0.25">
      <c r="B62" s="79"/>
      <c r="C62" s="79"/>
      <c r="D62" s="79"/>
      <c r="E62" s="79"/>
      <c r="F62" s="79"/>
      <c r="G62" s="80"/>
      <c r="H62" s="79"/>
      <c r="I62" s="79"/>
      <c r="J62" s="79"/>
      <c r="K62" s="81"/>
    </row>
    <row r="63" spans="2:11" x14ac:dyDescent="0.25">
      <c r="B63" s="79"/>
      <c r="C63" s="79"/>
      <c r="D63" s="79"/>
      <c r="E63" s="79"/>
      <c r="F63" s="79"/>
      <c r="G63" s="80"/>
      <c r="H63" s="79"/>
      <c r="I63" s="79"/>
      <c r="J63" s="79"/>
      <c r="K63" s="81"/>
    </row>
    <row r="64" spans="2:11" x14ac:dyDescent="0.25">
      <c r="B64" s="79"/>
      <c r="C64" s="79"/>
      <c r="D64" s="79"/>
      <c r="E64" s="79"/>
      <c r="F64" s="79"/>
      <c r="G64" s="80"/>
      <c r="H64" s="79"/>
      <c r="I64" s="79"/>
      <c r="J64" s="79"/>
      <c r="K64" s="81"/>
    </row>
    <row r="65" spans="2:11" x14ac:dyDescent="0.25">
      <c r="B65" s="79"/>
      <c r="C65" s="79"/>
      <c r="D65" s="79"/>
      <c r="E65" s="79"/>
      <c r="F65" s="79"/>
      <c r="G65" s="80"/>
      <c r="H65" s="79"/>
      <c r="I65" s="79"/>
      <c r="J65" s="79"/>
      <c r="K65" s="81"/>
    </row>
    <row r="66" spans="2:11" x14ac:dyDescent="0.25">
      <c r="B66" s="79"/>
      <c r="C66" s="79"/>
      <c r="D66" s="79"/>
      <c r="E66" s="79"/>
      <c r="F66" s="79"/>
      <c r="G66" s="80"/>
      <c r="H66" s="79"/>
      <c r="I66" s="79"/>
      <c r="J66" s="79"/>
      <c r="K66" s="81"/>
    </row>
    <row r="67" spans="2:11" x14ac:dyDescent="0.25">
      <c r="B67" s="79"/>
      <c r="C67" s="79"/>
      <c r="D67" s="79"/>
      <c r="E67" s="79"/>
      <c r="F67" s="79"/>
      <c r="G67" s="80"/>
      <c r="H67" s="79"/>
      <c r="I67" s="79"/>
      <c r="J67" s="79"/>
      <c r="K67" s="81"/>
    </row>
    <row r="68" spans="2:11" x14ac:dyDescent="0.25">
      <c r="B68" s="79"/>
      <c r="C68" s="79"/>
      <c r="D68" s="79"/>
      <c r="E68" s="79"/>
      <c r="F68" s="79"/>
      <c r="G68" s="80"/>
      <c r="H68" s="79"/>
      <c r="I68" s="79"/>
      <c r="J68" s="79"/>
      <c r="K68" s="81"/>
    </row>
    <row r="69" spans="2:11" x14ac:dyDescent="0.25">
      <c r="B69" s="79"/>
      <c r="C69" s="79"/>
      <c r="D69" s="79"/>
      <c r="E69" s="79"/>
      <c r="F69" s="79"/>
      <c r="G69" s="80"/>
      <c r="H69" s="79"/>
      <c r="I69" s="79"/>
      <c r="J69" s="79"/>
      <c r="K69" s="81"/>
    </row>
    <row r="70" spans="2:11" x14ac:dyDescent="0.25">
      <c r="B70" s="79"/>
      <c r="C70" s="79"/>
      <c r="D70" s="79"/>
      <c r="E70" s="79"/>
      <c r="F70" s="79"/>
      <c r="G70" s="80"/>
      <c r="H70" s="79"/>
      <c r="I70" s="79"/>
      <c r="J70" s="79"/>
      <c r="K70" s="81"/>
    </row>
    <row r="71" spans="2:11" x14ac:dyDescent="0.25">
      <c r="B71" s="79"/>
      <c r="C71" s="79"/>
      <c r="D71" s="79"/>
      <c r="E71" s="79"/>
      <c r="F71" s="79"/>
      <c r="G71" s="80"/>
      <c r="H71" s="79"/>
      <c r="I71" s="79"/>
      <c r="J71" s="79"/>
      <c r="K71" s="81"/>
    </row>
    <row r="72" spans="2:11" x14ac:dyDescent="0.25">
      <c r="B72" s="79"/>
      <c r="C72" s="79"/>
      <c r="D72" s="79"/>
      <c r="E72" s="79"/>
      <c r="F72" s="79"/>
      <c r="G72" s="80"/>
      <c r="H72" s="79"/>
      <c r="I72" s="79"/>
      <c r="J72" s="79"/>
      <c r="K72" s="81"/>
    </row>
    <row r="73" spans="2:11" x14ac:dyDescent="0.25">
      <c r="B73" s="79"/>
      <c r="C73" s="79"/>
      <c r="D73" s="79"/>
      <c r="E73" s="79"/>
      <c r="F73" s="79"/>
      <c r="G73" s="80"/>
      <c r="H73" s="79"/>
      <c r="I73" s="79"/>
      <c r="J73" s="79"/>
      <c r="K73" s="81"/>
    </row>
    <row r="74" spans="2:11" x14ac:dyDescent="0.25">
      <c r="B74" s="79"/>
      <c r="C74" s="79"/>
      <c r="D74" s="79"/>
      <c r="E74" s="79"/>
      <c r="F74" s="79"/>
      <c r="G74" s="80"/>
      <c r="H74" s="79"/>
      <c r="I74" s="79"/>
      <c r="J74" s="79"/>
      <c r="K74" s="81"/>
    </row>
    <row r="75" spans="2:11" x14ac:dyDescent="0.25">
      <c r="B75" s="79"/>
      <c r="C75" s="79"/>
      <c r="D75" s="79"/>
      <c r="E75" s="79"/>
      <c r="F75" s="79"/>
      <c r="G75" s="80"/>
      <c r="H75" s="79"/>
      <c r="I75" s="79"/>
      <c r="J75" s="79"/>
      <c r="K75" s="81"/>
    </row>
    <row r="76" spans="2:11" x14ac:dyDescent="0.25">
      <c r="B76" s="79"/>
      <c r="C76" s="79"/>
      <c r="D76" s="79"/>
      <c r="E76" s="79"/>
      <c r="F76" s="79"/>
      <c r="G76" s="80"/>
      <c r="H76" s="79"/>
      <c r="I76" s="79"/>
      <c r="J76" s="79"/>
      <c r="K76" s="81"/>
    </row>
    <row r="77" spans="2:11" x14ac:dyDescent="0.25">
      <c r="B77" s="79"/>
      <c r="C77" s="79"/>
      <c r="D77" s="79"/>
      <c r="E77" s="79"/>
      <c r="F77" s="79"/>
      <c r="G77" s="80"/>
      <c r="H77" s="79"/>
      <c r="I77" s="79"/>
      <c r="J77" s="79"/>
      <c r="K77" s="81"/>
    </row>
    <row r="78" spans="2:11" x14ac:dyDescent="0.25">
      <c r="B78" s="79"/>
      <c r="C78" s="79"/>
      <c r="D78" s="79"/>
      <c r="E78" s="79"/>
      <c r="F78" s="79"/>
      <c r="G78" s="80"/>
      <c r="H78" s="79"/>
      <c r="I78" s="79"/>
      <c r="J78" s="79"/>
      <c r="K78" s="81"/>
    </row>
    <row r="79" spans="2:11" x14ac:dyDescent="0.25">
      <c r="B79" s="79"/>
      <c r="C79" s="79"/>
      <c r="D79" s="79"/>
      <c r="E79" s="79"/>
      <c r="F79" s="79"/>
      <c r="G79" s="80"/>
      <c r="H79" s="79"/>
      <c r="I79" s="79"/>
      <c r="J79" s="79"/>
      <c r="K79" s="81"/>
    </row>
    <row r="80" spans="2:11" x14ac:dyDescent="0.25">
      <c r="B80" s="79"/>
      <c r="C80" s="79"/>
      <c r="D80" s="79"/>
      <c r="E80" s="79"/>
      <c r="F80" s="79"/>
      <c r="G80" s="80"/>
      <c r="H80" s="79"/>
      <c r="I80" s="79"/>
      <c r="J80" s="79"/>
      <c r="K80" s="81"/>
    </row>
    <row r="81" spans="2:11" x14ac:dyDescent="0.25">
      <c r="B81" s="79"/>
      <c r="C81" s="79"/>
      <c r="D81" s="79"/>
      <c r="E81" s="79"/>
      <c r="F81" s="79"/>
      <c r="G81" s="80"/>
      <c r="H81" s="79"/>
      <c r="I81" s="79"/>
      <c r="J81" s="79"/>
      <c r="K81" s="81"/>
    </row>
    <row r="82" spans="2:11" x14ac:dyDescent="0.25">
      <c r="B82" s="79"/>
      <c r="C82" s="79"/>
      <c r="D82" s="79"/>
      <c r="E82" s="79"/>
      <c r="F82" s="79"/>
      <c r="G82" s="80"/>
      <c r="H82" s="79"/>
      <c r="I82" s="79"/>
      <c r="J82" s="79"/>
      <c r="K82" s="81"/>
    </row>
    <row r="83" spans="2:11" x14ac:dyDescent="0.25">
      <c r="B83" s="79"/>
      <c r="C83" s="79"/>
      <c r="D83" s="79"/>
      <c r="E83" s="79"/>
      <c r="F83" s="79"/>
      <c r="G83" s="80"/>
      <c r="H83" s="79"/>
      <c r="I83" s="79"/>
      <c r="J83" s="79"/>
      <c r="K83" s="81"/>
    </row>
    <row r="84" spans="2:11" x14ac:dyDescent="0.25">
      <c r="B84" s="79"/>
      <c r="C84" s="79"/>
      <c r="D84" s="79"/>
      <c r="E84" s="79"/>
      <c r="F84" s="79"/>
      <c r="G84" s="80"/>
      <c r="H84" s="79"/>
      <c r="I84" s="79"/>
      <c r="J84" s="79"/>
      <c r="K84" s="81"/>
    </row>
    <row r="85" spans="2:11" x14ac:dyDescent="0.25">
      <c r="B85" s="79"/>
      <c r="C85" s="79"/>
      <c r="D85" s="79"/>
      <c r="E85" s="79"/>
      <c r="F85" s="79"/>
      <c r="G85" s="80"/>
      <c r="H85" s="79"/>
      <c r="I85" s="79"/>
      <c r="J85" s="79"/>
      <c r="K85" s="81"/>
    </row>
    <row r="86" spans="2:11" x14ac:dyDescent="0.25">
      <c r="B86" s="79"/>
      <c r="C86" s="79"/>
      <c r="D86" s="79"/>
      <c r="E86" s="79"/>
      <c r="F86" s="79"/>
      <c r="G86" s="80"/>
      <c r="H86" s="79"/>
      <c r="I86" s="79"/>
      <c r="J86" s="79"/>
      <c r="K86" s="81"/>
    </row>
    <row r="87" spans="2:11" x14ac:dyDescent="0.25">
      <c r="B87" s="79"/>
      <c r="C87" s="79"/>
      <c r="D87" s="79"/>
      <c r="E87" s="79"/>
      <c r="F87" s="79"/>
      <c r="G87" s="80"/>
      <c r="H87" s="79"/>
      <c r="I87" s="79"/>
      <c r="J87" s="79"/>
      <c r="K87" s="81"/>
    </row>
    <row r="88" spans="2:11" x14ac:dyDescent="0.25">
      <c r="B88" s="79"/>
      <c r="C88" s="79"/>
      <c r="D88" s="79"/>
      <c r="E88" s="79"/>
      <c r="F88" s="79"/>
      <c r="G88" s="80"/>
      <c r="H88" s="79"/>
      <c r="I88" s="79"/>
      <c r="J88" s="79"/>
      <c r="K88" s="81"/>
    </row>
    <row r="89" spans="2:11" x14ac:dyDescent="0.25">
      <c r="B89" s="79"/>
      <c r="C89" s="79"/>
      <c r="D89" s="79"/>
      <c r="E89" s="79"/>
      <c r="F89" s="79"/>
      <c r="G89" s="80"/>
      <c r="H89" s="79"/>
      <c r="I89" s="79"/>
      <c r="J89" s="79"/>
      <c r="K89" s="81"/>
    </row>
    <row r="90" spans="2:11" x14ac:dyDescent="0.25">
      <c r="B90" s="79"/>
      <c r="C90" s="79"/>
      <c r="D90" s="79"/>
      <c r="E90" s="79"/>
      <c r="F90" s="79"/>
      <c r="G90" s="80"/>
      <c r="H90" s="79"/>
      <c r="I90" s="79"/>
      <c r="J90" s="79"/>
      <c r="K90" s="81"/>
    </row>
    <row r="91" spans="2:11" x14ac:dyDescent="0.25">
      <c r="B91" s="79"/>
      <c r="C91" s="79"/>
      <c r="D91" s="79"/>
      <c r="E91" s="79"/>
      <c r="F91" s="79"/>
      <c r="G91" s="80"/>
      <c r="H91" s="79"/>
      <c r="I91" s="79"/>
      <c r="J91" s="79"/>
      <c r="K91" s="81"/>
    </row>
    <row r="92" spans="2:11" x14ac:dyDescent="0.25">
      <c r="B92" s="79"/>
      <c r="C92" s="79"/>
      <c r="D92" s="79"/>
      <c r="E92" s="79"/>
      <c r="F92" s="79"/>
      <c r="G92" s="80"/>
      <c r="H92" s="79"/>
      <c r="I92" s="79"/>
      <c r="J92" s="79"/>
      <c r="K92" s="81"/>
    </row>
    <row r="93" spans="2:11" x14ac:dyDescent="0.25">
      <c r="B93" s="79"/>
      <c r="C93" s="79"/>
      <c r="D93" s="79"/>
      <c r="E93" s="79"/>
      <c r="F93" s="79"/>
      <c r="G93" s="80"/>
      <c r="H93" s="79"/>
      <c r="I93" s="79"/>
      <c r="J93" s="79"/>
      <c r="K93" s="81"/>
    </row>
    <row r="94" spans="2:11" x14ac:dyDescent="0.25">
      <c r="B94" s="79"/>
      <c r="C94" s="79"/>
      <c r="D94" s="79"/>
      <c r="E94" s="79"/>
      <c r="F94" s="79"/>
      <c r="G94" s="80"/>
      <c r="H94" s="79"/>
      <c r="I94" s="79"/>
      <c r="J94" s="79"/>
      <c r="K94" s="81"/>
    </row>
    <row r="95" spans="2:11" x14ac:dyDescent="0.25">
      <c r="B95" s="79"/>
      <c r="C95" s="79"/>
      <c r="D95" s="79"/>
      <c r="E95" s="79"/>
      <c r="F95" s="79"/>
      <c r="G95" s="80"/>
      <c r="H95" s="79"/>
      <c r="I95" s="79"/>
      <c r="J95" s="79"/>
      <c r="K95" s="81"/>
    </row>
    <row r="96" spans="2:11" x14ac:dyDescent="0.25">
      <c r="B96" s="79"/>
      <c r="C96" s="79"/>
      <c r="D96" s="79"/>
      <c r="E96" s="79"/>
      <c r="F96" s="79"/>
      <c r="G96" s="80"/>
      <c r="H96" s="79"/>
      <c r="I96" s="79"/>
      <c r="J96" s="79"/>
      <c r="K96" s="81"/>
    </row>
    <row r="97" spans="2:11" x14ac:dyDescent="0.25">
      <c r="B97" s="79"/>
      <c r="C97" s="79"/>
      <c r="D97" s="79"/>
      <c r="E97" s="79"/>
      <c r="F97" s="79"/>
      <c r="G97" s="80"/>
      <c r="H97" s="79"/>
      <c r="I97" s="79"/>
      <c r="J97" s="79"/>
      <c r="K97" s="81"/>
    </row>
    <row r="98" spans="2:11" x14ac:dyDescent="0.25">
      <c r="B98" s="79"/>
      <c r="C98" s="79"/>
      <c r="D98" s="79"/>
      <c r="E98" s="79"/>
      <c r="F98" s="79"/>
      <c r="G98" s="80"/>
      <c r="H98" s="79"/>
      <c r="I98" s="79"/>
      <c r="J98" s="79"/>
      <c r="K98" s="81"/>
    </row>
    <row r="99" spans="2:11" x14ac:dyDescent="0.25">
      <c r="B99" s="79"/>
      <c r="C99" s="79"/>
      <c r="D99" s="79"/>
      <c r="E99" s="79"/>
      <c r="F99" s="79"/>
      <c r="G99" s="80"/>
      <c r="H99" s="79"/>
      <c r="I99" s="79"/>
      <c r="J99" s="79"/>
      <c r="K99" s="81"/>
    </row>
    <row r="100" spans="2:11" x14ac:dyDescent="0.25">
      <c r="B100" s="79"/>
      <c r="C100" s="79"/>
      <c r="D100" s="79"/>
      <c r="E100" s="79"/>
      <c r="F100" s="79"/>
      <c r="G100" s="80"/>
      <c r="H100" s="79"/>
      <c r="I100" s="79"/>
      <c r="J100" s="79"/>
      <c r="K100" s="81"/>
    </row>
    <row r="101" spans="2:11" x14ac:dyDescent="0.25">
      <c r="B101" s="79"/>
      <c r="C101" s="79"/>
      <c r="D101" s="79"/>
      <c r="E101" s="79"/>
      <c r="F101" s="79"/>
      <c r="G101" s="80"/>
      <c r="H101" s="79"/>
      <c r="I101" s="79"/>
      <c r="J101" s="79"/>
      <c r="K101" s="81"/>
    </row>
    <row r="102" spans="2:11" x14ac:dyDescent="0.25">
      <c r="B102" s="79"/>
      <c r="C102" s="79"/>
      <c r="D102" s="79"/>
      <c r="E102" s="79"/>
      <c r="F102" s="79"/>
      <c r="G102" s="80"/>
      <c r="H102" s="79"/>
      <c r="I102" s="79"/>
      <c r="J102" s="79"/>
      <c r="K102" s="81"/>
    </row>
    <row r="103" spans="2:11" x14ac:dyDescent="0.25">
      <c r="B103" s="79"/>
      <c r="C103" s="79"/>
      <c r="D103" s="79"/>
      <c r="E103" s="79"/>
      <c r="F103" s="79"/>
      <c r="G103" s="80"/>
      <c r="H103" s="79"/>
      <c r="I103" s="79"/>
      <c r="J103" s="79"/>
      <c r="K103" s="81"/>
    </row>
    <row r="104" spans="2:11" x14ac:dyDescent="0.25">
      <c r="B104" s="79"/>
      <c r="C104" s="79"/>
      <c r="D104" s="79"/>
      <c r="E104" s="79"/>
      <c r="F104" s="79"/>
      <c r="G104" s="80"/>
      <c r="H104" s="79"/>
      <c r="I104" s="79"/>
      <c r="J104" s="79"/>
      <c r="K104" s="81"/>
    </row>
    <row r="105" spans="2:11" x14ac:dyDescent="0.25">
      <c r="B105" s="79"/>
      <c r="C105" s="79"/>
      <c r="D105" s="79"/>
      <c r="E105" s="79"/>
      <c r="F105" s="79"/>
      <c r="G105" s="80"/>
      <c r="H105" s="79"/>
      <c r="I105" s="79"/>
      <c r="J105" s="79"/>
      <c r="K105" s="81"/>
    </row>
    <row r="106" spans="2:11" x14ac:dyDescent="0.25">
      <c r="B106" s="79"/>
      <c r="C106" s="79"/>
      <c r="D106" s="79"/>
      <c r="E106" s="79"/>
      <c r="F106" s="79"/>
      <c r="G106" s="80"/>
      <c r="H106" s="79"/>
      <c r="I106" s="79"/>
      <c r="J106" s="79"/>
      <c r="K106" s="81"/>
    </row>
    <row r="107" spans="2:11" x14ac:dyDescent="0.25">
      <c r="B107" s="79"/>
      <c r="C107" s="79"/>
      <c r="D107" s="79"/>
      <c r="E107" s="79"/>
      <c r="F107" s="79"/>
      <c r="G107" s="80"/>
      <c r="H107" s="79"/>
      <c r="I107" s="79"/>
      <c r="J107" s="79"/>
      <c r="K107" s="81"/>
    </row>
    <row r="108" spans="2:11" x14ac:dyDescent="0.25">
      <c r="B108" s="79"/>
      <c r="C108" s="79"/>
      <c r="D108" s="79"/>
      <c r="E108" s="79"/>
      <c r="F108" s="79"/>
      <c r="G108" s="80"/>
      <c r="H108" s="79"/>
      <c r="I108" s="79"/>
      <c r="J108" s="79"/>
      <c r="K108" s="81"/>
    </row>
    <row r="109" spans="2:11" x14ac:dyDescent="0.25">
      <c r="B109" s="79"/>
      <c r="C109" s="79"/>
      <c r="D109" s="79"/>
      <c r="E109" s="79"/>
      <c r="F109" s="79"/>
      <c r="G109" s="80"/>
      <c r="H109" s="79"/>
      <c r="I109" s="79"/>
      <c r="J109" s="79"/>
      <c r="K109" s="81"/>
    </row>
    <row r="110" spans="2:11" x14ac:dyDescent="0.25">
      <c r="B110" s="79"/>
      <c r="C110" s="79"/>
      <c r="D110" s="79"/>
      <c r="E110" s="79"/>
      <c r="F110" s="79"/>
      <c r="G110" s="80"/>
      <c r="H110" s="79"/>
      <c r="I110" s="79"/>
      <c r="J110" s="79"/>
      <c r="K110" s="81"/>
    </row>
    <row r="111" spans="2:11" x14ac:dyDescent="0.25">
      <c r="B111" s="79"/>
      <c r="C111" s="79"/>
      <c r="D111" s="79"/>
      <c r="E111" s="79"/>
      <c r="F111" s="79"/>
      <c r="G111" s="80"/>
      <c r="H111" s="79"/>
      <c r="I111" s="79"/>
      <c r="J111" s="79"/>
      <c r="K111" s="81"/>
    </row>
    <row r="112" spans="2:11" x14ac:dyDescent="0.25">
      <c r="B112" s="79"/>
      <c r="C112" s="79"/>
      <c r="D112" s="79"/>
      <c r="E112" s="79"/>
      <c r="F112" s="79"/>
      <c r="G112" s="80"/>
      <c r="H112" s="79"/>
      <c r="I112" s="79"/>
      <c r="J112" s="79"/>
      <c r="K112" s="81"/>
    </row>
    <row r="113" spans="2:11" x14ac:dyDescent="0.25">
      <c r="B113" s="79"/>
      <c r="C113" s="79"/>
      <c r="D113" s="79"/>
      <c r="E113" s="79"/>
      <c r="F113" s="79"/>
      <c r="G113" s="80"/>
      <c r="H113" s="79"/>
      <c r="I113" s="79"/>
      <c r="J113" s="79"/>
      <c r="K113" s="81"/>
    </row>
    <row r="114" spans="2:11" x14ac:dyDescent="0.25">
      <c r="B114" s="79"/>
      <c r="C114" s="79"/>
      <c r="D114" s="79"/>
      <c r="E114" s="79"/>
      <c r="F114" s="79"/>
      <c r="G114" s="80"/>
      <c r="H114" s="79"/>
      <c r="I114" s="79"/>
      <c r="J114" s="79"/>
      <c r="K114" s="81"/>
    </row>
    <row r="115" spans="2:11" x14ac:dyDescent="0.25">
      <c r="B115" s="79"/>
      <c r="C115" s="79"/>
      <c r="D115" s="79"/>
      <c r="E115" s="79"/>
      <c r="F115" s="79"/>
      <c r="G115" s="80"/>
      <c r="H115" s="79"/>
      <c r="I115" s="79"/>
      <c r="J115" s="79"/>
      <c r="K115" s="81"/>
    </row>
    <row r="116" spans="2:11" x14ac:dyDescent="0.25">
      <c r="B116" s="79"/>
      <c r="C116" s="79"/>
      <c r="D116" s="79"/>
      <c r="E116" s="79"/>
      <c r="F116" s="79"/>
      <c r="G116" s="80"/>
      <c r="H116" s="79"/>
      <c r="I116" s="79"/>
      <c r="J116" s="79"/>
      <c r="K116" s="81"/>
    </row>
    <row r="117" spans="2:11" x14ac:dyDescent="0.25">
      <c r="B117" s="79"/>
      <c r="C117" s="79"/>
      <c r="D117" s="79"/>
      <c r="E117" s="79"/>
      <c r="F117" s="79"/>
      <c r="G117" s="80"/>
      <c r="H117" s="79"/>
      <c r="I117" s="79"/>
      <c r="J117" s="79"/>
      <c r="K117" s="81"/>
    </row>
    <row r="118" spans="2:11" x14ac:dyDescent="0.25">
      <c r="B118" s="79"/>
      <c r="C118" s="79"/>
      <c r="D118" s="79"/>
      <c r="E118" s="79"/>
      <c r="F118" s="79"/>
      <c r="G118" s="80"/>
      <c r="H118" s="79"/>
      <c r="I118" s="79"/>
      <c r="J118" s="79"/>
      <c r="K118" s="81"/>
    </row>
    <row r="119" spans="2:11" x14ac:dyDescent="0.25">
      <c r="B119" s="79"/>
      <c r="C119" s="79"/>
      <c r="D119" s="79"/>
      <c r="E119" s="79"/>
      <c r="F119" s="79"/>
      <c r="G119" s="80"/>
      <c r="H119" s="79"/>
      <c r="I119" s="79"/>
      <c r="J119" s="79"/>
      <c r="K119" s="81"/>
    </row>
    <row r="120" spans="2:11" x14ac:dyDescent="0.25">
      <c r="B120" s="79"/>
      <c r="C120" s="79"/>
      <c r="D120" s="79"/>
      <c r="E120" s="79"/>
      <c r="F120" s="79"/>
      <c r="G120" s="80"/>
      <c r="H120" s="79"/>
      <c r="I120" s="79"/>
      <c r="J120" s="79"/>
      <c r="K120" s="81"/>
    </row>
    <row r="121" spans="2:11" x14ac:dyDescent="0.25">
      <c r="B121" s="79"/>
      <c r="C121" s="79"/>
      <c r="D121" s="79"/>
      <c r="E121" s="79"/>
      <c r="F121" s="79"/>
      <c r="G121" s="80"/>
      <c r="H121" s="79"/>
      <c r="I121" s="79"/>
      <c r="J121" s="79"/>
      <c r="K121" s="81"/>
    </row>
    <row r="122" spans="2:11" x14ac:dyDescent="0.25">
      <c r="B122" s="79"/>
      <c r="C122" s="79"/>
      <c r="D122" s="79"/>
      <c r="E122" s="79"/>
      <c r="F122" s="79"/>
      <c r="G122" s="80"/>
      <c r="H122" s="79"/>
      <c r="I122" s="79"/>
      <c r="J122" s="79"/>
      <c r="K122" s="81"/>
    </row>
    <row r="123" spans="2:11" x14ac:dyDescent="0.25">
      <c r="B123" s="79"/>
      <c r="C123" s="79"/>
      <c r="D123" s="79"/>
      <c r="E123" s="79"/>
      <c r="F123" s="79"/>
      <c r="G123" s="80"/>
      <c r="H123" s="79"/>
      <c r="I123" s="79"/>
      <c r="J123" s="79"/>
      <c r="K123" s="81"/>
    </row>
    <row r="124" spans="2:11" x14ac:dyDescent="0.25">
      <c r="B124" s="79"/>
      <c r="C124" s="79"/>
      <c r="D124" s="79"/>
      <c r="E124" s="79"/>
      <c r="F124" s="79"/>
      <c r="G124" s="80"/>
      <c r="H124" s="79"/>
      <c r="I124" s="79"/>
      <c r="J124" s="79"/>
      <c r="K124" s="81"/>
    </row>
    <row r="125" spans="2:11" x14ac:dyDescent="0.25">
      <c r="B125" s="79"/>
      <c r="C125" s="79"/>
      <c r="D125" s="79"/>
      <c r="E125" s="79"/>
      <c r="F125" s="79"/>
      <c r="G125" s="80"/>
      <c r="H125" s="79"/>
      <c r="I125" s="79"/>
      <c r="J125" s="79"/>
      <c r="K125" s="81"/>
    </row>
    <row r="126" spans="2:11" x14ac:dyDescent="0.25">
      <c r="B126" s="79"/>
      <c r="C126" s="79"/>
      <c r="D126" s="79"/>
      <c r="E126" s="79"/>
      <c r="F126" s="79"/>
      <c r="G126" s="80"/>
      <c r="H126" s="79"/>
      <c r="I126" s="79"/>
      <c r="J126" s="79"/>
      <c r="K126" s="81"/>
    </row>
    <row r="127" spans="2:11" x14ac:dyDescent="0.25">
      <c r="B127" s="79"/>
      <c r="C127" s="79"/>
      <c r="D127" s="79"/>
      <c r="E127" s="79"/>
      <c r="F127" s="79"/>
      <c r="G127" s="80"/>
      <c r="H127" s="79"/>
      <c r="I127" s="79"/>
      <c r="J127" s="79"/>
      <c r="K127" s="81"/>
    </row>
    <row r="128" spans="2:11" x14ac:dyDescent="0.25">
      <c r="B128" s="79"/>
      <c r="C128" s="79"/>
      <c r="D128" s="79"/>
      <c r="E128" s="79"/>
      <c r="F128" s="79"/>
      <c r="G128" s="80"/>
      <c r="H128" s="79"/>
      <c r="I128" s="79"/>
      <c r="J128" s="79"/>
      <c r="K128" s="81"/>
    </row>
    <row r="129" spans="2:11" x14ac:dyDescent="0.25">
      <c r="B129" s="79"/>
      <c r="C129" s="79"/>
      <c r="D129" s="79"/>
      <c r="E129" s="79"/>
      <c r="F129" s="79"/>
      <c r="G129" s="80"/>
      <c r="H129" s="79"/>
      <c r="I129" s="79"/>
      <c r="J129" s="79"/>
      <c r="K129" s="81"/>
    </row>
    <row r="130" spans="2:11" x14ac:dyDescent="0.25">
      <c r="B130" s="79"/>
      <c r="C130" s="79"/>
      <c r="D130" s="79"/>
      <c r="E130" s="79"/>
      <c r="F130" s="79"/>
      <c r="G130" s="80"/>
      <c r="H130" s="79"/>
      <c r="I130" s="79"/>
      <c r="J130" s="79"/>
      <c r="K130" s="81"/>
    </row>
    <row r="131" spans="2:11" x14ac:dyDescent="0.25">
      <c r="B131" s="79"/>
      <c r="C131" s="79"/>
      <c r="D131" s="79"/>
      <c r="E131" s="79"/>
      <c r="F131" s="79"/>
      <c r="G131" s="80"/>
      <c r="H131" s="79"/>
      <c r="I131" s="79"/>
      <c r="J131" s="79"/>
      <c r="K131" s="81"/>
    </row>
    <row r="132" spans="2:11" x14ac:dyDescent="0.25">
      <c r="B132" s="79"/>
      <c r="C132" s="79"/>
      <c r="D132" s="79"/>
      <c r="E132" s="79"/>
      <c r="F132" s="79"/>
      <c r="G132" s="80"/>
      <c r="H132" s="79"/>
      <c r="I132" s="79"/>
      <c r="J132" s="79"/>
      <c r="K132" s="81"/>
    </row>
    <row r="133" spans="2:11" x14ac:dyDescent="0.25">
      <c r="B133" s="79"/>
      <c r="C133" s="79"/>
      <c r="D133" s="79"/>
      <c r="E133" s="79"/>
      <c r="F133" s="79"/>
      <c r="G133" s="80"/>
      <c r="H133" s="79"/>
      <c r="I133" s="79"/>
      <c r="J133" s="79"/>
      <c r="K133" s="81"/>
    </row>
    <row r="134" spans="2:11" x14ac:dyDescent="0.25">
      <c r="B134" s="79"/>
      <c r="C134" s="79"/>
      <c r="D134" s="79"/>
      <c r="E134" s="79"/>
      <c r="F134" s="79"/>
      <c r="G134" s="80"/>
      <c r="H134" s="79"/>
      <c r="I134" s="79"/>
      <c r="J134" s="79"/>
      <c r="K134" s="81"/>
    </row>
    <row r="135" spans="2:11" x14ac:dyDescent="0.25">
      <c r="B135" s="79"/>
      <c r="C135" s="79"/>
      <c r="D135" s="79"/>
      <c r="E135" s="79"/>
      <c r="F135" s="79"/>
      <c r="G135" s="80"/>
      <c r="H135" s="79"/>
      <c r="I135" s="79"/>
      <c r="J135" s="79"/>
      <c r="K135" s="81"/>
    </row>
    <row r="136" spans="2:11" x14ac:dyDescent="0.25">
      <c r="B136" s="79"/>
      <c r="C136" s="79"/>
      <c r="D136" s="79"/>
      <c r="E136" s="79"/>
      <c r="F136" s="79"/>
      <c r="G136" s="80"/>
      <c r="H136" s="79"/>
      <c r="I136" s="79"/>
      <c r="J136" s="79"/>
      <c r="K136" s="81"/>
    </row>
    <row r="137" spans="2:11" x14ac:dyDescent="0.25">
      <c r="B137" s="79"/>
      <c r="C137" s="79"/>
      <c r="D137" s="79"/>
      <c r="E137" s="79"/>
      <c r="F137" s="79"/>
      <c r="G137" s="80"/>
      <c r="H137" s="79"/>
      <c r="I137" s="79"/>
      <c r="J137" s="79"/>
      <c r="K137" s="81"/>
    </row>
    <row r="138" spans="2:11" x14ac:dyDescent="0.25">
      <c r="B138" s="79"/>
      <c r="C138" s="79"/>
      <c r="D138" s="79"/>
      <c r="E138" s="79"/>
      <c r="F138" s="79"/>
      <c r="G138" s="80"/>
      <c r="H138" s="79"/>
      <c r="I138" s="79"/>
      <c r="J138" s="79"/>
      <c r="K138" s="81"/>
    </row>
    <row r="139" spans="2:11" x14ac:dyDescent="0.25">
      <c r="B139" s="79"/>
      <c r="C139" s="79"/>
      <c r="D139" s="79"/>
      <c r="E139" s="79"/>
      <c r="F139" s="79"/>
      <c r="G139" s="80"/>
      <c r="H139" s="79"/>
      <c r="I139" s="79"/>
      <c r="J139" s="79"/>
      <c r="K139" s="81"/>
    </row>
    <row r="140" spans="2:11" x14ac:dyDescent="0.25">
      <c r="B140" s="79"/>
      <c r="C140" s="79"/>
      <c r="D140" s="79"/>
      <c r="E140" s="79"/>
      <c r="F140" s="79"/>
      <c r="G140" s="80"/>
      <c r="H140" s="79"/>
      <c r="I140" s="79"/>
      <c r="J140" s="79"/>
      <c r="K140" s="81"/>
    </row>
    <row r="141" spans="2:11" x14ac:dyDescent="0.25">
      <c r="B141" s="79"/>
      <c r="C141" s="79"/>
      <c r="D141" s="79"/>
      <c r="E141" s="79"/>
      <c r="F141" s="79"/>
      <c r="G141" s="80"/>
      <c r="H141" s="79"/>
      <c r="I141" s="79"/>
      <c r="J141" s="79"/>
      <c r="K141" s="81"/>
    </row>
    <row r="142" spans="2:11" x14ac:dyDescent="0.25">
      <c r="B142" s="79"/>
      <c r="C142" s="79"/>
      <c r="D142" s="79"/>
      <c r="E142" s="79"/>
      <c r="F142" s="79"/>
      <c r="G142" s="80"/>
      <c r="H142" s="79"/>
      <c r="I142" s="79"/>
      <c r="J142" s="79"/>
      <c r="K142" s="81"/>
    </row>
    <row r="143" spans="2:11" x14ac:dyDescent="0.25">
      <c r="B143" s="79"/>
      <c r="C143" s="79"/>
      <c r="D143" s="79"/>
      <c r="E143" s="79"/>
      <c r="F143" s="79"/>
      <c r="G143" s="80"/>
      <c r="H143" s="79"/>
      <c r="I143" s="79"/>
      <c r="J143" s="79"/>
      <c r="K143" s="81"/>
    </row>
    <row r="144" spans="2:11" x14ac:dyDescent="0.25">
      <c r="B144" s="79"/>
      <c r="C144" s="79"/>
      <c r="D144" s="79"/>
      <c r="E144" s="79"/>
      <c r="F144" s="79"/>
      <c r="G144" s="80"/>
      <c r="H144" s="79"/>
      <c r="I144" s="79"/>
      <c r="J144" s="79"/>
      <c r="K144" s="81"/>
    </row>
    <row r="145" spans="2:11" x14ac:dyDescent="0.25">
      <c r="B145" s="79"/>
      <c r="C145" s="79"/>
      <c r="D145" s="79"/>
      <c r="E145" s="79"/>
      <c r="F145" s="79"/>
      <c r="G145" s="80"/>
      <c r="H145" s="79"/>
      <c r="I145" s="79"/>
      <c r="J145" s="79"/>
      <c r="K145" s="81"/>
    </row>
    <row r="146" spans="2:11" x14ac:dyDescent="0.25">
      <c r="B146" s="79"/>
      <c r="C146" s="79"/>
      <c r="D146" s="79"/>
      <c r="E146" s="79"/>
      <c r="F146" s="79"/>
      <c r="G146" s="80"/>
      <c r="H146" s="79"/>
      <c r="I146" s="79"/>
      <c r="J146" s="79"/>
      <c r="K146" s="81"/>
    </row>
    <row r="147" spans="2:11" x14ac:dyDescent="0.25">
      <c r="B147" s="79"/>
      <c r="C147" s="79"/>
      <c r="D147" s="79"/>
      <c r="E147" s="79"/>
      <c r="F147" s="79"/>
      <c r="G147" s="80"/>
      <c r="H147" s="79"/>
      <c r="I147" s="79"/>
      <c r="J147" s="79"/>
      <c r="K147" s="81"/>
    </row>
    <row r="148" spans="2:11" x14ac:dyDescent="0.25">
      <c r="B148" s="79"/>
      <c r="C148" s="79"/>
      <c r="D148" s="79"/>
      <c r="E148" s="79"/>
      <c r="F148" s="79"/>
      <c r="G148" s="80"/>
      <c r="H148" s="79"/>
      <c r="I148" s="79"/>
      <c r="J148" s="79"/>
      <c r="K148" s="81"/>
    </row>
    <row r="149" spans="2:11" x14ac:dyDescent="0.25">
      <c r="B149" s="79"/>
      <c r="C149" s="79"/>
      <c r="D149" s="79"/>
      <c r="E149" s="79"/>
      <c r="F149" s="79"/>
      <c r="G149" s="80"/>
      <c r="H149" s="79"/>
      <c r="I149" s="79"/>
      <c r="J149" s="79"/>
      <c r="K149" s="81"/>
    </row>
    <row r="150" spans="2:11" x14ac:dyDescent="0.25">
      <c r="B150" s="79"/>
      <c r="C150" s="79"/>
      <c r="D150" s="79"/>
      <c r="E150" s="79"/>
      <c r="F150" s="79"/>
      <c r="G150" s="80"/>
      <c r="H150" s="79"/>
      <c r="I150" s="79"/>
      <c r="J150" s="79"/>
      <c r="K150" s="81"/>
    </row>
    <row r="151" spans="2:11" x14ac:dyDescent="0.25">
      <c r="B151" s="79"/>
      <c r="C151" s="79"/>
      <c r="D151" s="79"/>
      <c r="E151" s="79"/>
      <c r="F151" s="79"/>
      <c r="G151" s="80"/>
      <c r="H151" s="79"/>
      <c r="I151" s="79"/>
      <c r="J151" s="79"/>
      <c r="K151" s="81"/>
    </row>
    <row r="152" spans="2:11" x14ac:dyDescent="0.25">
      <c r="B152" s="79"/>
      <c r="C152" s="79"/>
      <c r="D152" s="79"/>
      <c r="E152" s="79"/>
      <c r="F152" s="79"/>
      <c r="G152" s="80"/>
      <c r="H152" s="79"/>
      <c r="I152" s="79"/>
      <c r="J152" s="79"/>
      <c r="K152" s="81"/>
    </row>
    <row r="153" spans="2:11" x14ac:dyDescent="0.25">
      <c r="B153" s="79"/>
      <c r="C153" s="79"/>
      <c r="D153" s="79"/>
      <c r="E153" s="79"/>
      <c r="F153" s="79"/>
      <c r="G153" s="80"/>
      <c r="H153" s="79"/>
      <c r="I153" s="79"/>
      <c r="J153" s="79"/>
      <c r="K153" s="81"/>
    </row>
    <row r="154" spans="2:11" x14ac:dyDescent="0.25">
      <c r="B154" s="79"/>
      <c r="C154" s="79"/>
      <c r="D154" s="79"/>
      <c r="E154" s="79"/>
      <c r="F154" s="79"/>
      <c r="G154" s="80"/>
      <c r="H154" s="79"/>
      <c r="I154" s="79"/>
      <c r="J154" s="79"/>
      <c r="K154" s="81"/>
    </row>
    <row r="155" spans="2:11" x14ac:dyDescent="0.25">
      <c r="B155" s="79"/>
      <c r="C155" s="79"/>
      <c r="D155" s="79"/>
      <c r="E155" s="79"/>
      <c r="F155" s="79"/>
      <c r="G155" s="80"/>
      <c r="H155" s="79"/>
      <c r="I155" s="79"/>
      <c r="J155" s="79"/>
      <c r="K155" s="81"/>
    </row>
    <row r="156" spans="2:11" x14ac:dyDescent="0.25">
      <c r="B156" s="79"/>
      <c r="C156" s="79"/>
      <c r="D156" s="79"/>
      <c r="E156" s="79"/>
      <c r="F156" s="79"/>
      <c r="G156" s="80"/>
      <c r="H156" s="79"/>
      <c r="I156" s="79"/>
      <c r="J156" s="79"/>
      <c r="K156" s="81"/>
    </row>
    <row r="157" spans="2:11" x14ac:dyDescent="0.25">
      <c r="B157" s="79"/>
      <c r="C157" s="79"/>
      <c r="D157" s="79"/>
      <c r="E157" s="79"/>
      <c r="F157" s="79"/>
      <c r="G157" s="80"/>
      <c r="H157" s="79"/>
      <c r="I157" s="79"/>
      <c r="J157" s="79"/>
      <c r="K157" s="81"/>
    </row>
    <row r="158" spans="2:11" x14ac:dyDescent="0.25">
      <c r="B158" s="79"/>
      <c r="C158" s="79"/>
      <c r="D158" s="79"/>
      <c r="E158" s="79"/>
      <c r="F158" s="79"/>
      <c r="G158" s="80"/>
      <c r="H158" s="79"/>
      <c r="I158" s="79"/>
      <c r="J158" s="79"/>
      <c r="K158" s="81"/>
    </row>
    <row r="159" spans="2:11" x14ac:dyDescent="0.25">
      <c r="B159" s="79"/>
      <c r="C159" s="79"/>
      <c r="D159" s="79"/>
      <c r="E159" s="79"/>
      <c r="F159" s="79"/>
      <c r="G159" s="80"/>
      <c r="H159" s="79"/>
      <c r="I159" s="79"/>
      <c r="J159" s="79"/>
      <c r="K159" s="81"/>
    </row>
    <row r="160" spans="2:11" x14ac:dyDescent="0.25">
      <c r="B160" s="79"/>
      <c r="C160" s="79"/>
      <c r="D160" s="79"/>
      <c r="E160" s="79"/>
      <c r="F160" s="79"/>
      <c r="G160" s="80"/>
      <c r="H160" s="79"/>
      <c r="I160" s="79"/>
      <c r="J160" s="79"/>
      <c r="K160" s="81"/>
    </row>
    <row r="161" spans="2:11" x14ac:dyDescent="0.25">
      <c r="B161" s="79"/>
      <c r="C161" s="79"/>
      <c r="D161" s="79"/>
      <c r="E161" s="79"/>
      <c r="F161" s="79"/>
      <c r="G161" s="80"/>
      <c r="H161" s="79"/>
      <c r="I161" s="79"/>
      <c r="J161" s="79"/>
      <c r="K161" s="81"/>
    </row>
    <row r="162" spans="2:11" x14ac:dyDescent="0.25">
      <c r="B162" s="79"/>
      <c r="C162" s="79"/>
      <c r="D162" s="79"/>
      <c r="E162" s="79"/>
      <c r="F162" s="79"/>
      <c r="G162" s="80"/>
      <c r="H162" s="79"/>
      <c r="I162" s="79"/>
      <c r="J162" s="79"/>
      <c r="K162" s="81"/>
    </row>
    <row r="163" spans="2:11" x14ac:dyDescent="0.25">
      <c r="B163" s="79"/>
      <c r="C163" s="79"/>
      <c r="D163" s="79"/>
      <c r="E163" s="79"/>
      <c r="F163" s="79"/>
      <c r="G163" s="80"/>
      <c r="H163" s="79"/>
      <c r="I163" s="79"/>
      <c r="J163" s="79"/>
      <c r="K163" s="81"/>
    </row>
    <row r="164" spans="2:11" x14ac:dyDescent="0.25">
      <c r="B164" s="79"/>
      <c r="C164" s="79"/>
      <c r="D164" s="79"/>
      <c r="E164" s="79"/>
      <c r="F164" s="79"/>
      <c r="G164" s="80"/>
      <c r="H164" s="79"/>
      <c r="I164" s="79"/>
      <c r="J164" s="79"/>
      <c r="K164" s="81"/>
    </row>
    <row r="165" spans="2:11" x14ac:dyDescent="0.25">
      <c r="B165" s="79"/>
      <c r="C165" s="79"/>
      <c r="D165" s="79"/>
      <c r="E165" s="79"/>
      <c r="F165" s="79"/>
      <c r="G165" s="80"/>
      <c r="H165" s="79"/>
      <c r="I165" s="79"/>
      <c r="J165" s="79"/>
      <c r="K165" s="81"/>
    </row>
    <row r="166" spans="2:11" x14ac:dyDescent="0.25">
      <c r="B166" s="79"/>
      <c r="C166" s="79"/>
      <c r="D166" s="79"/>
      <c r="E166" s="79"/>
      <c r="F166" s="79"/>
      <c r="G166" s="80"/>
      <c r="H166" s="79"/>
      <c r="I166" s="79"/>
      <c r="J166" s="79"/>
      <c r="K166" s="81"/>
    </row>
    <row r="167" spans="2:11" x14ac:dyDescent="0.25">
      <c r="B167" s="79"/>
      <c r="C167" s="79"/>
      <c r="D167" s="79"/>
      <c r="E167" s="79"/>
      <c r="F167" s="79"/>
      <c r="G167" s="80"/>
      <c r="H167" s="79"/>
      <c r="I167" s="79"/>
      <c r="J167" s="79"/>
      <c r="K167" s="81"/>
    </row>
    <row r="168" spans="2:11" x14ac:dyDescent="0.25">
      <c r="B168" s="79"/>
      <c r="C168" s="79"/>
      <c r="D168" s="79"/>
      <c r="E168" s="79"/>
      <c r="F168" s="79"/>
      <c r="G168" s="80"/>
      <c r="H168" s="79"/>
      <c r="I168" s="79"/>
      <c r="J168" s="79"/>
      <c r="K168" s="81"/>
    </row>
    <row r="169" spans="2:11" x14ac:dyDescent="0.25">
      <c r="B169" s="79"/>
      <c r="C169" s="79"/>
      <c r="D169" s="79"/>
      <c r="E169" s="79"/>
      <c r="F169" s="79"/>
      <c r="G169" s="80"/>
      <c r="H169" s="79"/>
      <c r="I169" s="79"/>
      <c r="J169" s="79"/>
      <c r="K169" s="81"/>
    </row>
    <row r="170" spans="2:11" x14ac:dyDescent="0.25">
      <c r="B170" s="79"/>
      <c r="C170" s="79"/>
      <c r="D170" s="79"/>
      <c r="E170" s="79"/>
      <c r="F170" s="79"/>
      <c r="G170" s="80"/>
      <c r="H170" s="79"/>
      <c r="I170" s="79"/>
      <c r="J170" s="79"/>
      <c r="K170" s="81"/>
    </row>
    <row r="171" spans="2:11" x14ac:dyDescent="0.25">
      <c r="B171" s="79"/>
      <c r="C171" s="79"/>
      <c r="D171" s="79"/>
      <c r="E171" s="79"/>
      <c r="F171" s="79"/>
      <c r="G171" s="80"/>
      <c r="H171" s="79"/>
      <c r="I171" s="79"/>
      <c r="J171" s="79"/>
      <c r="K171" s="81"/>
    </row>
    <row r="172" spans="2:11" x14ac:dyDescent="0.25">
      <c r="B172" s="79"/>
      <c r="C172" s="79"/>
      <c r="D172" s="79"/>
      <c r="E172" s="79"/>
      <c r="F172" s="79"/>
      <c r="G172" s="80"/>
      <c r="H172" s="79"/>
      <c r="I172" s="79"/>
      <c r="J172" s="79"/>
      <c r="K172" s="81"/>
    </row>
    <row r="173" spans="2:11" x14ac:dyDescent="0.25">
      <c r="B173" s="79"/>
      <c r="C173" s="79"/>
      <c r="D173" s="79"/>
      <c r="E173" s="79"/>
      <c r="F173" s="79"/>
      <c r="G173" s="80"/>
      <c r="H173" s="79"/>
      <c r="I173" s="79"/>
      <c r="J173" s="79"/>
      <c r="K173" s="81"/>
    </row>
    <row r="174" spans="2:11" x14ac:dyDescent="0.25">
      <c r="B174" s="79"/>
      <c r="C174" s="79"/>
      <c r="D174" s="79"/>
      <c r="E174" s="79"/>
      <c r="F174" s="79"/>
      <c r="G174" s="80"/>
      <c r="H174" s="79"/>
      <c r="I174" s="79"/>
      <c r="J174" s="79"/>
      <c r="K174" s="81"/>
    </row>
    <row r="175" spans="2:11" x14ac:dyDescent="0.25">
      <c r="B175" s="79"/>
      <c r="C175" s="79"/>
      <c r="D175" s="79"/>
      <c r="E175" s="79"/>
      <c r="F175" s="79"/>
      <c r="G175" s="80"/>
      <c r="H175" s="79"/>
      <c r="I175" s="79"/>
      <c r="J175" s="79"/>
      <c r="K175" s="81"/>
    </row>
    <row r="176" spans="2:11" x14ac:dyDescent="0.25">
      <c r="B176" s="79"/>
      <c r="C176" s="79"/>
      <c r="D176" s="79"/>
      <c r="E176" s="79"/>
      <c r="F176" s="79"/>
      <c r="G176" s="80"/>
      <c r="H176" s="79"/>
      <c r="I176" s="79"/>
      <c r="J176" s="79"/>
      <c r="K176" s="81"/>
    </row>
    <row r="177" spans="2:11" x14ac:dyDescent="0.25">
      <c r="B177" s="79"/>
      <c r="C177" s="79"/>
      <c r="D177" s="79"/>
      <c r="E177" s="79"/>
      <c r="F177" s="79"/>
      <c r="G177" s="80"/>
      <c r="H177" s="79"/>
      <c r="I177" s="79"/>
      <c r="J177" s="79"/>
      <c r="K177" s="81"/>
    </row>
    <row r="178" spans="2:11" x14ac:dyDescent="0.25">
      <c r="B178" s="79"/>
      <c r="C178" s="79"/>
      <c r="D178" s="79"/>
      <c r="E178" s="79"/>
      <c r="F178" s="79"/>
      <c r="G178" s="80"/>
      <c r="H178" s="79"/>
      <c r="I178" s="79"/>
      <c r="J178" s="79"/>
      <c r="K178" s="81"/>
    </row>
    <row r="179" spans="2:11" x14ac:dyDescent="0.25">
      <c r="B179" s="79"/>
      <c r="C179" s="79"/>
      <c r="D179" s="79"/>
      <c r="E179" s="79"/>
      <c r="F179" s="79"/>
      <c r="G179" s="80"/>
      <c r="H179" s="79"/>
      <c r="I179" s="79"/>
      <c r="J179" s="79"/>
      <c r="K179" s="81"/>
    </row>
    <row r="180" spans="2:11" x14ac:dyDescent="0.25">
      <c r="B180" s="79"/>
      <c r="C180" s="79"/>
      <c r="D180" s="79"/>
      <c r="E180" s="79"/>
      <c r="F180" s="79"/>
      <c r="G180" s="80"/>
      <c r="H180" s="79"/>
      <c r="I180" s="79"/>
      <c r="J180" s="79"/>
      <c r="K180" s="81"/>
    </row>
    <row r="181" spans="2:11" x14ac:dyDescent="0.25">
      <c r="B181" s="79"/>
      <c r="C181" s="79"/>
      <c r="D181" s="79"/>
      <c r="E181" s="79"/>
      <c r="F181" s="79"/>
      <c r="G181" s="80"/>
      <c r="H181" s="79"/>
      <c r="I181" s="79"/>
      <c r="J181" s="79"/>
      <c r="K181" s="81"/>
    </row>
    <row r="182" spans="2:11" x14ac:dyDescent="0.25">
      <c r="B182" s="79"/>
      <c r="C182" s="79"/>
      <c r="D182" s="79"/>
      <c r="E182" s="79"/>
      <c r="F182" s="79"/>
      <c r="G182" s="80"/>
      <c r="H182" s="79"/>
      <c r="I182" s="79"/>
      <c r="J182" s="79"/>
      <c r="K182" s="81"/>
    </row>
    <row r="183" spans="2:11" x14ac:dyDescent="0.25">
      <c r="B183" s="79"/>
      <c r="C183" s="79"/>
      <c r="D183" s="79"/>
      <c r="E183" s="79"/>
      <c r="F183" s="79"/>
      <c r="G183" s="80"/>
      <c r="H183" s="79"/>
      <c r="I183" s="79"/>
      <c r="J183" s="79"/>
      <c r="K183" s="81"/>
    </row>
    <row r="184" spans="2:11" x14ac:dyDescent="0.25">
      <c r="B184" s="79"/>
      <c r="C184" s="79"/>
      <c r="D184" s="79"/>
      <c r="E184" s="79"/>
      <c r="F184" s="79"/>
      <c r="G184" s="80"/>
      <c r="H184" s="79"/>
      <c r="I184" s="79"/>
      <c r="J184" s="79"/>
      <c r="K184" s="81"/>
    </row>
    <row r="185" spans="2:11" x14ac:dyDescent="0.25">
      <c r="B185" s="79"/>
      <c r="C185" s="79"/>
      <c r="D185" s="79"/>
      <c r="E185" s="79"/>
      <c r="F185" s="79"/>
      <c r="G185" s="80"/>
      <c r="H185" s="79"/>
      <c r="I185" s="79"/>
      <c r="J185" s="79"/>
      <c r="K185" s="81"/>
    </row>
    <row r="186" spans="2:11" x14ac:dyDescent="0.25">
      <c r="B186" s="79"/>
      <c r="C186" s="79"/>
      <c r="D186" s="79"/>
      <c r="E186" s="79"/>
      <c r="F186" s="79"/>
      <c r="G186" s="80"/>
      <c r="H186" s="79"/>
      <c r="I186" s="79"/>
      <c r="J186" s="79"/>
      <c r="K186" s="81"/>
    </row>
    <row r="187" spans="2:11" x14ac:dyDescent="0.25">
      <c r="B187" s="79"/>
      <c r="C187" s="79"/>
      <c r="D187" s="79"/>
      <c r="E187" s="79"/>
      <c r="F187" s="79"/>
      <c r="G187" s="80"/>
      <c r="H187" s="79"/>
      <c r="I187" s="79"/>
      <c r="J187" s="79"/>
      <c r="K187" s="81"/>
    </row>
    <row r="188" spans="2:11" x14ac:dyDescent="0.25">
      <c r="B188" s="79"/>
      <c r="C188" s="79"/>
      <c r="D188" s="79"/>
      <c r="E188" s="79"/>
      <c r="F188" s="79"/>
      <c r="G188" s="80"/>
      <c r="H188" s="79"/>
      <c r="I188" s="79"/>
      <c r="J188" s="79"/>
      <c r="K188" s="81"/>
    </row>
    <row r="189" spans="2:11" x14ac:dyDescent="0.25">
      <c r="B189" s="79"/>
      <c r="C189" s="79"/>
      <c r="D189" s="79"/>
      <c r="E189" s="79"/>
      <c r="F189" s="79"/>
      <c r="G189" s="80"/>
      <c r="H189" s="79"/>
      <c r="I189" s="79"/>
      <c r="J189" s="79"/>
      <c r="K189" s="81"/>
    </row>
    <row r="190" spans="2:11" x14ac:dyDescent="0.25">
      <c r="B190" s="79"/>
      <c r="C190" s="79"/>
      <c r="D190" s="79"/>
      <c r="E190" s="79"/>
      <c r="F190" s="79"/>
      <c r="G190" s="80"/>
      <c r="H190" s="79"/>
      <c r="I190" s="79"/>
      <c r="J190" s="79"/>
      <c r="K190" s="81"/>
    </row>
    <row r="191" spans="2:11" x14ac:dyDescent="0.25">
      <c r="B191" s="79"/>
      <c r="C191" s="79"/>
      <c r="D191" s="79"/>
      <c r="E191" s="79"/>
      <c r="F191" s="79"/>
      <c r="G191" s="80"/>
      <c r="H191" s="79"/>
      <c r="I191" s="79"/>
      <c r="J191" s="79"/>
      <c r="K191" s="81"/>
    </row>
    <row r="192" spans="2:11" x14ac:dyDescent="0.25">
      <c r="B192" s="79"/>
      <c r="C192" s="79"/>
      <c r="D192" s="79"/>
      <c r="E192" s="79"/>
      <c r="F192" s="79"/>
      <c r="G192" s="80"/>
      <c r="H192" s="79"/>
      <c r="I192" s="79"/>
      <c r="J192" s="79"/>
      <c r="K192" s="81"/>
    </row>
    <row r="193" spans="2:11" x14ac:dyDescent="0.25">
      <c r="B193" s="79"/>
      <c r="C193" s="79"/>
      <c r="D193" s="79"/>
      <c r="E193" s="79"/>
      <c r="F193" s="79"/>
      <c r="G193" s="80"/>
      <c r="H193" s="79"/>
      <c r="I193" s="79"/>
      <c r="J193" s="79"/>
      <c r="K193" s="81"/>
    </row>
    <row r="194" spans="2:11" x14ac:dyDescent="0.25">
      <c r="B194" s="79"/>
      <c r="C194" s="79"/>
      <c r="D194" s="79"/>
      <c r="E194" s="79"/>
      <c r="F194" s="79"/>
      <c r="G194" s="80"/>
      <c r="H194" s="79"/>
      <c r="I194" s="79"/>
      <c r="J194" s="79"/>
      <c r="K194" s="81"/>
    </row>
    <row r="195" spans="2:11" x14ac:dyDescent="0.25">
      <c r="B195" s="79"/>
      <c r="C195" s="79"/>
      <c r="D195" s="79"/>
      <c r="E195" s="79"/>
      <c r="F195" s="79"/>
      <c r="G195" s="80"/>
      <c r="H195" s="79"/>
      <c r="I195" s="79"/>
      <c r="J195" s="79"/>
      <c r="K195" s="81"/>
    </row>
    <row r="196" spans="2:11" x14ac:dyDescent="0.25">
      <c r="B196" s="79"/>
      <c r="C196" s="79"/>
      <c r="D196" s="79"/>
      <c r="E196" s="79"/>
      <c r="F196" s="79"/>
      <c r="G196" s="80"/>
      <c r="H196" s="79"/>
      <c r="I196" s="79"/>
      <c r="J196" s="79"/>
      <c r="K196" s="81"/>
    </row>
    <row r="197" spans="2:11" x14ac:dyDescent="0.25">
      <c r="B197" s="79"/>
      <c r="C197" s="79"/>
      <c r="D197" s="79"/>
      <c r="E197" s="79"/>
      <c r="F197" s="79"/>
      <c r="G197" s="80"/>
      <c r="H197" s="79"/>
      <c r="I197" s="79"/>
      <c r="J197" s="79"/>
      <c r="K197" s="81"/>
    </row>
    <row r="198" spans="2:11" x14ac:dyDescent="0.25">
      <c r="B198" s="79"/>
      <c r="C198" s="79"/>
      <c r="D198" s="79"/>
      <c r="E198" s="79"/>
      <c r="F198" s="79"/>
      <c r="G198" s="80"/>
      <c r="H198" s="79"/>
      <c r="I198" s="79"/>
      <c r="J198" s="79"/>
      <c r="K198" s="81"/>
    </row>
    <row r="199" spans="2:11" x14ac:dyDescent="0.25">
      <c r="B199" s="79"/>
      <c r="C199" s="79"/>
      <c r="D199" s="79"/>
      <c r="E199" s="79"/>
      <c r="F199" s="79"/>
      <c r="G199" s="80"/>
      <c r="H199" s="79"/>
      <c r="I199" s="79"/>
      <c r="J199" s="79"/>
      <c r="K199" s="81"/>
    </row>
    <row r="200" spans="2:11" x14ac:dyDescent="0.25">
      <c r="B200" s="79"/>
      <c r="C200" s="79"/>
      <c r="D200" s="79"/>
      <c r="E200" s="79"/>
      <c r="F200" s="79"/>
      <c r="G200" s="80"/>
      <c r="H200" s="79"/>
      <c r="I200" s="79"/>
      <c r="J200" s="79"/>
      <c r="K200" s="81"/>
    </row>
    <row r="201" spans="2:11" x14ac:dyDescent="0.25">
      <c r="B201" s="79"/>
      <c r="C201" s="79"/>
      <c r="D201" s="79"/>
      <c r="E201" s="79"/>
      <c r="F201" s="79"/>
      <c r="G201" s="80"/>
      <c r="H201" s="79"/>
      <c r="I201" s="79"/>
      <c r="J201" s="79"/>
      <c r="K201" s="81"/>
    </row>
    <row r="202" spans="2:11" x14ac:dyDescent="0.25">
      <c r="B202" s="79"/>
      <c r="C202" s="79"/>
      <c r="D202" s="79"/>
      <c r="E202" s="79"/>
      <c r="F202" s="79"/>
      <c r="G202" s="80"/>
      <c r="H202" s="79"/>
      <c r="I202" s="79"/>
      <c r="J202" s="79"/>
      <c r="K202" s="81"/>
    </row>
    <row r="203" spans="2:11" x14ac:dyDescent="0.25">
      <c r="B203" s="79"/>
      <c r="C203" s="79"/>
      <c r="D203" s="79"/>
      <c r="E203" s="79"/>
      <c r="F203" s="79"/>
      <c r="G203" s="80"/>
      <c r="H203" s="79"/>
      <c r="I203" s="79"/>
      <c r="J203" s="79"/>
      <c r="K203" s="81"/>
    </row>
    <row r="204" spans="2:11" x14ac:dyDescent="0.25">
      <c r="B204" s="79"/>
      <c r="C204" s="79"/>
      <c r="D204" s="79"/>
      <c r="E204" s="79"/>
      <c r="F204" s="79"/>
      <c r="G204" s="80"/>
      <c r="H204" s="79"/>
      <c r="I204" s="79"/>
      <c r="J204" s="79"/>
      <c r="K204" s="81"/>
    </row>
    <row r="205" spans="2:11" x14ac:dyDescent="0.25">
      <c r="B205" s="79"/>
      <c r="C205" s="79"/>
      <c r="D205" s="79"/>
      <c r="E205" s="79"/>
      <c r="F205" s="79"/>
      <c r="G205" s="80"/>
      <c r="H205" s="79"/>
      <c r="I205" s="79"/>
      <c r="J205" s="79"/>
      <c r="K205" s="81"/>
    </row>
    <row r="206" spans="2:11" x14ac:dyDescent="0.25">
      <c r="B206" s="79"/>
      <c r="C206" s="79"/>
      <c r="D206" s="79"/>
      <c r="E206" s="79"/>
      <c r="F206" s="79"/>
      <c r="G206" s="80"/>
      <c r="H206" s="79"/>
      <c r="I206" s="79"/>
      <c r="J206" s="79"/>
      <c r="K206" s="81"/>
    </row>
    <row r="207" spans="2:11" x14ac:dyDescent="0.25">
      <c r="B207" s="79"/>
      <c r="C207" s="79"/>
      <c r="D207" s="79"/>
      <c r="E207" s="79"/>
      <c r="F207" s="79"/>
      <c r="G207" s="80"/>
      <c r="H207" s="79"/>
      <c r="I207" s="79"/>
      <c r="J207" s="79"/>
      <c r="K207" s="81"/>
    </row>
    <row r="208" spans="2:11" x14ac:dyDescent="0.25">
      <c r="B208" s="79"/>
      <c r="C208" s="79"/>
      <c r="D208" s="79"/>
      <c r="E208" s="79"/>
      <c r="F208" s="79"/>
      <c r="G208" s="80"/>
      <c r="H208" s="79"/>
      <c r="I208" s="79"/>
      <c r="J208" s="79"/>
      <c r="K208" s="81"/>
    </row>
    <row r="209" spans="2:11" x14ac:dyDescent="0.25">
      <c r="B209" s="79"/>
      <c r="C209" s="79"/>
      <c r="D209" s="79"/>
      <c r="E209" s="79"/>
      <c r="F209" s="79"/>
      <c r="G209" s="80"/>
      <c r="H209" s="79"/>
      <c r="I209" s="79"/>
      <c r="J209" s="79"/>
      <c r="K209" s="81"/>
    </row>
    <row r="210" spans="2:11" x14ac:dyDescent="0.25">
      <c r="B210" s="79"/>
      <c r="C210" s="79"/>
      <c r="D210" s="79"/>
      <c r="E210" s="79"/>
      <c r="F210" s="79"/>
      <c r="G210" s="80"/>
      <c r="H210" s="79"/>
      <c r="I210" s="79"/>
      <c r="J210" s="79"/>
      <c r="K210" s="81"/>
    </row>
    <row r="211" spans="2:11" x14ac:dyDescent="0.25">
      <c r="B211" s="79"/>
      <c r="C211" s="79"/>
      <c r="D211" s="79"/>
      <c r="E211" s="79"/>
      <c r="F211" s="79"/>
      <c r="G211" s="80"/>
      <c r="H211" s="79"/>
      <c r="I211" s="79"/>
      <c r="J211" s="79"/>
      <c r="K211" s="81"/>
    </row>
    <row r="212" spans="2:11" x14ac:dyDescent="0.25">
      <c r="B212" s="79"/>
      <c r="C212" s="79"/>
      <c r="D212" s="79"/>
      <c r="E212" s="79"/>
      <c r="F212" s="79"/>
      <c r="G212" s="80"/>
      <c r="H212" s="79"/>
      <c r="I212" s="79"/>
      <c r="J212" s="79"/>
      <c r="K212" s="81"/>
    </row>
    <row r="213" spans="2:11" x14ac:dyDescent="0.25">
      <c r="B213" s="79"/>
      <c r="C213" s="79"/>
      <c r="D213" s="79"/>
      <c r="E213" s="79"/>
      <c r="F213" s="79"/>
      <c r="G213" s="80"/>
      <c r="H213" s="79"/>
      <c r="I213" s="79"/>
      <c r="J213" s="79"/>
      <c r="K213" s="81"/>
    </row>
    <row r="214" spans="2:11" x14ac:dyDescent="0.25">
      <c r="B214" s="79"/>
      <c r="C214" s="79"/>
      <c r="D214" s="79"/>
      <c r="E214" s="79"/>
      <c r="F214" s="79"/>
      <c r="G214" s="80"/>
      <c r="H214" s="79"/>
      <c r="I214" s="79"/>
      <c r="J214" s="79"/>
      <c r="K214" s="81"/>
    </row>
    <row r="215" spans="2:11" x14ac:dyDescent="0.25">
      <c r="B215" s="79"/>
      <c r="C215" s="79"/>
      <c r="D215" s="79"/>
      <c r="E215" s="79"/>
      <c r="F215" s="79"/>
      <c r="G215" s="80"/>
      <c r="H215" s="79"/>
      <c r="I215" s="79"/>
      <c r="J215" s="79"/>
      <c r="K215" s="81"/>
    </row>
    <row r="216" spans="2:11" x14ac:dyDescent="0.25">
      <c r="B216" s="79"/>
      <c r="C216" s="79"/>
      <c r="D216" s="79"/>
      <c r="E216" s="79"/>
      <c r="F216" s="79"/>
      <c r="G216" s="80"/>
      <c r="H216" s="79"/>
      <c r="I216" s="79"/>
      <c r="J216" s="79"/>
      <c r="K216" s="81"/>
    </row>
    <row r="217" spans="2:11" x14ac:dyDescent="0.25">
      <c r="B217" s="79"/>
      <c r="C217" s="79"/>
      <c r="D217" s="79"/>
      <c r="E217" s="79"/>
      <c r="F217" s="79"/>
      <c r="G217" s="80"/>
      <c r="H217" s="79"/>
      <c r="I217" s="79"/>
      <c r="J217" s="79"/>
      <c r="K217" s="81"/>
    </row>
    <row r="218" spans="2:11" x14ac:dyDescent="0.25">
      <c r="B218" s="79"/>
      <c r="C218" s="79"/>
      <c r="D218" s="79"/>
      <c r="E218" s="79"/>
      <c r="F218" s="79"/>
      <c r="G218" s="80"/>
      <c r="H218" s="79"/>
      <c r="I218" s="79"/>
      <c r="J218" s="79"/>
      <c r="K218" s="81"/>
    </row>
    <row r="219" spans="2:11" x14ac:dyDescent="0.25">
      <c r="B219" s="79"/>
      <c r="C219" s="79"/>
      <c r="D219" s="79"/>
      <c r="E219" s="79"/>
      <c r="F219" s="79"/>
      <c r="G219" s="80"/>
      <c r="H219" s="79"/>
      <c r="I219" s="79"/>
      <c r="J219" s="79"/>
      <c r="K219" s="81"/>
    </row>
    <row r="220" spans="2:11" x14ac:dyDescent="0.25">
      <c r="B220" s="79"/>
      <c r="C220" s="79"/>
      <c r="D220" s="79"/>
      <c r="E220" s="79"/>
      <c r="F220" s="79"/>
      <c r="G220" s="80"/>
      <c r="H220" s="79"/>
      <c r="I220" s="79"/>
      <c r="J220" s="79"/>
      <c r="K220" s="81"/>
    </row>
    <row r="221" spans="2:11" x14ac:dyDescent="0.25">
      <c r="B221" s="79"/>
      <c r="C221" s="79"/>
      <c r="D221" s="79"/>
      <c r="E221" s="79"/>
      <c r="F221" s="79"/>
      <c r="G221" s="80"/>
      <c r="H221" s="79"/>
      <c r="I221" s="79"/>
      <c r="J221" s="79"/>
      <c r="K221" s="81"/>
    </row>
    <row r="222" spans="2:11" x14ac:dyDescent="0.25">
      <c r="B222" s="79"/>
      <c r="C222" s="79"/>
      <c r="D222" s="79"/>
      <c r="E222" s="79"/>
      <c r="F222" s="79"/>
      <c r="G222" s="80"/>
      <c r="H222" s="79"/>
      <c r="I222" s="79"/>
      <c r="J222" s="79"/>
      <c r="K222" s="81"/>
    </row>
    <row r="223" spans="2:11" x14ac:dyDescent="0.25">
      <c r="B223" s="79"/>
      <c r="C223" s="79"/>
      <c r="D223" s="79"/>
      <c r="E223" s="79"/>
      <c r="F223" s="79"/>
      <c r="G223" s="80"/>
      <c r="H223" s="79"/>
      <c r="I223" s="79"/>
      <c r="J223" s="79"/>
      <c r="K223" s="81"/>
    </row>
    <row r="224" spans="2:11" x14ac:dyDescent="0.25">
      <c r="B224" s="79"/>
      <c r="C224" s="79"/>
      <c r="D224" s="79"/>
      <c r="E224" s="79"/>
      <c r="F224" s="79"/>
      <c r="G224" s="80"/>
      <c r="H224" s="79"/>
      <c r="I224" s="79"/>
      <c r="J224" s="79"/>
      <c r="K224" s="81"/>
    </row>
    <row r="225" spans="2:11" x14ac:dyDescent="0.25">
      <c r="B225" s="79"/>
      <c r="C225" s="79"/>
      <c r="D225" s="79"/>
      <c r="E225" s="79"/>
      <c r="F225" s="79"/>
      <c r="G225" s="80"/>
      <c r="H225" s="79"/>
      <c r="I225" s="79"/>
      <c r="J225" s="79"/>
      <c r="K225" s="81"/>
    </row>
    <row r="226" spans="2:11" x14ac:dyDescent="0.25">
      <c r="B226" s="79"/>
      <c r="C226" s="79"/>
      <c r="D226" s="79"/>
      <c r="E226" s="79"/>
      <c r="F226" s="79"/>
      <c r="G226" s="80"/>
      <c r="H226" s="79"/>
      <c r="I226" s="79"/>
      <c r="J226" s="79"/>
      <c r="K226" s="81"/>
    </row>
    <row r="227" spans="2:11" x14ac:dyDescent="0.25">
      <c r="B227" s="79"/>
      <c r="C227" s="79"/>
      <c r="D227" s="79"/>
      <c r="E227" s="79"/>
      <c r="F227" s="79"/>
      <c r="G227" s="80"/>
      <c r="H227" s="79"/>
      <c r="I227" s="79"/>
      <c r="J227" s="79"/>
      <c r="K227" s="81"/>
    </row>
    <row r="228" spans="2:11" x14ac:dyDescent="0.25">
      <c r="B228" s="79"/>
      <c r="C228" s="79"/>
      <c r="D228" s="79"/>
      <c r="E228" s="79"/>
      <c r="F228" s="79"/>
      <c r="G228" s="80"/>
      <c r="H228" s="79"/>
      <c r="I228" s="79"/>
      <c r="J228" s="79"/>
      <c r="K228" s="81"/>
    </row>
    <row r="229" spans="2:11" x14ac:dyDescent="0.25">
      <c r="B229" s="79"/>
      <c r="C229" s="79"/>
      <c r="D229" s="79"/>
      <c r="E229" s="79"/>
      <c r="F229" s="79"/>
      <c r="G229" s="80"/>
      <c r="H229" s="79"/>
      <c r="I229" s="79"/>
      <c r="J229" s="79"/>
      <c r="K229" s="81"/>
    </row>
    <row r="230" spans="2:11" x14ac:dyDescent="0.25">
      <c r="B230" s="79"/>
      <c r="C230" s="79"/>
      <c r="D230" s="79"/>
      <c r="E230" s="79"/>
      <c r="F230" s="79"/>
      <c r="G230" s="80"/>
      <c r="H230" s="79"/>
      <c r="I230" s="79"/>
      <c r="J230" s="79"/>
      <c r="K230" s="81"/>
    </row>
    <row r="231" spans="2:11" x14ac:dyDescent="0.25">
      <c r="B231" s="79"/>
      <c r="C231" s="79"/>
      <c r="D231" s="79"/>
      <c r="E231" s="79"/>
      <c r="F231" s="79"/>
      <c r="G231" s="80"/>
      <c r="H231" s="79"/>
      <c r="I231" s="79"/>
      <c r="J231" s="79"/>
      <c r="K231" s="81"/>
    </row>
    <row r="232" spans="2:11" x14ac:dyDescent="0.25">
      <c r="B232" s="79"/>
      <c r="C232" s="79"/>
      <c r="D232" s="79"/>
      <c r="E232" s="79"/>
      <c r="F232" s="79"/>
      <c r="G232" s="80"/>
      <c r="H232" s="79"/>
      <c r="I232" s="79"/>
      <c r="J232" s="79"/>
      <c r="K232" s="81"/>
    </row>
    <row r="233" spans="2:11" x14ac:dyDescent="0.25">
      <c r="B233" s="79"/>
      <c r="C233" s="79"/>
      <c r="D233" s="79"/>
      <c r="E233" s="79"/>
      <c r="F233" s="79"/>
      <c r="G233" s="80"/>
      <c r="H233" s="79"/>
      <c r="I233" s="79"/>
      <c r="J233" s="79"/>
      <c r="K233" s="81"/>
    </row>
    <row r="234" spans="2:11" x14ac:dyDescent="0.25">
      <c r="B234" s="79"/>
      <c r="C234" s="79"/>
      <c r="D234" s="79"/>
      <c r="E234" s="79"/>
      <c r="F234" s="79"/>
      <c r="G234" s="80"/>
      <c r="H234" s="79"/>
      <c r="I234" s="79"/>
      <c r="J234" s="79"/>
      <c r="K234" s="81"/>
    </row>
    <row r="235" spans="2:11" x14ac:dyDescent="0.25">
      <c r="B235" s="79"/>
      <c r="C235" s="79"/>
      <c r="D235" s="79"/>
      <c r="E235" s="79"/>
      <c r="F235" s="79"/>
      <c r="G235" s="80"/>
      <c r="H235" s="79"/>
      <c r="I235" s="79"/>
      <c r="J235" s="79"/>
      <c r="K235" s="81"/>
    </row>
    <row r="236" spans="2:11" x14ac:dyDescent="0.25">
      <c r="B236" s="79"/>
      <c r="C236" s="79"/>
      <c r="D236" s="79"/>
      <c r="E236" s="79"/>
      <c r="F236" s="79"/>
      <c r="G236" s="80"/>
      <c r="H236" s="79"/>
      <c r="I236" s="79"/>
      <c r="J236" s="79"/>
      <c r="K236" s="81"/>
    </row>
    <row r="237" spans="2:11" x14ac:dyDescent="0.25">
      <c r="B237" s="79"/>
      <c r="C237" s="79"/>
      <c r="D237" s="79"/>
      <c r="E237" s="79"/>
      <c r="F237" s="79"/>
      <c r="G237" s="80"/>
      <c r="H237" s="79"/>
      <c r="I237" s="79"/>
      <c r="J237" s="79"/>
      <c r="K237" s="81"/>
    </row>
    <row r="238" spans="2:11" x14ac:dyDescent="0.25">
      <c r="B238" s="79"/>
      <c r="C238" s="79"/>
      <c r="D238" s="79"/>
      <c r="E238" s="79"/>
      <c r="F238" s="79"/>
      <c r="G238" s="80"/>
      <c r="H238" s="79"/>
      <c r="I238" s="79"/>
      <c r="J238" s="79"/>
      <c r="K238" s="81"/>
    </row>
    <row r="239" spans="2:11" x14ac:dyDescent="0.25">
      <c r="B239" s="79"/>
      <c r="C239" s="79"/>
      <c r="D239" s="79"/>
      <c r="E239" s="79"/>
      <c r="F239" s="79"/>
      <c r="G239" s="80"/>
      <c r="H239" s="79"/>
      <c r="I239" s="79"/>
      <c r="J239" s="79"/>
      <c r="K239" s="81"/>
    </row>
    <row r="240" spans="2:11" x14ac:dyDescent="0.25">
      <c r="B240" s="79"/>
      <c r="C240" s="79"/>
      <c r="D240" s="79"/>
      <c r="E240" s="79"/>
      <c r="F240" s="79"/>
      <c r="G240" s="80"/>
      <c r="H240" s="79"/>
      <c r="I240" s="79"/>
      <c r="J240" s="79"/>
      <c r="K240" s="81"/>
    </row>
    <row r="241" spans="2:11" x14ac:dyDescent="0.25">
      <c r="B241" s="79"/>
      <c r="C241" s="79"/>
      <c r="D241" s="79"/>
      <c r="E241" s="79"/>
      <c r="F241" s="79"/>
      <c r="G241" s="80"/>
      <c r="H241" s="79"/>
      <c r="I241" s="79"/>
      <c r="J241" s="79"/>
      <c r="K241" s="81"/>
    </row>
    <row r="242" spans="2:11" x14ac:dyDescent="0.25">
      <c r="B242" s="79"/>
      <c r="C242" s="79"/>
      <c r="D242" s="79"/>
      <c r="E242" s="79"/>
      <c r="F242" s="79"/>
      <c r="G242" s="80"/>
      <c r="H242" s="79"/>
      <c r="I242" s="79"/>
      <c r="J242" s="79"/>
      <c r="K242" s="81"/>
    </row>
    <row r="243" spans="2:11" x14ac:dyDescent="0.25">
      <c r="B243" s="79"/>
      <c r="C243" s="79"/>
      <c r="D243" s="79"/>
      <c r="E243" s="79"/>
      <c r="F243" s="79"/>
      <c r="G243" s="80"/>
      <c r="H243" s="79"/>
      <c r="I243" s="79"/>
      <c r="J243" s="79"/>
      <c r="K243" s="81"/>
    </row>
    <row r="244" spans="2:11" x14ac:dyDescent="0.25">
      <c r="B244" s="79"/>
      <c r="C244" s="79"/>
      <c r="D244" s="79"/>
      <c r="E244" s="79"/>
      <c r="F244" s="79"/>
      <c r="G244" s="80"/>
      <c r="H244" s="79"/>
      <c r="I244" s="79"/>
      <c r="J244" s="79"/>
      <c r="K244" s="81"/>
    </row>
    <row r="245" spans="2:11" x14ac:dyDescent="0.25">
      <c r="B245" s="79"/>
      <c r="C245" s="79"/>
      <c r="D245" s="79"/>
      <c r="E245" s="79"/>
      <c r="F245" s="79"/>
      <c r="G245" s="80"/>
      <c r="H245" s="79"/>
      <c r="I245" s="79"/>
      <c r="J245" s="79"/>
      <c r="K245" s="81"/>
    </row>
    <row r="246" spans="2:11" x14ac:dyDescent="0.25">
      <c r="B246" s="79"/>
      <c r="C246" s="79"/>
      <c r="D246" s="79"/>
      <c r="E246" s="79"/>
      <c r="F246" s="79"/>
      <c r="G246" s="80"/>
      <c r="H246" s="79"/>
      <c r="I246" s="79"/>
      <c r="J246" s="79"/>
      <c r="K246" s="81"/>
    </row>
    <row r="247" spans="2:11" x14ac:dyDescent="0.25">
      <c r="B247" s="79"/>
      <c r="C247" s="79"/>
      <c r="D247" s="79"/>
      <c r="E247" s="79"/>
      <c r="F247" s="79"/>
      <c r="G247" s="80"/>
      <c r="H247" s="79"/>
      <c r="I247" s="79"/>
      <c r="J247" s="79"/>
      <c r="K247" s="81"/>
    </row>
    <row r="248" spans="2:11" x14ac:dyDescent="0.25">
      <c r="B248" s="79"/>
      <c r="C248" s="79"/>
      <c r="D248" s="79"/>
      <c r="E248" s="79"/>
      <c r="F248" s="79"/>
      <c r="G248" s="80"/>
      <c r="H248" s="79"/>
      <c r="I248" s="79"/>
      <c r="J248" s="79"/>
      <c r="K248" s="81"/>
    </row>
    <row r="249" spans="2:11" x14ac:dyDescent="0.25">
      <c r="B249" s="79"/>
      <c r="C249" s="79"/>
      <c r="D249" s="79"/>
      <c r="E249" s="79"/>
      <c r="F249" s="79"/>
      <c r="G249" s="80"/>
      <c r="H249" s="79"/>
      <c r="I249" s="79"/>
      <c r="J249" s="79"/>
      <c r="K249" s="81"/>
    </row>
    <row r="250" spans="2:11" x14ac:dyDescent="0.25">
      <c r="B250" s="79"/>
      <c r="C250" s="79"/>
      <c r="D250" s="79"/>
      <c r="E250" s="79"/>
      <c r="F250" s="79"/>
      <c r="G250" s="80"/>
      <c r="H250" s="79"/>
      <c r="I250" s="79"/>
      <c r="J250" s="79"/>
      <c r="K250" s="81"/>
    </row>
    <row r="251" spans="2:11" x14ac:dyDescent="0.25">
      <c r="B251" s="79"/>
      <c r="C251" s="79"/>
      <c r="D251" s="79"/>
      <c r="E251" s="79"/>
      <c r="F251" s="79"/>
      <c r="G251" s="80"/>
      <c r="H251" s="79"/>
      <c r="I251" s="79"/>
      <c r="J251" s="79"/>
      <c r="K251" s="81"/>
    </row>
    <row r="252" spans="2:11" x14ac:dyDescent="0.25">
      <c r="B252" s="79"/>
      <c r="C252" s="79"/>
      <c r="D252" s="79"/>
      <c r="E252" s="79"/>
      <c r="F252" s="79"/>
      <c r="G252" s="80"/>
      <c r="H252" s="79"/>
      <c r="I252" s="79"/>
      <c r="J252" s="79"/>
      <c r="K252" s="81"/>
    </row>
    <row r="253" spans="2:11" x14ac:dyDescent="0.25">
      <c r="B253" s="79"/>
      <c r="C253" s="79"/>
      <c r="D253" s="79"/>
      <c r="E253" s="79"/>
      <c r="F253" s="79"/>
      <c r="G253" s="80"/>
      <c r="H253" s="79"/>
      <c r="I253" s="79"/>
      <c r="J253" s="79"/>
      <c r="K253" s="81"/>
    </row>
    <row r="254" spans="2:11" x14ac:dyDescent="0.25">
      <c r="B254" s="79"/>
      <c r="C254" s="79"/>
      <c r="D254" s="79"/>
      <c r="E254" s="79"/>
      <c r="F254" s="79"/>
      <c r="G254" s="80"/>
      <c r="H254" s="79"/>
      <c r="I254" s="79"/>
      <c r="J254" s="79"/>
      <c r="K254" s="81"/>
    </row>
    <row r="255" spans="2:11" x14ac:dyDescent="0.25">
      <c r="B255" s="79"/>
      <c r="C255" s="79"/>
      <c r="D255" s="79"/>
      <c r="E255" s="79"/>
      <c r="F255" s="79"/>
      <c r="G255" s="80"/>
      <c r="H255" s="79"/>
      <c r="I255" s="79"/>
      <c r="J255" s="79"/>
      <c r="K255" s="81"/>
    </row>
    <row r="256" spans="2:11" x14ac:dyDescent="0.25">
      <c r="B256" s="79"/>
      <c r="C256" s="79"/>
      <c r="D256" s="79"/>
      <c r="E256" s="79"/>
      <c r="F256" s="79"/>
      <c r="G256" s="80"/>
      <c r="H256" s="79"/>
      <c r="I256" s="79"/>
      <c r="J256" s="79"/>
      <c r="K256" s="81"/>
    </row>
    <row r="257" spans="2:11" x14ac:dyDescent="0.25">
      <c r="B257" s="79"/>
      <c r="C257" s="79"/>
      <c r="D257" s="79"/>
      <c r="E257" s="79"/>
      <c r="F257" s="79"/>
      <c r="G257" s="80"/>
      <c r="H257" s="79"/>
      <c r="I257" s="79"/>
      <c r="J257" s="79"/>
      <c r="K257" s="81"/>
    </row>
    <row r="258" spans="2:11" x14ac:dyDescent="0.25">
      <c r="B258" s="79"/>
      <c r="C258" s="79"/>
      <c r="D258" s="79"/>
      <c r="E258" s="79"/>
      <c r="F258" s="79"/>
      <c r="G258" s="80"/>
      <c r="H258" s="79"/>
      <c r="I258" s="79"/>
      <c r="J258" s="79"/>
      <c r="K258" s="81"/>
    </row>
    <row r="259" spans="2:11" x14ac:dyDescent="0.25">
      <c r="B259" s="79"/>
      <c r="C259" s="79"/>
      <c r="D259" s="79"/>
      <c r="E259" s="79"/>
      <c r="F259" s="79"/>
      <c r="G259" s="80"/>
      <c r="H259" s="79"/>
      <c r="I259" s="79"/>
      <c r="J259" s="79"/>
      <c r="K259" s="81"/>
    </row>
    <row r="260" spans="2:11" x14ac:dyDescent="0.25">
      <c r="B260" s="79"/>
      <c r="C260" s="79"/>
      <c r="D260" s="79"/>
      <c r="E260" s="79"/>
      <c r="F260" s="79"/>
      <c r="G260" s="80"/>
      <c r="H260" s="79"/>
      <c r="I260" s="79"/>
      <c r="J260" s="79"/>
      <c r="K260" s="81"/>
    </row>
    <row r="261" spans="2:11" x14ac:dyDescent="0.25">
      <c r="B261" s="79"/>
      <c r="C261" s="79"/>
      <c r="D261" s="79"/>
      <c r="E261" s="79"/>
      <c r="F261" s="79"/>
      <c r="G261" s="80"/>
      <c r="H261" s="79"/>
      <c r="I261" s="79"/>
      <c r="J261" s="79"/>
      <c r="K261" s="81"/>
    </row>
    <row r="262" spans="2:11" x14ac:dyDescent="0.25">
      <c r="B262" s="79"/>
      <c r="C262" s="79"/>
      <c r="D262" s="79"/>
      <c r="E262" s="79"/>
      <c r="F262" s="79"/>
      <c r="G262" s="80"/>
      <c r="H262" s="79"/>
      <c r="I262" s="79"/>
      <c r="J262" s="79"/>
      <c r="K262" s="81"/>
    </row>
    <row r="263" spans="2:11" x14ac:dyDescent="0.25">
      <c r="B263" s="79"/>
      <c r="C263" s="79"/>
      <c r="D263" s="79"/>
      <c r="E263" s="79"/>
      <c r="F263" s="79"/>
      <c r="G263" s="80"/>
      <c r="H263" s="79"/>
      <c r="I263" s="79"/>
      <c r="J263" s="79"/>
      <c r="K263" s="81"/>
    </row>
    <row r="264" spans="2:11" x14ac:dyDescent="0.25">
      <c r="B264" s="79"/>
      <c r="C264" s="79"/>
      <c r="D264" s="79"/>
      <c r="E264" s="79"/>
      <c r="F264" s="79"/>
      <c r="G264" s="80"/>
      <c r="H264" s="79"/>
      <c r="I264" s="79"/>
      <c r="J264" s="79"/>
      <c r="K264" s="81"/>
    </row>
    <row r="265" spans="2:11" x14ac:dyDescent="0.25">
      <c r="B265" s="79"/>
      <c r="C265" s="79"/>
      <c r="D265" s="79"/>
      <c r="E265" s="79"/>
      <c r="F265" s="79"/>
      <c r="G265" s="80"/>
      <c r="H265" s="79"/>
      <c r="I265" s="79"/>
      <c r="J265" s="79"/>
      <c r="K265" s="81"/>
    </row>
    <row r="266" spans="2:11" x14ac:dyDescent="0.25">
      <c r="B266" s="79"/>
      <c r="C266" s="79"/>
      <c r="D266" s="79"/>
      <c r="E266" s="79"/>
      <c r="F266" s="79"/>
      <c r="G266" s="80"/>
      <c r="H266" s="79"/>
      <c r="I266" s="79"/>
      <c r="J266" s="79"/>
      <c r="K266" s="81"/>
    </row>
    <row r="267" spans="2:11" x14ac:dyDescent="0.25">
      <c r="B267" s="79"/>
      <c r="C267" s="79"/>
      <c r="D267" s="79"/>
      <c r="E267" s="79"/>
      <c r="F267" s="79"/>
      <c r="G267" s="80"/>
      <c r="H267" s="79"/>
      <c r="I267" s="79"/>
      <c r="J267" s="79"/>
      <c r="K267" s="81"/>
    </row>
    <row r="268" spans="2:11" x14ac:dyDescent="0.25">
      <c r="B268" s="79"/>
      <c r="C268" s="79"/>
      <c r="D268" s="79"/>
      <c r="E268" s="79"/>
      <c r="F268" s="79"/>
      <c r="G268" s="80"/>
      <c r="H268" s="79"/>
      <c r="I268" s="79"/>
      <c r="J268" s="79"/>
      <c r="K268" s="81"/>
    </row>
    <row r="269" spans="2:11" x14ac:dyDescent="0.25">
      <c r="B269" s="79"/>
      <c r="C269" s="79"/>
      <c r="D269" s="79"/>
      <c r="E269" s="79"/>
      <c r="F269" s="79"/>
      <c r="G269" s="80"/>
      <c r="H269" s="79"/>
      <c r="I269" s="79"/>
      <c r="J269" s="79"/>
      <c r="K269" s="81"/>
    </row>
    <row r="270" spans="2:11" x14ac:dyDescent="0.25">
      <c r="B270" s="79"/>
      <c r="C270" s="79"/>
      <c r="D270" s="79"/>
      <c r="E270" s="79"/>
      <c r="F270" s="79"/>
      <c r="G270" s="80"/>
      <c r="H270" s="79"/>
      <c r="I270" s="79"/>
      <c r="J270" s="79"/>
      <c r="K270" s="81"/>
    </row>
    <row r="271" spans="2:11" x14ac:dyDescent="0.25">
      <c r="B271" s="79"/>
      <c r="C271" s="79"/>
      <c r="D271" s="79"/>
      <c r="E271" s="79"/>
      <c r="F271" s="79"/>
      <c r="G271" s="80"/>
      <c r="H271" s="79"/>
      <c r="I271" s="79"/>
      <c r="J271" s="79"/>
      <c r="K271" s="81"/>
    </row>
    <row r="272" spans="2:11" x14ac:dyDescent="0.25">
      <c r="B272" s="79"/>
      <c r="C272" s="79"/>
      <c r="D272" s="79"/>
      <c r="E272" s="79"/>
      <c r="F272" s="79"/>
      <c r="G272" s="80"/>
      <c r="H272" s="79"/>
      <c r="I272" s="79"/>
      <c r="J272" s="79"/>
      <c r="K272" s="81"/>
    </row>
    <row r="273" spans="2:11" x14ac:dyDescent="0.25">
      <c r="B273" s="79"/>
      <c r="C273" s="79"/>
      <c r="D273" s="79"/>
      <c r="E273" s="79"/>
      <c r="F273" s="79"/>
      <c r="G273" s="80"/>
      <c r="H273" s="79"/>
      <c r="I273" s="79"/>
      <c r="J273" s="79"/>
      <c r="K273" s="81"/>
    </row>
    <row r="274" spans="2:11" x14ac:dyDescent="0.25">
      <c r="B274" s="79"/>
      <c r="C274" s="79"/>
      <c r="D274" s="79"/>
      <c r="E274" s="79"/>
      <c r="F274" s="79"/>
      <c r="G274" s="80"/>
      <c r="H274" s="79"/>
      <c r="I274" s="79"/>
      <c r="J274" s="79"/>
      <c r="K274" s="81"/>
    </row>
    <row r="275" spans="2:11" x14ac:dyDescent="0.25">
      <c r="B275" s="79"/>
      <c r="C275" s="79"/>
      <c r="D275" s="79"/>
      <c r="E275" s="79"/>
      <c r="F275" s="79"/>
      <c r="G275" s="80"/>
      <c r="H275" s="79"/>
      <c r="I275" s="79"/>
      <c r="J275" s="79"/>
      <c r="K275" s="81"/>
    </row>
    <row r="276" spans="2:11" x14ac:dyDescent="0.25">
      <c r="B276" s="79"/>
      <c r="C276" s="79"/>
      <c r="D276" s="79"/>
      <c r="E276" s="79"/>
      <c r="F276" s="79"/>
      <c r="G276" s="80"/>
      <c r="H276" s="79"/>
      <c r="I276" s="79"/>
      <c r="J276" s="79"/>
      <c r="K276" s="81"/>
    </row>
    <row r="277" spans="2:11" x14ac:dyDescent="0.25">
      <c r="B277" s="79"/>
      <c r="C277" s="79"/>
      <c r="D277" s="79"/>
      <c r="E277" s="79"/>
      <c r="F277" s="79"/>
      <c r="G277" s="80"/>
      <c r="H277" s="79"/>
      <c r="I277" s="79"/>
      <c r="J277" s="79"/>
      <c r="K277" s="81"/>
    </row>
    <row r="278" spans="2:11" x14ac:dyDescent="0.25">
      <c r="B278" s="79"/>
      <c r="C278" s="79"/>
      <c r="D278" s="79"/>
      <c r="E278" s="79"/>
      <c r="F278" s="79"/>
      <c r="G278" s="80"/>
      <c r="H278" s="79"/>
      <c r="I278" s="79"/>
      <c r="J278" s="79"/>
      <c r="K278" s="81"/>
    </row>
    <row r="279" spans="2:11" x14ac:dyDescent="0.25">
      <c r="B279" s="79"/>
      <c r="C279" s="79"/>
      <c r="D279" s="79"/>
      <c r="E279" s="79"/>
      <c r="F279" s="79"/>
      <c r="G279" s="80"/>
      <c r="H279" s="79"/>
      <c r="I279" s="79"/>
      <c r="J279" s="79"/>
      <c r="K279" s="81"/>
    </row>
    <row r="280" spans="2:11" x14ac:dyDescent="0.25">
      <c r="B280" s="79"/>
      <c r="C280" s="79"/>
      <c r="D280" s="79"/>
      <c r="E280" s="79"/>
      <c r="F280" s="79"/>
      <c r="G280" s="80"/>
      <c r="H280" s="79"/>
      <c r="I280" s="79"/>
      <c r="J280" s="79"/>
      <c r="K280" s="81"/>
    </row>
    <row r="281" spans="2:11" x14ac:dyDescent="0.25">
      <c r="B281" s="79"/>
      <c r="C281" s="79"/>
      <c r="D281" s="79"/>
      <c r="E281" s="79"/>
      <c r="F281" s="79"/>
      <c r="G281" s="80"/>
      <c r="H281" s="79"/>
      <c r="I281" s="79"/>
      <c r="J281" s="79"/>
      <c r="K281" s="81"/>
    </row>
    <row r="282" spans="2:11" x14ac:dyDescent="0.25">
      <c r="B282" s="79"/>
      <c r="C282" s="79"/>
      <c r="D282" s="79"/>
      <c r="E282" s="79"/>
      <c r="F282" s="79"/>
      <c r="G282" s="80"/>
      <c r="H282" s="79"/>
      <c r="I282" s="79"/>
      <c r="J282" s="79"/>
      <c r="K282" s="81"/>
    </row>
    <row r="283" spans="2:11" x14ac:dyDescent="0.25">
      <c r="B283" s="79"/>
      <c r="C283" s="79"/>
      <c r="D283" s="79"/>
      <c r="E283" s="79"/>
      <c r="F283" s="79"/>
      <c r="G283" s="80"/>
      <c r="H283" s="79"/>
      <c r="I283" s="79"/>
      <c r="J283" s="79"/>
      <c r="K283" s="81"/>
    </row>
    <row r="284" spans="2:11" x14ac:dyDescent="0.25">
      <c r="B284" s="79"/>
      <c r="C284" s="79"/>
      <c r="D284" s="79"/>
      <c r="E284" s="79"/>
      <c r="F284" s="79"/>
      <c r="G284" s="80"/>
      <c r="H284" s="79"/>
      <c r="I284" s="79"/>
      <c r="J284" s="79"/>
      <c r="K284" s="81"/>
    </row>
    <row r="285" spans="2:11" x14ac:dyDescent="0.25">
      <c r="B285" s="79"/>
      <c r="C285" s="79"/>
      <c r="D285" s="79"/>
      <c r="E285" s="79"/>
      <c r="F285" s="79"/>
      <c r="G285" s="80"/>
      <c r="H285" s="79"/>
      <c r="I285" s="79"/>
      <c r="J285" s="79"/>
      <c r="K285" s="81"/>
    </row>
    <row r="286" spans="2:11" x14ac:dyDescent="0.25">
      <c r="B286" s="79"/>
      <c r="C286" s="79"/>
      <c r="D286" s="79"/>
      <c r="E286" s="79"/>
      <c r="F286" s="79"/>
      <c r="G286" s="80"/>
      <c r="H286" s="79"/>
      <c r="I286" s="79"/>
      <c r="J286" s="79"/>
      <c r="K286" s="81"/>
    </row>
    <row r="287" spans="2:11" x14ac:dyDescent="0.25">
      <c r="B287" s="79"/>
      <c r="C287" s="79"/>
      <c r="D287" s="79"/>
      <c r="E287" s="79"/>
      <c r="F287" s="79"/>
      <c r="G287" s="80"/>
      <c r="H287" s="79"/>
      <c r="I287" s="79"/>
      <c r="J287" s="79"/>
      <c r="K287" s="81"/>
    </row>
    <row r="288" spans="2:11" x14ac:dyDescent="0.25">
      <c r="B288" s="79"/>
      <c r="C288" s="79"/>
      <c r="D288" s="79"/>
      <c r="E288" s="79"/>
      <c r="F288" s="79"/>
      <c r="G288" s="80"/>
      <c r="H288" s="79"/>
      <c r="I288" s="79"/>
      <c r="J288" s="79"/>
      <c r="K288" s="81"/>
    </row>
    <row r="289" spans="2:11" x14ac:dyDescent="0.25">
      <c r="B289" s="79"/>
      <c r="C289" s="79"/>
      <c r="D289" s="79"/>
      <c r="E289" s="79"/>
      <c r="F289" s="79"/>
      <c r="G289" s="80"/>
      <c r="H289" s="79"/>
      <c r="I289" s="79"/>
      <c r="J289" s="79"/>
      <c r="K289" s="81"/>
    </row>
    <row r="290" spans="2:11" x14ac:dyDescent="0.25">
      <c r="B290" s="79"/>
      <c r="C290" s="79"/>
      <c r="D290" s="79"/>
      <c r="E290" s="79"/>
      <c r="F290" s="79"/>
      <c r="G290" s="80"/>
      <c r="H290" s="79"/>
      <c r="I290" s="79"/>
      <c r="J290" s="79"/>
      <c r="K290" s="81"/>
    </row>
    <row r="291" spans="2:11" x14ac:dyDescent="0.25">
      <c r="B291" s="79"/>
      <c r="C291" s="79"/>
      <c r="D291" s="79"/>
      <c r="E291" s="79"/>
      <c r="F291" s="79"/>
      <c r="G291" s="80"/>
      <c r="H291" s="79"/>
      <c r="I291" s="79"/>
      <c r="J291" s="79"/>
      <c r="K291" s="81"/>
    </row>
    <row r="292" spans="2:11" x14ac:dyDescent="0.25">
      <c r="B292" s="79"/>
      <c r="C292" s="79"/>
      <c r="D292" s="79"/>
      <c r="E292" s="79"/>
      <c r="F292" s="79"/>
      <c r="G292" s="80"/>
      <c r="H292" s="79"/>
      <c r="I292" s="79"/>
      <c r="J292" s="79"/>
      <c r="K292" s="81"/>
    </row>
    <row r="293" spans="2:11" x14ac:dyDescent="0.25">
      <c r="B293" s="79"/>
      <c r="C293" s="79"/>
      <c r="D293" s="79"/>
      <c r="E293" s="79"/>
      <c r="F293" s="79"/>
      <c r="G293" s="80"/>
      <c r="H293" s="79"/>
      <c r="I293" s="79"/>
      <c r="J293" s="79"/>
      <c r="K293" s="81"/>
    </row>
    <row r="294" spans="2:11" x14ac:dyDescent="0.25">
      <c r="B294" s="79"/>
      <c r="C294" s="79"/>
      <c r="D294" s="79"/>
      <c r="E294" s="79"/>
      <c r="F294" s="79"/>
      <c r="G294" s="80"/>
      <c r="H294" s="79"/>
      <c r="I294" s="79"/>
      <c r="J294" s="79"/>
      <c r="K294" s="81"/>
    </row>
    <row r="295" spans="2:11" x14ac:dyDescent="0.25">
      <c r="B295" s="79"/>
      <c r="C295" s="79"/>
      <c r="D295" s="79"/>
      <c r="E295" s="79"/>
      <c r="F295" s="79"/>
      <c r="G295" s="80"/>
      <c r="H295" s="79"/>
      <c r="I295" s="79"/>
      <c r="J295" s="79"/>
      <c r="K295" s="81"/>
    </row>
    <row r="296" spans="2:11" x14ac:dyDescent="0.25">
      <c r="B296" s="79"/>
      <c r="C296" s="79"/>
      <c r="D296" s="79"/>
      <c r="E296" s="79"/>
      <c r="F296" s="79"/>
      <c r="G296" s="80"/>
      <c r="H296" s="79"/>
      <c r="I296" s="79"/>
      <c r="J296" s="79"/>
      <c r="K296" s="81"/>
    </row>
    <row r="297" spans="2:11" x14ac:dyDescent="0.25">
      <c r="B297" s="79"/>
      <c r="C297" s="79"/>
      <c r="D297" s="79"/>
      <c r="E297" s="79"/>
      <c r="F297" s="79"/>
      <c r="G297" s="80"/>
      <c r="H297" s="79"/>
      <c r="I297" s="79"/>
      <c r="J297" s="79"/>
      <c r="K297" s="81"/>
    </row>
    <row r="298" spans="2:11" x14ac:dyDescent="0.25">
      <c r="B298" s="79"/>
      <c r="C298" s="79"/>
      <c r="D298" s="79"/>
      <c r="E298" s="79"/>
      <c r="F298" s="79"/>
      <c r="G298" s="80"/>
      <c r="H298" s="79"/>
      <c r="I298" s="79"/>
      <c r="J298" s="79"/>
      <c r="K298" s="81"/>
    </row>
    <row r="299" spans="2:11" x14ac:dyDescent="0.25">
      <c r="B299" s="79"/>
      <c r="C299" s="79"/>
      <c r="D299" s="79"/>
      <c r="E299" s="79"/>
      <c r="F299" s="79"/>
      <c r="G299" s="80"/>
      <c r="H299" s="79"/>
      <c r="I299" s="79"/>
      <c r="J299" s="79"/>
      <c r="K299" s="81"/>
    </row>
    <row r="300" spans="2:11" x14ac:dyDescent="0.25">
      <c r="B300" s="79"/>
      <c r="C300" s="79"/>
      <c r="D300" s="79"/>
      <c r="E300" s="79"/>
      <c r="F300" s="79"/>
      <c r="G300" s="80"/>
      <c r="H300" s="79"/>
      <c r="I300" s="79"/>
      <c r="J300" s="79"/>
      <c r="K300" s="81"/>
    </row>
    <row r="301" spans="2:11" x14ac:dyDescent="0.25">
      <c r="B301" s="79"/>
      <c r="C301" s="79"/>
      <c r="D301" s="79"/>
      <c r="E301" s="79"/>
      <c r="F301" s="79"/>
      <c r="G301" s="80"/>
      <c r="H301" s="79"/>
      <c r="I301" s="79"/>
      <c r="J301" s="79"/>
      <c r="K301" s="81"/>
    </row>
    <row r="302" spans="2:11" x14ac:dyDescent="0.25">
      <c r="B302" s="79"/>
      <c r="C302" s="79"/>
      <c r="D302" s="79"/>
      <c r="E302" s="79"/>
      <c r="F302" s="79"/>
      <c r="G302" s="80"/>
      <c r="H302" s="79"/>
      <c r="I302" s="79"/>
      <c r="J302" s="79"/>
      <c r="K302" s="81"/>
    </row>
    <row r="303" spans="2:11" x14ac:dyDescent="0.25">
      <c r="B303" s="79"/>
      <c r="C303" s="79"/>
      <c r="D303" s="79"/>
      <c r="E303" s="79"/>
      <c r="F303" s="79"/>
      <c r="G303" s="80"/>
      <c r="H303" s="79"/>
      <c r="I303" s="79"/>
      <c r="J303" s="79"/>
      <c r="K303" s="81"/>
    </row>
    <row r="304" spans="2:11" x14ac:dyDescent="0.25">
      <c r="B304" s="79"/>
      <c r="C304" s="79"/>
      <c r="D304" s="79"/>
      <c r="E304" s="79"/>
      <c r="F304" s="79"/>
      <c r="G304" s="80"/>
      <c r="H304" s="79"/>
      <c r="I304" s="79"/>
      <c r="J304" s="79"/>
      <c r="K304" s="81"/>
    </row>
    <row r="305" spans="2:11" x14ac:dyDescent="0.25">
      <c r="B305" s="79"/>
      <c r="C305" s="79"/>
      <c r="D305" s="79"/>
      <c r="E305" s="79"/>
      <c r="F305" s="79"/>
      <c r="G305" s="80"/>
      <c r="H305" s="79"/>
      <c r="I305" s="79"/>
      <c r="J305" s="79"/>
      <c r="K305" s="81"/>
    </row>
    <row r="306" spans="2:11" x14ac:dyDescent="0.25">
      <c r="B306" s="79"/>
      <c r="C306" s="79"/>
      <c r="D306" s="79"/>
      <c r="E306" s="79"/>
      <c r="F306" s="79"/>
      <c r="G306" s="80"/>
      <c r="H306" s="79"/>
      <c r="I306" s="79"/>
      <c r="J306" s="79"/>
      <c r="K306" s="81"/>
    </row>
    <row r="307" spans="2:11" x14ac:dyDescent="0.25">
      <c r="B307" s="79"/>
      <c r="C307" s="79"/>
      <c r="D307" s="79"/>
      <c r="E307" s="79"/>
      <c r="F307" s="79"/>
      <c r="G307" s="80"/>
      <c r="H307" s="79"/>
      <c r="I307" s="79"/>
      <c r="J307" s="79"/>
      <c r="K307" s="81"/>
    </row>
    <row r="308" spans="2:11" x14ac:dyDescent="0.25">
      <c r="B308" s="79"/>
      <c r="C308" s="79"/>
      <c r="D308" s="79"/>
      <c r="E308" s="79"/>
      <c r="F308" s="79"/>
      <c r="G308" s="80"/>
      <c r="H308" s="79"/>
      <c r="I308" s="79"/>
      <c r="J308" s="79"/>
      <c r="K308" s="81"/>
    </row>
    <row r="309" spans="2:11" x14ac:dyDescent="0.25">
      <c r="B309" s="79"/>
      <c r="C309" s="79"/>
      <c r="D309" s="79"/>
      <c r="E309" s="79"/>
      <c r="F309" s="79"/>
      <c r="G309" s="80"/>
      <c r="H309" s="79"/>
      <c r="I309" s="79"/>
      <c r="J309" s="79"/>
      <c r="K309" s="81"/>
    </row>
    <row r="310" spans="2:11" x14ac:dyDescent="0.25">
      <c r="B310" s="79"/>
      <c r="C310" s="79"/>
      <c r="D310" s="79"/>
      <c r="E310" s="79"/>
      <c r="F310" s="79"/>
      <c r="G310" s="80"/>
      <c r="H310" s="79"/>
      <c r="I310" s="79"/>
      <c r="J310" s="79"/>
      <c r="K310" s="81"/>
    </row>
    <row r="311" spans="2:11" x14ac:dyDescent="0.25">
      <c r="B311" s="79"/>
      <c r="C311" s="79"/>
      <c r="D311" s="79"/>
      <c r="E311" s="79"/>
      <c r="F311" s="79"/>
      <c r="G311" s="80"/>
      <c r="H311" s="79"/>
      <c r="I311" s="79"/>
      <c r="J311" s="79"/>
      <c r="K311" s="81"/>
    </row>
    <row r="312" spans="2:11" x14ac:dyDescent="0.25">
      <c r="B312" s="79"/>
      <c r="C312" s="79"/>
      <c r="D312" s="79"/>
      <c r="E312" s="79"/>
      <c r="F312" s="79"/>
      <c r="G312" s="80"/>
      <c r="H312" s="79"/>
      <c r="I312" s="79"/>
      <c r="J312" s="79"/>
      <c r="K312" s="81"/>
    </row>
    <row r="313" spans="2:11" x14ac:dyDescent="0.25">
      <c r="B313" s="79"/>
      <c r="C313" s="79"/>
      <c r="D313" s="79"/>
      <c r="E313" s="79"/>
      <c r="F313" s="79"/>
      <c r="G313" s="80"/>
      <c r="H313" s="79"/>
      <c r="I313" s="79"/>
      <c r="J313" s="79"/>
      <c r="K313" s="81"/>
    </row>
    <row r="314" spans="2:11" x14ac:dyDescent="0.25">
      <c r="B314" s="79"/>
      <c r="C314" s="79"/>
      <c r="D314" s="79"/>
      <c r="E314" s="79"/>
      <c r="F314" s="79"/>
      <c r="G314" s="80"/>
      <c r="H314" s="79"/>
      <c r="I314" s="79"/>
      <c r="J314" s="79"/>
      <c r="K314" s="81"/>
    </row>
    <row r="315" spans="2:11" x14ac:dyDescent="0.25">
      <c r="B315" s="79"/>
      <c r="C315" s="79"/>
      <c r="D315" s="79"/>
      <c r="E315" s="79"/>
      <c r="F315" s="79"/>
      <c r="G315" s="80"/>
      <c r="H315" s="79"/>
      <c r="I315" s="79"/>
      <c r="J315" s="79"/>
      <c r="K315" s="81"/>
    </row>
    <row r="316" spans="2:11" x14ac:dyDescent="0.25">
      <c r="B316" s="79"/>
      <c r="C316" s="79"/>
      <c r="D316" s="79"/>
      <c r="E316" s="79"/>
      <c r="F316" s="79"/>
      <c r="G316" s="80"/>
      <c r="H316" s="79"/>
      <c r="I316" s="79"/>
      <c r="J316" s="79"/>
      <c r="K316" s="81"/>
    </row>
    <row r="317" spans="2:11" x14ac:dyDescent="0.25">
      <c r="B317" s="79"/>
      <c r="C317" s="79"/>
      <c r="D317" s="79"/>
      <c r="E317" s="79"/>
      <c r="F317" s="79"/>
      <c r="G317" s="80"/>
      <c r="H317" s="79"/>
      <c r="I317" s="79"/>
      <c r="J317" s="79"/>
      <c r="K317" s="81"/>
    </row>
    <row r="318" spans="2:11" x14ac:dyDescent="0.25">
      <c r="B318" s="79"/>
      <c r="C318" s="79"/>
      <c r="D318" s="79"/>
      <c r="E318" s="79"/>
      <c r="F318" s="79"/>
      <c r="G318" s="80"/>
      <c r="H318" s="79"/>
      <c r="I318" s="79"/>
      <c r="J318" s="79"/>
      <c r="K318" s="81"/>
    </row>
    <row r="319" spans="2:11" x14ac:dyDescent="0.25">
      <c r="B319" s="79"/>
      <c r="C319" s="79"/>
      <c r="D319" s="79"/>
      <c r="E319" s="79"/>
      <c r="F319" s="79"/>
      <c r="G319" s="80"/>
      <c r="H319" s="79"/>
      <c r="I319" s="79"/>
      <c r="J319" s="79"/>
      <c r="K319" s="81"/>
    </row>
    <row r="320" spans="2:11" x14ac:dyDescent="0.25">
      <c r="B320" s="79"/>
      <c r="C320" s="79"/>
      <c r="D320" s="79"/>
      <c r="E320" s="79"/>
      <c r="F320" s="79"/>
      <c r="G320" s="80"/>
      <c r="H320" s="79"/>
      <c r="I320" s="79"/>
      <c r="J320" s="79"/>
      <c r="K320" s="81"/>
    </row>
    <row r="321" spans="2:11" x14ac:dyDescent="0.25">
      <c r="B321" s="79"/>
      <c r="C321" s="79"/>
      <c r="D321" s="79"/>
      <c r="E321" s="79"/>
      <c r="F321" s="79"/>
      <c r="G321" s="80"/>
      <c r="H321" s="79"/>
      <c r="I321" s="79"/>
      <c r="J321" s="79"/>
      <c r="K321" s="81"/>
    </row>
    <row r="322" spans="2:11" x14ac:dyDescent="0.25">
      <c r="B322" s="79"/>
      <c r="C322" s="79"/>
      <c r="D322" s="79"/>
      <c r="E322" s="79"/>
      <c r="F322" s="79"/>
      <c r="G322" s="80"/>
      <c r="H322" s="79"/>
      <c r="I322" s="79"/>
      <c r="J322" s="79"/>
      <c r="K322" s="81"/>
    </row>
    <row r="323" spans="2:11" x14ac:dyDescent="0.25">
      <c r="B323" s="79"/>
      <c r="C323" s="79"/>
      <c r="D323" s="79"/>
      <c r="E323" s="79"/>
      <c r="F323" s="79"/>
      <c r="G323" s="80"/>
      <c r="H323" s="79"/>
      <c r="I323" s="79"/>
      <c r="J323" s="79"/>
      <c r="K323" s="81"/>
    </row>
    <row r="324" spans="2:11" x14ac:dyDescent="0.25">
      <c r="B324" s="79"/>
      <c r="C324" s="79"/>
      <c r="D324" s="79"/>
      <c r="E324" s="79"/>
      <c r="F324" s="79"/>
      <c r="G324" s="80"/>
      <c r="H324" s="79"/>
      <c r="I324" s="79"/>
      <c r="J324" s="79"/>
      <c r="K324" s="81"/>
    </row>
    <row r="325" spans="2:11" x14ac:dyDescent="0.25">
      <c r="B325" s="79"/>
      <c r="C325" s="79"/>
      <c r="D325" s="79"/>
      <c r="E325" s="79"/>
      <c r="F325" s="79"/>
      <c r="G325" s="80"/>
      <c r="H325" s="79"/>
      <c r="I325" s="79"/>
      <c r="J325" s="79"/>
      <c r="K325" s="81"/>
    </row>
    <row r="326" spans="2:11" x14ac:dyDescent="0.25">
      <c r="B326" s="79"/>
      <c r="C326" s="79"/>
      <c r="D326" s="79"/>
      <c r="E326" s="79"/>
      <c r="F326" s="79"/>
      <c r="G326" s="80"/>
      <c r="H326" s="79"/>
      <c r="I326" s="79"/>
      <c r="J326" s="79"/>
      <c r="K326" s="81"/>
    </row>
    <row r="327" spans="2:11" x14ac:dyDescent="0.25">
      <c r="B327" s="79"/>
      <c r="C327" s="79"/>
      <c r="D327" s="79"/>
      <c r="E327" s="79"/>
      <c r="F327" s="79"/>
      <c r="G327" s="80"/>
      <c r="H327" s="79"/>
      <c r="I327" s="79"/>
      <c r="J327" s="79"/>
      <c r="K327" s="81"/>
    </row>
    <row r="328" spans="2:11" x14ac:dyDescent="0.25">
      <c r="B328" s="79"/>
      <c r="C328" s="79"/>
      <c r="D328" s="79"/>
      <c r="E328" s="79"/>
      <c r="F328" s="79"/>
      <c r="G328" s="80"/>
      <c r="H328" s="79"/>
      <c r="I328" s="79"/>
      <c r="J328" s="79"/>
      <c r="K328" s="81"/>
    </row>
    <row r="329" spans="2:11" x14ac:dyDescent="0.25">
      <c r="B329" s="79"/>
      <c r="C329" s="79"/>
      <c r="D329" s="79"/>
      <c r="E329" s="79"/>
      <c r="F329" s="79"/>
      <c r="G329" s="80"/>
      <c r="H329" s="79"/>
      <c r="I329" s="79"/>
      <c r="J329" s="79"/>
      <c r="K329" s="81"/>
    </row>
    <row r="330" spans="2:11" x14ac:dyDescent="0.25">
      <c r="B330" s="79"/>
      <c r="C330" s="79"/>
      <c r="D330" s="79"/>
      <c r="E330" s="79"/>
      <c r="F330" s="79"/>
      <c r="G330" s="80"/>
      <c r="H330" s="79"/>
      <c r="I330" s="79"/>
      <c r="J330" s="79"/>
      <c r="K330" s="81"/>
    </row>
    <row r="331" spans="2:11" x14ac:dyDescent="0.25">
      <c r="B331" s="79"/>
      <c r="C331" s="79"/>
      <c r="D331" s="79"/>
      <c r="E331" s="79"/>
      <c r="F331" s="79"/>
      <c r="G331" s="80"/>
      <c r="H331" s="79"/>
      <c r="I331" s="79"/>
      <c r="J331" s="79"/>
      <c r="K331" s="81"/>
    </row>
    <row r="332" spans="2:11" x14ac:dyDescent="0.25">
      <c r="B332" s="79"/>
      <c r="C332" s="79"/>
      <c r="D332" s="79"/>
      <c r="E332" s="79"/>
      <c r="F332" s="79"/>
      <c r="G332" s="80"/>
      <c r="H332" s="79"/>
      <c r="I332" s="79"/>
      <c r="J332" s="79"/>
      <c r="K332" s="81"/>
    </row>
    <row r="333" spans="2:11" x14ac:dyDescent="0.25">
      <c r="B333" s="79"/>
      <c r="C333" s="79"/>
      <c r="D333" s="79"/>
      <c r="E333" s="79"/>
      <c r="F333" s="79"/>
      <c r="G333" s="80"/>
      <c r="H333" s="79"/>
      <c r="I333" s="79"/>
      <c r="J333" s="79"/>
      <c r="K333" s="81"/>
    </row>
    <row r="334" spans="2:11" x14ac:dyDescent="0.25">
      <c r="B334" s="79"/>
      <c r="C334" s="79"/>
      <c r="D334" s="79"/>
      <c r="E334" s="79"/>
      <c r="F334" s="79"/>
      <c r="G334" s="80"/>
      <c r="H334" s="79"/>
      <c r="I334" s="79"/>
      <c r="J334" s="79"/>
      <c r="K334" s="81"/>
    </row>
    <row r="335" spans="2:11" x14ac:dyDescent="0.25">
      <c r="B335" s="79"/>
      <c r="C335" s="79"/>
      <c r="D335" s="79"/>
      <c r="E335" s="79"/>
      <c r="F335" s="79"/>
      <c r="G335" s="80"/>
      <c r="H335" s="79"/>
      <c r="I335" s="79"/>
      <c r="J335" s="79"/>
      <c r="K335" s="81"/>
    </row>
    <row r="336" spans="2:11" x14ac:dyDescent="0.25">
      <c r="B336" s="79"/>
      <c r="C336" s="79"/>
      <c r="D336" s="79"/>
      <c r="E336" s="79"/>
      <c r="F336" s="79"/>
      <c r="G336" s="80"/>
      <c r="H336" s="79"/>
      <c r="I336" s="79"/>
      <c r="J336" s="79"/>
      <c r="K336" s="81"/>
    </row>
    <row r="337" spans="2:11" x14ac:dyDescent="0.25">
      <c r="B337" s="79"/>
      <c r="C337" s="79"/>
      <c r="D337" s="79"/>
      <c r="E337" s="79"/>
      <c r="F337" s="79"/>
      <c r="G337" s="80"/>
      <c r="H337" s="79"/>
      <c r="I337" s="79"/>
      <c r="J337" s="79"/>
      <c r="K337" s="81"/>
    </row>
    <row r="338" spans="2:11" x14ac:dyDescent="0.25">
      <c r="B338" s="79"/>
      <c r="C338" s="79"/>
      <c r="D338" s="79"/>
      <c r="E338" s="79"/>
      <c r="F338" s="79"/>
      <c r="G338" s="80"/>
      <c r="H338" s="79"/>
      <c r="I338" s="79"/>
      <c r="J338" s="79"/>
      <c r="K338" s="81"/>
    </row>
    <row r="339" spans="2:11" x14ac:dyDescent="0.25">
      <c r="B339" s="79"/>
      <c r="C339" s="79"/>
      <c r="D339" s="79"/>
      <c r="E339" s="79"/>
      <c r="F339" s="79"/>
      <c r="G339" s="80"/>
      <c r="H339" s="79"/>
      <c r="I339" s="79"/>
      <c r="J339" s="79"/>
      <c r="K339" s="81"/>
    </row>
    <row r="340" spans="2:11" x14ac:dyDescent="0.25">
      <c r="B340" s="79"/>
      <c r="C340" s="79"/>
      <c r="D340" s="79"/>
      <c r="E340" s="79"/>
      <c r="F340" s="79"/>
      <c r="G340" s="80"/>
      <c r="H340" s="79"/>
      <c r="I340" s="79"/>
      <c r="J340" s="79"/>
      <c r="K340" s="81"/>
    </row>
    <row r="341" spans="2:11" x14ac:dyDescent="0.25">
      <c r="B341" s="79"/>
      <c r="C341" s="79"/>
      <c r="D341" s="79"/>
      <c r="E341" s="79"/>
      <c r="F341" s="79"/>
      <c r="G341" s="80"/>
      <c r="H341" s="79"/>
      <c r="I341" s="79"/>
      <c r="J341" s="79"/>
      <c r="K341" s="81"/>
    </row>
    <row r="342" spans="2:11" x14ac:dyDescent="0.25">
      <c r="B342" s="79"/>
      <c r="C342" s="79"/>
      <c r="D342" s="79"/>
      <c r="E342" s="79"/>
      <c r="F342" s="79"/>
      <c r="G342" s="80"/>
      <c r="H342" s="79"/>
      <c r="I342" s="79"/>
      <c r="J342" s="79"/>
      <c r="K342" s="81"/>
    </row>
    <row r="343" spans="2:11" x14ac:dyDescent="0.25">
      <c r="B343" s="79"/>
      <c r="C343" s="79"/>
      <c r="D343" s="79"/>
      <c r="E343" s="79"/>
      <c r="F343" s="79"/>
      <c r="G343" s="80"/>
      <c r="H343" s="79"/>
      <c r="I343" s="79"/>
      <c r="J343" s="79"/>
      <c r="K343" s="81"/>
    </row>
    <row r="344" spans="2:11" x14ac:dyDescent="0.25">
      <c r="B344" s="79"/>
      <c r="C344" s="79"/>
      <c r="D344" s="79"/>
      <c r="E344" s="79"/>
      <c r="F344" s="79"/>
      <c r="G344" s="80"/>
      <c r="H344" s="79"/>
      <c r="I344" s="79"/>
      <c r="J344" s="79"/>
      <c r="K344" s="81"/>
    </row>
    <row r="345" spans="2:11" x14ac:dyDescent="0.25">
      <c r="B345" s="79"/>
      <c r="C345" s="79"/>
      <c r="D345" s="79"/>
      <c r="E345" s="79"/>
      <c r="F345" s="79"/>
      <c r="G345" s="80"/>
      <c r="H345" s="79"/>
      <c r="I345" s="79"/>
      <c r="J345" s="79"/>
      <c r="K345" s="81"/>
    </row>
    <row r="346" spans="2:11" x14ac:dyDescent="0.25">
      <c r="B346" s="79"/>
      <c r="C346" s="79"/>
      <c r="D346" s="79"/>
      <c r="E346" s="79"/>
      <c r="F346" s="79"/>
      <c r="G346" s="80"/>
      <c r="H346" s="79"/>
      <c r="I346" s="79"/>
      <c r="J346" s="79"/>
      <c r="K346" s="81"/>
    </row>
    <row r="347" spans="2:11" x14ac:dyDescent="0.25">
      <c r="B347" s="79"/>
      <c r="C347" s="79"/>
      <c r="D347" s="79"/>
      <c r="E347" s="79"/>
      <c r="F347" s="79"/>
      <c r="G347" s="80"/>
      <c r="H347" s="79"/>
      <c r="I347" s="79"/>
      <c r="J347" s="79"/>
      <c r="K347" s="81"/>
    </row>
    <row r="348" spans="2:11" x14ac:dyDescent="0.25">
      <c r="B348" s="79"/>
      <c r="C348" s="79"/>
      <c r="D348" s="79"/>
      <c r="E348" s="79"/>
      <c r="F348" s="79"/>
      <c r="G348" s="80"/>
      <c r="H348" s="79"/>
      <c r="I348" s="79"/>
      <c r="J348" s="79"/>
      <c r="K348" s="81"/>
    </row>
    <row r="349" spans="2:11" x14ac:dyDescent="0.25">
      <c r="B349" s="79"/>
      <c r="C349" s="79"/>
      <c r="D349" s="79"/>
      <c r="E349" s="79"/>
      <c r="F349" s="79"/>
      <c r="G349" s="80"/>
      <c r="H349" s="79"/>
      <c r="I349" s="79"/>
      <c r="J349" s="79"/>
      <c r="K349" s="81"/>
    </row>
    <row r="350" spans="2:11" x14ac:dyDescent="0.25">
      <c r="B350" s="79"/>
      <c r="C350" s="79"/>
      <c r="D350" s="79"/>
      <c r="E350" s="79"/>
      <c r="F350" s="79"/>
      <c r="G350" s="80"/>
      <c r="H350" s="79"/>
      <c r="I350" s="79"/>
      <c r="J350" s="79"/>
      <c r="K350" s="81"/>
    </row>
    <row r="351" spans="2:11" x14ac:dyDescent="0.25">
      <c r="B351" s="79"/>
      <c r="C351" s="79"/>
      <c r="D351" s="79"/>
      <c r="E351" s="79"/>
      <c r="F351" s="79"/>
      <c r="G351" s="80"/>
      <c r="H351" s="79"/>
      <c r="I351" s="79"/>
      <c r="J351" s="79"/>
      <c r="K351" s="81"/>
    </row>
    <row r="352" spans="2:11" x14ac:dyDescent="0.25">
      <c r="B352" s="79"/>
      <c r="C352" s="79"/>
      <c r="D352" s="79"/>
      <c r="E352" s="79"/>
      <c r="F352" s="79"/>
      <c r="G352" s="80"/>
      <c r="H352" s="79"/>
      <c r="I352" s="79"/>
      <c r="J352" s="79"/>
      <c r="K352" s="81"/>
    </row>
    <row r="353" spans="2:11" x14ac:dyDescent="0.25">
      <c r="B353" s="79"/>
      <c r="C353" s="79"/>
      <c r="D353" s="79"/>
      <c r="E353" s="79"/>
      <c r="F353" s="79"/>
      <c r="G353" s="80"/>
      <c r="H353" s="79"/>
      <c r="I353" s="79"/>
      <c r="J353" s="79"/>
      <c r="K353" s="81"/>
    </row>
    <row r="354" spans="2:11" x14ac:dyDescent="0.25">
      <c r="B354" s="79"/>
      <c r="C354" s="79"/>
      <c r="D354" s="79"/>
      <c r="E354" s="79"/>
      <c r="F354" s="79"/>
      <c r="G354" s="80"/>
      <c r="H354" s="79"/>
      <c r="I354" s="79"/>
      <c r="J354" s="79"/>
      <c r="K354" s="81"/>
    </row>
    <row r="355" spans="2:11" x14ac:dyDescent="0.25">
      <c r="B355" s="79"/>
      <c r="C355" s="79"/>
      <c r="D355" s="79"/>
      <c r="E355" s="79"/>
      <c r="F355" s="79"/>
      <c r="G355" s="80"/>
      <c r="H355" s="79"/>
      <c r="I355" s="79"/>
      <c r="J355" s="79"/>
      <c r="K355" s="81"/>
    </row>
    <row r="356" spans="2:11" x14ac:dyDescent="0.25">
      <c r="B356" s="79"/>
      <c r="C356" s="79"/>
      <c r="D356" s="79"/>
      <c r="E356" s="79"/>
      <c r="F356" s="79"/>
      <c r="G356" s="80"/>
      <c r="H356" s="79"/>
      <c r="I356" s="79"/>
      <c r="J356" s="79"/>
      <c r="K356" s="81"/>
    </row>
    <row r="357" spans="2:11" x14ac:dyDescent="0.25">
      <c r="B357" s="79"/>
      <c r="C357" s="79"/>
      <c r="D357" s="79"/>
      <c r="E357" s="79"/>
      <c r="F357" s="79"/>
      <c r="G357" s="80"/>
      <c r="H357" s="79"/>
      <c r="I357" s="79"/>
      <c r="J357" s="79"/>
      <c r="K357" s="81"/>
    </row>
    <row r="358" spans="2:11" x14ac:dyDescent="0.25">
      <c r="B358" s="79"/>
      <c r="C358" s="79"/>
      <c r="D358" s="79"/>
      <c r="E358" s="79"/>
      <c r="F358" s="79"/>
      <c r="G358" s="80"/>
      <c r="H358" s="79"/>
      <c r="I358" s="79"/>
      <c r="J358" s="79"/>
      <c r="K358" s="81"/>
    </row>
    <row r="359" spans="2:11" x14ac:dyDescent="0.25">
      <c r="B359" s="79"/>
      <c r="C359" s="79"/>
      <c r="D359" s="79"/>
      <c r="E359" s="79"/>
      <c r="F359" s="79"/>
      <c r="G359" s="80"/>
      <c r="H359" s="79"/>
      <c r="I359" s="79"/>
      <c r="J359" s="79"/>
      <c r="K359" s="81"/>
    </row>
    <row r="360" spans="2:11" x14ac:dyDescent="0.25">
      <c r="B360" s="79"/>
      <c r="C360" s="79"/>
      <c r="D360" s="79"/>
      <c r="E360" s="79"/>
      <c r="F360" s="79"/>
      <c r="G360" s="80"/>
      <c r="H360" s="79"/>
      <c r="I360" s="79"/>
      <c r="J360" s="79"/>
      <c r="K360" s="81"/>
    </row>
    <row r="361" spans="2:11" x14ac:dyDescent="0.25">
      <c r="B361" s="79"/>
      <c r="C361" s="79"/>
      <c r="D361" s="79"/>
      <c r="E361" s="79"/>
      <c r="F361" s="79"/>
      <c r="G361" s="80"/>
      <c r="H361" s="79"/>
      <c r="I361" s="79"/>
      <c r="J361" s="79"/>
      <c r="K361" s="81"/>
    </row>
    <row r="362" spans="2:11" x14ac:dyDescent="0.25">
      <c r="B362" s="79"/>
      <c r="C362" s="79"/>
      <c r="D362" s="79"/>
      <c r="E362" s="79"/>
      <c r="F362" s="79"/>
      <c r="G362" s="80"/>
      <c r="H362" s="79"/>
      <c r="I362" s="79"/>
      <c r="J362" s="79"/>
      <c r="K362" s="81"/>
    </row>
    <row r="363" spans="2:11" x14ac:dyDescent="0.25">
      <c r="B363" s="79"/>
      <c r="C363" s="79"/>
      <c r="D363" s="79"/>
      <c r="E363" s="79"/>
      <c r="F363" s="79"/>
      <c r="G363" s="80"/>
      <c r="H363" s="79"/>
      <c r="I363" s="79"/>
      <c r="J363" s="79"/>
      <c r="K363" s="81"/>
    </row>
    <row r="364" spans="2:11" x14ac:dyDescent="0.25">
      <c r="B364" s="79"/>
      <c r="C364" s="79"/>
      <c r="D364" s="79"/>
      <c r="E364" s="79"/>
      <c r="F364" s="79"/>
      <c r="G364" s="80"/>
      <c r="H364" s="79"/>
      <c r="I364" s="79"/>
      <c r="J364" s="79"/>
      <c r="K364" s="81"/>
    </row>
    <row r="365" spans="2:11" x14ac:dyDescent="0.25">
      <c r="B365" s="79"/>
      <c r="C365" s="79"/>
      <c r="D365" s="79"/>
      <c r="E365" s="79"/>
      <c r="F365" s="79"/>
      <c r="G365" s="80"/>
      <c r="H365" s="79"/>
      <c r="I365" s="79"/>
      <c r="J365" s="79"/>
      <c r="K365" s="81"/>
    </row>
    <row r="366" spans="2:11" x14ac:dyDescent="0.25">
      <c r="B366" s="79"/>
      <c r="C366" s="79"/>
      <c r="D366" s="79"/>
      <c r="E366" s="79"/>
      <c r="F366" s="79"/>
      <c r="G366" s="80"/>
      <c r="H366" s="79"/>
      <c r="I366" s="79"/>
      <c r="J366" s="79"/>
      <c r="K366" s="81"/>
    </row>
    <row r="367" spans="2:11" x14ac:dyDescent="0.25">
      <c r="B367" s="79"/>
      <c r="C367" s="79"/>
      <c r="D367" s="79"/>
      <c r="E367" s="79"/>
      <c r="F367" s="79"/>
      <c r="G367" s="80"/>
      <c r="H367" s="79"/>
      <c r="I367" s="79"/>
      <c r="J367" s="79"/>
      <c r="K367" s="81"/>
    </row>
    <row r="368" spans="2:11" x14ac:dyDescent="0.25">
      <c r="B368" s="79"/>
      <c r="C368" s="79"/>
      <c r="D368" s="79"/>
      <c r="E368" s="79"/>
      <c r="F368" s="79"/>
      <c r="G368" s="80"/>
      <c r="H368" s="79"/>
      <c r="I368" s="79"/>
      <c r="J368" s="79"/>
      <c r="K368" s="81"/>
    </row>
    <row r="369" spans="2:11" x14ac:dyDescent="0.25">
      <c r="B369" s="79"/>
      <c r="C369" s="79"/>
      <c r="D369" s="79"/>
      <c r="E369" s="79"/>
      <c r="F369" s="79"/>
      <c r="G369" s="80"/>
      <c r="H369" s="79"/>
      <c r="I369" s="79"/>
      <c r="J369" s="79"/>
      <c r="K369" s="81"/>
    </row>
    <row r="370" spans="2:11" x14ac:dyDescent="0.25">
      <c r="B370" s="79"/>
      <c r="C370" s="79"/>
      <c r="D370" s="79"/>
      <c r="E370" s="79"/>
      <c r="F370" s="79"/>
      <c r="G370" s="80"/>
      <c r="H370" s="79"/>
      <c r="I370" s="79"/>
      <c r="J370" s="79"/>
      <c r="K370" s="81"/>
    </row>
    <row r="371" spans="2:11" x14ac:dyDescent="0.25">
      <c r="B371" s="79"/>
      <c r="C371" s="79"/>
      <c r="D371" s="79"/>
      <c r="E371" s="79"/>
      <c r="F371" s="79"/>
      <c r="G371" s="80"/>
      <c r="H371" s="79"/>
      <c r="I371" s="79"/>
      <c r="J371" s="79"/>
      <c r="K371" s="81"/>
    </row>
    <row r="372" spans="2:11" x14ac:dyDescent="0.25">
      <c r="B372" s="79"/>
      <c r="C372" s="79"/>
      <c r="D372" s="79"/>
      <c r="E372" s="79"/>
      <c r="F372" s="79"/>
      <c r="G372" s="80"/>
      <c r="H372" s="79"/>
      <c r="I372" s="79"/>
      <c r="J372" s="79"/>
      <c r="K372" s="81"/>
    </row>
    <row r="373" spans="2:11" x14ac:dyDescent="0.25">
      <c r="B373" s="79"/>
      <c r="C373" s="79"/>
      <c r="D373" s="79"/>
      <c r="E373" s="79"/>
      <c r="F373" s="79"/>
      <c r="G373" s="80"/>
      <c r="H373" s="79"/>
      <c r="I373" s="79"/>
      <c r="J373" s="79"/>
      <c r="K373" s="81"/>
    </row>
    <row r="374" spans="2:11" x14ac:dyDescent="0.25">
      <c r="B374" s="79"/>
      <c r="C374" s="79"/>
      <c r="D374" s="79"/>
      <c r="E374" s="79"/>
      <c r="F374" s="79"/>
      <c r="G374" s="80"/>
      <c r="H374" s="79"/>
      <c r="I374" s="79"/>
      <c r="J374" s="79"/>
      <c r="K374" s="81"/>
    </row>
    <row r="375" spans="2:11" x14ac:dyDescent="0.25">
      <c r="B375" s="79"/>
      <c r="C375" s="79"/>
      <c r="D375" s="79"/>
      <c r="E375" s="79"/>
      <c r="F375" s="79"/>
      <c r="G375" s="80"/>
      <c r="H375" s="79"/>
      <c r="I375" s="79"/>
      <c r="J375" s="79"/>
      <c r="K375" s="81"/>
    </row>
    <row r="376" spans="2:11" x14ac:dyDescent="0.25">
      <c r="B376" s="79"/>
      <c r="C376" s="79"/>
      <c r="D376" s="79"/>
      <c r="E376" s="79"/>
      <c r="F376" s="79"/>
      <c r="G376" s="80"/>
      <c r="H376" s="79"/>
      <c r="I376" s="79"/>
      <c r="J376" s="79"/>
      <c r="K376" s="81"/>
    </row>
    <row r="377" spans="2:11" x14ac:dyDescent="0.25">
      <c r="B377" s="79"/>
      <c r="C377" s="79"/>
      <c r="D377" s="79"/>
      <c r="E377" s="79"/>
      <c r="F377" s="79"/>
      <c r="G377" s="80"/>
      <c r="H377" s="79"/>
      <c r="I377" s="79"/>
      <c r="J377" s="79"/>
      <c r="K377" s="81"/>
    </row>
    <row r="378" spans="2:11" x14ac:dyDescent="0.25">
      <c r="B378" s="79"/>
      <c r="C378" s="79"/>
      <c r="D378" s="79"/>
      <c r="E378" s="79"/>
      <c r="F378" s="79"/>
      <c r="G378" s="80"/>
      <c r="H378" s="79"/>
      <c r="I378" s="79"/>
      <c r="J378" s="79"/>
      <c r="K378" s="81"/>
    </row>
    <row r="379" spans="2:11" x14ac:dyDescent="0.25">
      <c r="B379" s="79"/>
      <c r="C379" s="79"/>
      <c r="D379" s="79"/>
      <c r="E379" s="79"/>
      <c r="F379" s="79"/>
      <c r="G379" s="80"/>
      <c r="H379" s="79"/>
      <c r="I379" s="79"/>
      <c r="J379" s="79"/>
      <c r="K379" s="81"/>
    </row>
    <row r="380" spans="2:11" x14ac:dyDescent="0.25">
      <c r="B380" s="79"/>
      <c r="C380" s="79"/>
      <c r="D380" s="79"/>
      <c r="E380" s="79"/>
      <c r="F380" s="79"/>
      <c r="G380" s="80"/>
      <c r="H380" s="79"/>
      <c r="I380" s="79"/>
      <c r="J380" s="79"/>
      <c r="K380" s="81"/>
    </row>
    <row r="381" spans="2:11" x14ac:dyDescent="0.25">
      <c r="B381" s="79"/>
      <c r="C381" s="79"/>
      <c r="D381" s="79"/>
      <c r="E381" s="79"/>
      <c r="F381" s="79"/>
      <c r="G381" s="80"/>
      <c r="H381" s="79"/>
      <c r="I381" s="79"/>
      <c r="J381" s="79"/>
      <c r="K381" s="81"/>
    </row>
    <row r="382" spans="2:11" x14ac:dyDescent="0.25">
      <c r="B382" s="79"/>
      <c r="C382" s="79"/>
      <c r="D382" s="79"/>
      <c r="E382" s="79"/>
      <c r="F382" s="79"/>
      <c r="G382" s="80"/>
      <c r="H382" s="79"/>
      <c r="I382" s="79"/>
      <c r="J382" s="79"/>
      <c r="K382" s="81"/>
    </row>
    <row r="383" spans="2:11" x14ac:dyDescent="0.25">
      <c r="B383" s="79"/>
      <c r="C383" s="79"/>
      <c r="D383" s="79"/>
      <c r="E383" s="79"/>
      <c r="F383" s="79"/>
      <c r="G383" s="80"/>
      <c r="H383" s="79"/>
      <c r="I383" s="79"/>
      <c r="J383" s="79"/>
      <c r="K383" s="81"/>
    </row>
    <row r="384" spans="2:11" x14ac:dyDescent="0.25">
      <c r="B384" s="79"/>
      <c r="C384" s="79"/>
      <c r="D384" s="79"/>
      <c r="E384" s="79"/>
      <c r="F384" s="79"/>
      <c r="G384" s="80"/>
      <c r="H384" s="79"/>
      <c r="I384" s="79"/>
      <c r="J384" s="79"/>
      <c r="K384" s="81"/>
    </row>
    <row r="385" spans="2:11" x14ac:dyDescent="0.25">
      <c r="B385" s="79"/>
      <c r="C385" s="79"/>
      <c r="D385" s="79"/>
      <c r="E385" s="79"/>
      <c r="F385" s="79"/>
      <c r="G385" s="80"/>
      <c r="H385" s="79"/>
      <c r="I385" s="79"/>
      <c r="J385" s="79"/>
      <c r="K385" s="81"/>
    </row>
    <row r="386" spans="2:11" x14ac:dyDescent="0.25">
      <c r="B386" s="79"/>
      <c r="C386" s="79"/>
      <c r="D386" s="79"/>
      <c r="E386" s="79"/>
      <c r="F386" s="79"/>
      <c r="G386" s="80"/>
      <c r="H386" s="79"/>
      <c r="I386" s="79"/>
      <c r="J386" s="79"/>
      <c r="K386" s="81"/>
    </row>
    <row r="387" spans="2:11" x14ac:dyDescent="0.25">
      <c r="B387" s="79"/>
      <c r="C387" s="79"/>
      <c r="D387" s="79"/>
      <c r="E387" s="79"/>
      <c r="F387" s="79"/>
      <c r="G387" s="80"/>
      <c r="H387" s="79"/>
      <c r="I387" s="79"/>
      <c r="J387" s="79"/>
      <c r="K387" s="81"/>
    </row>
    <row r="388" spans="2:11" x14ac:dyDescent="0.25">
      <c r="B388" s="79"/>
      <c r="C388" s="79"/>
      <c r="D388" s="79"/>
      <c r="E388" s="79"/>
      <c r="F388" s="79"/>
      <c r="G388" s="80"/>
      <c r="H388" s="79"/>
      <c r="I388" s="79"/>
      <c r="J388" s="79"/>
      <c r="K388" s="81"/>
    </row>
    <row r="389" spans="2:11" x14ac:dyDescent="0.25">
      <c r="B389" s="79"/>
      <c r="C389" s="79"/>
      <c r="D389" s="79"/>
      <c r="E389" s="79"/>
      <c r="F389" s="79"/>
      <c r="G389" s="80"/>
      <c r="H389" s="79"/>
      <c r="I389" s="79"/>
      <c r="J389" s="79"/>
      <c r="K389" s="81"/>
    </row>
    <row r="390" spans="2:11" x14ac:dyDescent="0.25">
      <c r="B390" s="79"/>
      <c r="C390" s="79"/>
      <c r="D390" s="79"/>
      <c r="E390" s="79"/>
      <c r="F390" s="79"/>
      <c r="G390" s="80"/>
      <c r="H390" s="79"/>
      <c r="I390" s="79"/>
      <c r="J390" s="79"/>
      <c r="K390" s="81"/>
    </row>
    <row r="391" spans="2:11" x14ac:dyDescent="0.25">
      <c r="B391" s="79"/>
      <c r="C391" s="79"/>
      <c r="D391" s="79"/>
      <c r="E391" s="79"/>
      <c r="F391" s="79"/>
      <c r="G391" s="80"/>
      <c r="H391" s="79"/>
      <c r="I391" s="79"/>
      <c r="J391" s="79"/>
      <c r="K391" s="81"/>
    </row>
    <row r="392" spans="2:11" x14ac:dyDescent="0.25">
      <c r="B392" s="79"/>
      <c r="C392" s="79"/>
      <c r="D392" s="79"/>
      <c r="E392" s="79"/>
      <c r="F392" s="79"/>
      <c r="G392" s="80"/>
      <c r="H392" s="79"/>
      <c r="I392" s="79"/>
      <c r="J392" s="79"/>
      <c r="K392" s="81"/>
    </row>
    <row r="393" spans="2:11" x14ac:dyDescent="0.25">
      <c r="B393" s="79"/>
      <c r="C393" s="79"/>
      <c r="D393" s="79"/>
      <c r="E393" s="79"/>
      <c r="F393" s="79"/>
      <c r="G393" s="80"/>
      <c r="H393" s="79"/>
      <c r="I393" s="79"/>
      <c r="J393" s="79"/>
      <c r="K393" s="81"/>
    </row>
    <row r="394" spans="2:11" x14ac:dyDescent="0.25">
      <c r="B394" s="79"/>
      <c r="C394" s="79"/>
      <c r="D394" s="79"/>
      <c r="E394" s="79"/>
      <c r="F394" s="79"/>
      <c r="G394" s="80"/>
      <c r="H394" s="79"/>
      <c r="I394" s="79"/>
      <c r="J394" s="79"/>
      <c r="K394" s="81"/>
    </row>
    <row r="395" spans="2:11" x14ac:dyDescent="0.25">
      <c r="B395" s="79"/>
      <c r="C395" s="79"/>
      <c r="D395" s="79"/>
      <c r="E395" s="79"/>
      <c r="F395" s="79"/>
      <c r="G395" s="80"/>
      <c r="H395" s="79"/>
      <c r="I395" s="79"/>
      <c r="J395" s="79"/>
      <c r="K395" s="81"/>
    </row>
    <row r="396" spans="2:11" x14ac:dyDescent="0.25">
      <c r="B396" s="79"/>
      <c r="C396" s="79"/>
      <c r="D396" s="79"/>
      <c r="E396" s="79"/>
      <c r="F396" s="79"/>
      <c r="G396" s="80"/>
      <c r="H396" s="79"/>
      <c r="I396" s="79"/>
      <c r="J396" s="79"/>
      <c r="K396" s="81"/>
    </row>
    <row r="397" spans="2:11" x14ac:dyDescent="0.25">
      <c r="B397" s="79"/>
      <c r="C397" s="79"/>
      <c r="D397" s="79"/>
      <c r="E397" s="79"/>
      <c r="F397" s="79"/>
      <c r="G397" s="80"/>
      <c r="H397" s="79"/>
      <c r="I397" s="79"/>
      <c r="J397" s="79"/>
      <c r="K397" s="81"/>
    </row>
    <row r="398" spans="2:11" x14ac:dyDescent="0.25">
      <c r="B398" s="79"/>
      <c r="C398" s="79"/>
      <c r="D398" s="79"/>
      <c r="E398" s="79"/>
      <c r="F398" s="79"/>
      <c r="G398" s="80"/>
      <c r="H398" s="79"/>
      <c r="I398" s="79"/>
      <c r="J398" s="79"/>
      <c r="K398" s="81"/>
    </row>
    <row r="399" spans="2:11" x14ac:dyDescent="0.25">
      <c r="B399" s="79"/>
      <c r="C399" s="79"/>
      <c r="D399" s="79"/>
      <c r="E399" s="79"/>
      <c r="F399" s="79"/>
      <c r="G399" s="80"/>
      <c r="H399" s="79"/>
      <c r="I399" s="79"/>
      <c r="J399" s="79"/>
      <c r="K399" s="81"/>
    </row>
    <row r="400" spans="2:11" x14ac:dyDescent="0.25">
      <c r="B400" s="79"/>
      <c r="C400" s="79"/>
      <c r="D400" s="79"/>
      <c r="E400" s="79"/>
      <c r="F400" s="79"/>
      <c r="G400" s="80"/>
      <c r="H400" s="79"/>
      <c r="I400" s="79"/>
      <c r="J400" s="79"/>
      <c r="K400" s="81"/>
    </row>
    <row r="401" spans="2:11" x14ac:dyDescent="0.25">
      <c r="B401" s="79"/>
      <c r="C401" s="79"/>
      <c r="D401" s="79"/>
      <c r="E401" s="79"/>
      <c r="F401" s="79"/>
      <c r="G401" s="80"/>
      <c r="H401" s="79"/>
      <c r="I401" s="79"/>
      <c r="J401" s="79"/>
      <c r="K401" s="81"/>
    </row>
    <row r="402" spans="2:11" x14ac:dyDescent="0.25">
      <c r="B402" s="79"/>
      <c r="C402" s="79"/>
      <c r="D402" s="79"/>
      <c r="E402" s="79"/>
      <c r="F402" s="79"/>
      <c r="G402" s="80"/>
      <c r="H402" s="79"/>
      <c r="I402" s="79"/>
      <c r="J402" s="79"/>
      <c r="K402" s="81"/>
    </row>
    <row r="403" spans="2:11" x14ac:dyDescent="0.25">
      <c r="B403" s="79"/>
      <c r="C403" s="79"/>
      <c r="D403" s="79"/>
      <c r="E403" s="79"/>
      <c r="F403" s="79"/>
      <c r="G403" s="80"/>
      <c r="H403" s="79"/>
      <c r="I403" s="79"/>
      <c r="J403" s="79"/>
      <c r="K403" s="81"/>
    </row>
    <row r="404" spans="2:11" x14ac:dyDescent="0.25">
      <c r="B404" s="79"/>
      <c r="C404" s="79"/>
      <c r="D404" s="79"/>
      <c r="E404" s="79"/>
      <c r="F404" s="79"/>
      <c r="G404" s="80"/>
      <c r="H404" s="79"/>
      <c r="I404" s="79"/>
      <c r="J404" s="79"/>
      <c r="K404" s="81"/>
    </row>
    <row r="405" spans="2:11" x14ac:dyDescent="0.25">
      <c r="B405" s="79"/>
      <c r="C405" s="79"/>
      <c r="D405" s="79"/>
      <c r="E405" s="79"/>
      <c r="F405" s="79"/>
      <c r="G405" s="80"/>
      <c r="H405" s="79"/>
      <c r="I405" s="79"/>
      <c r="J405" s="79"/>
      <c r="K405" s="81"/>
    </row>
    <row r="406" spans="2:11" x14ac:dyDescent="0.25">
      <c r="B406" s="79"/>
      <c r="C406" s="79"/>
      <c r="D406" s="79"/>
      <c r="E406" s="79"/>
      <c r="F406" s="79"/>
      <c r="G406" s="80"/>
      <c r="H406" s="79"/>
      <c r="I406" s="79"/>
      <c r="J406" s="79"/>
      <c r="K406" s="81"/>
    </row>
    <row r="407" spans="2:11" x14ac:dyDescent="0.25">
      <c r="B407" s="79"/>
      <c r="C407" s="79"/>
      <c r="D407" s="79"/>
      <c r="E407" s="79"/>
      <c r="F407" s="79"/>
      <c r="G407" s="80"/>
      <c r="H407" s="79"/>
      <c r="I407" s="79"/>
      <c r="J407" s="79"/>
      <c r="K407" s="81"/>
    </row>
    <row r="408" spans="2:11" x14ac:dyDescent="0.25">
      <c r="B408" s="79"/>
      <c r="C408" s="79"/>
      <c r="D408" s="79"/>
      <c r="E408" s="79"/>
      <c r="F408" s="79"/>
      <c r="G408" s="80"/>
      <c r="H408" s="79"/>
      <c r="I408" s="79"/>
      <c r="J408" s="79"/>
      <c r="K408" s="81"/>
    </row>
    <row r="409" spans="2:11" x14ac:dyDescent="0.25">
      <c r="B409" s="79"/>
      <c r="C409" s="79"/>
      <c r="D409" s="79"/>
      <c r="E409" s="79"/>
      <c r="F409" s="79"/>
      <c r="G409" s="80"/>
      <c r="H409" s="79"/>
      <c r="I409" s="79"/>
      <c r="J409" s="79"/>
      <c r="K409" s="81"/>
    </row>
    <row r="410" spans="2:11" x14ac:dyDescent="0.25">
      <c r="B410" s="79"/>
      <c r="C410" s="79"/>
      <c r="D410" s="79"/>
      <c r="E410" s="79"/>
      <c r="F410" s="79"/>
      <c r="G410" s="80"/>
      <c r="H410" s="79"/>
      <c r="I410" s="79"/>
      <c r="J410" s="79"/>
      <c r="K410" s="81"/>
    </row>
    <row r="411" spans="2:11" x14ac:dyDescent="0.25">
      <c r="B411" s="79"/>
      <c r="C411" s="79"/>
      <c r="D411" s="79"/>
      <c r="E411" s="79"/>
      <c r="F411" s="79"/>
      <c r="G411" s="80"/>
      <c r="H411" s="79"/>
      <c r="I411" s="79"/>
      <c r="J411" s="79"/>
      <c r="K411" s="81"/>
    </row>
    <row r="412" spans="2:11" x14ac:dyDescent="0.25">
      <c r="B412" s="79"/>
      <c r="C412" s="79"/>
      <c r="D412" s="79"/>
      <c r="E412" s="79"/>
      <c r="F412" s="79"/>
      <c r="G412" s="80"/>
      <c r="H412" s="79"/>
      <c r="I412" s="79"/>
      <c r="J412" s="79"/>
      <c r="K412" s="81"/>
    </row>
    <row r="413" spans="2:11" x14ac:dyDescent="0.25">
      <c r="B413" s="79"/>
      <c r="C413" s="79"/>
      <c r="D413" s="79"/>
      <c r="E413" s="79"/>
      <c r="F413" s="79"/>
      <c r="G413" s="80"/>
      <c r="H413" s="79"/>
      <c r="I413" s="79"/>
      <c r="J413" s="79"/>
      <c r="K413" s="81"/>
    </row>
    <row r="414" spans="2:11" x14ac:dyDescent="0.25">
      <c r="B414" s="79"/>
      <c r="C414" s="79"/>
      <c r="D414" s="79"/>
      <c r="E414" s="79"/>
      <c r="F414" s="79"/>
      <c r="G414" s="80"/>
      <c r="H414" s="79"/>
      <c r="I414" s="79"/>
      <c r="J414" s="79"/>
      <c r="K414" s="81"/>
    </row>
    <row r="415" spans="2:11" x14ac:dyDescent="0.25">
      <c r="B415" s="79"/>
      <c r="C415" s="79"/>
      <c r="D415" s="79"/>
      <c r="E415" s="79"/>
      <c r="F415" s="79"/>
      <c r="G415" s="80"/>
      <c r="H415" s="79"/>
      <c r="I415" s="79"/>
      <c r="J415" s="79"/>
      <c r="K415" s="81"/>
    </row>
    <row r="416" spans="2:11" x14ac:dyDescent="0.25">
      <c r="B416" s="79"/>
      <c r="C416" s="79"/>
      <c r="D416" s="79"/>
      <c r="E416" s="79"/>
      <c r="F416" s="79"/>
      <c r="G416" s="80"/>
      <c r="H416" s="79"/>
      <c r="I416" s="79"/>
      <c r="J416" s="79"/>
      <c r="K416" s="81"/>
    </row>
    <row r="417" spans="2:11" x14ac:dyDescent="0.25">
      <c r="B417" s="79"/>
      <c r="C417" s="79"/>
      <c r="D417" s="79"/>
      <c r="E417" s="79"/>
      <c r="F417" s="79"/>
      <c r="G417" s="80"/>
      <c r="H417" s="79"/>
      <c r="I417" s="79"/>
      <c r="J417" s="79"/>
      <c r="K417" s="81"/>
    </row>
    <row r="418" spans="2:11" x14ac:dyDescent="0.25">
      <c r="B418" s="79"/>
      <c r="C418" s="79"/>
      <c r="D418" s="79"/>
      <c r="E418" s="79"/>
      <c r="F418" s="79"/>
      <c r="G418" s="80"/>
      <c r="H418" s="79"/>
      <c r="I418" s="79"/>
      <c r="J418" s="79"/>
      <c r="K418" s="81"/>
    </row>
    <row r="419" spans="2:11" x14ac:dyDescent="0.25">
      <c r="B419" s="79"/>
      <c r="C419" s="79"/>
      <c r="D419" s="79"/>
      <c r="E419" s="79"/>
      <c r="F419" s="79"/>
      <c r="G419" s="80"/>
      <c r="H419" s="79"/>
      <c r="I419" s="79"/>
      <c r="J419" s="79"/>
      <c r="K419" s="81"/>
    </row>
    <row r="420" spans="2:11" x14ac:dyDescent="0.25">
      <c r="B420" s="79"/>
      <c r="C420" s="79"/>
      <c r="D420" s="79"/>
      <c r="E420" s="79"/>
      <c r="F420" s="79"/>
      <c r="G420" s="80"/>
      <c r="H420" s="79"/>
      <c r="I420" s="79"/>
      <c r="J420" s="79"/>
      <c r="K420" s="81"/>
    </row>
    <row r="421" spans="2:11" x14ac:dyDescent="0.25">
      <c r="B421" s="79"/>
      <c r="C421" s="79"/>
      <c r="D421" s="79"/>
      <c r="E421" s="79"/>
      <c r="F421" s="79"/>
      <c r="G421" s="80"/>
      <c r="H421" s="79"/>
      <c r="I421" s="79"/>
      <c r="J421" s="79"/>
      <c r="K421" s="81"/>
    </row>
    <row r="422" spans="2:11" x14ac:dyDescent="0.25">
      <c r="B422" s="79"/>
      <c r="C422" s="79"/>
      <c r="D422" s="79"/>
      <c r="E422" s="79"/>
      <c r="F422" s="79"/>
      <c r="G422" s="80"/>
      <c r="H422" s="79"/>
      <c r="I422" s="79"/>
      <c r="J422" s="79"/>
      <c r="K422" s="81"/>
    </row>
    <row r="423" spans="2:11" x14ac:dyDescent="0.25">
      <c r="B423" s="79"/>
      <c r="C423" s="79"/>
      <c r="D423" s="79"/>
      <c r="E423" s="79"/>
      <c r="F423" s="79"/>
      <c r="G423" s="80"/>
      <c r="H423" s="79"/>
      <c r="I423" s="79"/>
      <c r="J423" s="79"/>
      <c r="K423" s="81"/>
    </row>
    <row r="424" spans="2:11" x14ac:dyDescent="0.25">
      <c r="B424" s="79"/>
      <c r="C424" s="79"/>
      <c r="D424" s="79"/>
      <c r="E424" s="79"/>
      <c r="F424" s="79"/>
      <c r="G424" s="80"/>
      <c r="H424" s="79"/>
      <c r="I424" s="79"/>
      <c r="J424" s="79"/>
      <c r="K424" s="81"/>
    </row>
    <row r="425" spans="2:11" x14ac:dyDescent="0.25">
      <c r="B425" s="79"/>
      <c r="C425" s="79"/>
      <c r="D425" s="79"/>
      <c r="E425" s="79"/>
      <c r="F425" s="79"/>
      <c r="G425" s="80"/>
      <c r="H425" s="79"/>
      <c r="I425" s="79"/>
      <c r="J425" s="79"/>
      <c r="K425" s="81"/>
    </row>
    <row r="426" spans="2:11" x14ac:dyDescent="0.25">
      <c r="B426" s="79"/>
      <c r="C426" s="79"/>
      <c r="D426" s="79"/>
      <c r="E426" s="79"/>
      <c r="F426" s="79"/>
      <c r="G426" s="80"/>
      <c r="H426" s="79"/>
      <c r="I426" s="79"/>
      <c r="J426" s="79"/>
      <c r="K426" s="81"/>
    </row>
    <row r="427" spans="2:11" x14ac:dyDescent="0.25">
      <c r="B427" s="79"/>
      <c r="C427" s="79"/>
      <c r="D427" s="79"/>
      <c r="E427" s="79"/>
      <c r="F427" s="79"/>
      <c r="G427" s="80"/>
      <c r="H427" s="79"/>
      <c r="I427" s="79"/>
      <c r="J427" s="79"/>
      <c r="K427" s="81"/>
    </row>
    <row r="428" spans="2:11" x14ac:dyDescent="0.25">
      <c r="B428" s="79"/>
      <c r="C428" s="79"/>
      <c r="D428" s="79"/>
      <c r="E428" s="79"/>
      <c r="F428" s="79"/>
      <c r="G428" s="80"/>
      <c r="H428" s="79"/>
      <c r="I428" s="79"/>
      <c r="J428" s="79"/>
      <c r="K428" s="81"/>
    </row>
    <row r="429" spans="2:11" x14ac:dyDescent="0.25">
      <c r="B429" s="79"/>
      <c r="C429" s="79"/>
      <c r="D429" s="79"/>
      <c r="E429" s="79"/>
      <c r="F429" s="79"/>
      <c r="G429" s="80"/>
      <c r="H429" s="79"/>
      <c r="I429" s="79"/>
      <c r="J429" s="79"/>
      <c r="K429" s="81"/>
    </row>
    <row r="430" spans="2:11" x14ac:dyDescent="0.25">
      <c r="B430" s="79"/>
      <c r="C430" s="79"/>
      <c r="D430" s="79"/>
      <c r="E430" s="79"/>
      <c r="F430" s="79"/>
      <c r="G430" s="80"/>
      <c r="H430" s="79"/>
      <c r="I430" s="79"/>
      <c r="J430" s="79"/>
      <c r="K430" s="81"/>
    </row>
    <row r="431" spans="2:11" x14ac:dyDescent="0.25">
      <c r="B431" s="79"/>
      <c r="C431" s="79"/>
      <c r="D431" s="79"/>
      <c r="E431" s="79"/>
      <c r="F431" s="79"/>
      <c r="G431" s="80"/>
      <c r="H431" s="79"/>
      <c r="I431" s="79"/>
      <c r="J431" s="79"/>
      <c r="K431" s="81"/>
    </row>
    <row r="432" spans="2:11" x14ac:dyDescent="0.25">
      <c r="B432" s="79"/>
      <c r="C432" s="79"/>
      <c r="D432" s="79"/>
      <c r="E432" s="79"/>
      <c r="F432" s="79"/>
      <c r="G432" s="80"/>
      <c r="H432" s="79"/>
      <c r="I432" s="79"/>
      <c r="J432" s="79"/>
      <c r="K432" s="81"/>
    </row>
    <row r="433" spans="2:11" x14ac:dyDescent="0.25">
      <c r="B433" s="79"/>
      <c r="C433" s="79"/>
      <c r="D433" s="79"/>
      <c r="E433" s="79"/>
      <c r="F433" s="79"/>
      <c r="G433" s="80"/>
      <c r="H433" s="79"/>
      <c r="I433" s="79"/>
      <c r="J433" s="79"/>
      <c r="K433" s="81"/>
    </row>
    <row r="434" spans="2:11" x14ac:dyDescent="0.25">
      <c r="B434" s="79"/>
      <c r="C434" s="79"/>
      <c r="D434" s="79"/>
      <c r="E434" s="79"/>
      <c r="F434" s="79"/>
      <c r="G434" s="80"/>
      <c r="H434" s="79"/>
      <c r="I434" s="79"/>
      <c r="J434" s="79"/>
      <c r="K434" s="81"/>
    </row>
    <row r="435" spans="2:11" x14ac:dyDescent="0.25">
      <c r="B435" s="79"/>
      <c r="C435" s="79"/>
      <c r="D435" s="79"/>
      <c r="E435" s="79"/>
      <c r="F435" s="79"/>
      <c r="G435" s="80"/>
      <c r="H435" s="79"/>
      <c r="I435" s="79"/>
      <c r="J435" s="79"/>
      <c r="K435" s="81"/>
    </row>
    <row r="436" spans="2:11" x14ac:dyDescent="0.25">
      <c r="B436" s="79"/>
      <c r="C436" s="79"/>
      <c r="D436" s="79"/>
      <c r="E436" s="79"/>
      <c r="F436" s="79"/>
      <c r="G436" s="80"/>
      <c r="H436" s="79"/>
      <c r="I436" s="79"/>
      <c r="J436" s="79"/>
      <c r="K436" s="81"/>
    </row>
    <row r="437" spans="2:11" x14ac:dyDescent="0.25">
      <c r="B437" s="79"/>
      <c r="C437" s="79"/>
      <c r="D437" s="79"/>
      <c r="E437" s="79"/>
      <c r="F437" s="79"/>
      <c r="G437" s="80"/>
      <c r="H437" s="79"/>
      <c r="I437" s="79"/>
      <c r="J437" s="79"/>
      <c r="K437" s="81"/>
    </row>
    <row r="438" spans="2:11" x14ac:dyDescent="0.25">
      <c r="B438" s="79"/>
      <c r="C438" s="79"/>
      <c r="D438" s="79"/>
      <c r="E438" s="79"/>
      <c r="F438" s="79"/>
      <c r="G438" s="80"/>
      <c r="H438" s="79"/>
      <c r="I438" s="79"/>
      <c r="J438" s="79"/>
      <c r="K438" s="81"/>
    </row>
    <row r="439" spans="2:11" x14ac:dyDescent="0.25">
      <c r="B439" s="79"/>
      <c r="C439" s="79"/>
      <c r="D439" s="79"/>
      <c r="E439" s="79"/>
      <c r="F439" s="79"/>
      <c r="G439" s="80"/>
      <c r="H439" s="79"/>
      <c r="I439" s="79"/>
      <c r="J439" s="79"/>
      <c r="K439" s="81"/>
    </row>
    <row r="440" spans="2:11" x14ac:dyDescent="0.25">
      <c r="B440" s="79"/>
      <c r="C440" s="79"/>
      <c r="D440" s="79"/>
      <c r="E440" s="79"/>
      <c r="F440" s="79"/>
      <c r="G440" s="80"/>
      <c r="H440" s="79"/>
      <c r="I440" s="79"/>
      <c r="J440" s="79"/>
      <c r="K440" s="81"/>
    </row>
    <row r="441" spans="2:11" x14ac:dyDescent="0.25">
      <c r="B441" s="79"/>
      <c r="C441" s="79"/>
      <c r="D441" s="79"/>
      <c r="E441" s="79"/>
      <c r="F441" s="79"/>
      <c r="G441" s="80"/>
      <c r="H441" s="79"/>
      <c r="I441" s="79"/>
      <c r="J441" s="79"/>
      <c r="K441" s="81"/>
    </row>
    <row r="442" spans="2:11" x14ac:dyDescent="0.25">
      <c r="B442" s="79"/>
      <c r="C442" s="79"/>
      <c r="D442" s="79"/>
      <c r="E442" s="79"/>
      <c r="F442" s="79"/>
      <c r="G442" s="80"/>
      <c r="H442" s="79"/>
      <c r="I442" s="79"/>
      <c r="J442" s="79"/>
      <c r="K442" s="81"/>
    </row>
    <row r="443" spans="2:11" x14ac:dyDescent="0.25">
      <c r="B443" s="79"/>
      <c r="C443" s="79"/>
      <c r="D443" s="79"/>
      <c r="E443" s="79"/>
      <c r="F443" s="79"/>
      <c r="G443" s="80"/>
      <c r="H443" s="79"/>
      <c r="I443" s="79"/>
      <c r="J443" s="79"/>
      <c r="K443" s="81"/>
    </row>
    <row r="444" spans="2:11" x14ac:dyDescent="0.25">
      <c r="B444" s="79"/>
      <c r="C444" s="79"/>
      <c r="D444" s="79"/>
      <c r="E444" s="79"/>
      <c r="F444" s="79"/>
      <c r="G444" s="80"/>
      <c r="H444" s="79"/>
      <c r="I444" s="79"/>
      <c r="J444" s="79"/>
      <c r="K444" s="81"/>
    </row>
    <row r="445" spans="2:11" x14ac:dyDescent="0.25">
      <c r="B445" s="79"/>
      <c r="C445" s="79"/>
      <c r="D445" s="79"/>
      <c r="E445" s="79"/>
      <c r="F445" s="79"/>
      <c r="G445" s="80"/>
      <c r="H445" s="79"/>
      <c r="I445" s="79"/>
      <c r="J445" s="79"/>
      <c r="K445" s="81"/>
    </row>
    <row r="446" spans="2:11" x14ac:dyDescent="0.25">
      <c r="B446" s="79"/>
      <c r="C446" s="79"/>
      <c r="D446" s="79"/>
      <c r="E446" s="79"/>
      <c r="F446" s="79"/>
      <c r="G446" s="80"/>
      <c r="H446" s="79"/>
      <c r="I446" s="79"/>
      <c r="J446" s="79"/>
      <c r="K446" s="81"/>
    </row>
    <row r="447" spans="2:11" x14ac:dyDescent="0.25">
      <c r="B447" s="79"/>
      <c r="C447" s="79"/>
      <c r="D447" s="79"/>
      <c r="E447" s="79"/>
      <c r="F447" s="79"/>
      <c r="G447" s="80"/>
      <c r="H447" s="79"/>
      <c r="I447" s="79"/>
      <c r="J447" s="79"/>
      <c r="K447" s="81"/>
    </row>
    <row r="448" spans="2:11" x14ac:dyDescent="0.25">
      <c r="B448" s="79"/>
      <c r="C448" s="79"/>
      <c r="D448" s="79"/>
      <c r="E448" s="79"/>
      <c r="F448" s="79"/>
      <c r="G448" s="80"/>
      <c r="H448" s="79"/>
      <c r="I448" s="79"/>
      <c r="J448" s="79"/>
      <c r="K448" s="81"/>
    </row>
    <row r="449" spans="2:11" x14ac:dyDescent="0.25">
      <c r="B449" s="79"/>
      <c r="C449" s="79"/>
      <c r="D449" s="79"/>
      <c r="E449" s="79"/>
      <c r="F449" s="79"/>
      <c r="G449" s="80"/>
      <c r="H449" s="79"/>
      <c r="I449" s="79"/>
      <c r="J449" s="79"/>
      <c r="K449" s="81"/>
    </row>
    <row r="450" spans="2:11" x14ac:dyDescent="0.25">
      <c r="B450" s="79"/>
      <c r="C450" s="79"/>
      <c r="D450" s="79"/>
      <c r="E450" s="79"/>
      <c r="F450" s="79"/>
      <c r="G450" s="80"/>
      <c r="H450" s="79"/>
      <c r="I450" s="79"/>
      <c r="J450" s="79"/>
      <c r="K450" s="81"/>
    </row>
    <row r="451" spans="2:11" x14ac:dyDescent="0.25">
      <c r="B451" s="79"/>
      <c r="C451" s="79"/>
      <c r="D451" s="79"/>
      <c r="E451" s="79"/>
      <c r="F451" s="79"/>
      <c r="G451" s="80"/>
      <c r="H451" s="79"/>
      <c r="I451" s="79"/>
      <c r="J451" s="79"/>
      <c r="K451" s="81"/>
    </row>
    <row r="452" spans="2:11" x14ac:dyDescent="0.25">
      <c r="B452" s="79"/>
      <c r="C452" s="79"/>
      <c r="D452" s="79"/>
      <c r="E452" s="79"/>
      <c r="F452" s="79"/>
      <c r="G452" s="80"/>
      <c r="H452" s="79"/>
      <c r="I452" s="79"/>
      <c r="J452" s="79"/>
      <c r="K452" s="81"/>
    </row>
    <row r="453" spans="2:11" x14ac:dyDescent="0.25">
      <c r="B453" s="79"/>
      <c r="C453" s="79"/>
      <c r="D453" s="79"/>
      <c r="E453" s="79"/>
      <c r="F453" s="79"/>
      <c r="G453" s="80"/>
      <c r="H453" s="79"/>
      <c r="I453" s="79"/>
      <c r="J453" s="79"/>
      <c r="K453" s="81"/>
    </row>
    <row r="454" spans="2:11" x14ac:dyDescent="0.25">
      <c r="B454" s="79"/>
      <c r="C454" s="79"/>
      <c r="D454" s="79"/>
      <c r="E454" s="79"/>
      <c r="F454" s="79"/>
      <c r="G454" s="80"/>
      <c r="H454" s="79"/>
      <c r="I454" s="79"/>
      <c r="J454" s="79"/>
      <c r="K454" s="81"/>
    </row>
    <row r="455" spans="2:11" x14ac:dyDescent="0.25">
      <c r="B455" s="79"/>
      <c r="C455" s="79"/>
      <c r="D455" s="79"/>
      <c r="E455" s="79"/>
      <c r="F455" s="79"/>
      <c r="G455" s="80"/>
      <c r="H455" s="79"/>
      <c r="I455" s="79"/>
      <c r="J455" s="79"/>
      <c r="K455" s="81"/>
    </row>
    <row r="456" spans="2:11" x14ac:dyDescent="0.25">
      <c r="B456" s="79"/>
      <c r="C456" s="79"/>
      <c r="D456" s="79"/>
      <c r="E456" s="79"/>
      <c r="F456" s="79"/>
      <c r="G456" s="80"/>
      <c r="H456" s="79"/>
      <c r="I456" s="79"/>
      <c r="J456" s="79"/>
      <c r="K456" s="81"/>
    </row>
    <row r="457" spans="2:11" x14ac:dyDescent="0.25">
      <c r="B457" s="79"/>
      <c r="C457" s="79"/>
      <c r="D457" s="79"/>
      <c r="E457" s="79"/>
      <c r="F457" s="79"/>
      <c r="G457" s="80"/>
      <c r="H457" s="79"/>
      <c r="I457" s="79"/>
      <c r="J457" s="79"/>
      <c r="K457" s="81"/>
    </row>
    <row r="458" spans="2:11" x14ac:dyDescent="0.25">
      <c r="B458" s="79"/>
      <c r="C458" s="79"/>
      <c r="D458" s="79"/>
      <c r="E458" s="79"/>
      <c r="F458" s="79"/>
      <c r="G458" s="80"/>
      <c r="H458" s="79"/>
      <c r="I458" s="79"/>
      <c r="J458" s="79"/>
      <c r="K458" s="81"/>
    </row>
    <row r="459" spans="2:11" x14ac:dyDescent="0.25">
      <c r="B459" s="79"/>
      <c r="C459" s="79"/>
      <c r="D459" s="79"/>
      <c r="E459" s="79"/>
      <c r="F459" s="79"/>
      <c r="G459" s="80"/>
      <c r="H459" s="79"/>
      <c r="I459" s="79"/>
      <c r="J459" s="79"/>
      <c r="K459" s="81"/>
    </row>
    <row r="460" spans="2:11" x14ac:dyDescent="0.25">
      <c r="B460" s="79"/>
      <c r="C460" s="79"/>
      <c r="D460" s="79"/>
      <c r="E460" s="79"/>
      <c r="F460" s="79"/>
      <c r="G460" s="80"/>
      <c r="H460" s="79"/>
      <c r="I460" s="79"/>
      <c r="J460" s="79"/>
      <c r="K460" s="81"/>
    </row>
    <row r="461" spans="2:11" x14ac:dyDescent="0.25">
      <c r="B461" s="79"/>
      <c r="C461" s="79"/>
      <c r="D461" s="79"/>
      <c r="E461" s="79"/>
      <c r="F461" s="79"/>
      <c r="G461" s="80"/>
      <c r="H461" s="79"/>
      <c r="I461" s="79"/>
      <c r="J461" s="79"/>
      <c r="K461" s="81"/>
    </row>
    <row r="462" spans="2:11" x14ac:dyDescent="0.25">
      <c r="B462" s="79"/>
      <c r="C462" s="79"/>
      <c r="D462" s="79"/>
      <c r="E462" s="79"/>
      <c r="F462" s="79"/>
      <c r="G462" s="80"/>
      <c r="H462" s="79"/>
      <c r="I462" s="79"/>
      <c r="J462" s="79"/>
      <c r="K462" s="81"/>
    </row>
    <row r="463" spans="2:11" x14ac:dyDescent="0.25">
      <c r="B463" s="79"/>
      <c r="C463" s="79"/>
      <c r="D463" s="79"/>
      <c r="E463" s="79"/>
      <c r="F463" s="79"/>
      <c r="G463" s="80"/>
      <c r="H463" s="79"/>
      <c r="I463" s="79"/>
      <c r="J463" s="79"/>
      <c r="K463" s="81"/>
    </row>
    <row r="464" spans="2:11" x14ac:dyDescent="0.25">
      <c r="B464" s="79"/>
      <c r="C464" s="79"/>
      <c r="D464" s="79"/>
      <c r="E464" s="79"/>
      <c r="F464" s="79"/>
      <c r="G464" s="80"/>
      <c r="H464" s="79"/>
      <c r="I464" s="79"/>
      <c r="J464" s="79"/>
      <c r="K464" s="81"/>
    </row>
    <row r="465" spans="2:11" x14ac:dyDescent="0.25">
      <c r="B465" s="79"/>
      <c r="C465" s="79"/>
      <c r="D465" s="79"/>
      <c r="E465" s="79"/>
      <c r="F465" s="79"/>
      <c r="G465" s="80"/>
      <c r="H465" s="79"/>
      <c r="I465" s="79"/>
      <c r="J465" s="79"/>
      <c r="K465" s="81"/>
    </row>
    <row r="466" spans="2:11" x14ac:dyDescent="0.25">
      <c r="B466" s="79"/>
      <c r="C466" s="79"/>
      <c r="D466" s="79"/>
      <c r="E466" s="79"/>
      <c r="F466" s="79"/>
      <c r="G466" s="80"/>
      <c r="H466" s="79"/>
      <c r="I466" s="79"/>
      <c r="J466" s="79"/>
      <c r="K466" s="81"/>
    </row>
    <row r="467" spans="2:11" x14ac:dyDescent="0.25">
      <c r="B467" s="79"/>
      <c r="C467" s="79"/>
      <c r="D467" s="79"/>
      <c r="E467" s="79"/>
      <c r="F467" s="79"/>
      <c r="G467" s="80"/>
      <c r="H467" s="79"/>
      <c r="I467" s="79"/>
      <c r="J467" s="79"/>
      <c r="K467" s="81"/>
    </row>
    <row r="468" spans="2:11" x14ac:dyDescent="0.25">
      <c r="B468" s="79"/>
      <c r="C468" s="79"/>
      <c r="D468" s="79"/>
      <c r="E468" s="79"/>
      <c r="F468" s="79"/>
      <c r="G468" s="80"/>
      <c r="H468" s="79"/>
      <c r="I468" s="79"/>
      <c r="J468" s="79"/>
      <c r="K468" s="81"/>
    </row>
    <row r="469" spans="2:11" x14ac:dyDescent="0.25">
      <c r="B469" s="79"/>
      <c r="C469" s="79"/>
      <c r="D469" s="79"/>
      <c r="E469" s="79"/>
      <c r="F469" s="79"/>
      <c r="G469" s="80"/>
      <c r="H469" s="79"/>
      <c r="I469" s="79"/>
      <c r="J469" s="79"/>
      <c r="K469" s="81"/>
    </row>
    <row r="470" spans="2:11" x14ac:dyDescent="0.25">
      <c r="B470" s="79"/>
      <c r="C470" s="79"/>
      <c r="D470" s="79"/>
      <c r="E470" s="79"/>
      <c r="F470" s="79"/>
      <c r="G470" s="80"/>
      <c r="H470" s="79"/>
      <c r="I470" s="79"/>
      <c r="J470" s="79"/>
      <c r="K470" s="81"/>
    </row>
    <row r="471" spans="2:11" x14ac:dyDescent="0.25">
      <c r="B471" s="79"/>
      <c r="C471" s="79"/>
      <c r="D471" s="79"/>
      <c r="E471" s="79"/>
      <c r="F471" s="79"/>
      <c r="G471" s="80"/>
      <c r="H471" s="79"/>
      <c r="I471" s="79"/>
      <c r="J471" s="79"/>
      <c r="K471" s="81"/>
    </row>
    <row r="472" spans="2:11" x14ac:dyDescent="0.25">
      <c r="B472" s="79"/>
      <c r="C472" s="79"/>
      <c r="D472" s="79"/>
      <c r="E472" s="79"/>
      <c r="F472" s="79"/>
      <c r="G472" s="80"/>
      <c r="H472" s="79"/>
      <c r="I472" s="79"/>
      <c r="J472" s="79"/>
      <c r="K472" s="81"/>
    </row>
    <row r="473" spans="2:11" x14ac:dyDescent="0.25">
      <c r="B473" s="79"/>
      <c r="C473" s="79"/>
      <c r="D473" s="79"/>
      <c r="E473" s="79"/>
      <c r="F473" s="79"/>
      <c r="G473" s="80"/>
      <c r="H473" s="79"/>
      <c r="I473" s="79"/>
      <c r="J473" s="79"/>
      <c r="K473" s="81"/>
    </row>
    <row r="474" spans="2:11" x14ac:dyDescent="0.25">
      <c r="B474" s="79"/>
      <c r="C474" s="79"/>
      <c r="D474" s="79"/>
      <c r="E474" s="79"/>
      <c r="F474" s="79"/>
      <c r="G474" s="80"/>
      <c r="H474" s="79"/>
      <c r="I474" s="79"/>
      <c r="J474" s="79"/>
      <c r="K474" s="81"/>
    </row>
    <row r="475" spans="2:11" x14ac:dyDescent="0.25">
      <c r="B475" s="79"/>
      <c r="C475" s="79"/>
      <c r="D475" s="79"/>
      <c r="E475" s="79"/>
      <c r="F475" s="79"/>
      <c r="G475" s="80"/>
      <c r="H475" s="79"/>
      <c r="I475" s="79"/>
      <c r="J475" s="79"/>
      <c r="K475" s="81"/>
    </row>
    <row r="476" spans="2:11" x14ac:dyDescent="0.25">
      <c r="B476" s="79"/>
      <c r="C476" s="79"/>
      <c r="D476" s="79"/>
      <c r="E476" s="79"/>
      <c r="F476" s="79"/>
      <c r="G476" s="80"/>
      <c r="H476" s="79"/>
      <c r="I476" s="79"/>
      <c r="J476" s="79"/>
      <c r="K476" s="81"/>
    </row>
    <row r="477" spans="2:11" x14ac:dyDescent="0.25">
      <c r="B477" s="79"/>
      <c r="C477" s="79"/>
      <c r="D477" s="79"/>
      <c r="E477" s="79"/>
      <c r="F477" s="79"/>
      <c r="G477" s="80"/>
      <c r="H477" s="79"/>
      <c r="I477" s="79"/>
      <c r="J477" s="79"/>
      <c r="K477" s="81"/>
    </row>
    <row r="478" spans="2:11" x14ac:dyDescent="0.25">
      <c r="B478" s="79"/>
      <c r="C478" s="79"/>
      <c r="D478" s="79"/>
      <c r="E478" s="79"/>
      <c r="F478" s="79"/>
      <c r="G478" s="80"/>
      <c r="H478" s="79"/>
      <c r="I478" s="79"/>
      <c r="J478" s="79"/>
      <c r="K478" s="81"/>
    </row>
    <row r="479" spans="2:11" x14ac:dyDescent="0.25">
      <c r="B479" s="79"/>
      <c r="C479" s="79"/>
      <c r="D479" s="79"/>
      <c r="E479" s="79"/>
      <c r="F479" s="79"/>
      <c r="G479" s="80"/>
      <c r="H479" s="79"/>
      <c r="I479" s="79"/>
      <c r="J479" s="79"/>
      <c r="K479" s="81"/>
    </row>
    <row r="480" spans="2:11" x14ac:dyDescent="0.25">
      <c r="B480" s="79"/>
      <c r="C480" s="79"/>
      <c r="D480" s="79"/>
      <c r="E480" s="79"/>
      <c r="F480" s="79"/>
      <c r="G480" s="80"/>
      <c r="H480" s="79"/>
      <c r="I480" s="79"/>
      <c r="J480" s="79"/>
      <c r="K480" s="81"/>
    </row>
    <row r="481" spans="2:11" x14ac:dyDescent="0.25">
      <c r="B481" s="79"/>
      <c r="C481" s="79"/>
      <c r="D481" s="79"/>
      <c r="E481" s="79"/>
      <c r="F481" s="79"/>
      <c r="G481" s="80"/>
      <c r="H481" s="79"/>
      <c r="I481" s="79"/>
      <c r="J481" s="79"/>
      <c r="K481" s="81"/>
    </row>
    <row r="482" spans="2:11" x14ac:dyDescent="0.25">
      <c r="B482" s="79"/>
      <c r="C482" s="79"/>
      <c r="D482" s="79"/>
      <c r="E482" s="79"/>
      <c r="F482" s="79"/>
      <c r="G482" s="80"/>
      <c r="H482" s="79"/>
      <c r="I482" s="79"/>
      <c r="J482" s="79"/>
      <c r="K482" s="81"/>
    </row>
    <row r="483" spans="2:11" x14ac:dyDescent="0.25">
      <c r="B483" s="79"/>
      <c r="C483" s="79"/>
      <c r="D483" s="79"/>
      <c r="E483" s="79"/>
      <c r="F483" s="79"/>
      <c r="G483" s="80"/>
      <c r="H483" s="79"/>
      <c r="I483" s="79"/>
      <c r="J483" s="79"/>
      <c r="K483" s="81"/>
    </row>
    <row r="484" spans="2:11" x14ac:dyDescent="0.25">
      <c r="B484" s="79"/>
      <c r="C484" s="79"/>
      <c r="D484" s="79"/>
      <c r="E484" s="79"/>
      <c r="F484" s="79"/>
      <c r="G484" s="80"/>
      <c r="H484" s="79"/>
      <c r="I484" s="79"/>
      <c r="J484" s="79"/>
      <c r="K484" s="81"/>
    </row>
    <row r="485" spans="2:11" x14ac:dyDescent="0.25">
      <c r="B485" s="79"/>
      <c r="C485" s="79"/>
      <c r="D485" s="79"/>
      <c r="E485" s="79"/>
      <c r="F485" s="79"/>
      <c r="G485" s="80"/>
      <c r="H485" s="79"/>
      <c r="I485" s="79"/>
      <c r="J485" s="79"/>
      <c r="K485" s="81"/>
    </row>
    <row r="486" spans="2:11" x14ac:dyDescent="0.25">
      <c r="B486" s="79"/>
      <c r="C486" s="79"/>
      <c r="D486" s="79"/>
      <c r="E486" s="79"/>
      <c r="F486" s="79"/>
      <c r="G486" s="80"/>
      <c r="H486" s="79"/>
      <c r="I486" s="79"/>
      <c r="J486" s="79"/>
      <c r="K486" s="81"/>
    </row>
    <row r="487" spans="2:11" x14ac:dyDescent="0.25">
      <c r="B487" s="79"/>
      <c r="C487" s="79"/>
      <c r="D487" s="79"/>
      <c r="E487" s="79"/>
      <c r="F487" s="79"/>
      <c r="G487" s="80"/>
      <c r="H487" s="79"/>
      <c r="I487" s="79"/>
      <c r="J487" s="79"/>
      <c r="K487" s="81"/>
    </row>
    <row r="488" spans="2:11" x14ac:dyDescent="0.25">
      <c r="B488" s="79"/>
      <c r="C488" s="79"/>
      <c r="D488" s="79"/>
      <c r="E488" s="79"/>
      <c r="F488" s="79"/>
      <c r="G488" s="80"/>
      <c r="H488" s="79"/>
      <c r="I488" s="79"/>
      <c r="J488" s="79"/>
      <c r="K488" s="81"/>
    </row>
    <row r="489" spans="2:11" x14ac:dyDescent="0.25">
      <c r="B489" s="79"/>
      <c r="C489" s="79"/>
      <c r="D489" s="79"/>
      <c r="E489" s="79"/>
      <c r="F489" s="79"/>
      <c r="G489" s="80"/>
      <c r="H489" s="79"/>
      <c r="I489" s="79"/>
      <c r="J489" s="79"/>
      <c r="K489" s="81"/>
    </row>
    <row r="490" spans="2:11" x14ac:dyDescent="0.25">
      <c r="B490" s="79"/>
      <c r="C490" s="79"/>
      <c r="D490" s="79"/>
      <c r="E490" s="79"/>
      <c r="F490" s="79"/>
      <c r="G490" s="80"/>
      <c r="H490" s="79"/>
      <c r="I490" s="79"/>
      <c r="J490" s="79"/>
      <c r="K490" s="81"/>
    </row>
    <row r="491" spans="2:11" x14ac:dyDescent="0.25">
      <c r="B491" s="79"/>
      <c r="C491" s="79"/>
      <c r="D491" s="79"/>
      <c r="E491" s="79"/>
      <c r="F491" s="79"/>
      <c r="G491" s="80"/>
      <c r="H491" s="79"/>
      <c r="I491" s="79"/>
      <c r="J491" s="79"/>
      <c r="K491" s="81"/>
    </row>
    <row r="492" spans="2:11" x14ac:dyDescent="0.25">
      <c r="B492" s="79"/>
      <c r="C492" s="79"/>
      <c r="D492" s="79"/>
      <c r="E492" s="79"/>
      <c r="F492" s="79"/>
      <c r="G492" s="80"/>
      <c r="H492" s="79"/>
      <c r="I492" s="79"/>
      <c r="J492" s="79"/>
      <c r="K492" s="81"/>
    </row>
    <row r="493" spans="2:11" x14ac:dyDescent="0.25">
      <c r="B493" s="79"/>
      <c r="C493" s="79"/>
      <c r="D493" s="79"/>
      <c r="E493" s="79"/>
      <c r="F493" s="79"/>
      <c r="G493" s="80"/>
      <c r="H493" s="79"/>
      <c r="I493" s="79"/>
      <c r="J493" s="79"/>
      <c r="K493" s="81"/>
    </row>
    <row r="494" spans="2:11" x14ac:dyDescent="0.25">
      <c r="B494" s="79"/>
      <c r="C494" s="79"/>
      <c r="D494" s="79"/>
      <c r="E494" s="79"/>
      <c r="F494" s="79"/>
      <c r="G494" s="80"/>
      <c r="H494" s="79"/>
      <c r="I494" s="79"/>
      <c r="J494" s="79"/>
      <c r="K494" s="81"/>
    </row>
    <row r="495" spans="2:11" x14ac:dyDescent="0.25">
      <c r="B495" s="79"/>
      <c r="C495" s="79"/>
      <c r="D495" s="79"/>
      <c r="E495" s="79"/>
      <c r="F495" s="79"/>
      <c r="G495" s="80"/>
      <c r="H495" s="79"/>
      <c r="I495" s="79"/>
      <c r="J495" s="79"/>
      <c r="K495" s="81"/>
    </row>
    <row r="496" spans="2:11" x14ac:dyDescent="0.25">
      <c r="B496" s="79"/>
      <c r="C496" s="79"/>
      <c r="D496" s="79"/>
      <c r="E496" s="79"/>
      <c r="F496" s="79"/>
      <c r="G496" s="80"/>
      <c r="H496" s="79"/>
      <c r="I496" s="79"/>
      <c r="J496" s="79"/>
      <c r="K496" s="81"/>
    </row>
    <row r="497" spans="2:11" x14ac:dyDescent="0.25">
      <c r="B497" s="79"/>
      <c r="C497" s="79"/>
      <c r="D497" s="79"/>
      <c r="E497" s="79"/>
      <c r="F497" s="79"/>
      <c r="G497" s="80"/>
      <c r="H497" s="79"/>
      <c r="I497" s="79"/>
      <c r="J497" s="79"/>
      <c r="K497" s="81"/>
    </row>
    <row r="498" spans="2:11" x14ac:dyDescent="0.25">
      <c r="B498" s="79"/>
      <c r="C498" s="79"/>
      <c r="D498" s="79"/>
      <c r="E498" s="79"/>
      <c r="F498" s="79"/>
      <c r="G498" s="80"/>
      <c r="H498" s="79"/>
      <c r="I498" s="79"/>
      <c r="J498" s="79"/>
      <c r="K498" s="81"/>
    </row>
    <row r="499" spans="2:11" x14ac:dyDescent="0.25">
      <c r="B499" s="79"/>
      <c r="C499" s="79"/>
      <c r="D499" s="79"/>
      <c r="E499" s="79"/>
      <c r="F499" s="79"/>
      <c r="G499" s="80"/>
      <c r="H499" s="79"/>
      <c r="I499" s="79"/>
      <c r="J499" s="79"/>
      <c r="K499" s="81"/>
    </row>
    <row r="500" spans="2:11" x14ac:dyDescent="0.25">
      <c r="B500" s="79"/>
      <c r="C500" s="79"/>
      <c r="D500" s="79"/>
      <c r="E500" s="79"/>
      <c r="F500" s="79"/>
      <c r="G500" s="80"/>
      <c r="H500" s="79"/>
      <c r="I500" s="79"/>
      <c r="J500" s="79"/>
      <c r="K500" s="81"/>
    </row>
    <row r="501" spans="2:11" x14ac:dyDescent="0.25">
      <c r="B501" s="79"/>
      <c r="C501" s="79"/>
      <c r="D501" s="79"/>
      <c r="E501" s="79"/>
      <c r="F501" s="79"/>
      <c r="G501" s="80"/>
      <c r="H501" s="79"/>
      <c r="I501" s="79"/>
      <c r="J501" s="79"/>
      <c r="K501" s="81"/>
    </row>
    <row r="502" spans="2:11" x14ac:dyDescent="0.25">
      <c r="B502" s="79"/>
      <c r="C502" s="79"/>
      <c r="D502" s="79"/>
      <c r="E502" s="79"/>
      <c r="F502" s="79"/>
      <c r="G502" s="80"/>
      <c r="H502" s="79"/>
      <c r="I502" s="79"/>
      <c r="J502" s="79"/>
      <c r="K502" s="81"/>
    </row>
    <row r="503" spans="2:11" x14ac:dyDescent="0.25">
      <c r="B503" s="79"/>
      <c r="C503" s="79"/>
      <c r="D503" s="79"/>
      <c r="E503" s="79"/>
      <c r="F503" s="79"/>
      <c r="G503" s="80"/>
      <c r="H503" s="79"/>
      <c r="I503" s="79"/>
      <c r="J503" s="79"/>
      <c r="K503" s="81"/>
    </row>
    <row r="504" spans="2:11" x14ac:dyDescent="0.25">
      <c r="B504" s="79"/>
      <c r="C504" s="79"/>
      <c r="D504" s="79"/>
      <c r="E504" s="79"/>
      <c r="F504" s="79"/>
      <c r="G504" s="80"/>
      <c r="H504" s="79"/>
      <c r="I504" s="79"/>
      <c r="J504" s="79"/>
      <c r="K504" s="81"/>
    </row>
    <row r="505" spans="2:11" x14ac:dyDescent="0.25">
      <c r="B505" s="79"/>
      <c r="C505" s="79"/>
      <c r="D505" s="79"/>
      <c r="E505" s="79"/>
      <c r="F505" s="79"/>
      <c r="G505" s="80"/>
      <c r="H505" s="79"/>
      <c r="I505" s="79"/>
      <c r="J505" s="79"/>
      <c r="K505" s="81"/>
    </row>
    <row r="506" spans="2:11" x14ac:dyDescent="0.25">
      <c r="B506" s="79"/>
      <c r="C506" s="79"/>
      <c r="D506" s="79"/>
      <c r="E506" s="79"/>
      <c r="F506" s="79"/>
      <c r="G506" s="80"/>
      <c r="H506" s="79"/>
      <c r="I506" s="79"/>
      <c r="J506" s="79"/>
      <c r="K506" s="81"/>
    </row>
    <row r="507" spans="2:11" x14ac:dyDescent="0.25">
      <c r="B507" s="79"/>
      <c r="C507" s="79"/>
      <c r="D507" s="79"/>
      <c r="E507" s="79"/>
      <c r="F507" s="79"/>
      <c r="G507" s="80"/>
      <c r="H507" s="79"/>
      <c r="I507" s="79"/>
      <c r="J507" s="79"/>
      <c r="K507" s="81"/>
    </row>
    <row r="508" spans="2:11" x14ac:dyDescent="0.25">
      <c r="B508" s="79"/>
      <c r="C508" s="79"/>
      <c r="D508" s="79"/>
      <c r="E508" s="79"/>
      <c r="F508" s="79"/>
      <c r="G508" s="80"/>
      <c r="H508" s="79"/>
      <c r="I508" s="79"/>
      <c r="J508" s="79"/>
      <c r="K508" s="81"/>
    </row>
    <row r="509" spans="2:11" x14ac:dyDescent="0.25">
      <c r="B509" s="79"/>
      <c r="C509" s="79"/>
      <c r="D509" s="79"/>
      <c r="E509" s="79"/>
      <c r="F509" s="79"/>
      <c r="G509" s="80"/>
      <c r="H509" s="79"/>
      <c r="I509" s="79"/>
      <c r="J509" s="79"/>
      <c r="K509" s="81"/>
    </row>
    <row r="510" spans="2:11" x14ac:dyDescent="0.25">
      <c r="B510" s="79"/>
      <c r="C510" s="79"/>
      <c r="D510" s="79"/>
      <c r="E510" s="79"/>
      <c r="F510" s="79"/>
      <c r="G510" s="80"/>
      <c r="H510" s="79"/>
      <c r="I510" s="79"/>
      <c r="J510" s="79"/>
      <c r="K510" s="81"/>
    </row>
    <row r="511" spans="2:11" x14ac:dyDescent="0.25">
      <c r="B511" s="79"/>
      <c r="C511" s="79"/>
      <c r="D511" s="79"/>
      <c r="E511" s="79"/>
      <c r="F511" s="79"/>
      <c r="G511" s="80"/>
      <c r="H511" s="79"/>
      <c r="I511" s="79"/>
      <c r="J511" s="79"/>
      <c r="K511" s="81"/>
    </row>
    <row r="512" spans="2:11" x14ac:dyDescent="0.25">
      <c r="B512" s="79"/>
      <c r="C512" s="79"/>
      <c r="D512" s="79"/>
      <c r="E512" s="79"/>
      <c r="F512" s="79"/>
      <c r="G512" s="80"/>
      <c r="H512" s="79"/>
      <c r="I512" s="79"/>
      <c r="J512" s="79"/>
      <c r="K512" s="81"/>
    </row>
    <row r="513" spans="2:11" x14ac:dyDescent="0.25">
      <c r="B513" s="79"/>
      <c r="C513" s="79"/>
      <c r="D513" s="79"/>
      <c r="E513" s="79"/>
      <c r="F513" s="79"/>
      <c r="G513" s="80"/>
      <c r="H513" s="79"/>
      <c r="I513" s="79"/>
      <c r="J513" s="79"/>
      <c r="K513" s="81"/>
    </row>
    <row r="514" spans="2:11" x14ac:dyDescent="0.25">
      <c r="B514" s="79"/>
      <c r="C514" s="79"/>
      <c r="D514" s="79"/>
      <c r="E514" s="79"/>
      <c r="F514" s="79"/>
      <c r="G514" s="80"/>
      <c r="H514" s="79"/>
      <c r="I514" s="79"/>
      <c r="J514" s="79"/>
      <c r="K514" s="81"/>
    </row>
    <row r="515" spans="2:11" x14ac:dyDescent="0.25">
      <c r="B515" s="79"/>
      <c r="C515" s="79"/>
      <c r="D515" s="79"/>
      <c r="E515" s="79"/>
      <c r="F515" s="79"/>
      <c r="G515" s="80"/>
      <c r="H515" s="79"/>
      <c r="I515" s="79"/>
      <c r="J515" s="79"/>
      <c r="K515" s="81"/>
    </row>
    <row r="516" spans="2:11" x14ac:dyDescent="0.25">
      <c r="B516" s="79"/>
      <c r="C516" s="79"/>
      <c r="D516" s="79"/>
      <c r="E516" s="79"/>
      <c r="F516" s="79"/>
      <c r="G516" s="80"/>
      <c r="H516" s="79"/>
      <c r="I516" s="79"/>
      <c r="J516" s="79"/>
      <c r="K516" s="81"/>
    </row>
    <row r="517" spans="2:11" x14ac:dyDescent="0.25">
      <c r="B517" s="79"/>
      <c r="C517" s="79"/>
      <c r="D517" s="79"/>
      <c r="E517" s="79"/>
      <c r="F517" s="79"/>
      <c r="G517" s="80"/>
      <c r="H517" s="79"/>
      <c r="I517" s="79"/>
      <c r="J517" s="79"/>
      <c r="K517" s="81"/>
    </row>
    <row r="518" spans="2:11" x14ac:dyDescent="0.25">
      <c r="B518" s="79"/>
      <c r="C518" s="79"/>
      <c r="D518" s="79"/>
      <c r="E518" s="79"/>
      <c r="F518" s="79"/>
      <c r="G518" s="80"/>
      <c r="H518" s="79"/>
      <c r="I518" s="79"/>
      <c r="J518" s="79"/>
      <c r="K518" s="81"/>
    </row>
    <row r="519" spans="2:11" x14ac:dyDescent="0.25">
      <c r="B519" s="79"/>
      <c r="C519" s="79"/>
      <c r="D519" s="79"/>
      <c r="E519" s="79"/>
      <c r="F519" s="79"/>
      <c r="G519" s="80"/>
      <c r="H519" s="79"/>
      <c r="I519" s="79"/>
      <c r="J519" s="79"/>
      <c r="K519" s="81"/>
    </row>
    <row r="520" spans="2:11" x14ac:dyDescent="0.25">
      <c r="B520" s="79"/>
      <c r="C520" s="79"/>
      <c r="D520" s="79"/>
      <c r="E520" s="79"/>
      <c r="F520" s="79"/>
      <c r="G520" s="80"/>
      <c r="H520" s="79"/>
      <c r="I520" s="79"/>
      <c r="J520" s="79"/>
      <c r="K520" s="81"/>
    </row>
    <row r="521" spans="2:11" x14ac:dyDescent="0.25">
      <c r="B521" s="79"/>
      <c r="C521" s="79"/>
      <c r="D521" s="79"/>
      <c r="E521" s="79"/>
      <c r="F521" s="79"/>
      <c r="G521" s="80"/>
      <c r="H521" s="79"/>
      <c r="I521" s="79"/>
      <c r="J521" s="79"/>
      <c r="K521" s="81"/>
    </row>
    <row r="522" spans="2:11" x14ac:dyDescent="0.25">
      <c r="B522" s="79"/>
      <c r="C522" s="79"/>
      <c r="D522" s="79"/>
      <c r="E522" s="79"/>
      <c r="F522" s="79"/>
      <c r="G522" s="80"/>
      <c r="H522" s="79"/>
      <c r="I522" s="79"/>
      <c r="J522" s="79"/>
      <c r="K522" s="81"/>
    </row>
    <row r="523" spans="2:11" x14ac:dyDescent="0.25">
      <c r="B523" s="79"/>
      <c r="C523" s="79"/>
      <c r="D523" s="79"/>
      <c r="E523" s="79"/>
      <c r="F523" s="79"/>
      <c r="G523" s="80"/>
      <c r="H523" s="79"/>
      <c r="I523" s="79"/>
      <c r="J523" s="79"/>
      <c r="K523" s="81"/>
    </row>
    <row r="524" spans="2:11" x14ac:dyDescent="0.25">
      <c r="B524" s="79"/>
      <c r="C524" s="79"/>
      <c r="D524" s="79"/>
      <c r="E524" s="79"/>
      <c r="F524" s="79"/>
      <c r="G524" s="80"/>
      <c r="H524" s="79"/>
      <c r="I524" s="79"/>
      <c r="J524" s="79"/>
      <c r="K524" s="81"/>
    </row>
    <row r="525" spans="2:11" x14ac:dyDescent="0.25">
      <c r="B525" s="79"/>
      <c r="C525" s="79"/>
      <c r="D525" s="79"/>
      <c r="E525" s="79"/>
      <c r="F525" s="79"/>
      <c r="G525" s="80"/>
      <c r="H525" s="79"/>
      <c r="I525" s="79"/>
      <c r="J525" s="79"/>
      <c r="K525" s="81"/>
    </row>
    <row r="526" spans="2:11" x14ac:dyDescent="0.25">
      <c r="B526" s="79"/>
      <c r="C526" s="79"/>
      <c r="D526" s="79"/>
      <c r="E526" s="79"/>
      <c r="F526" s="79"/>
      <c r="G526" s="80"/>
      <c r="H526" s="79"/>
      <c r="I526" s="79"/>
      <c r="J526" s="79"/>
      <c r="K526" s="81"/>
    </row>
    <row r="527" spans="2:11" x14ac:dyDescent="0.25">
      <c r="B527" s="79"/>
      <c r="C527" s="79"/>
      <c r="D527" s="79"/>
      <c r="E527" s="79"/>
      <c r="F527" s="79"/>
      <c r="G527" s="80"/>
      <c r="H527" s="79"/>
      <c r="I527" s="79"/>
      <c r="J527" s="79"/>
      <c r="K527" s="81"/>
    </row>
    <row r="528" spans="2:11" x14ac:dyDescent="0.25">
      <c r="B528" s="79"/>
      <c r="C528" s="79"/>
      <c r="D528" s="79"/>
      <c r="E528" s="79"/>
      <c r="F528" s="79"/>
      <c r="G528" s="80"/>
      <c r="H528" s="79"/>
      <c r="I528" s="79"/>
      <c r="J528" s="79"/>
      <c r="K528" s="81"/>
    </row>
    <row r="529" spans="2:11" x14ac:dyDescent="0.25">
      <c r="B529" s="79"/>
      <c r="C529" s="79"/>
      <c r="D529" s="79"/>
      <c r="E529" s="79"/>
      <c r="F529" s="79"/>
      <c r="G529" s="80"/>
      <c r="H529" s="79"/>
      <c r="I529" s="79"/>
      <c r="J529" s="79"/>
      <c r="K529" s="81"/>
    </row>
    <row r="530" spans="2:11" x14ac:dyDescent="0.25">
      <c r="B530" s="79"/>
      <c r="C530" s="79"/>
      <c r="D530" s="79"/>
      <c r="E530" s="79"/>
      <c r="F530" s="79"/>
      <c r="G530" s="80"/>
      <c r="H530" s="79"/>
      <c r="I530" s="79"/>
      <c r="J530" s="79"/>
      <c r="K530" s="81"/>
    </row>
    <row r="531" spans="2:11" x14ac:dyDescent="0.25">
      <c r="B531" s="79"/>
      <c r="C531" s="79"/>
      <c r="D531" s="79"/>
      <c r="E531" s="79"/>
      <c r="F531" s="79"/>
      <c r="G531" s="80"/>
      <c r="H531" s="79"/>
      <c r="I531" s="79"/>
      <c r="J531" s="79"/>
      <c r="K531" s="81"/>
    </row>
    <row r="532" spans="2:11" x14ac:dyDescent="0.25">
      <c r="B532" s="79"/>
      <c r="C532" s="79"/>
      <c r="D532" s="79"/>
      <c r="E532" s="79"/>
      <c r="F532" s="79"/>
      <c r="G532" s="80"/>
      <c r="H532" s="79"/>
      <c r="I532" s="79"/>
      <c r="J532" s="79"/>
      <c r="K532" s="81"/>
    </row>
    <row r="533" spans="2:11" x14ac:dyDescent="0.25">
      <c r="B533" s="79"/>
      <c r="C533" s="79"/>
      <c r="D533" s="79"/>
      <c r="E533" s="79"/>
      <c r="F533" s="79"/>
      <c r="G533" s="80"/>
      <c r="H533" s="79"/>
      <c r="I533" s="79"/>
      <c r="J533" s="79"/>
      <c r="K533" s="81"/>
    </row>
    <row r="534" spans="2:11" x14ac:dyDescent="0.25">
      <c r="B534" s="79"/>
      <c r="C534" s="79"/>
      <c r="D534" s="79"/>
      <c r="E534" s="79"/>
      <c r="F534" s="79"/>
      <c r="G534" s="80"/>
      <c r="H534" s="79"/>
      <c r="I534" s="79"/>
      <c r="J534" s="79"/>
      <c r="K534" s="81"/>
    </row>
    <row r="535" spans="2:11" x14ac:dyDescent="0.25">
      <c r="B535" s="79"/>
      <c r="C535" s="79"/>
      <c r="D535" s="79"/>
      <c r="E535" s="79"/>
      <c r="F535" s="79"/>
      <c r="G535" s="80"/>
      <c r="H535" s="79"/>
      <c r="I535" s="79"/>
      <c r="J535" s="79"/>
      <c r="K535" s="81"/>
    </row>
    <row r="536" spans="2:11" x14ac:dyDescent="0.25">
      <c r="B536" s="79"/>
      <c r="C536" s="79"/>
      <c r="D536" s="79"/>
      <c r="E536" s="79"/>
      <c r="F536" s="79"/>
      <c r="G536" s="80"/>
      <c r="H536" s="79"/>
      <c r="I536" s="79"/>
      <c r="J536" s="79"/>
      <c r="K536" s="81"/>
    </row>
    <row r="537" spans="2:11" x14ac:dyDescent="0.25">
      <c r="B537" s="79"/>
      <c r="C537" s="79"/>
      <c r="D537" s="79"/>
      <c r="E537" s="79"/>
      <c r="F537" s="79"/>
      <c r="G537" s="80"/>
      <c r="H537" s="79"/>
      <c r="I537" s="79"/>
      <c r="J537" s="79"/>
      <c r="K537" s="81"/>
    </row>
    <row r="538" spans="2:11" x14ac:dyDescent="0.25">
      <c r="B538" s="79"/>
      <c r="C538" s="79"/>
      <c r="D538" s="79"/>
      <c r="E538" s="79"/>
      <c r="F538" s="79"/>
      <c r="G538" s="80"/>
      <c r="H538" s="79"/>
      <c r="I538" s="79"/>
      <c r="J538" s="79"/>
      <c r="K538" s="81"/>
    </row>
    <row r="539" spans="2:11" x14ac:dyDescent="0.25">
      <c r="B539" s="79"/>
      <c r="C539" s="79"/>
      <c r="D539" s="79"/>
      <c r="E539" s="79"/>
      <c r="F539" s="79"/>
      <c r="G539" s="80"/>
      <c r="H539" s="79"/>
      <c r="I539" s="79"/>
      <c r="J539" s="79"/>
      <c r="K539" s="81"/>
    </row>
    <row r="540" spans="2:11" x14ac:dyDescent="0.25">
      <c r="B540" s="79"/>
      <c r="C540" s="79"/>
      <c r="D540" s="79"/>
      <c r="E540" s="79"/>
      <c r="F540" s="79"/>
      <c r="G540" s="80"/>
      <c r="H540" s="79"/>
      <c r="I540" s="79"/>
      <c r="J540" s="79"/>
      <c r="K540" s="81"/>
    </row>
    <row r="541" spans="2:11" x14ac:dyDescent="0.25">
      <c r="B541" s="79"/>
      <c r="C541" s="79"/>
      <c r="D541" s="79"/>
      <c r="E541" s="79"/>
      <c r="F541" s="79"/>
      <c r="G541" s="80"/>
      <c r="H541" s="79"/>
      <c r="I541" s="79"/>
      <c r="J541" s="79"/>
      <c r="K541" s="81"/>
    </row>
    <row r="542" spans="2:11" x14ac:dyDescent="0.25">
      <c r="B542" s="79"/>
      <c r="C542" s="79"/>
      <c r="D542" s="79"/>
      <c r="E542" s="79"/>
      <c r="F542" s="79"/>
      <c r="G542" s="80"/>
      <c r="H542" s="79"/>
      <c r="I542" s="79"/>
      <c r="J542" s="79"/>
      <c r="K542" s="81"/>
    </row>
    <row r="543" spans="2:11" x14ac:dyDescent="0.25">
      <c r="B543" s="79"/>
      <c r="C543" s="79"/>
      <c r="D543" s="79"/>
      <c r="E543" s="79"/>
      <c r="F543" s="79"/>
      <c r="G543" s="80"/>
      <c r="H543" s="79"/>
      <c r="I543" s="79"/>
      <c r="J543" s="79"/>
      <c r="K543" s="81"/>
    </row>
    <row r="544" spans="2:11" x14ac:dyDescent="0.25">
      <c r="B544" s="79"/>
      <c r="C544" s="79"/>
      <c r="D544" s="79"/>
      <c r="E544" s="79"/>
      <c r="F544" s="79"/>
      <c r="G544" s="80"/>
      <c r="H544" s="79"/>
      <c r="I544" s="79"/>
      <c r="J544" s="79"/>
      <c r="K544" s="81"/>
    </row>
    <row r="545" spans="2:11" x14ac:dyDescent="0.25">
      <c r="B545" s="79"/>
      <c r="C545" s="79"/>
      <c r="D545" s="79"/>
      <c r="E545" s="79"/>
      <c r="F545" s="79"/>
      <c r="G545" s="80"/>
      <c r="H545" s="79"/>
      <c r="I545" s="79"/>
      <c r="J545" s="79"/>
      <c r="K545" s="81"/>
    </row>
    <row r="546" spans="2:11" x14ac:dyDescent="0.25">
      <c r="B546" s="79"/>
      <c r="C546" s="79"/>
      <c r="D546" s="79"/>
      <c r="E546" s="79"/>
      <c r="F546" s="79"/>
      <c r="G546" s="80"/>
      <c r="H546" s="79"/>
      <c r="I546" s="79"/>
      <c r="J546" s="79"/>
      <c r="K546" s="81"/>
    </row>
    <row r="547" spans="2:11" x14ac:dyDescent="0.25">
      <c r="B547" s="79"/>
      <c r="C547" s="79"/>
      <c r="D547" s="79"/>
      <c r="E547" s="79"/>
      <c r="F547" s="79"/>
      <c r="G547" s="80"/>
      <c r="H547" s="79"/>
      <c r="I547" s="79"/>
      <c r="J547" s="79"/>
      <c r="K547" s="81"/>
    </row>
    <row r="548" spans="2:11" x14ac:dyDescent="0.25">
      <c r="B548" s="79"/>
      <c r="C548" s="79"/>
      <c r="D548" s="79"/>
      <c r="E548" s="79"/>
      <c r="F548" s="79"/>
      <c r="G548" s="80"/>
      <c r="H548" s="79"/>
      <c r="I548" s="79"/>
      <c r="J548" s="79"/>
      <c r="K548" s="81"/>
    </row>
    <row r="549" spans="2:11" x14ac:dyDescent="0.25">
      <c r="B549" s="79"/>
      <c r="C549" s="79"/>
      <c r="D549" s="79"/>
      <c r="E549" s="79"/>
      <c r="F549" s="79"/>
      <c r="G549" s="80"/>
      <c r="H549" s="79"/>
      <c r="I549" s="79"/>
      <c r="J549" s="79"/>
      <c r="K549" s="81"/>
    </row>
    <row r="550" spans="2:11" x14ac:dyDescent="0.25">
      <c r="B550" s="79"/>
      <c r="C550" s="79"/>
      <c r="D550" s="79"/>
      <c r="E550" s="79"/>
      <c r="F550" s="79"/>
      <c r="G550" s="80"/>
      <c r="H550" s="79"/>
      <c r="I550" s="79"/>
      <c r="J550" s="79"/>
      <c r="K550" s="81"/>
    </row>
    <row r="551" spans="2:11" x14ac:dyDescent="0.25">
      <c r="B551" s="79"/>
      <c r="C551" s="79"/>
      <c r="D551" s="79"/>
      <c r="E551" s="79"/>
      <c r="F551" s="79"/>
      <c r="G551" s="80"/>
      <c r="H551" s="79"/>
      <c r="I551" s="79"/>
      <c r="J551" s="79"/>
      <c r="K551" s="81"/>
    </row>
    <row r="552" spans="2:11" x14ac:dyDescent="0.25">
      <c r="B552" s="79"/>
      <c r="C552" s="79"/>
      <c r="D552" s="79"/>
      <c r="E552" s="79"/>
      <c r="F552" s="79"/>
      <c r="G552" s="80"/>
      <c r="H552" s="79"/>
      <c r="I552" s="79"/>
      <c r="J552" s="79"/>
      <c r="K552" s="81"/>
    </row>
    <row r="553" spans="2:11" x14ac:dyDescent="0.25">
      <c r="B553" s="79"/>
      <c r="C553" s="79"/>
      <c r="D553" s="79"/>
      <c r="E553" s="79"/>
      <c r="F553" s="79"/>
      <c r="G553" s="80"/>
      <c r="H553" s="79"/>
      <c r="I553" s="79"/>
      <c r="J553" s="79"/>
      <c r="K553" s="81"/>
    </row>
    <row r="554" spans="2:11" x14ac:dyDescent="0.25">
      <c r="B554" s="79"/>
      <c r="C554" s="79"/>
      <c r="D554" s="79"/>
      <c r="E554" s="79"/>
      <c r="F554" s="79"/>
      <c r="G554" s="80"/>
      <c r="H554" s="79"/>
      <c r="I554" s="79"/>
      <c r="J554" s="79"/>
      <c r="K554" s="81"/>
    </row>
    <row r="555" spans="2:11" x14ac:dyDescent="0.25">
      <c r="B555" s="79"/>
      <c r="C555" s="79"/>
      <c r="D555" s="79"/>
      <c r="E555" s="79"/>
      <c r="F555" s="79"/>
      <c r="G555" s="80"/>
      <c r="H555" s="79"/>
      <c r="I555" s="79"/>
      <c r="J555" s="79"/>
      <c r="K555" s="81"/>
    </row>
    <row r="556" spans="2:11" x14ac:dyDescent="0.25">
      <c r="B556" s="79"/>
      <c r="C556" s="79"/>
      <c r="D556" s="79"/>
      <c r="E556" s="79"/>
      <c r="F556" s="79"/>
      <c r="G556" s="80"/>
      <c r="H556" s="79"/>
      <c r="I556" s="79"/>
      <c r="J556" s="79"/>
      <c r="K556" s="81"/>
    </row>
    <row r="557" spans="2:11" x14ac:dyDescent="0.25">
      <c r="B557" s="79"/>
      <c r="C557" s="79"/>
      <c r="D557" s="79"/>
      <c r="E557" s="79"/>
      <c r="F557" s="79"/>
      <c r="G557" s="80"/>
      <c r="H557" s="79"/>
      <c r="I557" s="79"/>
      <c r="J557" s="79"/>
      <c r="K557" s="81"/>
    </row>
    <row r="558" spans="2:11" x14ac:dyDescent="0.25">
      <c r="B558" s="79"/>
      <c r="C558" s="79"/>
      <c r="D558" s="79"/>
      <c r="E558" s="79"/>
      <c r="F558" s="79"/>
      <c r="G558" s="80"/>
      <c r="H558" s="79"/>
      <c r="I558" s="79"/>
      <c r="J558" s="79"/>
      <c r="K558" s="81"/>
    </row>
    <row r="559" spans="2:11" x14ac:dyDescent="0.25">
      <c r="B559" s="79"/>
      <c r="C559" s="79"/>
      <c r="D559" s="79"/>
      <c r="E559" s="79"/>
      <c r="F559" s="79"/>
      <c r="G559" s="80"/>
      <c r="H559" s="79"/>
      <c r="I559" s="79"/>
      <c r="J559" s="79"/>
      <c r="K559" s="81"/>
    </row>
    <row r="560" spans="2:11" x14ac:dyDescent="0.25">
      <c r="B560" s="79"/>
      <c r="C560" s="79"/>
      <c r="D560" s="79"/>
      <c r="E560" s="79"/>
      <c r="F560" s="79"/>
      <c r="G560" s="80"/>
      <c r="H560" s="79"/>
      <c r="I560" s="79"/>
      <c r="J560" s="79"/>
      <c r="K560" s="81"/>
    </row>
    <row r="561" spans="2:11" x14ac:dyDescent="0.25">
      <c r="B561" s="79"/>
      <c r="C561" s="79"/>
      <c r="D561" s="79"/>
      <c r="E561" s="79"/>
      <c r="F561" s="79"/>
      <c r="G561" s="80"/>
      <c r="H561" s="79"/>
      <c r="I561" s="79"/>
      <c r="J561" s="79"/>
      <c r="K561" s="81"/>
    </row>
    <row r="562" spans="2:11" x14ac:dyDescent="0.25">
      <c r="B562" s="79"/>
      <c r="C562" s="79"/>
      <c r="D562" s="79"/>
      <c r="E562" s="79"/>
      <c r="F562" s="79"/>
      <c r="G562" s="80"/>
      <c r="H562" s="79"/>
      <c r="I562" s="79"/>
      <c r="J562" s="79"/>
      <c r="K562" s="81"/>
    </row>
    <row r="563" spans="2:11" x14ac:dyDescent="0.25">
      <c r="B563" s="79"/>
      <c r="C563" s="79"/>
      <c r="D563" s="79"/>
      <c r="E563" s="79"/>
      <c r="F563" s="79"/>
      <c r="G563" s="80"/>
      <c r="H563" s="79"/>
      <c r="I563" s="79"/>
      <c r="J563" s="79"/>
      <c r="K563" s="81"/>
    </row>
    <row r="564" spans="2:11" x14ac:dyDescent="0.25">
      <c r="B564" s="79"/>
      <c r="C564" s="79"/>
      <c r="D564" s="79"/>
      <c r="E564" s="79"/>
      <c r="F564" s="79"/>
      <c r="G564" s="80"/>
      <c r="H564" s="79"/>
      <c r="I564" s="79"/>
      <c r="J564" s="79"/>
      <c r="K564" s="81"/>
    </row>
    <row r="565" spans="2:11" x14ac:dyDescent="0.25">
      <c r="B565" s="79"/>
      <c r="C565" s="79"/>
      <c r="D565" s="79"/>
      <c r="E565" s="79"/>
      <c r="F565" s="79"/>
      <c r="G565" s="80"/>
      <c r="H565" s="79"/>
      <c r="I565" s="79"/>
      <c r="J565" s="79"/>
      <c r="K565" s="81"/>
    </row>
    <row r="566" spans="2:11" x14ac:dyDescent="0.25">
      <c r="B566" s="79"/>
      <c r="C566" s="79"/>
      <c r="D566" s="79"/>
      <c r="E566" s="79"/>
      <c r="F566" s="79"/>
      <c r="G566" s="80"/>
      <c r="H566" s="79"/>
      <c r="I566" s="79"/>
      <c r="J566" s="79"/>
      <c r="K566" s="81"/>
    </row>
    <row r="567" spans="2:11" x14ac:dyDescent="0.25">
      <c r="B567" s="79"/>
      <c r="C567" s="79"/>
      <c r="D567" s="79"/>
      <c r="E567" s="79"/>
      <c r="F567" s="79"/>
      <c r="G567" s="80"/>
      <c r="H567" s="79"/>
      <c r="I567" s="79"/>
      <c r="J567" s="79"/>
      <c r="K567" s="81"/>
    </row>
    <row r="568" spans="2:11" x14ac:dyDescent="0.25">
      <c r="B568" s="79"/>
      <c r="C568" s="79"/>
      <c r="D568" s="79"/>
      <c r="E568" s="79"/>
      <c r="F568" s="79"/>
      <c r="G568" s="80"/>
      <c r="H568" s="79"/>
      <c r="I568" s="79"/>
      <c r="J568" s="79"/>
      <c r="K568" s="81"/>
    </row>
    <row r="569" spans="2:11" x14ac:dyDescent="0.25">
      <c r="B569" s="79"/>
      <c r="C569" s="79"/>
      <c r="D569" s="79"/>
      <c r="E569" s="79"/>
      <c r="F569" s="79"/>
      <c r="G569" s="80"/>
      <c r="H569" s="79"/>
      <c r="I569" s="79"/>
      <c r="J569" s="79"/>
      <c r="K569" s="81"/>
    </row>
    <row r="570" spans="2:11" x14ac:dyDescent="0.25">
      <c r="B570" s="79"/>
      <c r="C570" s="79"/>
      <c r="D570" s="79"/>
      <c r="E570" s="79"/>
      <c r="F570" s="79"/>
      <c r="G570" s="80"/>
      <c r="H570" s="79"/>
      <c r="I570" s="79"/>
      <c r="J570" s="79"/>
      <c r="K570" s="81"/>
    </row>
    <row r="571" spans="2:11" x14ac:dyDescent="0.25">
      <c r="B571" s="79"/>
      <c r="C571" s="79"/>
      <c r="D571" s="79"/>
      <c r="E571" s="79"/>
      <c r="F571" s="79"/>
      <c r="G571" s="80"/>
      <c r="H571" s="79"/>
      <c r="I571" s="79"/>
      <c r="J571" s="79"/>
      <c r="K571" s="81"/>
    </row>
    <row r="572" spans="2:11" x14ac:dyDescent="0.25">
      <c r="B572" s="79"/>
      <c r="C572" s="79"/>
      <c r="D572" s="79"/>
      <c r="E572" s="79"/>
      <c r="F572" s="79"/>
      <c r="G572" s="80"/>
      <c r="H572" s="79"/>
      <c r="I572" s="79"/>
      <c r="J572" s="79"/>
      <c r="K572" s="81"/>
    </row>
    <row r="573" spans="2:11" x14ac:dyDescent="0.25">
      <c r="B573" s="79"/>
      <c r="C573" s="79"/>
      <c r="D573" s="79"/>
      <c r="E573" s="79"/>
      <c r="F573" s="79"/>
      <c r="G573" s="80"/>
      <c r="H573" s="79"/>
      <c r="I573" s="79"/>
      <c r="J573" s="79"/>
      <c r="K573" s="81"/>
    </row>
    <row r="574" spans="2:11" x14ac:dyDescent="0.25">
      <c r="B574" s="79"/>
      <c r="C574" s="79"/>
      <c r="D574" s="79"/>
      <c r="E574" s="79"/>
      <c r="F574" s="79"/>
      <c r="G574" s="80"/>
      <c r="H574" s="79"/>
      <c r="I574" s="79"/>
      <c r="J574" s="79"/>
      <c r="K574" s="81"/>
    </row>
    <row r="575" spans="2:11" x14ac:dyDescent="0.25">
      <c r="B575" s="79"/>
      <c r="C575" s="79"/>
      <c r="D575" s="79"/>
      <c r="E575" s="79"/>
      <c r="F575" s="79"/>
      <c r="G575" s="80"/>
      <c r="H575" s="79"/>
      <c r="I575" s="79"/>
      <c r="J575" s="79"/>
      <c r="K575" s="81"/>
    </row>
    <row r="576" spans="2:11" x14ac:dyDescent="0.25">
      <c r="B576" s="79"/>
      <c r="C576" s="79"/>
      <c r="D576" s="79"/>
      <c r="E576" s="79"/>
      <c r="F576" s="79"/>
      <c r="G576" s="80"/>
      <c r="H576" s="79"/>
      <c r="I576" s="79"/>
      <c r="J576" s="79"/>
      <c r="K576" s="81"/>
    </row>
    <row r="577" spans="2:11" x14ac:dyDescent="0.25">
      <c r="B577" s="79"/>
      <c r="C577" s="79"/>
      <c r="D577" s="79"/>
      <c r="E577" s="79"/>
      <c r="F577" s="79"/>
      <c r="G577" s="80"/>
      <c r="H577" s="79"/>
      <c r="I577" s="79"/>
      <c r="J577" s="79"/>
      <c r="K577" s="81"/>
    </row>
    <row r="578" spans="2:11" x14ac:dyDescent="0.25">
      <c r="B578" s="79"/>
      <c r="C578" s="79"/>
      <c r="D578" s="79"/>
      <c r="E578" s="79"/>
      <c r="F578" s="79"/>
      <c r="G578" s="80"/>
      <c r="H578" s="79"/>
      <c r="I578" s="79"/>
      <c r="J578" s="79"/>
      <c r="K578" s="81"/>
    </row>
    <row r="579" spans="2:11" x14ac:dyDescent="0.25">
      <c r="B579" s="79"/>
      <c r="C579" s="79"/>
      <c r="D579" s="79"/>
      <c r="E579" s="79"/>
      <c r="F579" s="79"/>
      <c r="G579" s="80"/>
      <c r="H579" s="79"/>
      <c r="I579" s="79"/>
      <c r="J579" s="79"/>
      <c r="K579" s="81"/>
    </row>
    <row r="580" spans="2:11" x14ac:dyDescent="0.25">
      <c r="B580" s="79"/>
      <c r="C580" s="79"/>
      <c r="D580" s="79"/>
      <c r="E580" s="79"/>
      <c r="F580" s="79"/>
      <c r="G580" s="80"/>
      <c r="H580" s="79"/>
      <c r="I580" s="79"/>
      <c r="J580" s="79"/>
      <c r="K580" s="81"/>
    </row>
    <row r="581" spans="2:11" x14ac:dyDescent="0.25">
      <c r="B581" s="79"/>
      <c r="C581" s="79"/>
      <c r="D581" s="79"/>
      <c r="E581" s="79"/>
      <c r="F581" s="79"/>
      <c r="G581" s="80"/>
      <c r="H581" s="79"/>
      <c r="I581" s="79"/>
      <c r="J581" s="79"/>
      <c r="K581" s="81"/>
    </row>
    <row r="582" spans="2:11" x14ac:dyDescent="0.25">
      <c r="B582" s="79"/>
      <c r="C582" s="79"/>
      <c r="D582" s="79"/>
      <c r="E582" s="79"/>
      <c r="F582" s="79"/>
      <c r="G582" s="80"/>
      <c r="H582" s="79"/>
      <c r="I582" s="79"/>
      <c r="J582" s="79"/>
      <c r="K582" s="81"/>
    </row>
    <row r="583" spans="2:11" x14ac:dyDescent="0.25">
      <c r="B583" s="79"/>
      <c r="C583" s="79"/>
      <c r="D583" s="79"/>
      <c r="E583" s="79"/>
      <c r="F583" s="79"/>
      <c r="G583" s="80"/>
      <c r="H583" s="79"/>
      <c r="I583" s="79"/>
      <c r="J583" s="79"/>
      <c r="K583" s="81"/>
    </row>
    <row r="584" spans="2:11" x14ac:dyDescent="0.25">
      <c r="B584" s="79"/>
      <c r="C584" s="79"/>
      <c r="D584" s="79"/>
      <c r="E584" s="79"/>
      <c r="F584" s="79"/>
      <c r="G584" s="80"/>
      <c r="H584" s="79"/>
      <c r="I584" s="79"/>
      <c r="J584" s="79"/>
      <c r="K584" s="81"/>
    </row>
    <row r="585" spans="2:11" x14ac:dyDescent="0.25">
      <c r="B585" s="79"/>
      <c r="C585" s="79"/>
      <c r="D585" s="79"/>
      <c r="E585" s="79"/>
      <c r="F585" s="79"/>
      <c r="G585" s="80"/>
      <c r="H585" s="79"/>
      <c r="I585" s="79"/>
      <c r="J585" s="79"/>
      <c r="K585" s="81"/>
    </row>
    <row r="586" spans="2:11" x14ac:dyDescent="0.25">
      <c r="B586" s="79"/>
      <c r="C586" s="79"/>
      <c r="D586" s="79"/>
      <c r="E586" s="79"/>
      <c r="F586" s="79"/>
      <c r="G586" s="80"/>
      <c r="H586" s="79"/>
      <c r="I586" s="79"/>
      <c r="J586" s="79"/>
      <c r="K586" s="81"/>
    </row>
    <row r="587" spans="2:11" x14ac:dyDescent="0.25">
      <c r="B587" s="79"/>
      <c r="C587" s="79"/>
      <c r="D587" s="79"/>
      <c r="E587" s="79"/>
      <c r="F587" s="79"/>
      <c r="G587" s="80"/>
      <c r="H587" s="79"/>
      <c r="I587" s="79"/>
      <c r="J587" s="79"/>
      <c r="K587" s="81"/>
    </row>
    <row r="588" spans="2:11" x14ac:dyDescent="0.25">
      <c r="B588" s="79"/>
      <c r="C588" s="79"/>
      <c r="D588" s="79"/>
      <c r="E588" s="79"/>
      <c r="F588" s="79"/>
      <c r="G588" s="80"/>
      <c r="H588" s="79"/>
      <c r="I588" s="79"/>
      <c r="J588" s="79"/>
      <c r="K588" s="81"/>
    </row>
    <row r="589" spans="2:11" x14ac:dyDescent="0.25">
      <c r="B589" s="79"/>
      <c r="C589" s="79"/>
      <c r="D589" s="79"/>
      <c r="E589" s="79"/>
      <c r="F589" s="79"/>
      <c r="G589" s="80"/>
      <c r="H589" s="79"/>
      <c r="I589" s="79"/>
      <c r="J589" s="79"/>
      <c r="K589" s="81"/>
    </row>
    <row r="590" spans="2:11" x14ac:dyDescent="0.25">
      <c r="B590" s="79"/>
      <c r="C590" s="79"/>
      <c r="D590" s="79"/>
      <c r="E590" s="79"/>
      <c r="F590" s="79"/>
      <c r="G590" s="80"/>
      <c r="H590" s="79"/>
      <c r="I590" s="79"/>
      <c r="J590" s="79"/>
      <c r="K590" s="81"/>
    </row>
    <row r="591" spans="2:11" x14ac:dyDescent="0.25">
      <c r="B591" s="79"/>
      <c r="C591" s="79"/>
      <c r="D591" s="79"/>
      <c r="E591" s="79"/>
      <c r="F591" s="79"/>
      <c r="G591" s="80"/>
      <c r="H591" s="79"/>
      <c r="I591" s="79"/>
      <c r="J591" s="79"/>
      <c r="K591" s="81"/>
    </row>
    <row r="592" spans="2:11" x14ac:dyDescent="0.25">
      <c r="B592" s="79"/>
      <c r="C592" s="79"/>
      <c r="D592" s="79"/>
      <c r="E592" s="79"/>
      <c r="F592" s="79"/>
      <c r="G592" s="80"/>
      <c r="H592" s="79"/>
      <c r="I592" s="79"/>
      <c r="J592" s="79"/>
      <c r="K592" s="81"/>
    </row>
    <row r="593" spans="2:11" x14ac:dyDescent="0.25">
      <c r="B593" s="79"/>
      <c r="C593" s="79"/>
      <c r="D593" s="79"/>
      <c r="E593" s="79"/>
      <c r="F593" s="79"/>
      <c r="G593" s="80"/>
      <c r="H593" s="79"/>
      <c r="I593" s="79"/>
      <c r="J593" s="79"/>
      <c r="K593" s="81"/>
    </row>
    <row r="594" spans="2:11" x14ac:dyDescent="0.25">
      <c r="B594" s="79"/>
      <c r="C594" s="79"/>
      <c r="D594" s="79"/>
      <c r="E594" s="79"/>
      <c r="F594" s="79"/>
      <c r="G594" s="80"/>
      <c r="H594" s="79"/>
      <c r="I594" s="79"/>
      <c r="J594" s="79"/>
      <c r="K594" s="81"/>
    </row>
    <row r="595" spans="2:11" x14ac:dyDescent="0.25">
      <c r="B595" s="79"/>
      <c r="C595" s="79"/>
      <c r="D595" s="79"/>
      <c r="E595" s="79"/>
      <c r="F595" s="79"/>
      <c r="G595" s="80"/>
      <c r="H595" s="79"/>
      <c r="I595" s="79"/>
      <c r="J595" s="79"/>
      <c r="K595" s="81"/>
    </row>
    <row r="596" spans="2:11" x14ac:dyDescent="0.25">
      <c r="B596" s="79"/>
      <c r="C596" s="79"/>
      <c r="D596" s="79"/>
      <c r="E596" s="79"/>
      <c r="F596" s="79"/>
      <c r="G596" s="80"/>
      <c r="H596" s="79"/>
      <c r="I596" s="79"/>
      <c r="J596" s="79"/>
      <c r="K596" s="81"/>
    </row>
    <row r="597" spans="2:11" x14ac:dyDescent="0.25">
      <c r="B597" s="79"/>
      <c r="C597" s="79"/>
      <c r="D597" s="79"/>
      <c r="E597" s="79"/>
      <c r="F597" s="79"/>
      <c r="G597" s="80"/>
      <c r="H597" s="79"/>
      <c r="I597" s="79"/>
      <c r="J597" s="79"/>
      <c r="K597" s="81"/>
    </row>
    <row r="598" spans="2:11" x14ac:dyDescent="0.25">
      <c r="B598" s="79"/>
      <c r="C598" s="79"/>
      <c r="D598" s="79"/>
      <c r="E598" s="79"/>
      <c r="F598" s="79"/>
      <c r="G598" s="80"/>
      <c r="H598" s="79"/>
      <c r="I598" s="79"/>
      <c r="J598" s="79"/>
      <c r="K598" s="81"/>
    </row>
    <row r="599" spans="2:11" x14ac:dyDescent="0.25">
      <c r="B599" s="79"/>
      <c r="C599" s="79"/>
      <c r="D599" s="79"/>
      <c r="E599" s="79"/>
      <c r="F599" s="79"/>
      <c r="G599" s="80"/>
      <c r="H599" s="79"/>
      <c r="I599" s="79"/>
      <c r="J599" s="79"/>
      <c r="K599" s="81"/>
    </row>
    <row r="600" spans="2:11" x14ac:dyDescent="0.25">
      <c r="B600" s="79"/>
      <c r="C600" s="79"/>
      <c r="D600" s="79"/>
      <c r="E600" s="79"/>
      <c r="F600" s="79"/>
      <c r="G600" s="80"/>
      <c r="H600" s="79"/>
      <c r="I600" s="79"/>
      <c r="J600" s="79"/>
      <c r="K600" s="81"/>
    </row>
    <row r="601" spans="2:11" x14ac:dyDescent="0.25">
      <c r="B601" s="79"/>
      <c r="C601" s="79"/>
      <c r="D601" s="79"/>
      <c r="E601" s="79"/>
      <c r="F601" s="79"/>
      <c r="G601" s="80"/>
      <c r="H601" s="79"/>
      <c r="I601" s="79"/>
      <c r="J601" s="79"/>
      <c r="K601" s="81"/>
    </row>
    <row r="602" spans="2:11" x14ac:dyDescent="0.25">
      <c r="B602" s="79"/>
      <c r="C602" s="79"/>
      <c r="D602" s="79"/>
      <c r="E602" s="79"/>
      <c r="F602" s="79"/>
      <c r="G602" s="80"/>
      <c r="H602" s="79"/>
      <c r="I602" s="79"/>
      <c r="J602" s="79"/>
      <c r="K602" s="81"/>
    </row>
    <row r="603" spans="2:11" x14ac:dyDescent="0.25">
      <c r="B603" s="79"/>
      <c r="C603" s="79"/>
      <c r="D603" s="79"/>
      <c r="E603" s="79"/>
      <c r="F603" s="79"/>
      <c r="G603" s="80"/>
      <c r="H603" s="79"/>
      <c r="I603" s="79"/>
      <c r="J603" s="79"/>
      <c r="K603" s="81"/>
    </row>
    <row r="604" spans="2:11" x14ac:dyDescent="0.25">
      <c r="B604" s="79"/>
      <c r="C604" s="79"/>
      <c r="D604" s="79"/>
      <c r="E604" s="79"/>
      <c r="F604" s="79"/>
      <c r="G604" s="80"/>
      <c r="H604" s="79"/>
      <c r="I604" s="79"/>
      <c r="J604" s="79"/>
      <c r="K604" s="81"/>
    </row>
    <row r="605" spans="2:11" x14ac:dyDescent="0.25">
      <c r="B605" s="79"/>
      <c r="C605" s="79"/>
      <c r="D605" s="79"/>
      <c r="E605" s="79"/>
      <c r="F605" s="79"/>
      <c r="G605" s="80"/>
      <c r="H605" s="79"/>
      <c r="I605" s="79"/>
      <c r="J605" s="79"/>
      <c r="K605" s="81"/>
    </row>
    <row r="606" spans="2:11" x14ac:dyDescent="0.25">
      <c r="B606" s="79"/>
      <c r="C606" s="79"/>
      <c r="D606" s="79"/>
      <c r="E606" s="79"/>
      <c r="F606" s="79"/>
      <c r="G606" s="80"/>
      <c r="H606" s="79"/>
      <c r="I606" s="79"/>
      <c r="J606" s="79"/>
      <c r="K606" s="81"/>
    </row>
    <row r="607" spans="2:11" x14ac:dyDescent="0.25">
      <c r="B607" s="79"/>
      <c r="C607" s="79"/>
      <c r="D607" s="79"/>
      <c r="E607" s="79"/>
      <c r="F607" s="79"/>
      <c r="G607" s="80"/>
      <c r="H607" s="79"/>
      <c r="I607" s="79"/>
      <c r="J607" s="79"/>
      <c r="K607" s="81"/>
    </row>
    <row r="608" spans="2:11" x14ac:dyDescent="0.25">
      <c r="B608" s="79"/>
      <c r="C608" s="79"/>
      <c r="D608" s="79"/>
      <c r="E608" s="79"/>
      <c r="F608" s="79"/>
      <c r="G608" s="80"/>
      <c r="H608" s="79"/>
      <c r="I608" s="79"/>
      <c r="J608" s="79"/>
      <c r="K608" s="81"/>
    </row>
    <row r="609" spans="2:11" x14ac:dyDescent="0.25">
      <c r="B609" s="79"/>
      <c r="C609" s="79"/>
      <c r="D609" s="79"/>
      <c r="E609" s="79"/>
      <c r="F609" s="79"/>
      <c r="G609" s="80"/>
      <c r="H609" s="79"/>
      <c r="I609" s="79"/>
      <c r="J609" s="79"/>
      <c r="K609" s="81"/>
    </row>
    <row r="610" spans="2:11" x14ac:dyDescent="0.25">
      <c r="B610" s="79"/>
      <c r="C610" s="79"/>
      <c r="D610" s="79"/>
      <c r="E610" s="79"/>
      <c r="F610" s="79"/>
      <c r="G610" s="80"/>
      <c r="H610" s="79"/>
      <c r="I610" s="79"/>
      <c r="J610" s="79"/>
      <c r="K610" s="81"/>
    </row>
    <row r="611" spans="2:11" x14ac:dyDescent="0.25">
      <c r="B611" s="79"/>
      <c r="C611" s="79"/>
      <c r="D611" s="79"/>
      <c r="E611" s="79"/>
      <c r="F611" s="79"/>
      <c r="G611" s="80"/>
      <c r="H611" s="79"/>
      <c r="I611" s="79"/>
      <c r="J611" s="79"/>
      <c r="K611" s="81"/>
    </row>
    <row r="612" spans="2:11" x14ac:dyDescent="0.25">
      <c r="B612" s="79"/>
      <c r="C612" s="79"/>
      <c r="D612" s="79"/>
      <c r="E612" s="79"/>
      <c r="F612" s="79"/>
      <c r="G612" s="80"/>
      <c r="H612" s="79"/>
      <c r="I612" s="79"/>
      <c r="J612" s="79"/>
      <c r="K612" s="81"/>
    </row>
    <row r="613" spans="2:11" x14ac:dyDescent="0.25">
      <c r="B613" s="79"/>
      <c r="C613" s="79"/>
      <c r="D613" s="79"/>
      <c r="E613" s="79"/>
      <c r="F613" s="79"/>
      <c r="G613" s="80"/>
      <c r="H613" s="79"/>
      <c r="I613" s="79"/>
      <c r="J613" s="79"/>
      <c r="K613" s="81"/>
    </row>
    <row r="614" spans="2:11" x14ac:dyDescent="0.25">
      <c r="B614" s="79"/>
      <c r="C614" s="79"/>
      <c r="D614" s="79"/>
      <c r="E614" s="79"/>
      <c r="F614" s="79"/>
      <c r="G614" s="80"/>
      <c r="H614" s="79"/>
      <c r="I614" s="79"/>
      <c r="J614" s="79"/>
      <c r="K614" s="81"/>
    </row>
    <row r="615" spans="2:11" x14ac:dyDescent="0.25">
      <c r="B615" s="79"/>
      <c r="C615" s="79"/>
      <c r="D615" s="79"/>
      <c r="E615" s="79"/>
      <c r="F615" s="79"/>
      <c r="G615" s="80"/>
      <c r="H615" s="79"/>
      <c r="I615" s="79"/>
      <c r="J615" s="79"/>
      <c r="K615" s="81"/>
    </row>
    <row r="616" spans="2:11" x14ac:dyDescent="0.25">
      <c r="B616" s="79"/>
      <c r="C616" s="79"/>
      <c r="D616" s="79"/>
      <c r="E616" s="79"/>
      <c r="F616" s="79"/>
      <c r="G616" s="80"/>
      <c r="H616" s="79"/>
      <c r="I616" s="79"/>
      <c r="J616" s="79"/>
      <c r="K616" s="81"/>
    </row>
    <row r="617" spans="2:11" x14ac:dyDescent="0.25">
      <c r="B617" s="79"/>
      <c r="C617" s="79"/>
      <c r="D617" s="79"/>
      <c r="E617" s="79"/>
      <c r="F617" s="79"/>
      <c r="G617" s="80"/>
      <c r="H617" s="79"/>
      <c r="I617" s="79"/>
      <c r="J617" s="79"/>
      <c r="K617" s="81"/>
    </row>
    <row r="618" spans="2:11" x14ac:dyDescent="0.25">
      <c r="B618" s="79"/>
      <c r="C618" s="79"/>
      <c r="D618" s="79"/>
      <c r="E618" s="79"/>
      <c r="F618" s="79"/>
      <c r="G618" s="80"/>
      <c r="H618" s="79"/>
      <c r="I618" s="79"/>
      <c r="J618" s="79"/>
      <c r="K618" s="81"/>
    </row>
    <row r="619" spans="2:11" x14ac:dyDescent="0.25">
      <c r="B619" s="79"/>
      <c r="C619" s="79"/>
      <c r="D619" s="79"/>
      <c r="E619" s="79"/>
      <c r="F619" s="79"/>
      <c r="G619" s="80"/>
      <c r="H619" s="79"/>
      <c r="I619" s="79"/>
      <c r="J619" s="79"/>
      <c r="K619" s="81"/>
    </row>
    <row r="620" spans="2:11" x14ac:dyDescent="0.25">
      <c r="B620" s="79"/>
      <c r="C620" s="79"/>
      <c r="D620" s="79"/>
      <c r="E620" s="79"/>
      <c r="F620" s="79"/>
      <c r="G620" s="80"/>
      <c r="H620" s="79"/>
      <c r="I620" s="79"/>
      <c r="J620" s="79"/>
      <c r="K620" s="81"/>
    </row>
    <row r="621" spans="2:11" x14ac:dyDescent="0.25">
      <c r="B621" s="79"/>
      <c r="C621" s="79"/>
      <c r="D621" s="79"/>
      <c r="E621" s="79"/>
      <c r="F621" s="79"/>
      <c r="G621" s="80"/>
      <c r="H621" s="79"/>
      <c r="I621" s="79"/>
      <c r="J621" s="79"/>
      <c r="K621" s="81"/>
    </row>
    <row r="622" spans="2:11" x14ac:dyDescent="0.25">
      <c r="B622" s="79"/>
      <c r="C622" s="79"/>
      <c r="D622" s="79"/>
      <c r="E622" s="79"/>
      <c r="F622" s="79"/>
      <c r="G622" s="80"/>
      <c r="H622" s="79"/>
      <c r="I622" s="79"/>
      <c r="J622" s="79"/>
      <c r="K622" s="81"/>
    </row>
    <row r="623" spans="2:11" x14ac:dyDescent="0.25">
      <c r="B623" s="79"/>
      <c r="C623" s="79"/>
      <c r="D623" s="79"/>
      <c r="E623" s="79"/>
      <c r="F623" s="79"/>
      <c r="G623" s="80"/>
      <c r="H623" s="79"/>
      <c r="I623" s="79"/>
      <c r="J623" s="79"/>
      <c r="K623" s="81"/>
    </row>
    <row r="624" spans="2:11" x14ac:dyDescent="0.25">
      <c r="B624" s="79"/>
      <c r="C624" s="79"/>
      <c r="D624" s="79"/>
      <c r="E624" s="79"/>
      <c r="F624" s="79"/>
      <c r="G624" s="80"/>
      <c r="H624" s="79"/>
      <c r="I624" s="79"/>
      <c r="J624" s="79"/>
      <c r="K624" s="81"/>
    </row>
    <row r="625" spans="2:11" x14ac:dyDescent="0.25">
      <c r="B625" s="79"/>
      <c r="C625" s="79"/>
      <c r="D625" s="79"/>
      <c r="E625" s="79"/>
      <c r="F625" s="79"/>
      <c r="G625" s="80"/>
      <c r="H625" s="79"/>
      <c r="I625" s="79"/>
      <c r="J625" s="79"/>
      <c r="K625" s="81"/>
    </row>
    <row r="626" spans="2:11" x14ac:dyDescent="0.25">
      <c r="B626" s="79"/>
      <c r="C626" s="79"/>
      <c r="D626" s="79"/>
      <c r="E626" s="79"/>
      <c r="F626" s="79"/>
      <c r="G626" s="80"/>
      <c r="H626" s="79"/>
      <c r="I626" s="79"/>
      <c r="J626" s="79"/>
      <c r="K626" s="81"/>
    </row>
    <row r="627" spans="2:11" x14ac:dyDescent="0.25">
      <c r="B627" s="79"/>
      <c r="C627" s="79"/>
      <c r="D627" s="79"/>
      <c r="E627" s="79"/>
      <c r="F627" s="79"/>
      <c r="G627" s="80"/>
      <c r="H627" s="79"/>
      <c r="I627" s="79"/>
      <c r="J627" s="79"/>
      <c r="K627" s="81"/>
    </row>
    <row r="628" spans="2:11" x14ac:dyDescent="0.25">
      <c r="B628" s="79"/>
      <c r="C628" s="79"/>
      <c r="D628" s="79"/>
      <c r="E628" s="79"/>
      <c r="F628" s="79"/>
      <c r="G628" s="80"/>
      <c r="H628" s="79"/>
      <c r="I628" s="79"/>
      <c r="J628" s="79"/>
      <c r="K628" s="81"/>
    </row>
    <row r="629" spans="2:11" x14ac:dyDescent="0.25">
      <c r="B629" s="79"/>
      <c r="C629" s="79"/>
      <c r="D629" s="79"/>
      <c r="E629" s="79"/>
      <c r="F629" s="79"/>
      <c r="G629" s="80"/>
      <c r="H629" s="79"/>
      <c r="I629" s="79"/>
      <c r="J629" s="79"/>
      <c r="K629" s="81"/>
    </row>
    <row r="630" spans="2:11" x14ac:dyDescent="0.25">
      <c r="B630" s="79"/>
      <c r="C630" s="79"/>
      <c r="D630" s="79"/>
      <c r="E630" s="79"/>
      <c r="F630" s="79"/>
      <c r="G630" s="80"/>
      <c r="H630" s="79"/>
      <c r="I630" s="79"/>
      <c r="J630" s="79"/>
      <c r="K630" s="81"/>
    </row>
    <row r="631" spans="2:11" x14ac:dyDescent="0.25">
      <c r="B631" s="79"/>
      <c r="C631" s="79"/>
      <c r="D631" s="79"/>
      <c r="E631" s="79"/>
      <c r="F631" s="79"/>
      <c r="G631" s="80"/>
      <c r="H631" s="79"/>
      <c r="I631" s="79"/>
      <c r="J631" s="79"/>
      <c r="K631" s="81"/>
    </row>
    <row r="632" spans="2:11" x14ac:dyDescent="0.25">
      <c r="B632" s="79"/>
      <c r="C632" s="79"/>
      <c r="D632" s="79"/>
      <c r="E632" s="79"/>
      <c r="F632" s="79"/>
      <c r="G632" s="80"/>
      <c r="H632" s="79"/>
      <c r="I632" s="79"/>
      <c r="J632" s="79"/>
      <c r="K632" s="81"/>
    </row>
    <row r="633" spans="2:11" x14ac:dyDescent="0.25">
      <c r="B633" s="79"/>
      <c r="C633" s="79"/>
      <c r="D633" s="79"/>
      <c r="E633" s="79"/>
      <c r="F633" s="79"/>
      <c r="G633" s="80"/>
      <c r="H633" s="79"/>
      <c r="I633" s="79"/>
      <c r="J633" s="79"/>
      <c r="K633" s="81"/>
    </row>
    <row r="634" spans="2:11" x14ac:dyDescent="0.25">
      <c r="B634" s="79"/>
      <c r="C634" s="79"/>
      <c r="D634" s="79"/>
      <c r="E634" s="79"/>
      <c r="F634" s="79"/>
      <c r="G634" s="80"/>
      <c r="H634" s="79"/>
      <c r="I634" s="79"/>
      <c r="J634" s="79"/>
      <c r="K634" s="81"/>
    </row>
    <row r="635" spans="2:11" x14ac:dyDescent="0.25">
      <c r="B635" s="79"/>
      <c r="C635" s="79"/>
      <c r="D635" s="79"/>
      <c r="E635" s="79"/>
      <c r="F635" s="79"/>
      <c r="G635" s="80"/>
      <c r="H635" s="79"/>
      <c r="I635" s="79"/>
      <c r="J635" s="79"/>
      <c r="K635" s="81"/>
    </row>
    <row r="636" spans="2:11" x14ac:dyDescent="0.25">
      <c r="B636" s="79"/>
      <c r="C636" s="79"/>
      <c r="D636" s="79"/>
      <c r="E636" s="79"/>
      <c r="F636" s="79"/>
      <c r="G636" s="80"/>
      <c r="H636" s="79"/>
      <c r="I636" s="79"/>
      <c r="J636" s="79"/>
      <c r="K636" s="81"/>
    </row>
    <row r="637" spans="2:11" x14ac:dyDescent="0.25">
      <c r="B637" s="79"/>
      <c r="C637" s="79"/>
      <c r="D637" s="79"/>
      <c r="E637" s="79"/>
      <c r="F637" s="79"/>
      <c r="G637" s="80"/>
      <c r="H637" s="79"/>
      <c r="I637" s="79"/>
      <c r="J637" s="79"/>
      <c r="K637" s="81"/>
    </row>
    <row r="638" spans="2:11" x14ac:dyDescent="0.25">
      <c r="B638" s="79"/>
      <c r="C638" s="79"/>
      <c r="D638" s="79"/>
      <c r="E638" s="79"/>
      <c r="F638" s="79"/>
      <c r="G638" s="80"/>
      <c r="H638" s="79"/>
      <c r="I638" s="79"/>
      <c r="J638" s="79"/>
      <c r="K638" s="81"/>
    </row>
    <row r="639" spans="2:11" x14ac:dyDescent="0.25">
      <c r="B639" s="79"/>
      <c r="C639" s="79"/>
      <c r="D639" s="79"/>
      <c r="E639" s="79"/>
      <c r="F639" s="79"/>
      <c r="G639" s="80"/>
      <c r="H639" s="79"/>
      <c r="I639" s="79"/>
      <c r="J639" s="79"/>
      <c r="K639" s="81"/>
    </row>
    <row r="640" spans="2:11" x14ac:dyDescent="0.25">
      <c r="B640" s="79"/>
      <c r="C640" s="79"/>
      <c r="D640" s="79"/>
      <c r="E640" s="79"/>
      <c r="F640" s="79"/>
      <c r="G640" s="80"/>
      <c r="H640" s="79"/>
      <c r="I640" s="79"/>
      <c r="J640" s="79"/>
      <c r="K640" s="81"/>
    </row>
    <row r="641" spans="2:11" x14ac:dyDescent="0.25">
      <c r="B641" s="79"/>
      <c r="C641" s="79"/>
      <c r="D641" s="79"/>
      <c r="E641" s="79"/>
      <c r="F641" s="79"/>
      <c r="G641" s="80"/>
      <c r="H641" s="79"/>
      <c r="I641" s="79"/>
      <c r="J641" s="79"/>
      <c r="K641" s="81"/>
    </row>
    <row r="642" spans="2:11" x14ac:dyDescent="0.25">
      <c r="B642" s="79"/>
      <c r="C642" s="79"/>
      <c r="D642" s="79"/>
      <c r="E642" s="79"/>
      <c r="F642" s="79"/>
      <c r="G642" s="80"/>
      <c r="H642" s="79"/>
      <c r="I642" s="79"/>
      <c r="J642" s="79"/>
      <c r="K642" s="81"/>
    </row>
    <row r="643" spans="2:11" x14ac:dyDescent="0.25">
      <c r="B643" s="79"/>
      <c r="C643" s="79"/>
      <c r="D643" s="79"/>
      <c r="E643" s="79"/>
      <c r="F643" s="79"/>
      <c r="G643" s="80"/>
      <c r="H643" s="79"/>
      <c r="I643" s="79"/>
      <c r="J643" s="79"/>
      <c r="K643" s="81"/>
    </row>
    <row r="644" spans="2:11" x14ac:dyDescent="0.25">
      <c r="B644" s="79"/>
      <c r="C644" s="79"/>
      <c r="D644" s="79"/>
      <c r="E644" s="79"/>
      <c r="F644" s="79"/>
      <c r="G644" s="80"/>
      <c r="H644" s="79"/>
      <c r="I644" s="79"/>
      <c r="J644" s="79"/>
      <c r="K644" s="81"/>
    </row>
    <row r="645" spans="2:11" x14ac:dyDescent="0.25">
      <c r="B645" s="79"/>
      <c r="C645" s="79"/>
      <c r="D645" s="79"/>
      <c r="E645" s="79"/>
      <c r="F645" s="79"/>
      <c r="G645" s="80"/>
      <c r="H645" s="79"/>
      <c r="I645" s="79"/>
      <c r="J645" s="79"/>
      <c r="K645" s="81"/>
    </row>
    <row r="646" spans="2:11" x14ac:dyDescent="0.25">
      <c r="B646" s="79"/>
      <c r="C646" s="79"/>
      <c r="D646" s="79"/>
      <c r="E646" s="79"/>
      <c r="F646" s="79"/>
      <c r="G646" s="80"/>
      <c r="H646" s="79"/>
      <c r="I646" s="79"/>
      <c r="J646" s="79"/>
      <c r="K646" s="81"/>
    </row>
    <row r="647" spans="2:11" x14ac:dyDescent="0.25">
      <c r="B647" s="79"/>
      <c r="C647" s="79"/>
      <c r="D647" s="79"/>
      <c r="E647" s="79"/>
      <c r="F647" s="79"/>
      <c r="G647" s="80"/>
      <c r="H647" s="79"/>
      <c r="I647" s="79"/>
      <c r="J647" s="79"/>
      <c r="K647" s="81"/>
    </row>
    <row r="648" spans="2:11" x14ac:dyDescent="0.25">
      <c r="B648" s="79"/>
      <c r="C648" s="79"/>
      <c r="D648" s="79"/>
      <c r="E648" s="79"/>
      <c r="F648" s="79"/>
      <c r="G648" s="80"/>
      <c r="H648" s="79"/>
      <c r="I648" s="79"/>
      <c r="J648" s="79"/>
      <c r="K648" s="81"/>
    </row>
    <row r="649" spans="2:11" x14ac:dyDescent="0.25">
      <c r="B649" s="79"/>
      <c r="C649" s="79"/>
      <c r="D649" s="79"/>
      <c r="E649" s="79"/>
      <c r="F649" s="79"/>
      <c r="G649" s="80"/>
      <c r="H649" s="79"/>
      <c r="I649" s="79"/>
      <c r="J649" s="79"/>
      <c r="K649" s="81"/>
    </row>
    <row r="650" spans="2:11" x14ac:dyDescent="0.25">
      <c r="B650" s="79"/>
      <c r="C650" s="79"/>
      <c r="D650" s="79"/>
      <c r="E650" s="79"/>
      <c r="F650" s="79"/>
      <c r="G650" s="80"/>
      <c r="H650" s="79"/>
      <c r="I650" s="79"/>
      <c r="J650" s="79"/>
      <c r="K650" s="81"/>
    </row>
    <row r="651" spans="2:11" x14ac:dyDescent="0.25">
      <c r="B651" s="79"/>
      <c r="C651" s="79"/>
      <c r="D651" s="79"/>
      <c r="E651" s="79"/>
      <c r="F651" s="79"/>
      <c r="G651" s="80"/>
      <c r="H651" s="79"/>
      <c r="I651" s="79"/>
      <c r="J651" s="79"/>
      <c r="K651" s="81"/>
    </row>
    <row r="652" spans="2:11" x14ac:dyDescent="0.25">
      <c r="B652" s="79"/>
      <c r="C652" s="79"/>
      <c r="D652" s="79"/>
      <c r="E652" s="79"/>
      <c r="F652" s="79"/>
      <c r="G652" s="80"/>
      <c r="H652" s="79"/>
      <c r="I652" s="79"/>
      <c r="J652" s="79"/>
      <c r="K652" s="81"/>
    </row>
    <row r="653" spans="2:11" x14ac:dyDescent="0.25">
      <c r="B653" s="79"/>
      <c r="C653" s="79"/>
      <c r="D653" s="79"/>
      <c r="E653" s="79"/>
      <c r="F653" s="79"/>
      <c r="G653" s="80"/>
      <c r="H653" s="79"/>
      <c r="I653" s="79"/>
      <c r="J653" s="79"/>
      <c r="K653" s="81"/>
    </row>
    <row r="654" spans="2:11" x14ac:dyDescent="0.25">
      <c r="B654" s="79"/>
      <c r="C654" s="79"/>
      <c r="D654" s="79"/>
      <c r="E654" s="79"/>
      <c r="F654" s="79"/>
      <c r="G654" s="80"/>
      <c r="H654" s="79"/>
      <c r="I654" s="79"/>
      <c r="J654" s="79"/>
      <c r="K654" s="81"/>
    </row>
    <row r="655" spans="2:11" x14ac:dyDescent="0.25">
      <c r="B655" s="79"/>
      <c r="C655" s="79"/>
      <c r="D655" s="79"/>
      <c r="E655" s="79"/>
      <c r="F655" s="79"/>
      <c r="G655" s="80"/>
      <c r="H655" s="79"/>
      <c r="I655" s="79"/>
      <c r="J655" s="79"/>
      <c r="K655" s="81"/>
    </row>
    <row r="656" spans="2:11" x14ac:dyDescent="0.25">
      <c r="B656" s="79"/>
      <c r="C656" s="79"/>
      <c r="D656" s="79"/>
      <c r="E656" s="79"/>
      <c r="F656" s="79"/>
      <c r="G656" s="80"/>
      <c r="H656" s="79"/>
      <c r="I656" s="79"/>
      <c r="J656" s="79"/>
      <c r="K656" s="81"/>
    </row>
    <row r="657" spans="2:11" x14ac:dyDescent="0.25">
      <c r="B657" s="79"/>
      <c r="C657" s="79"/>
      <c r="D657" s="79"/>
      <c r="E657" s="79"/>
      <c r="F657" s="79"/>
      <c r="G657" s="80"/>
      <c r="H657" s="79"/>
      <c r="I657" s="79"/>
      <c r="J657" s="79"/>
      <c r="K657" s="81"/>
    </row>
    <row r="658" spans="2:11" x14ac:dyDescent="0.25">
      <c r="B658" s="79"/>
      <c r="C658" s="79"/>
      <c r="D658" s="79"/>
      <c r="E658" s="79"/>
      <c r="F658" s="79"/>
      <c r="G658" s="80"/>
      <c r="H658" s="79"/>
      <c r="I658" s="79"/>
      <c r="J658" s="79"/>
      <c r="K658" s="81"/>
    </row>
    <row r="659" spans="2:11" x14ac:dyDescent="0.25">
      <c r="B659" s="79"/>
      <c r="C659" s="79"/>
      <c r="D659" s="79"/>
      <c r="E659" s="79"/>
      <c r="F659" s="79"/>
      <c r="G659" s="80"/>
      <c r="H659" s="79"/>
      <c r="I659" s="79"/>
      <c r="J659" s="79"/>
      <c r="K659" s="81"/>
    </row>
    <row r="660" spans="2:11" x14ac:dyDescent="0.25">
      <c r="B660" s="79"/>
      <c r="C660" s="79"/>
      <c r="D660" s="79"/>
      <c r="E660" s="79"/>
      <c r="F660" s="79"/>
      <c r="G660" s="80"/>
      <c r="H660" s="79"/>
      <c r="I660" s="79"/>
      <c r="J660" s="79"/>
      <c r="K660" s="81"/>
    </row>
    <row r="661" spans="2:11" x14ac:dyDescent="0.25">
      <c r="B661" s="79"/>
      <c r="C661" s="79"/>
      <c r="D661" s="79"/>
      <c r="E661" s="79"/>
      <c r="F661" s="79"/>
      <c r="G661" s="80"/>
      <c r="H661" s="79"/>
      <c r="I661" s="79"/>
      <c r="J661" s="79"/>
      <c r="K661" s="81"/>
    </row>
    <row r="662" spans="2:11" x14ac:dyDescent="0.25">
      <c r="B662" s="79"/>
      <c r="C662" s="79"/>
      <c r="D662" s="79"/>
      <c r="E662" s="79"/>
      <c r="F662" s="79"/>
      <c r="G662" s="80"/>
      <c r="H662" s="79"/>
      <c r="I662" s="79"/>
      <c r="J662" s="79"/>
      <c r="K662" s="81"/>
    </row>
    <row r="663" spans="2:11" x14ac:dyDescent="0.25">
      <c r="B663" s="79"/>
      <c r="C663" s="79"/>
      <c r="D663" s="79"/>
      <c r="E663" s="79"/>
      <c r="F663" s="79"/>
      <c r="G663" s="80"/>
      <c r="H663" s="79"/>
      <c r="I663" s="79"/>
      <c r="J663" s="79"/>
      <c r="K663" s="81"/>
    </row>
    <row r="664" spans="2:11" x14ac:dyDescent="0.25">
      <c r="B664" s="79"/>
      <c r="C664" s="79"/>
      <c r="D664" s="79"/>
      <c r="E664" s="79"/>
      <c r="F664" s="79"/>
      <c r="G664" s="80"/>
      <c r="H664" s="79"/>
      <c r="I664" s="79"/>
      <c r="J664" s="79"/>
      <c r="K664" s="81"/>
    </row>
    <row r="665" spans="2:11" x14ac:dyDescent="0.25">
      <c r="B665" s="79"/>
      <c r="C665" s="79"/>
      <c r="D665" s="79"/>
      <c r="E665" s="79"/>
      <c r="F665" s="79"/>
      <c r="G665" s="80"/>
      <c r="H665" s="79"/>
      <c r="I665" s="79"/>
      <c r="J665" s="79"/>
      <c r="K665" s="81"/>
    </row>
    <row r="666" spans="2:11" x14ac:dyDescent="0.25">
      <c r="B666" s="79"/>
      <c r="C666" s="79"/>
      <c r="D666" s="79"/>
      <c r="E666" s="79"/>
      <c r="F666" s="79"/>
      <c r="G666" s="80"/>
      <c r="H666" s="79"/>
      <c r="I666" s="79"/>
      <c r="J666" s="79"/>
      <c r="K666" s="81"/>
    </row>
    <row r="667" spans="2:11" x14ac:dyDescent="0.25">
      <c r="B667" s="79"/>
      <c r="C667" s="79"/>
      <c r="D667" s="79"/>
      <c r="E667" s="79"/>
      <c r="F667" s="79"/>
      <c r="G667" s="80"/>
      <c r="H667" s="79"/>
      <c r="I667" s="79"/>
      <c r="J667" s="79"/>
      <c r="K667" s="81"/>
    </row>
    <row r="668" spans="2:11" x14ac:dyDescent="0.25">
      <c r="B668" s="79"/>
      <c r="C668" s="79"/>
      <c r="D668" s="79"/>
      <c r="E668" s="79"/>
      <c r="F668" s="79"/>
      <c r="G668" s="80"/>
      <c r="H668" s="79"/>
      <c r="I668" s="79"/>
      <c r="J668" s="79"/>
      <c r="K668" s="81"/>
    </row>
    <row r="669" spans="2:11" x14ac:dyDescent="0.25">
      <c r="B669" s="79"/>
      <c r="C669" s="79"/>
      <c r="D669" s="79"/>
      <c r="E669" s="79"/>
      <c r="F669" s="79"/>
      <c r="G669" s="80"/>
      <c r="H669" s="79"/>
      <c r="I669" s="79"/>
      <c r="J669" s="79"/>
      <c r="K669" s="81"/>
    </row>
    <row r="670" spans="2:11" x14ac:dyDescent="0.25">
      <c r="B670" s="79"/>
      <c r="C670" s="79"/>
      <c r="D670" s="79"/>
      <c r="E670" s="79"/>
      <c r="F670" s="79"/>
      <c r="G670" s="80"/>
      <c r="H670" s="79"/>
      <c r="I670" s="79"/>
      <c r="J670" s="79"/>
      <c r="K670" s="81"/>
    </row>
    <row r="671" spans="2:11" x14ac:dyDescent="0.25">
      <c r="B671" s="79"/>
      <c r="C671" s="79"/>
      <c r="D671" s="79"/>
      <c r="E671" s="79"/>
      <c r="F671" s="79"/>
      <c r="G671" s="80"/>
      <c r="H671" s="79"/>
      <c r="I671" s="79"/>
      <c r="J671" s="79"/>
      <c r="K671" s="81"/>
    </row>
    <row r="672" spans="2:11" x14ac:dyDescent="0.25">
      <c r="B672" s="79"/>
      <c r="C672" s="79"/>
      <c r="D672" s="79"/>
      <c r="E672" s="79"/>
      <c r="F672" s="79"/>
      <c r="G672" s="80"/>
      <c r="H672" s="79"/>
      <c r="I672" s="79"/>
      <c r="J672" s="79"/>
      <c r="K672" s="81"/>
    </row>
    <row r="673" spans="2:11" x14ac:dyDescent="0.25">
      <c r="B673" s="79"/>
      <c r="C673" s="79"/>
      <c r="D673" s="79"/>
      <c r="E673" s="79"/>
      <c r="F673" s="79"/>
      <c r="G673" s="80"/>
      <c r="H673" s="79"/>
      <c r="I673" s="79"/>
      <c r="J673" s="79"/>
      <c r="K673" s="81"/>
    </row>
    <row r="674" spans="2:11" x14ac:dyDescent="0.25">
      <c r="B674" s="79"/>
      <c r="C674" s="79"/>
      <c r="D674" s="79"/>
      <c r="E674" s="79"/>
      <c r="F674" s="79"/>
      <c r="G674" s="80"/>
      <c r="H674" s="79"/>
      <c r="I674" s="79"/>
      <c r="J674" s="79"/>
      <c r="K674" s="81"/>
    </row>
    <row r="675" spans="2:11" x14ac:dyDescent="0.25">
      <c r="B675" s="79"/>
      <c r="C675" s="79"/>
      <c r="D675" s="79"/>
      <c r="E675" s="79"/>
      <c r="F675" s="79"/>
      <c r="G675" s="80"/>
      <c r="H675" s="79"/>
      <c r="I675" s="79"/>
      <c r="J675" s="79"/>
      <c r="K675" s="81"/>
    </row>
    <row r="676" spans="2:11" x14ac:dyDescent="0.25">
      <c r="B676" s="79"/>
      <c r="C676" s="79"/>
      <c r="D676" s="79"/>
      <c r="E676" s="79"/>
      <c r="F676" s="79"/>
      <c r="G676" s="80"/>
      <c r="H676" s="79"/>
      <c r="I676" s="79"/>
      <c r="J676" s="79"/>
      <c r="K676" s="81"/>
    </row>
    <row r="677" spans="2:11" x14ac:dyDescent="0.25">
      <c r="B677" s="79"/>
      <c r="C677" s="79"/>
      <c r="D677" s="79"/>
      <c r="E677" s="79"/>
      <c r="F677" s="79"/>
      <c r="G677" s="80"/>
      <c r="H677" s="79"/>
      <c r="I677" s="79"/>
      <c r="J677" s="79"/>
      <c r="K677" s="81"/>
    </row>
    <row r="678" spans="2:11" x14ac:dyDescent="0.25">
      <c r="B678" s="79"/>
      <c r="C678" s="79"/>
      <c r="D678" s="79"/>
      <c r="E678" s="79"/>
      <c r="F678" s="79"/>
      <c r="G678" s="80"/>
      <c r="H678" s="79"/>
      <c r="I678" s="79"/>
      <c r="J678" s="79"/>
      <c r="K678" s="81"/>
    </row>
    <row r="679" spans="2:11" x14ac:dyDescent="0.25">
      <c r="B679" s="79"/>
      <c r="C679" s="79"/>
      <c r="D679" s="79"/>
      <c r="E679" s="79"/>
      <c r="F679" s="79"/>
      <c r="G679" s="80"/>
      <c r="H679" s="79"/>
      <c r="I679" s="79"/>
      <c r="J679" s="79"/>
      <c r="K679" s="81"/>
    </row>
    <row r="680" spans="2:11" x14ac:dyDescent="0.25">
      <c r="B680" s="79"/>
      <c r="C680" s="79"/>
      <c r="D680" s="79"/>
      <c r="E680" s="79"/>
      <c r="F680" s="79"/>
      <c r="G680" s="80"/>
      <c r="H680" s="79"/>
      <c r="I680" s="79"/>
      <c r="J680" s="79"/>
      <c r="K680" s="81"/>
    </row>
    <row r="681" spans="2:11" x14ac:dyDescent="0.25">
      <c r="B681" s="79"/>
      <c r="C681" s="79"/>
      <c r="D681" s="79"/>
      <c r="E681" s="79"/>
      <c r="F681" s="79"/>
      <c r="G681" s="80"/>
      <c r="H681" s="79"/>
      <c r="I681" s="79"/>
      <c r="J681" s="79"/>
      <c r="K681" s="81"/>
    </row>
    <row r="682" spans="2:11" x14ac:dyDescent="0.25">
      <c r="B682" s="79"/>
      <c r="C682" s="79"/>
      <c r="D682" s="79"/>
      <c r="E682" s="79"/>
      <c r="F682" s="79"/>
      <c r="G682" s="80"/>
      <c r="H682" s="79"/>
      <c r="I682" s="79"/>
      <c r="J682" s="79"/>
      <c r="K682" s="81"/>
    </row>
    <row r="683" spans="2:11" x14ac:dyDescent="0.25">
      <c r="B683" s="79"/>
      <c r="C683" s="79"/>
      <c r="D683" s="79"/>
      <c r="E683" s="79"/>
      <c r="F683" s="79"/>
      <c r="G683" s="80"/>
      <c r="H683" s="79"/>
      <c r="I683" s="79"/>
      <c r="J683" s="79"/>
      <c r="K683" s="81"/>
    </row>
    <row r="684" spans="2:11" x14ac:dyDescent="0.25">
      <c r="B684" s="79"/>
      <c r="C684" s="79"/>
      <c r="D684" s="79"/>
      <c r="E684" s="79"/>
      <c r="F684" s="79"/>
      <c r="G684" s="80"/>
      <c r="H684" s="79"/>
      <c r="I684" s="79"/>
      <c r="J684" s="79"/>
      <c r="K684" s="81"/>
    </row>
    <row r="685" spans="2:11" x14ac:dyDescent="0.25">
      <c r="B685" s="79"/>
      <c r="C685" s="79"/>
      <c r="D685" s="79"/>
      <c r="E685" s="79"/>
      <c r="F685" s="79"/>
      <c r="G685" s="80"/>
      <c r="H685" s="79"/>
      <c r="I685" s="79"/>
      <c r="J685" s="79"/>
      <c r="K685" s="81"/>
    </row>
    <row r="686" spans="2:11" x14ac:dyDescent="0.25">
      <c r="B686" s="79"/>
      <c r="C686" s="79"/>
      <c r="D686" s="79"/>
      <c r="E686" s="79"/>
      <c r="F686" s="79"/>
      <c r="G686" s="80"/>
      <c r="H686" s="79"/>
      <c r="I686" s="79"/>
      <c r="J686" s="79"/>
      <c r="K686" s="81"/>
    </row>
    <row r="687" spans="2:11" x14ac:dyDescent="0.25">
      <c r="B687" s="79"/>
      <c r="C687" s="79"/>
      <c r="D687" s="79"/>
      <c r="E687" s="79"/>
      <c r="F687" s="79"/>
      <c r="G687" s="80"/>
      <c r="H687" s="79"/>
      <c r="I687" s="79"/>
      <c r="J687" s="79"/>
      <c r="K687" s="81"/>
    </row>
    <row r="688" spans="2:11" x14ac:dyDescent="0.25">
      <c r="B688" s="79"/>
      <c r="C688" s="79"/>
      <c r="D688" s="79"/>
      <c r="E688" s="79"/>
      <c r="F688" s="79"/>
      <c r="G688" s="80"/>
      <c r="H688" s="79"/>
      <c r="I688" s="79"/>
      <c r="J688" s="79"/>
      <c r="K688" s="81"/>
    </row>
    <row r="689" spans="2:11" x14ac:dyDescent="0.25">
      <c r="B689" s="79"/>
      <c r="C689" s="79"/>
      <c r="D689" s="79"/>
      <c r="E689" s="79"/>
      <c r="F689" s="79"/>
      <c r="G689" s="80"/>
      <c r="H689" s="79"/>
      <c r="I689" s="79"/>
      <c r="J689" s="79"/>
      <c r="K689" s="81"/>
    </row>
    <row r="690" spans="2:11" x14ac:dyDescent="0.25">
      <c r="B690" s="79"/>
      <c r="C690" s="79"/>
      <c r="D690" s="79"/>
      <c r="E690" s="79"/>
      <c r="F690" s="79"/>
      <c r="G690" s="80"/>
      <c r="H690" s="79"/>
      <c r="I690" s="79"/>
      <c r="J690" s="79"/>
      <c r="K690" s="81"/>
    </row>
    <row r="691" spans="2:11" x14ac:dyDescent="0.25">
      <c r="B691" s="79"/>
      <c r="C691" s="79"/>
      <c r="D691" s="79"/>
      <c r="E691" s="79"/>
      <c r="F691" s="79"/>
      <c r="G691" s="80"/>
      <c r="H691" s="79"/>
      <c r="I691" s="79"/>
      <c r="J691" s="79"/>
      <c r="K691" s="81"/>
    </row>
    <row r="692" spans="2:11" x14ac:dyDescent="0.25">
      <c r="B692" s="79"/>
      <c r="C692" s="79"/>
      <c r="D692" s="79"/>
      <c r="E692" s="79"/>
      <c r="F692" s="79"/>
      <c r="G692" s="80"/>
      <c r="H692" s="79"/>
      <c r="I692" s="79"/>
      <c r="J692" s="79"/>
      <c r="K692" s="81"/>
    </row>
    <row r="693" spans="2:11" x14ac:dyDescent="0.25">
      <c r="B693" s="79"/>
      <c r="C693" s="79"/>
      <c r="D693" s="79"/>
      <c r="E693" s="79"/>
      <c r="F693" s="79"/>
      <c r="G693" s="80"/>
      <c r="H693" s="79"/>
      <c r="I693" s="79"/>
      <c r="J693" s="79"/>
      <c r="K693" s="81"/>
    </row>
    <row r="694" spans="2:11" x14ac:dyDescent="0.25">
      <c r="B694" s="79"/>
      <c r="C694" s="79"/>
      <c r="D694" s="79"/>
      <c r="E694" s="79"/>
      <c r="F694" s="79"/>
      <c r="G694" s="80"/>
      <c r="H694" s="79"/>
      <c r="I694" s="79"/>
      <c r="J694" s="79"/>
      <c r="K694" s="81"/>
    </row>
    <row r="695" spans="2:11" x14ac:dyDescent="0.25">
      <c r="B695" s="79"/>
      <c r="C695" s="79"/>
      <c r="D695" s="79"/>
      <c r="E695" s="79"/>
      <c r="F695" s="79"/>
      <c r="G695" s="80"/>
      <c r="H695" s="79"/>
      <c r="I695" s="79"/>
      <c r="J695" s="79"/>
      <c r="K695" s="81"/>
    </row>
    <row r="696" spans="2:11" x14ac:dyDescent="0.25">
      <c r="B696" s="79"/>
      <c r="C696" s="79"/>
      <c r="D696" s="79"/>
      <c r="E696" s="79"/>
      <c r="F696" s="79"/>
      <c r="G696" s="80"/>
      <c r="H696" s="79"/>
      <c r="I696" s="79"/>
      <c r="J696" s="79"/>
      <c r="K696" s="81"/>
    </row>
    <row r="697" spans="2:11" x14ac:dyDescent="0.25">
      <c r="B697" s="79"/>
      <c r="C697" s="79"/>
      <c r="D697" s="79"/>
      <c r="E697" s="79"/>
      <c r="F697" s="79"/>
      <c r="G697" s="80"/>
      <c r="H697" s="79"/>
      <c r="I697" s="79"/>
      <c r="J697" s="79"/>
      <c r="K697" s="81"/>
    </row>
    <row r="698" spans="2:11" x14ac:dyDescent="0.25">
      <c r="B698" s="79"/>
      <c r="C698" s="79"/>
      <c r="D698" s="79"/>
      <c r="E698" s="79"/>
      <c r="F698" s="79"/>
      <c r="G698" s="80"/>
      <c r="H698" s="79"/>
      <c r="I698" s="79"/>
      <c r="J698" s="79"/>
      <c r="K698" s="81"/>
    </row>
    <row r="699" spans="2:11" x14ac:dyDescent="0.25">
      <c r="B699" s="79"/>
      <c r="C699" s="79"/>
      <c r="D699" s="79"/>
      <c r="E699" s="79"/>
      <c r="F699" s="79"/>
      <c r="G699" s="80"/>
      <c r="H699" s="79"/>
      <c r="I699" s="79"/>
      <c r="J699" s="79"/>
      <c r="K699" s="81"/>
    </row>
    <row r="700" spans="2:11" x14ac:dyDescent="0.25">
      <c r="B700" s="79"/>
      <c r="C700" s="79"/>
      <c r="D700" s="79"/>
      <c r="E700" s="79"/>
      <c r="F700" s="79"/>
      <c r="G700" s="80"/>
      <c r="H700" s="79"/>
      <c r="I700" s="79"/>
      <c r="J700" s="79"/>
      <c r="K700" s="81"/>
    </row>
    <row r="701" spans="2:11" x14ac:dyDescent="0.25">
      <c r="B701" s="79"/>
      <c r="C701" s="79"/>
      <c r="D701" s="79"/>
      <c r="E701" s="79"/>
      <c r="F701" s="79"/>
      <c r="G701" s="80"/>
      <c r="H701" s="79"/>
      <c r="I701" s="79"/>
      <c r="J701" s="79"/>
      <c r="K701" s="81"/>
    </row>
    <row r="702" spans="2:11" x14ac:dyDescent="0.25">
      <c r="B702" s="79"/>
      <c r="C702" s="79"/>
      <c r="D702" s="79"/>
      <c r="E702" s="79"/>
      <c r="F702" s="79"/>
      <c r="G702" s="80"/>
      <c r="H702" s="79"/>
      <c r="I702" s="79"/>
      <c r="J702" s="79"/>
      <c r="K702" s="81"/>
    </row>
    <row r="703" spans="2:11" x14ac:dyDescent="0.25">
      <c r="B703" s="79"/>
      <c r="C703" s="79"/>
      <c r="D703" s="79"/>
      <c r="E703" s="79"/>
      <c r="F703" s="79"/>
      <c r="G703" s="80"/>
      <c r="H703" s="79"/>
      <c r="I703" s="79"/>
      <c r="J703" s="79"/>
      <c r="K703" s="81"/>
    </row>
    <row r="704" spans="2:11" x14ac:dyDescent="0.25">
      <c r="B704" s="79"/>
      <c r="C704" s="79"/>
      <c r="D704" s="79"/>
      <c r="E704" s="79"/>
      <c r="F704" s="79"/>
      <c r="G704" s="80"/>
      <c r="H704" s="79"/>
      <c r="I704" s="79"/>
      <c r="J704" s="79"/>
      <c r="K704" s="81"/>
    </row>
    <row r="705" spans="2:11" x14ac:dyDescent="0.25">
      <c r="B705" s="79"/>
      <c r="C705" s="79"/>
      <c r="D705" s="79"/>
      <c r="E705" s="79"/>
      <c r="F705" s="79"/>
      <c r="G705" s="80"/>
      <c r="H705" s="79"/>
      <c r="I705" s="79"/>
      <c r="J705" s="79"/>
      <c r="K705" s="81"/>
    </row>
    <row r="706" spans="2:11" x14ac:dyDescent="0.25">
      <c r="B706" s="79"/>
      <c r="C706" s="79"/>
      <c r="D706" s="79"/>
      <c r="E706" s="79"/>
      <c r="F706" s="79"/>
      <c r="G706" s="80"/>
      <c r="H706" s="79"/>
      <c r="I706" s="79"/>
      <c r="J706" s="79"/>
      <c r="K706" s="81"/>
    </row>
    <row r="707" spans="2:11" x14ac:dyDescent="0.25">
      <c r="B707" s="79"/>
      <c r="C707" s="79"/>
      <c r="D707" s="79"/>
      <c r="E707" s="79"/>
      <c r="F707" s="79"/>
      <c r="G707" s="80"/>
      <c r="H707" s="79"/>
      <c r="I707" s="79"/>
      <c r="J707" s="79"/>
      <c r="K707" s="81"/>
    </row>
    <row r="708" spans="2:11" x14ac:dyDescent="0.25">
      <c r="B708" s="79"/>
      <c r="C708" s="79"/>
      <c r="D708" s="79"/>
      <c r="E708" s="79"/>
      <c r="F708" s="79"/>
      <c r="G708" s="80"/>
      <c r="H708" s="79"/>
      <c r="I708" s="79"/>
      <c r="J708" s="79"/>
      <c r="K708" s="81"/>
    </row>
    <row r="709" spans="2:11" x14ac:dyDescent="0.25">
      <c r="B709" s="79"/>
      <c r="C709" s="79"/>
      <c r="D709" s="79"/>
      <c r="E709" s="79"/>
      <c r="F709" s="79"/>
      <c r="G709" s="80"/>
      <c r="H709" s="79"/>
      <c r="I709" s="79"/>
      <c r="J709" s="79"/>
      <c r="K709" s="81"/>
    </row>
    <row r="710" spans="2:11" x14ac:dyDescent="0.25">
      <c r="B710" s="79"/>
      <c r="C710" s="79"/>
      <c r="D710" s="79"/>
      <c r="E710" s="79"/>
      <c r="F710" s="79"/>
      <c r="G710" s="80"/>
      <c r="H710" s="79"/>
      <c r="I710" s="79"/>
      <c r="J710" s="79"/>
      <c r="K710" s="81"/>
    </row>
    <row r="711" spans="2:11" x14ac:dyDescent="0.25">
      <c r="B711" s="79"/>
      <c r="C711" s="79"/>
      <c r="D711" s="79"/>
      <c r="E711" s="79"/>
      <c r="F711" s="79"/>
      <c r="G711" s="80"/>
      <c r="H711" s="79"/>
      <c r="I711" s="79"/>
      <c r="J711" s="79"/>
      <c r="K711" s="81"/>
    </row>
    <row r="712" spans="2:11" x14ac:dyDescent="0.25">
      <c r="B712" s="79"/>
      <c r="C712" s="79"/>
      <c r="D712" s="79"/>
      <c r="E712" s="79"/>
      <c r="F712" s="79"/>
      <c r="G712" s="80"/>
      <c r="H712" s="79"/>
      <c r="I712" s="79"/>
      <c r="J712" s="79"/>
      <c r="K712" s="81"/>
    </row>
    <row r="713" spans="2:11" x14ac:dyDescent="0.25">
      <c r="B713" s="79"/>
      <c r="C713" s="79"/>
      <c r="D713" s="79"/>
      <c r="E713" s="79"/>
      <c r="F713" s="79"/>
      <c r="G713" s="80"/>
      <c r="H713" s="79"/>
      <c r="I713" s="79"/>
      <c r="J713" s="79"/>
      <c r="K713" s="81"/>
    </row>
    <row r="714" spans="2:11" x14ac:dyDescent="0.25">
      <c r="B714" s="79"/>
      <c r="C714" s="79"/>
      <c r="D714" s="79"/>
      <c r="E714" s="79"/>
      <c r="F714" s="79"/>
      <c r="G714" s="80"/>
      <c r="H714" s="79"/>
      <c r="I714" s="79"/>
      <c r="J714" s="79"/>
      <c r="K714" s="81"/>
    </row>
    <row r="715" spans="2:11" x14ac:dyDescent="0.25">
      <c r="B715" s="79"/>
      <c r="C715" s="79"/>
      <c r="D715" s="79"/>
      <c r="E715" s="79"/>
      <c r="F715" s="79"/>
      <c r="G715" s="80"/>
      <c r="H715" s="79"/>
      <c r="I715" s="79"/>
      <c r="J715" s="79"/>
      <c r="K715" s="81"/>
    </row>
    <row r="716" spans="2:11" x14ac:dyDescent="0.25">
      <c r="B716" s="79"/>
      <c r="C716" s="79"/>
      <c r="D716" s="79"/>
      <c r="E716" s="79"/>
      <c r="F716" s="79"/>
      <c r="G716" s="80"/>
      <c r="H716" s="79"/>
      <c r="I716" s="79"/>
      <c r="J716" s="79"/>
      <c r="K716" s="81"/>
    </row>
    <row r="717" spans="2:11" x14ac:dyDescent="0.25">
      <c r="B717" s="79"/>
      <c r="C717" s="79"/>
      <c r="D717" s="79"/>
      <c r="E717" s="79"/>
      <c r="F717" s="79"/>
      <c r="G717" s="80"/>
      <c r="H717" s="79"/>
      <c r="I717" s="79"/>
      <c r="J717" s="79"/>
      <c r="K717" s="81"/>
    </row>
    <row r="718" spans="2:11" x14ac:dyDescent="0.25">
      <c r="B718" s="79"/>
      <c r="C718" s="79"/>
      <c r="D718" s="79"/>
      <c r="E718" s="79"/>
      <c r="F718" s="79"/>
      <c r="G718" s="80"/>
      <c r="H718" s="79"/>
      <c r="I718" s="79"/>
      <c r="J718" s="79"/>
      <c r="K718" s="81"/>
    </row>
    <row r="719" spans="2:11" x14ac:dyDescent="0.25">
      <c r="B719" s="79"/>
      <c r="C719" s="79"/>
      <c r="D719" s="79"/>
      <c r="E719" s="79"/>
      <c r="F719" s="79"/>
      <c r="G719" s="80"/>
      <c r="H719" s="79"/>
      <c r="I719" s="79"/>
      <c r="J719" s="79"/>
      <c r="K719" s="81"/>
    </row>
    <row r="720" spans="2:11" x14ac:dyDescent="0.25">
      <c r="B720" s="79"/>
      <c r="C720" s="79"/>
      <c r="D720" s="79"/>
      <c r="E720" s="79"/>
      <c r="F720" s="79"/>
      <c r="G720" s="80"/>
      <c r="H720" s="79"/>
      <c r="I720" s="79"/>
      <c r="J720" s="79"/>
      <c r="K720" s="81"/>
    </row>
    <row r="721" spans="2:11" x14ac:dyDescent="0.25">
      <c r="B721" s="79"/>
      <c r="C721" s="79"/>
      <c r="D721" s="79"/>
      <c r="E721" s="79"/>
      <c r="F721" s="79"/>
      <c r="G721" s="80"/>
      <c r="H721" s="79"/>
      <c r="I721" s="79"/>
      <c r="J721" s="79"/>
      <c r="K721" s="81"/>
    </row>
    <row r="722" spans="2:11" x14ac:dyDescent="0.25">
      <c r="B722" s="79"/>
      <c r="C722" s="79"/>
      <c r="D722" s="79"/>
      <c r="E722" s="79"/>
      <c r="F722" s="79"/>
      <c r="G722" s="80"/>
      <c r="H722" s="79"/>
      <c r="I722" s="79"/>
      <c r="J722" s="79"/>
      <c r="K722" s="81"/>
    </row>
    <row r="723" spans="2:11" x14ac:dyDescent="0.25">
      <c r="B723" s="79"/>
      <c r="C723" s="79"/>
      <c r="D723" s="79"/>
      <c r="E723" s="79"/>
      <c r="F723" s="79"/>
      <c r="G723" s="80"/>
      <c r="H723" s="79"/>
      <c r="I723" s="79"/>
      <c r="J723" s="79"/>
      <c r="K723" s="81"/>
    </row>
    <row r="724" spans="2:11" x14ac:dyDescent="0.25">
      <c r="B724" s="79"/>
      <c r="C724" s="79"/>
      <c r="D724" s="79"/>
      <c r="E724" s="79"/>
      <c r="F724" s="79"/>
      <c r="G724" s="80"/>
      <c r="H724" s="79"/>
      <c r="I724" s="79"/>
      <c r="J724" s="79"/>
      <c r="K724" s="81"/>
    </row>
    <row r="725" spans="2:11" x14ac:dyDescent="0.25">
      <c r="B725" s="79"/>
      <c r="C725" s="79"/>
      <c r="D725" s="79"/>
      <c r="E725" s="79"/>
      <c r="F725" s="79"/>
      <c r="G725" s="80"/>
      <c r="H725" s="79"/>
      <c r="I725" s="79"/>
      <c r="J725" s="79"/>
      <c r="K725" s="81"/>
    </row>
    <row r="726" spans="2:11" x14ac:dyDescent="0.25">
      <c r="B726" s="79"/>
      <c r="C726" s="79"/>
      <c r="D726" s="79"/>
      <c r="E726" s="79"/>
      <c r="F726" s="79"/>
      <c r="G726" s="80"/>
      <c r="H726" s="79"/>
      <c r="I726" s="79"/>
      <c r="J726" s="79"/>
      <c r="K726" s="81"/>
    </row>
    <row r="727" spans="2:11" x14ac:dyDescent="0.25">
      <c r="B727" s="79"/>
      <c r="C727" s="79"/>
      <c r="D727" s="79"/>
      <c r="E727" s="79"/>
      <c r="F727" s="79"/>
      <c r="G727" s="80"/>
      <c r="H727" s="79"/>
      <c r="I727" s="79"/>
      <c r="J727" s="79"/>
      <c r="K727" s="81"/>
    </row>
    <row r="728" spans="2:11" x14ac:dyDescent="0.25">
      <c r="B728" s="79"/>
      <c r="C728" s="79"/>
      <c r="D728" s="79"/>
      <c r="E728" s="79"/>
      <c r="F728" s="79"/>
      <c r="G728" s="80"/>
      <c r="H728" s="79"/>
      <c r="I728" s="79"/>
      <c r="J728" s="79"/>
      <c r="K728" s="81"/>
    </row>
    <row r="729" spans="2:11" x14ac:dyDescent="0.25">
      <c r="B729" s="79"/>
      <c r="C729" s="79"/>
      <c r="D729" s="79"/>
      <c r="E729" s="79"/>
      <c r="F729" s="79"/>
      <c r="G729" s="80"/>
      <c r="H729" s="79"/>
      <c r="I729" s="79"/>
      <c r="J729" s="79"/>
      <c r="K729" s="81"/>
    </row>
    <row r="730" spans="2:11" x14ac:dyDescent="0.25">
      <c r="B730" s="79"/>
      <c r="C730" s="79"/>
      <c r="D730" s="79"/>
      <c r="E730" s="79"/>
      <c r="F730" s="79"/>
      <c r="G730" s="80"/>
      <c r="H730" s="79"/>
      <c r="I730" s="79"/>
      <c r="J730" s="79"/>
      <c r="K730" s="81"/>
    </row>
    <row r="731" spans="2:11" x14ac:dyDescent="0.25">
      <c r="B731" s="79"/>
      <c r="C731" s="79"/>
      <c r="D731" s="79"/>
      <c r="E731" s="79"/>
      <c r="F731" s="79"/>
      <c r="G731" s="80"/>
      <c r="H731" s="79"/>
      <c r="I731" s="79"/>
      <c r="J731" s="79"/>
      <c r="K731" s="81"/>
    </row>
    <row r="732" spans="2:11" x14ac:dyDescent="0.25">
      <c r="B732" s="79"/>
      <c r="C732" s="79"/>
      <c r="D732" s="79"/>
      <c r="E732" s="79"/>
      <c r="F732" s="79"/>
      <c r="G732" s="80"/>
      <c r="H732" s="79"/>
      <c r="I732" s="79"/>
      <c r="J732" s="79"/>
      <c r="K732" s="81"/>
    </row>
    <row r="733" spans="2:11" x14ac:dyDescent="0.25">
      <c r="B733" s="79"/>
      <c r="C733" s="79"/>
      <c r="D733" s="79"/>
      <c r="E733" s="79"/>
      <c r="F733" s="79"/>
      <c r="G733" s="80"/>
      <c r="H733" s="79"/>
      <c r="I733" s="79"/>
      <c r="J733" s="79"/>
      <c r="K733" s="81"/>
    </row>
    <row r="734" spans="2:11" x14ac:dyDescent="0.25">
      <c r="B734" s="79"/>
      <c r="C734" s="79"/>
      <c r="D734" s="79"/>
      <c r="E734" s="79"/>
      <c r="F734" s="79"/>
      <c r="G734" s="80"/>
      <c r="H734" s="79"/>
      <c r="I734" s="79"/>
      <c r="J734" s="79"/>
      <c r="K734" s="81"/>
    </row>
    <row r="735" spans="2:11" x14ac:dyDescent="0.25">
      <c r="B735" s="79"/>
      <c r="C735" s="79"/>
      <c r="D735" s="79"/>
      <c r="E735" s="79"/>
      <c r="F735" s="79"/>
      <c r="G735" s="80"/>
      <c r="H735" s="79"/>
      <c r="I735" s="79"/>
      <c r="J735" s="79"/>
      <c r="K735" s="81"/>
    </row>
    <row r="736" spans="2:11" x14ac:dyDescent="0.25">
      <c r="B736" s="79"/>
      <c r="C736" s="79"/>
      <c r="D736" s="79"/>
      <c r="E736" s="79"/>
      <c r="F736" s="79"/>
      <c r="G736" s="80"/>
      <c r="H736" s="79"/>
      <c r="I736" s="79"/>
      <c r="J736" s="79"/>
      <c r="K736" s="81"/>
    </row>
    <row r="737" spans="2:11" x14ac:dyDescent="0.25">
      <c r="B737" s="79"/>
      <c r="C737" s="79"/>
      <c r="D737" s="79"/>
      <c r="E737" s="79"/>
      <c r="F737" s="79"/>
      <c r="G737" s="80"/>
      <c r="H737" s="79"/>
      <c r="I737" s="79"/>
      <c r="J737" s="79"/>
      <c r="K737" s="81"/>
    </row>
    <row r="738" spans="2:11" x14ac:dyDescent="0.25">
      <c r="B738" s="79"/>
      <c r="C738" s="79"/>
      <c r="D738" s="79"/>
      <c r="E738" s="79"/>
      <c r="F738" s="79"/>
      <c r="G738" s="80"/>
      <c r="H738" s="79"/>
      <c r="I738" s="79"/>
      <c r="J738" s="79"/>
      <c r="K738" s="81"/>
    </row>
    <row r="739" spans="2:11" x14ac:dyDescent="0.25">
      <c r="B739" s="79"/>
      <c r="C739" s="79"/>
      <c r="D739" s="79"/>
      <c r="E739" s="79"/>
      <c r="F739" s="79"/>
      <c r="G739" s="80"/>
      <c r="H739" s="79"/>
      <c r="I739" s="79"/>
      <c r="J739" s="79"/>
      <c r="K739" s="81"/>
    </row>
    <row r="740" spans="2:11" x14ac:dyDescent="0.25">
      <c r="B740" s="79"/>
      <c r="C740" s="79"/>
      <c r="D740" s="79"/>
      <c r="E740" s="79"/>
      <c r="F740" s="79"/>
      <c r="G740" s="80"/>
      <c r="H740" s="79"/>
      <c r="I740" s="79"/>
      <c r="J740" s="79"/>
      <c r="K740" s="81"/>
    </row>
    <row r="741" spans="2:11" x14ac:dyDescent="0.25">
      <c r="B741" s="79"/>
      <c r="C741" s="79"/>
      <c r="D741" s="79"/>
      <c r="E741" s="79"/>
      <c r="F741" s="79"/>
      <c r="G741" s="80"/>
      <c r="H741" s="79"/>
      <c r="I741" s="79"/>
      <c r="J741" s="79"/>
      <c r="K741" s="81"/>
    </row>
    <row r="742" spans="2:11" x14ac:dyDescent="0.25">
      <c r="B742" s="79"/>
      <c r="C742" s="79"/>
      <c r="D742" s="79"/>
      <c r="E742" s="79"/>
      <c r="F742" s="79"/>
      <c r="G742" s="80"/>
      <c r="H742" s="79"/>
      <c r="I742" s="79"/>
      <c r="J742" s="79"/>
      <c r="K742" s="81"/>
    </row>
    <row r="743" spans="2:11" x14ac:dyDescent="0.25">
      <c r="B743" s="79"/>
      <c r="C743" s="79"/>
      <c r="D743" s="79"/>
      <c r="E743" s="79"/>
      <c r="F743" s="79"/>
      <c r="G743" s="80"/>
      <c r="H743" s="79"/>
      <c r="I743" s="79"/>
      <c r="J743" s="79"/>
      <c r="K743" s="81"/>
    </row>
    <row r="744" spans="2:11" x14ac:dyDescent="0.25">
      <c r="B744" s="79"/>
      <c r="C744" s="79"/>
      <c r="D744" s="79"/>
      <c r="E744" s="79"/>
      <c r="F744" s="79"/>
      <c r="G744" s="80"/>
      <c r="H744" s="79"/>
      <c r="I744" s="79"/>
      <c r="J744" s="79"/>
      <c r="K744" s="81"/>
    </row>
    <row r="745" spans="2:11" x14ac:dyDescent="0.25">
      <c r="B745" s="79"/>
      <c r="C745" s="79"/>
      <c r="D745" s="79"/>
      <c r="E745" s="79"/>
      <c r="F745" s="79"/>
      <c r="G745" s="80"/>
      <c r="H745" s="79"/>
      <c r="I745" s="79"/>
      <c r="J745" s="79"/>
      <c r="K745" s="81"/>
    </row>
    <row r="746" spans="2:11" x14ac:dyDescent="0.25">
      <c r="B746" s="79"/>
      <c r="C746" s="79"/>
      <c r="D746" s="79"/>
      <c r="E746" s="79"/>
      <c r="F746" s="79"/>
      <c r="G746" s="80"/>
      <c r="H746" s="79"/>
      <c r="I746" s="79"/>
      <c r="J746" s="79"/>
      <c r="K746" s="81"/>
    </row>
    <row r="747" spans="2:11" x14ac:dyDescent="0.25">
      <c r="B747" s="79"/>
      <c r="C747" s="79"/>
      <c r="D747" s="79"/>
      <c r="E747" s="79"/>
      <c r="F747" s="79"/>
      <c r="G747" s="80"/>
      <c r="H747" s="79"/>
      <c r="I747" s="79"/>
      <c r="J747" s="79"/>
      <c r="K747" s="81"/>
    </row>
    <row r="748" spans="2:11" x14ac:dyDescent="0.25">
      <c r="B748" s="79"/>
      <c r="C748" s="79"/>
      <c r="D748" s="79"/>
      <c r="E748" s="79"/>
      <c r="F748" s="79"/>
      <c r="G748" s="80"/>
      <c r="H748" s="79"/>
      <c r="I748" s="79"/>
      <c r="J748" s="79"/>
      <c r="K748" s="81"/>
    </row>
    <row r="749" spans="2:11" x14ac:dyDescent="0.25">
      <c r="B749" s="79"/>
      <c r="C749" s="79"/>
      <c r="D749" s="79"/>
      <c r="E749" s="79"/>
      <c r="F749" s="79"/>
      <c r="G749" s="80"/>
      <c r="H749" s="79"/>
      <c r="I749" s="79"/>
      <c r="J749" s="79"/>
      <c r="K749" s="81"/>
    </row>
    <row r="750" spans="2:11" x14ac:dyDescent="0.25">
      <c r="B750" s="79"/>
      <c r="C750" s="79"/>
      <c r="D750" s="79"/>
      <c r="E750" s="79"/>
      <c r="F750" s="79"/>
      <c r="G750" s="80"/>
      <c r="H750" s="79"/>
      <c r="I750" s="79"/>
      <c r="J750" s="79"/>
      <c r="K750" s="81"/>
    </row>
    <row r="751" spans="2:11" x14ac:dyDescent="0.25">
      <c r="B751" s="79"/>
      <c r="C751" s="79"/>
      <c r="D751" s="79"/>
      <c r="E751" s="79"/>
      <c r="F751" s="79"/>
      <c r="G751" s="80"/>
      <c r="H751" s="79"/>
      <c r="I751" s="79"/>
      <c r="J751" s="79"/>
      <c r="K751" s="81"/>
    </row>
    <row r="752" spans="2:11" x14ac:dyDescent="0.25">
      <c r="B752" s="79"/>
      <c r="C752" s="79"/>
      <c r="D752" s="79"/>
      <c r="E752" s="79"/>
      <c r="F752" s="79"/>
      <c r="G752" s="80"/>
      <c r="H752" s="79"/>
      <c r="I752" s="79"/>
      <c r="J752" s="79"/>
      <c r="K752" s="81"/>
    </row>
    <row r="753" spans="2:11" x14ac:dyDescent="0.25">
      <c r="B753" s="79"/>
      <c r="C753" s="79"/>
      <c r="D753" s="79"/>
      <c r="E753" s="79"/>
      <c r="F753" s="79"/>
      <c r="G753" s="80"/>
      <c r="H753" s="79"/>
      <c r="I753" s="79"/>
      <c r="J753" s="79"/>
      <c r="K753" s="81"/>
    </row>
    <row r="754" spans="2:11" x14ac:dyDescent="0.25">
      <c r="B754" s="79"/>
      <c r="C754" s="79"/>
      <c r="D754" s="79"/>
      <c r="E754" s="79"/>
      <c r="F754" s="79"/>
      <c r="G754" s="80"/>
      <c r="H754" s="79"/>
      <c r="I754" s="79"/>
      <c r="J754" s="79"/>
      <c r="K754" s="81"/>
    </row>
    <row r="755" spans="2:11" x14ac:dyDescent="0.25">
      <c r="B755" s="79"/>
      <c r="C755" s="79"/>
      <c r="D755" s="79"/>
      <c r="E755" s="79"/>
      <c r="F755" s="79"/>
      <c r="G755" s="80"/>
      <c r="H755" s="79"/>
      <c r="I755" s="79"/>
      <c r="J755" s="79"/>
      <c r="K755" s="81"/>
    </row>
    <row r="756" spans="2:11" x14ac:dyDescent="0.25">
      <c r="B756" s="79"/>
      <c r="C756" s="79"/>
      <c r="D756" s="79"/>
      <c r="E756" s="79"/>
      <c r="F756" s="79"/>
      <c r="G756" s="80"/>
      <c r="H756" s="79"/>
      <c r="I756" s="79"/>
      <c r="J756" s="79"/>
      <c r="K756" s="81"/>
    </row>
    <row r="757" spans="2:11" x14ac:dyDescent="0.25">
      <c r="B757" s="79"/>
      <c r="C757" s="79"/>
      <c r="D757" s="79"/>
      <c r="E757" s="79"/>
      <c r="F757" s="79"/>
      <c r="G757" s="80"/>
      <c r="H757" s="79"/>
      <c r="I757" s="79"/>
      <c r="J757" s="79"/>
      <c r="K757" s="81"/>
    </row>
    <row r="758" spans="2:11" x14ac:dyDescent="0.25">
      <c r="B758" s="79"/>
      <c r="C758" s="79"/>
      <c r="D758" s="79"/>
      <c r="E758" s="79"/>
      <c r="F758" s="79"/>
      <c r="G758" s="80"/>
      <c r="H758" s="79"/>
      <c r="I758" s="79"/>
      <c r="J758" s="79"/>
      <c r="K758" s="81"/>
    </row>
    <row r="759" spans="2:11" x14ac:dyDescent="0.25">
      <c r="B759" s="79"/>
      <c r="C759" s="79"/>
      <c r="D759" s="79"/>
      <c r="E759" s="79"/>
      <c r="F759" s="79"/>
      <c r="G759" s="80"/>
      <c r="H759" s="79"/>
      <c r="I759" s="79"/>
      <c r="J759" s="79"/>
      <c r="K759" s="81"/>
    </row>
    <row r="760" spans="2:11" x14ac:dyDescent="0.25">
      <c r="B760" s="79"/>
      <c r="C760" s="79"/>
      <c r="D760" s="79"/>
      <c r="E760" s="79"/>
      <c r="F760" s="79"/>
      <c r="G760" s="80"/>
      <c r="H760" s="79"/>
      <c r="I760" s="79"/>
      <c r="J760" s="79"/>
      <c r="K760" s="81"/>
    </row>
    <row r="761" spans="2:11" x14ac:dyDescent="0.25">
      <c r="B761" s="79"/>
      <c r="C761" s="79"/>
      <c r="D761" s="79"/>
      <c r="E761" s="79"/>
      <c r="F761" s="79"/>
      <c r="G761" s="80"/>
      <c r="H761" s="79"/>
      <c r="I761" s="79"/>
      <c r="J761" s="79"/>
      <c r="K761" s="81"/>
    </row>
    <row r="762" spans="2:11" x14ac:dyDescent="0.25">
      <c r="B762" s="79"/>
      <c r="C762" s="79"/>
      <c r="D762" s="79"/>
      <c r="E762" s="79"/>
      <c r="F762" s="79"/>
      <c r="G762" s="80"/>
      <c r="H762" s="79"/>
      <c r="I762" s="79"/>
      <c r="J762" s="79"/>
      <c r="K762" s="81"/>
    </row>
    <row r="763" spans="2:11" x14ac:dyDescent="0.25">
      <c r="B763" s="79"/>
      <c r="C763" s="79"/>
      <c r="D763" s="79"/>
      <c r="E763" s="79"/>
      <c r="F763" s="79"/>
      <c r="G763" s="80"/>
      <c r="H763" s="79"/>
      <c r="I763" s="79"/>
      <c r="J763" s="79"/>
      <c r="K763" s="81"/>
    </row>
    <row r="764" spans="2:11" x14ac:dyDescent="0.25">
      <c r="B764" s="79"/>
      <c r="C764" s="79"/>
      <c r="D764" s="79"/>
      <c r="E764" s="79"/>
      <c r="F764" s="79"/>
      <c r="G764" s="80"/>
      <c r="H764" s="79"/>
      <c r="I764" s="79"/>
      <c r="J764" s="79"/>
      <c r="K764" s="81"/>
    </row>
    <row r="765" spans="2:11" x14ac:dyDescent="0.25">
      <c r="B765" s="79"/>
      <c r="C765" s="79"/>
      <c r="D765" s="79"/>
      <c r="E765" s="79"/>
      <c r="F765" s="79"/>
      <c r="G765" s="80"/>
      <c r="H765" s="79"/>
      <c r="I765" s="79"/>
      <c r="J765" s="79"/>
      <c r="K765" s="81"/>
    </row>
    <row r="766" spans="2:11" x14ac:dyDescent="0.25">
      <c r="B766" s="79"/>
      <c r="C766" s="79"/>
      <c r="D766" s="79"/>
      <c r="E766" s="79"/>
      <c r="F766" s="79"/>
      <c r="G766" s="80"/>
      <c r="H766" s="79"/>
      <c r="I766" s="79"/>
      <c r="J766" s="79"/>
      <c r="K766" s="81"/>
    </row>
    <row r="767" spans="2:11" x14ac:dyDescent="0.25">
      <c r="B767" s="79"/>
      <c r="C767" s="79"/>
      <c r="D767" s="79"/>
      <c r="E767" s="79"/>
      <c r="F767" s="79"/>
      <c r="G767" s="80"/>
      <c r="H767" s="79"/>
      <c r="I767" s="79"/>
      <c r="J767" s="79"/>
      <c r="K767" s="81"/>
    </row>
    <row r="768" spans="2:11" x14ac:dyDescent="0.25">
      <c r="B768" s="79"/>
      <c r="C768" s="79"/>
      <c r="D768" s="79"/>
      <c r="E768" s="79"/>
      <c r="F768" s="79"/>
      <c r="G768" s="80"/>
      <c r="H768" s="79"/>
      <c r="I768" s="79"/>
      <c r="J768" s="79"/>
      <c r="K768" s="81"/>
    </row>
    <row r="769" spans="2:11" x14ac:dyDescent="0.25">
      <c r="B769" s="79"/>
      <c r="C769" s="79"/>
      <c r="D769" s="79"/>
      <c r="E769" s="79"/>
      <c r="F769" s="79"/>
      <c r="G769" s="80"/>
      <c r="H769" s="79"/>
      <c r="I769" s="79"/>
      <c r="J769" s="79"/>
      <c r="K769" s="81"/>
    </row>
    <row r="770" spans="2:11" x14ac:dyDescent="0.25">
      <c r="B770" s="79"/>
      <c r="C770" s="79"/>
      <c r="D770" s="79"/>
      <c r="E770" s="79"/>
      <c r="F770" s="79"/>
      <c r="G770" s="80"/>
      <c r="H770" s="79"/>
      <c r="I770" s="79"/>
      <c r="J770" s="79"/>
      <c r="K770" s="81"/>
    </row>
    <row r="771" spans="2:11" x14ac:dyDescent="0.25">
      <c r="B771" s="79"/>
      <c r="C771" s="79"/>
      <c r="D771" s="79"/>
      <c r="E771" s="79"/>
      <c r="F771" s="79"/>
      <c r="G771" s="80"/>
      <c r="H771" s="79"/>
      <c r="I771" s="79"/>
      <c r="J771" s="79"/>
      <c r="K771" s="81"/>
    </row>
    <row r="772" spans="2:11" x14ac:dyDescent="0.25">
      <c r="B772" s="79"/>
      <c r="C772" s="79"/>
      <c r="D772" s="79"/>
      <c r="E772" s="79"/>
      <c r="F772" s="79"/>
      <c r="G772" s="80"/>
      <c r="H772" s="79"/>
      <c r="I772" s="79"/>
      <c r="J772" s="79"/>
      <c r="K772" s="81"/>
    </row>
    <row r="773" spans="2:11" x14ac:dyDescent="0.25">
      <c r="B773" s="79"/>
      <c r="C773" s="79"/>
      <c r="D773" s="79"/>
      <c r="E773" s="79"/>
      <c r="F773" s="79"/>
      <c r="G773" s="80"/>
      <c r="H773" s="79"/>
      <c r="I773" s="79"/>
      <c r="J773" s="79"/>
      <c r="K773" s="81"/>
    </row>
    <row r="774" spans="2:11" x14ac:dyDescent="0.25">
      <c r="B774" s="79"/>
      <c r="C774" s="79"/>
      <c r="D774" s="79"/>
      <c r="E774" s="79"/>
      <c r="F774" s="79"/>
      <c r="G774" s="80"/>
      <c r="H774" s="79"/>
      <c r="I774" s="79"/>
      <c r="J774" s="79"/>
      <c r="K774" s="81"/>
    </row>
    <row r="775" spans="2:11" x14ac:dyDescent="0.25">
      <c r="B775" s="79"/>
      <c r="C775" s="79"/>
      <c r="D775" s="79"/>
      <c r="E775" s="79"/>
      <c r="F775" s="79"/>
      <c r="G775" s="80"/>
      <c r="H775" s="79"/>
      <c r="I775" s="79"/>
      <c r="J775" s="79"/>
      <c r="K775" s="81"/>
    </row>
    <row r="776" spans="2:11" x14ac:dyDescent="0.25">
      <c r="B776" s="79"/>
      <c r="C776" s="79"/>
      <c r="D776" s="79"/>
      <c r="E776" s="79"/>
      <c r="F776" s="79"/>
      <c r="G776" s="80"/>
      <c r="H776" s="79"/>
      <c r="I776" s="79"/>
      <c r="J776" s="79"/>
      <c r="K776" s="81"/>
    </row>
    <row r="777" spans="2:11" x14ac:dyDescent="0.25">
      <c r="B777" s="79"/>
      <c r="C777" s="79"/>
      <c r="D777" s="79"/>
      <c r="E777" s="79"/>
      <c r="F777" s="79"/>
      <c r="G777" s="80"/>
      <c r="H777" s="79"/>
      <c r="I777" s="79"/>
      <c r="J777" s="79"/>
      <c r="K777" s="81"/>
    </row>
    <row r="778" spans="2:11" x14ac:dyDescent="0.25">
      <c r="B778" s="79"/>
      <c r="C778" s="79"/>
      <c r="D778" s="79"/>
      <c r="E778" s="79"/>
      <c r="F778" s="79"/>
      <c r="G778" s="80"/>
      <c r="H778" s="79"/>
      <c r="I778" s="79"/>
      <c r="J778" s="79"/>
      <c r="K778" s="81"/>
    </row>
    <row r="779" spans="2:11" x14ac:dyDescent="0.25">
      <c r="B779" s="79"/>
      <c r="C779" s="79"/>
      <c r="D779" s="79"/>
      <c r="E779" s="79"/>
      <c r="F779" s="79"/>
      <c r="G779" s="80"/>
      <c r="H779" s="79"/>
      <c r="I779" s="79"/>
      <c r="J779" s="79"/>
      <c r="K779" s="81"/>
    </row>
    <row r="780" spans="2:11" x14ac:dyDescent="0.25">
      <c r="B780" s="79"/>
      <c r="C780" s="79"/>
      <c r="D780" s="79"/>
      <c r="E780" s="79"/>
      <c r="F780" s="79"/>
      <c r="G780" s="80"/>
      <c r="H780" s="79"/>
      <c r="I780" s="79"/>
      <c r="J780" s="79"/>
      <c r="K780" s="81"/>
    </row>
    <row r="781" spans="2:11" x14ac:dyDescent="0.25">
      <c r="B781" s="79"/>
      <c r="C781" s="79"/>
      <c r="D781" s="79"/>
      <c r="E781" s="79"/>
      <c r="F781" s="79"/>
      <c r="G781" s="80"/>
      <c r="H781" s="79"/>
      <c r="I781" s="79"/>
      <c r="J781" s="79"/>
      <c r="K781" s="81"/>
    </row>
    <row r="782" spans="2:11" x14ac:dyDescent="0.25">
      <c r="B782" s="79"/>
      <c r="C782" s="79"/>
      <c r="D782" s="79"/>
      <c r="E782" s="79"/>
      <c r="F782" s="79"/>
      <c r="G782" s="80"/>
      <c r="H782" s="79"/>
      <c r="I782" s="79"/>
      <c r="J782" s="79"/>
      <c r="K782" s="81"/>
    </row>
    <row r="783" spans="2:11" x14ac:dyDescent="0.25">
      <c r="B783" s="79"/>
      <c r="C783" s="79"/>
      <c r="D783" s="79"/>
      <c r="E783" s="79"/>
      <c r="F783" s="79"/>
      <c r="G783" s="80"/>
      <c r="H783" s="79"/>
      <c r="I783" s="79"/>
      <c r="J783" s="79"/>
      <c r="K783" s="81"/>
    </row>
    <row r="784" spans="2:11" x14ac:dyDescent="0.25">
      <c r="B784" s="79"/>
      <c r="C784" s="79"/>
      <c r="D784" s="79"/>
      <c r="E784" s="79"/>
      <c r="F784" s="79"/>
      <c r="G784" s="80"/>
      <c r="H784" s="79"/>
      <c r="I784" s="79"/>
      <c r="J784" s="79"/>
      <c r="K784" s="81"/>
    </row>
    <row r="785" spans="2:11" x14ac:dyDescent="0.25">
      <c r="B785" s="79"/>
      <c r="C785" s="79"/>
      <c r="D785" s="79"/>
      <c r="E785" s="79"/>
      <c r="F785" s="79"/>
      <c r="G785" s="80"/>
      <c r="H785" s="79"/>
      <c r="I785" s="79"/>
      <c r="J785" s="79"/>
      <c r="K785" s="81"/>
    </row>
    <row r="786" spans="2:11" x14ac:dyDescent="0.25">
      <c r="B786" s="79"/>
      <c r="C786" s="79"/>
      <c r="D786" s="79"/>
      <c r="E786" s="79"/>
      <c r="F786" s="79"/>
      <c r="G786" s="80"/>
      <c r="H786" s="79"/>
      <c r="I786" s="79"/>
      <c r="J786" s="79"/>
      <c r="K786" s="81"/>
    </row>
    <row r="787" spans="2:11" x14ac:dyDescent="0.25">
      <c r="B787" s="79"/>
      <c r="C787" s="79"/>
      <c r="D787" s="79"/>
      <c r="E787" s="79"/>
      <c r="F787" s="79"/>
      <c r="G787" s="80"/>
      <c r="H787" s="79"/>
      <c r="I787" s="79"/>
      <c r="J787" s="79"/>
      <c r="K787" s="81"/>
    </row>
    <row r="788" spans="2:11" x14ac:dyDescent="0.25">
      <c r="B788" s="79"/>
      <c r="C788" s="79"/>
      <c r="D788" s="79"/>
      <c r="E788" s="79"/>
      <c r="F788" s="79"/>
      <c r="G788" s="80"/>
      <c r="H788" s="79"/>
      <c r="I788" s="79"/>
      <c r="J788" s="79"/>
      <c r="K788" s="81"/>
    </row>
    <row r="789" spans="2:11" x14ac:dyDescent="0.25">
      <c r="B789" s="79"/>
      <c r="C789" s="79"/>
      <c r="D789" s="79"/>
      <c r="E789" s="79"/>
      <c r="F789" s="79"/>
      <c r="G789" s="80"/>
      <c r="H789" s="79"/>
      <c r="I789" s="79"/>
      <c r="J789" s="79"/>
      <c r="K789" s="81"/>
    </row>
    <row r="790" spans="2:11" x14ac:dyDescent="0.25">
      <c r="B790" s="79"/>
      <c r="C790" s="79"/>
      <c r="D790" s="79"/>
      <c r="E790" s="79"/>
      <c r="F790" s="79"/>
      <c r="G790" s="80"/>
      <c r="H790" s="79"/>
      <c r="I790" s="79"/>
      <c r="J790" s="79"/>
      <c r="K790" s="81"/>
    </row>
    <row r="791" spans="2:11" x14ac:dyDescent="0.25">
      <c r="B791" s="79"/>
      <c r="C791" s="79"/>
      <c r="D791" s="79"/>
      <c r="E791" s="79"/>
      <c r="F791" s="79"/>
      <c r="G791" s="80"/>
      <c r="H791" s="79"/>
      <c r="I791" s="79"/>
      <c r="J791" s="79"/>
      <c r="K791" s="81"/>
    </row>
    <row r="792" spans="2:11" x14ac:dyDescent="0.25">
      <c r="B792" s="79"/>
      <c r="C792" s="79"/>
      <c r="D792" s="79"/>
      <c r="E792" s="79"/>
      <c r="F792" s="79"/>
      <c r="G792" s="80"/>
      <c r="H792" s="79"/>
      <c r="I792" s="79"/>
      <c r="J792" s="79"/>
      <c r="K792" s="81"/>
    </row>
    <row r="793" spans="2:11" x14ac:dyDescent="0.25">
      <c r="B793" s="79"/>
      <c r="C793" s="79"/>
      <c r="D793" s="79"/>
      <c r="E793" s="79"/>
      <c r="F793" s="79"/>
      <c r="G793" s="80"/>
      <c r="H793" s="79"/>
      <c r="I793" s="79"/>
      <c r="J793" s="79"/>
      <c r="K793" s="81"/>
    </row>
    <row r="794" spans="2:11" x14ac:dyDescent="0.25">
      <c r="B794" s="79"/>
      <c r="C794" s="79"/>
      <c r="D794" s="79"/>
      <c r="E794" s="79"/>
      <c r="F794" s="79"/>
      <c r="G794" s="80"/>
      <c r="H794" s="79"/>
      <c r="I794" s="79"/>
      <c r="J794" s="79"/>
      <c r="K794" s="81"/>
    </row>
    <row r="795" spans="2:11" x14ac:dyDescent="0.25">
      <c r="B795" s="79"/>
      <c r="C795" s="79"/>
      <c r="D795" s="79"/>
      <c r="E795" s="79"/>
      <c r="F795" s="79"/>
      <c r="G795" s="80"/>
      <c r="H795" s="79"/>
      <c r="I795" s="79"/>
      <c r="J795" s="79"/>
      <c r="K795" s="81"/>
    </row>
    <row r="796" spans="2:11" x14ac:dyDescent="0.25">
      <c r="B796" s="79"/>
      <c r="C796" s="79"/>
      <c r="D796" s="79"/>
      <c r="E796" s="79"/>
      <c r="F796" s="79"/>
      <c r="G796" s="80"/>
      <c r="H796" s="79"/>
      <c r="I796" s="79"/>
      <c r="J796" s="79"/>
      <c r="K796" s="81"/>
    </row>
    <row r="797" spans="2:11" x14ac:dyDescent="0.25">
      <c r="B797" s="79"/>
      <c r="C797" s="79"/>
      <c r="D797" s="79"/>
      <c r="E797" s="79"/>
      <c r="F797" s="79"/>
      <c r="G797" s="80"/>
      <c r="H797" s="79"/>
      <c r="I797" s="79"/>
      <c r="J797" s="79"/>
      <c r="K797" s="81"/>
    </row>
    <row r="798" spans="2:11" x14ac:dyDescent="0.25">
      <c r="B798" s="79"/>
      <c r="C798" s="79"/>
      <c r="D798" s="79"/>
      <c r="E798" s="79"/>
      <c r="F798" s="79"/>
      <c r="G798" s="80"/>
      <c r="H798" s="79"/>
      <c r="I798" s="79"/>
      <c r="J798" s="79"/>
      <c r="K798" s="81"/>
    </row>
    <row r="799" spans="2:11" x14ac:dyDescent="0.25">
      <c r="B799" s="79"/>
      <c r="C799" s="79"/>
      <c r="D799" s="79"/>
      <c r="E799" s="79"/>
      <c r="F799" s="79"/>
      <c r="G799" s="80"/>
      <c r="H799" s="79"/>
      <c r="I799" s="79"/>
      <c r="J799" s="79"/>
      <c r="K799" s="81"/>
    </row>
    <row r="800" spans="2:11" x14ac:dyDescent="0.25">
      <c r="B800" s="79"/>
      <c r="C800" s="79"/>
      <c r="D800" s="79"/>
      <c r="E800" s="79"/>
      <c r="F800" s="79"/>
      <c r="G800" s="80"/>
      <c r="H800" s="79"/>
      <c r="I800" s="79"/>
      <c r="J800" s="79"/>
      <c r="K800" s="81"/>
    </row>
    <row r="801" spans="2:11" x14ac:dyDescent="0.25">
      <c r="B801" s="79"/>
      <c r="C801" s="79"/>
      <c r="D801" s="79"/>
      <c r="E801" s="79"/>
      <c r="F801" s="79"/>
      <c r="G801" s="80"/>
      <c r="H801" s="79"/>
      <c r="I801" s="79"/>
      <c r="J801" s="79"/>
      <c r="K801" s="81"/>
    </row>
    <row r="802" spans="2:11" x14ac:dyDescent="0.25">
      <c r="B802" s="79"/>
      <c r="C802" s="79"/>
      <c r="D802" s="79"/>
      <c r="E802" s="79"/>
      <c r="F802" s="79"/>
      <c r="G802" s="80"/>
      <c r="H802" s="79"/>
      <c r="I802" s="79"/>
      <c r="J802" s="79"/>
      <c r="K802" s="81"/>
    </row>
    <row r="803" spans="2:11" x14ac:dyDescent="0.25">
      <c r="B803" s="79"/>
      <c r="C803" s="79"/>
      <c r="D803" s="79"/>
      <c r="E803" s="79"/>
      <c r="F803" s="79"/>
      <c r="G803" s="80"/>
      <c r="H803" s="79"/>
      <c r="I803" s="79"/>
      <c r="J803" s="79"/>
      <c r="K803" s="81"/>
    </row>
    <row r="804" spans="2:11" x14ac:dyDescent="0.25">
      <c r="B804" s="79"/>
      <c r="C804" s="79"/>
      <c r="D804" s="79"/>
      <c r="E804" s="79"/>
      <c r="F804" s="79"/>
      <c r="G804" s="80"/>
      <c r="H804" s="79"/>
      <c r="I804" s="79"/>
      <c r="J804" s="79"/>
      <c r="K804" s="81"/>
    </row>
    <row r="805" spans="2:11" x14ac:dyDescent="0.25">
      <c r="B805" s="79"/>
      <c r="C805" s="79"/>
      <c r="D805" s="79"/>
      <c r="E805" s="79"/>
      <c r="F805" s="79"/>
      <c r="G805" s="80"/>
      <c r="H805" s="79"/>
      <c r="I805" s="79"/>
      <c r="J805" s="79"/>
      <c r="K805" s="81"/>
    </row>
    <row r="806" spans="2:11" x14ac:dyDescent="0.25">
      <c r="B806" s="79"/>
      <c r="C806" s="79"/>
      <c r="D806" s="79"/>
      <c r="E806" s="79"/>
      <c r="F806" s="79"/>
      <c r="G806" s="80"/>
      <c r="H806" s="79"/>
      <c r="I806" s="79"/>
      <c r="J806" s="79"/>
      <c r="K806" s="81"/>
    </row>
    <row r="807" spans="2:11" x14ac:dyDescent="0.25">
      <c r="B807" s="79"/>
      <c r="C807" s="79"/>
      <c r="D807" s="79"/>
      <c r="E807" s="79"/>
      <c r="F807" s="79"/>
      <c r="G807" s="80"/>
      <c r="H807" s="79"/>
      <c r="I807" s="79"/>
      <c r="J807" s="79"/>
      <c r="K807" s="81"/>
    </row>
    <row r="808" spans="2:11" x14ac:dyDescent="0.25">
      <c r="B808" s="79"/>
      <c r="C808" s="79"/>
      <c r="D808" s="79"/>
      <c r="E808" s="79"/>
      <c r="F808" s="79"/>
      <c r="G808" s="80"/>
      <c r="H808" s="79"/>
      <c r="I808" s="79"/>
      <c r="J808" s="79"/>
      <c r="K808" s="81"/>
    </row>
    <row r="809" spans="2:11" x14ac:dyDescent="0.25">
      <c r="B809" s="79"/>
      <c r="C809" s="79"/>
      <c r="D809" s="79"/>
      <c r="E809" s="79"/>
      <c r="F809" s="79"/>
      <c r="G809" s="80"/>
      <c r="H809" s="79"/>
      <c r="I809" s="79"/>
      <c r="J809" s="79"/>
      <c r="K809" s="81"/>
    </row>
    <row r="810" spans="2:11" x14ac:dyDescent="0.25">
      <c r="B810" s="79"/>
      <c r="C810" s="79"/>
      <c r="D810" s="79"/>
      <c r="E810" s="79"/>
      <c r="F810" s="79"/>
      <c r="G810" s="80"/>
      <c r="H810" s="79"/>
      <c r="I810" s="79"/>
      <c r="J810" s="79"/>
      <c r="K810" s="81"/>
    </row>
    <row r="811" spans="2:11" x14ac:dyDescent="0.25">
      <c r="B811" s="79"/>
      <c r="C811" s="79"/>
      <c r="D811" s="79"/>
      <c r="E811" s="79"/>
      <c r="F811" s="79"/>
      <c r="G811" s="80"/>
      <c r="H811" s="79"/>
      <c r="I811" s="79"/>
      <c r="J811" s="79"/>
      <c r="K811" s="81"/>
    </row>
    <row r="812" spans="2:11" x14ac:dyDescent="0.25">
      <c r="B812" s="79"/>
      <c r="C812" s="79"/>
      <c r="D812" s="79"/>
      <c r="E812" s="79"/>
      <c r="F812" s="79"/>
      <c r="G812" s="80"/>
      <c r="H812" s="79"/>
      <c r="I812" s="79"/>
      <c r="J812" s="79"/>
      <c r="K812" s="81"/>
    </row>
    <row r="813" spans="2:11" x14ac:dyDescent="0.25">
      <c r="B813" s="79"/>
      <c r="C813" s="79"/>
      <c r="D813" s="79"/>
      <c r="E813" s="79"/>
      <c r="F813" s="79"/>
      <c r="G813" s="80"/>
      <c r="H813" s="79"/>
      <c r="I813" s="79"/>
      <c r="J813" s="79"/>
      <c r="K813" s="81"/>
    </row>
    <row r="814" spans="2:11" x14ac:dyDescent="0.25">
      <c r="B814" s="79"/>
      <c r="C814" s="79"/>
      <c r="D814" s="79"/>
      <c r="E814" s="79"/>
      <c r="F814" s="79"/>
      <c r="G814" s="80"/>
      <c r="H814" s="79"/>
      <c r="I814" s="79"/>
      <c r="J814" s="79"/>
      <c r="K814" s="81"/>
    </row>
    <row r="815" spans="2:11" x14ac:dyDescent="0.25">
      <c r="B815" s="79"/>
      <c r="C815" s="79"/>
      <c r="D815" s="79"/>
      <c r="E815" s="79"/>
      <c r="F815" s="79"/>
      <c r="G815" s="80"/>
      <c r="H815" s="79"/>
      <c r="I815" s="79"/>
      <c r="J815" s="79"/>
      <c r="K815" s="81"/>
    </row>
    <row r="816" spans="2:11" x14ac:dyDescent="0.25">
      <c r="B816" s="79"/>
      <c r="C816" s="79"/>
      <c r="D816" s="79"/>
      <c r="E816" s="79"/>
      <c r="F816" s="79"/>
      <c r="G816" s="80"/>
      <c r="H816" s="79"/>
      <c r="I816" s="79"/>
      <c r="J816" s="79"/>
      <c r="K816" s="81"/>
    </row>
    <row r="817" spans="2:11" x14ac:dyDescent="0.25">
      <c r="B817" s="79"/>
      <c r="C817" s="79"/>
      <c r="D817" s="79"/>
      <c r="E817" s="79"/>
      <c r="F817" s="79"/>
      <c r="G817" s="80"/>
      <c r="H817" s="79"/>
      <c r="I817" s="79"/>
      <c r="J817" s="79"/>
      <c r="K817" s="81"/>
    </row>
    <row r="818" spans="2:11" x14ac:dyDescent="0.25">
      <c r="B818" s="79"/>
      <c r="C818" s="79"/>
      <c r="D818" s="79"/>
      <c r="E818" s="79"/>
      <c r="F818" s="79"/>
      <c r="G818" s="80"/>
      <c r="H818" s="79"/>
      <c r="I818" s="79"/>
      <c r="J818" s="79"/>
      <c r="K818" s="81"/>
    </row>
    <row r="819" spans="2:11" x14ac:dyDescent="0.25">
      <c r="B819" s="79"/>
      <c r="C819" s="79"/>
      <c r="D819" s="79"/>
      <c r="E819" s="79"/>
      <c r="F819" s="79"/>
      <c r="G819" s="80"/>
      <c r="H819" s="79"/>
      <c r="I819" s="79"/>
      <c r="J819" s="79"/>
      <c r="K819" s="81"/>
    </row>
    <row r="820" spans="2:11" x14ac:dyDescent="0.25">
      <c r="B820" s="79"/>
      <c r="C820" s="79"/>
      <c r="D820" s="79"/>
      <c r="E820" s="79"/>
      <c r="F820" s="79"/>
      <c r="G820" s="80"/>
      <c r="H820" s="79"/>
      <c r="I820" s="79"/>
      <c r="J820" s="79"/>
      <c r="K820" s="81"/>
    </row>
    <row r="821" spans="2:11" x14ac:dyDescent="0.25">
      <c r="B821" s="79"/>
      <c r="C821" s="79"/>
      <c r="D821" s="79"/>
      <c r="E821" s="79"/>
      <c r="F821" s="79"/>
      <c r="G821" s="80"/>
      <c r="H821" s="79"/>
      <c r="I821" s="79"/>
      <c r="J821" s="79"/>
      <c r="K821" s="81"/>
    </row>
    <row r="822" spans="2:11" x14ac:dyDescent="0.25">
      <c r="B822" s="79"/>
      <c r="C822" s="79"/>
      <c r="D822" s="79"/>
      <c r="E822" s="79"/>
      <c r="F822" s="79"/>
      <c r="G822" s="80"/>
      <c r="H822" s="79"/>
      <c r="I822" s="79"/>
      <c r="J822" s="79"/>
      <c r="K822" s="81"/>
    </row>
    <row r="823" spans="2:11" x14ac:dyDescent="0.25">
      <c r="B823" s="79"/>
      <c r="C823" s="79"/>
      <c r="D823" s="79"/>
      <c r="E823" s="79"/>
      <c r="F823" s="79"/>
      <c r="G823" s="80"/>
      <c r="H823" s="79"/>
      <c r="I823" s="79"/>
      <c r="J823" s="79"/>
      <c r="K823" s="81"/>
    </row>
    <row r="824" spans="2:11" x14ac:dyDescent="0.25">
      <c r="B824" s="79"/>
      <c r="C824" s="79"/>
      <c r="D824" s="79"/>
      <c r="E824" s="79"/>
      <c r="F824" s="79"/>
      <c r="G824" s="80"/>
      <c r="H824" s="79"/>
      <c r="I824" s="79"/>
      <c r="J824" s="79"/>
      <c r="K824" s="81"/>
    </row>
    <row r="825" spans="2:11" x14ac:dyDescent="0.25">
      <c r="B825" s="79"/>
      <c r="C825" s="79"/>
      <c r="D825" s="79"/>
      <c r="E825" s="79"/>
      <c r="F825" s="79"/>
      <c r="G825" s="80"/>
      <c r="H825" s="79"/>
      <c r="I825" s="79"/>
      <c r="J825" s="79"/>
      <c r="K825" s="81"/>
    </row>
    <row r="826" spans="2:11" x14ac:dyDescent="0.25">
      <c r="B826" s="79"/>
      <c r="C826" s="79"/>
      <c r="D826" s="79"/>
      <c r="E826" s="79"/>
      <c r="F826" s="79"/>
      <c r="G826" s="80"/>
      <c r="H826" s="79"/>
      <c r="I826" s="79"/>
      <c r="J826" s="79"/>
      <c r="K826" s="81"/>
    </row>
    <row r="827" spans="2:11" x14ac:dyDescent="0.25">
      <c r="B827" s="79"/>
      <c r="C827" s="79"/>
      <c r="D827" s="79"/>
      <c r="E827" s="79"/>
      <c r="F827" s="79"/>
      <c r="G827" s="80"/>
      <c r="H827" s="79"/>
      <c r="I827" s="79"/>
      <c r="J827" s="79"/>
      <c r="K827" s="81"/>
    </row>
    <row r="828" spans="2:11" x14ac:dyDescent="0.25">
      <c r="B828" s="79"/>
      <c r="C828" s="79"/>
      <c r="D828" s="79"/>
      <c r="E828" s="79"/>
      <c r="F828" s="79"/>
      <c r="G828" s="80"/>
      <c r="H828" s="79"/>
      <c r="I828" s="79"/>
      <c r="J828" s="79"/>
      <c r="K828" s="81"/>
    </row>
    <row r="829" spans="2:11" x14ac:dyDescent="0.25">
      <c r="B829" s="79"/>
      <c r="C829" s="79"/>
      <c r="D829" s="79"/>
      <c r="E829" s="79"/>
      <c r="F829" s="79"/>
      <c r="G829" s="80"/>
      <c r="H829" s="79"/>
      <c r="I829" s="79"/>
      <c r="J829" s="79"/>
      <c r="K829" s="81"/>
    </row>
    <row r="830" spans="2:11" x14ac:dyDescent="0.25">
      <c r="B830" s="79"/>
      <c r="C830" s="79"/>
      <c r="D830" s="79"/>
      <c r="E830" s="79"/>
      <c r="F830" s="79"/>
      <c r="G830" s="80"/>
      <c r="H830" s="79"/>
      <c r="I830" s="79"/>
      <c r="J830" s="79"/>
      <c r="K830" s="81"/>
    </row>
    <row r="831" spans="2:11" x14ac:dyDescent="0.25">
      <c r="B831" s="79"/>
      <c r="C831" s="79"/>
      <c r="D831" s="79"/>
      <c r="E831" s="79"/>
      <c r="F831" s="79"/>
      <c r="G831" s="80"/>
      <c r="H831" s="79"/>
      <c r="I831" s="79"/>
      <c r="J831" s="79"/>
      <c r="K831" s="81"/>
    </row>
    <row r="832" spans="2:11" x14ac:dyDescent="0.25">
      <c r="B832" s="79"/>
      <c r="C832" s="79"/>
      <c r="D832" s="79"/>
      <c r="E832" s="79"/>
      <c r="F832" s="79"/>
      <c r="G832" s="80"/>
      <c r="H832" s="79"/>
      <c r="I832" s="79"/>
      <c r="J832" s="79"/>
      <c r="K832" s="81"/>
    </row>
    <row r="833" spans="2:11" x14ac:dyDescent="0.25">
      <c r="B833" s="79"/>
      <c r="C833" s="79"/>
      <c r="D833" s="79"/>
      <c r="E833" s="79"/>
      <c r="F833" s="79"/>
      <c r="G833" s="80"/>
      <c r="H833" s="79"/>
      <c r="I833" s="79"/>
      <c r="J833" s="79"/>
      <c r="K833" s="81"/>
    </row>
    <row r="834" spans="2:11" x14ac:dyDescent="0.25">
      <c r="B834" s="79"/>
      <c r="C834" s="79"/>
      <c r="D834" s="79"/>
      <c r="E834" s="79"/>
      <c r="F834" s="79"/>
      <c r="G834" s="80"/>
      <c r="H834" s="79"/>
      <c r="I834" s="79"/>
      <c r="J834" s="79"/>
      <c r="K834" s="81"/>
    </row>
    <row r="835" spans="2:11" x14ac:dyDescent="0.25">
      <c r="B835" s="79"/>
      <c r="C835" s="79"/>
      <c r="D835" s="79"/>
      <c r="E835" s="79"/>
      <c r="F835" s="79"/>
      <c r="G835" s="80"/>
      <c r="H835" s="79"/>
      <c r="I835" s="79"/>
      <c r="J835" s="79"/>
      <c r="K835" s="81"/>
    </row>
    <row r="836" spans="2:11" x14ac:dyDescent="0.25">
      <c r="B836" s="79"/>
      <c r="C836" s="79"/>
      <c r="D836" s="79"/>
      <c r="E836" s="79"/>
      <c r="F836" s="79"/>
      <c r="G836" s="80"/>
      <c r="H836" s="79"/>
      <c r="I836" s="79"/>
      <c r="J836" s="79"/>
      <c r="K836" s="81"/>
    </row>
    <row r="837" spans="2:11" x14ac:dyDescent="0.25">
      <c r="B837" s="79"/>
      <c r="C837" s="79"/>
      <c r="D837" s="79"/>
      <c r="E837" s="79"/>
      <c r="F837" s="79"/>
      <c r="G837" s="80"/>
      <c r="H837" s="79"/>
      <c r="I837" s="79"/>
      <c r="J837" s="79"/>
      <c r="K837" s="81"/>
    </row>
    <row r="838" spans="2:11" x14ac:dyDescent="0.25">
      <c r="B838" s="79"/>
      <c r="C838" s="79"/>
      <c r="D838" s="79"/>
      <c r="E838" s="79"/>
      <c r="F838" s="79"/>
      <c r="G838" s="80"/>
      <c r="H838" s="79"/>
      <c r="I838" s="79"/>
      <c r="J838" s="79"/>
      <c r="K838" s="81"/>
    </row>
    <row r="839" spans="2:11" x14ac:dyDescent="0.25">
      <c r="B839" s="79"/>
      <c r="C839" s="79"/>
      <c r="D839" s="79"/>
      <c r="E839" s="79"/>
      <c r="F839" s="79"/>
      <c r="G839" s="80"/>
      <c r="H839" s="79"/>
      <c r="I839" s="79"/>
      <c r="J839" s="79"/>
      <c r="K839" s="81"/>
    </row>
    <row r="840" spans="2:11" x14ac:dyDescent="0.25">
      <c r="B840" s="79"/>
      <c r="C840" s="79"/>
      <c r="D840" s="79"/>
      <c r="E840" s="79"/>
      <c r="F840" s="79"/>
      <c r="G840" s="80"/>
      <c r="H840" s="79"/>
      <c r="I840" s="79"/>
      <c r="J840" s="79"/>
      <c r="K840" s="81"/>
    </row>
    <row r="841" spans="2:11" x14ac:dyDescent="0.25">
      <c r="B841" s="79"/>
      <c r="C841" s="79"/>
      <c r="D841" s="79"/>
      <c r="E841" s="79"/>
      <c r="F841" s="79"/>
      <c r="G841" s="80"/>
      <c r="H841" s="79"/>
      <c r="I841" s="79"/>
      <c r="J841" s="79"/>
      <c r="K841" s="81"/>
    </row>
    <row r="842" spans="2:11" x14ac:dyDescent="0.25">
      <c r="B842" s="79"/>
      <c r="C842" s="79"/>
      <c r="D842" s="79"/>
      <c r="E842" s="79"/>
      <c r="F842" s="79"/>
      <c r="G842" s="80"/>
      <c r="H842" s="79"/>
      <c r="I842" s="79"/>
      <c r="J842" s="79"/>
      <c r="K842" s="81"/>
    </row>
    <row r="843" spans="2:11" x14ac:dyDescent="0.25">
      <c r="B843" s="79"/>
      <c r="C843" s="79"/>
      <c r="D843" s="79"/>
      <c r="E843" s="79"/>
      <c r="F843" s="79"/>
      <c r="G843" s="80"/>
      <c r="H843" s="79"/>
      <c r="I843" s="79"/>
      <c r="J843" s="79"/>
      <c r="K843" s="81"/>
    </row>
    <row r="844" spans="2:11" x14ac:dyDescent="0.25">
      <c r="B844" s="79"/>
      <c r="C844" s="79"/>
      <c r="D844" s="79"/>
      <c r="E844" s="79"/>
      <c r="F844" s="79"/>
      <c r="G844" s="80"/>
      <c r="H844" s="79"/>
      <c r="I844" s="79"/>
      <c r="J844" s="79"/>
      <c r="K844" s="81"/>
    </row>
    <row r="845" spans="2:11" x14ac:dyDescent="0.25">
      <c r="B845" s="79"/>
      <c r="C845" s="79"/>
      <c r="D845" s="79"/>
      <c r="E845" s="79"/>
      <c r="F845" s="79"/>
      <c r="G845" s="80"/>
      <c r="H845" s="79"/>
      <c r="I845" s="79"/>
      <c r="J845" s="79"/>
      <c r="K845" s="81"/>
    </row>
    <row r="846" spans="2:11" x14ac:dyDescent="0.25">
      <c r="B846" s="79"/>
      <c r="C846" s="79"/>
      <c r="D846" s="79"/>
      <c r="E846" s="79"/>
      <c r="F846" s="79"/>
      <c r="G846" s="80"/>
      <c r="H846" s="79"/>
      <c r="I846" s="79"/>
      <c r="J846" s="79"/>
      <c r="K846" s="81"/>
    </row>
    <row r="847" spans="2:11" x14ac:dyDescent="0.25">
      <c r="B847" s="79"/>
      <c r="C847" s="79"/>
      <c r="D847" s="79"/>
      <c r="E847" s="79"/>
      <c r="F847" s="79"/>
      <c r="G847" s="80"/>
      <c r="H847" s="79"/>
      <c r="I847" s="79"/>
      <c r="J847" s="79"/>
      <c r="K847" s="81"/>
    </row>
    <row r="848" spans="2:11" x14ac:dyDescent="0.25">
      <c r="B848" s="79"/>
      <c r="C848" s="79"/>
      <c r="D848" s="79"/>
      <c r="E848" s="79"/>
      <c r="F848" s="79"/>
      <c r="G848" s="80"/>
      <c r="H848" s="79"/>
      <c r="I848" s="79"/>
      <c r="J848" s="79"/>
      <c r="K848" s="81"/>
    </row>
    <row r="849" spans="2:11" x14ac:dyDescent="0.25">
      <c r="B849" s="79"/>
      <c r="C849" s="79"/>
      <c r="D849" s="79"/>
      <c r="E849" s="79"/>
      <c r="F849" s="79"/>
      <c r="G849" s="80"/>
      <c r="H849" s="79"/>
      <c r="I849" s="79"/>
      <c r="J849" s="79"/>
      <c r="K849" s="81"/>
    </row>
    <row r="850" spans="2:11" x14ac:dyDescent="0.25">
      <c r="B850" s="79"/>
      <c r="C850" s="79"/>
      <c r="D850" s="79"/>
      <c r="E850" s="79"/>
      <c r="F850" s="79"/>
      <c r="G850" s="80"/>
      <c r="H850" s="79"/>
      <c r="I850" s="79"/>
      <c r="J850" s="79"/>
      <c r="K850" s="81"/>
    </row>
    <row r="851" spans="2:11" x14ac:dyDescent="0.25">
      <c r="B851" s="79"/>
      <c r="C851" s="79"/>
      <c r="D851" s="79"/>
      <c r="E851" s="79"/>
      <c r="F851" s="79"/>
      <c r="G851" s="80"/>
      <c r="H851" s="79"/>
      <c r="I851" s="79"/>
      <c r="J851" s="79"/>
      <c r="K851" s="81"/>
    </row>
    <row r="852" spans="2:11" x14ac:dyDescent="0.25">
      <c r="B852" s="79"/>
      <c r="C852" s="79"/>
      <c r="D852" s="79"/>
      <c r="E852" s="79"/>
      <c r="F852" s="79"/>
      <c r="G852" s="80"/>
      <c r="H852" s="79"/>
      <c r="I852" s="79"/>
      <c r="J852" s="79"/>
      <c r="K852" s="81"/>
    </row>
    <row r="853" spans="2:11" x14ac:dyDescent="0.25">
      <c r="B853" s="79"/>
      <c r="C853" s="79"/>
      <c r="D853" s="79"/>
      <c r="E853" s="79"/>
      <c r="F853" s="79"/>
      <c r="G853" s="80"/>
      <c r="H853" s="79"/>
      <c r="I853" s="79"/>
      <c r="J853" s="79"/>
      <c r="K853" s="81"/>
    </row>
    <row r="854" spans="2:11" x14ac:dyDescent="0.25">
      <c r="B854" s="79"/>
      <c r="C854" s="79"/>
      <c r="D854" s="79"/>
      <c r="E854" s="79"/>
      <c r="F854" s="79"/>
      <c r="G854" s="80"/>
      <c r="H854" s="79"/>
      <c r="I854" s="79"/>
      <c r="J854" s="79"/>
      <c r="K854" s="81"/>
    </row>
    <row r="855" spans="2:11" x14ac:dyDescent="0.25">
      <c r="B855" s="79"/>
      <c r="C855" s="79"/>
      <c r="D855" s="79"/>
      <c r="E855" s="79"/>
      <c r="F855" s="79"/>
      <c r="G855" s="80"/>
      <c r="H855" s="79"/>
      <c r="I855" s="79"/>
      <c r="J855" s="79"/>
      <c r="K855" s="81"/>
    </row>
    <row r="856" spans="2:11" x14ac:dyDescent="0.25">
      <c r="B856" s="79"/>
      <c r="C856" s="79"/>
      <c r="D856" s="79"/>
      <c r="E856" s="79"/>
      <c r="F856" s="79"/>
      <c r="G856" s="80"/>
      <c r="H856" s="79"/>
      <c r="I856" s="79"/>
      <c r="J856" s="79"/>
      <c r="K856" s="81"/>
    </row>
    <row r="857" spans="2:11" x14ac:dyDescent="0.25">
      <c r="B857" s="79"/>
      <c r="C857" s="79"/>
      <c r="D857" s="79"/>
      <c r="E857" s="79"/>
      <c r="F857" s="79"/>
      <c r="G857" s="80"/>
      <c r="H857" s="79"/>
      <c r="I857" s="79"/>
      <c r="J857" s="79"/>
      <c r="K857" s="81"/>
    </row>
    <row r="858" spans="2:11" x14ac:dyDescent="0.25">
      <c r="B858" s="79"/>
      <c r="C858" s="79"/>
      <c r="D858" s="79"/>
      <c r="E858" s="79"/>
      <c r="F858" s="79"/>
      <c r="G858" s="80"/>
      <c r="H858" s="79"/>
      <c r="I858" s="79"/>
      <c r="J858" s="79"/>
      <c r="K858" s="81"/>
    </row>
    <row r="859" spans="2:11" x14ac:dyDescent="0.25">
      <c r="B859" s="79"/>
      <c r="C859" s="79"/>
      <c r="D859" s="79"/>
      <c r="E859" s="79"/>
      <c r="F859" s="79"/>
      <c r="G859" s="80"/>
      <c r="H859" s="79"/>
      <c r="I859" s="79"/>
      <c r="J859" s="79"/>
      <c r="K859" s="81"/>
    </row>
    <row r="860" spans="2:11" x14ac:dyDescent="0.25">
      <c r="B860" s="79"/>
      <c r="C860" s="79"/>
      <c r="D860" s="79"/>
      <c r="E860" s="79"/>
      <c r="F860" s="79"/>
      <c r="G860" s="80"/>
      <c r="H860" s="79"/>
      <c r="I860" s="79"/>
      <c r="J860" s="79"/>
      <c r="K860" s="81"/>
    </row>
    <row r="861" spans="2:11" x14ac:dyDescent="0.25">
      <c r="B861" s="79"/>
      <c r="C861" s="79"/>
      <c r="D861" s="79"/>
      <c r="E861" s="79"/>
      <c r="F861" s="79"/>
      <c r="G861" s="80"/>
      <c r="H861" s="79"/>
      <c r="I861" s="79"/>
      <c r="J861" s="79"/>
      <c r="K861" s="81"/>
    </row>
    <row r="862" spans="2:11" x14ac:dyDescent="0.25">
      <c r="B862" s="79"/>
      <c r="C862" s="79"/>
      <c r="D862" s="79"/>
      <c r="E862" s="79"/>
      <c r="F862" s="79"/>
      <c r="G862" s="80"/>
      <c r="H862" s="79"/>
      <c r="I862" s="79"/>
      <c r="J862" s="79"/>
      <c r="K862" s="81"/>
    </row>
    <row r="863" spans="2:11" x14ac:dyDescent="0.25">
      <c r="B863" s="79"/>
      <c r="C863" s="79"/>
      <c r="D863" s="79"/>
      <c r="E863" s="79"/>
      <c r="F863" s="79"/>
      <c r="G863" s="80"/>
      <c r="H863" s="79"/>
      <c r="I863" s="79"/>
      <c r="J863" s="79"/>
      <c r="K863" s="81"/>
    </row>
    <row r="864" spans="2:11" x14ac:dyDescent="0.25">
      <c r="B864" s="79"/>
      <c r="C864" s="79"/>
      <c r="D864" s="79"/>
      <c r="E864" s="79"/>
      <c r="F864" s="79"/>
      <c r="G864" s="80"/>
      <c r="H864" s="79"/>
      <c r="I864" s="79"/>
      <c r="J864" s="79"/>
      <c r="K864" s="81"/>
    </row>
    <row r="865" spans="2:11" x14ac:dyDescent="0.25">
      <c r="B865" s="79"/>
      <c r="C865" s="79"/>
      <c r="D865" s="79"/>
      <c r="E865" s="79"/>
      <c r="F865" s="79"/>
      <c r="G865" s="80"/>
      <c r="H865" s="79"/>
      <c r="I865" s="79"/>
      <c r="J865" s="79"/>
      <c r="K865" s="81"/>
    </row>
    <row r="866" spans="2:11" x14ac:dyDescent="0.25">
      <c r="B866" s="79"/>
      <c r="C866" s="79"/>
      <c r="D866" s="79"/>
      <c r="E866" s="79"/>
      <c r="F866" s="79"/>
      <c r="G866" s="80"/>
      <c r="H866" s="79"/>
      <c r="I866" s="79"/>
      <c r="J866" s="79"/>
      <c r="K866" s="81"/>
    </row>
    <row r="867" spans="2:11" x14ac:dyDescent="0.25">
      <c r="B867" s="79"/>
      <c r="C867" s="79"/>
      <c r="D867" s="79"/>
      <c r="E867" s="79"/>
      <c r="F867" s="79"/>
      <c r="G867" s="80"/>
      <c r="H867" s="79"/>
      <c r="I867" s="79"/>
      <c r="J867" s="79"/>
      <c r="K867" s="81"/>
    </row>
    <row r="868" spans="2:11" x14ac:dyDescent="0.25">
      <c r="B868" s="79"/>
      <c r="C868" s="79"/>
      <c r="D868" s="79"/>
      <c r="E868" s="79"/>
      <c r="F868" s="79"/>
      <c r="G868" s="80"/>
      <c r="H868" s="79"/>
      <c r="I868" s="79"/>
      <c r="J868" s="79"/>
      <c r="K868" s="81"/>
    </row>
    <row r="869" spans="2:11" x14ac:dyDescent="0.25">
      <c r="B869" s="79"/>
      <c r="C869" s="79"/>
      <c r="D869" s="79"/>
      <c r="E869" s="79"/>
      <c r="F869" s="79"/>
      <c r="G869" s="80"/>
      <c r="H869" s="79"/>
      <c r="I869" s="79"/>
      <c r="J869" s="79"/>
      <c r="K869" s="81"/>
    </row>
    <row r="870" spans="2:11" x14ac:dyDescent="0.25">
      <c r="B870" s="79"/>
      <c r="C870" s="79"/>
      <c r="D870" s="79"/>
      <c r="E870" s="79"/>
      <c r="F870" s="79"/>
      <c r="G870" s="80"/>
      <c r="H870" s="79"/>
      <c r="I870" s="79"/>
      <c r="J870" s="79"/>
      <c r="K870" s="81"/>
    </row>
    <row r="871" spans="2:11" x14ac:dyDescent="0.25">
      <c r="B871" s="79"/>
      <c r="C871" s="79"/>
      <c r="D871" s="79"/>
      <c r="E871" s="79"/>
      <c r="F871" s="79"/>
      <c r="G871" s="80"/>
      <c r="H871" s="79"/>
      <c r="I871" s="79"/>
      <c r="J871" s="79"/>
      <c r="K871" s="81"/>
    </row>
    <row r="872" spans="2:11" x14ac:dyDescent="0.25">
      <c r="B872" s="79"/>
      <c r="C872" s="79"/>
      <c r="D872" s="79"/>
      <c r="E872" s="79"/>
      <c r="F872" s="79"/>
      <c r="G872" s="80"/>
      <c r="H872" s="79"/>
      <c r="I872" s="79"/>
      <c r="J872" s="79"/>
      <c r="K872" s="81"/>
    </row>
    <row r="873" spans="2:11" x14ac:dyDescent="0.25">
      <c r="B873" s="79"/>
      <c r="C873" s="79"/>
      <c r="D873" s="79"/>
      <c r="E873" s="79"/>
      <c r="F873" s="79"/>
      <c r="G873" s="80"/>
      <c r="H873" s="79"/>
      <c r="I873" s="79"/>
      <c r="J873" s="79"/>
      <c r="K873" s="81"/>
    </row>
    <row r="874" spans="2:11" x14ac:dyDescent="0.25">
      <c r="B874" s="79"/>
      <c r="C874" s="79"/>
      <c r="D874" s="79"/>
      <c r="E874" s="79"/>
      <c r="F874" s="79"/>
      <c r="G874" s="80"/>
      <c r="H874" s="79"/>
      <c r="I874" s="79"/>
      <c r="J874" s="79"/>
      <c r="K874" s="81"/>
    </row>
    <row r="875" spans="2:11" x14ac:dyDescent="0.25">
      <c r="B875" s="79"/>
      <c r="C875" s="79"/>
      <c r="D875" s="79"/>
      <c r="E875" s="79"/>
      <c r="F875" s="79"/>
      <c r="G875" s="80"/>
      <c r="H875" s="79"/>
      <c r="I875" s="79"/>
      <c r="J875" s="79"/>
      <c r="K875" s="81"/>
    </row>
    <row r="876" spans="2:11" x14ac:dyDescent="0.25">
      <c r="B876" s="79"/>
      <c r="C876" s="79"/>
      <c r="D876" s="79"/>
      <c r="E876" s="79"/>
      <c r="F876" s="79"/>
      <c r="G876" s="80"/>
      <c r="H876" s="79"/>
      <c r="I876" s="79"/>
      <c r="J876" s="79"/>
      <c r="K876" s="81"/>
    </row>
    <row r="877" spans="2:11" x14ac:dyDescent="0.25">
      <c r="B877" s="79"/>
      <c r="C877" s="79"/>
      <c r="D877" s="79"/>
      <c r="E877" s="79"/>
      <c r="F877" s="79"/>
      <c r="G877" s="80"/>
      <c r="H877" s="79"/>
      <c r="I877" s="79"/>
      <c r="J877" s="79"/>
      <c r="K877" s="81"/>
    </row>
    <row r="878" spans="2:11" x14ac:dyDescent="0.25">
      <c r="B878" s="79"/>
      <c r="C878" s="79"/>
      <c r="D878" s="79"/>
      <c r="E878" s="79"/>
      <c r="F878" s="79"/>
      <c r="G878" s="80"/>
      <c r="H878" s="79"/>
      <c r="I878" s="79"/>
      <c r="J878" s="79"/>
      <c r="K878" s="81"/>
    </row>
    <row r="879" spans="2:11" x14ac:dyDescent="0.25">
      <c r="B879" s="79"/>
      <c r="C879" s="79"/>
      <c r="D879" s="79"/>
      <c r="E879" s="79"/>
      <c r="F879" s="79"/>
      <c r="G879" s="80"/>
      <c r="H879" s="79"/>
      <c r="I879" s="79"/>
      <c r="J879" s="79"/>
      <c r="K879" s="81"/>
    </row>
    <row r="880" spans="2:11" x14ac:dyDescent="0.25">
      <c r="B880" s="79"/>
      <c r="C880" s="79"/>
      <c r="D880" s="79"/>
      <c r="E880" s="79"/>
      <c r="F880" s="79"/>
      <c r="G880" s="80"/>
      <c r="H880" s="79"/>
      <c r="I880" s="79"/>
      <c r="J880" s="79"/>
      <c r="K880" s="81"/>
    </row>
    <row r="881" spans="2:11" x14ac:dyDescent="0.25">
      <c r="B881" s="79"/>
      <c r="C881" s="79"/>
      <c r="D881" s="79"/>
      <c r="E881" s="79"/>
      <c r="F881" s="79"/>
      <c r="G881" s="80"/>
      <c r="H881" s="79"/>
      <c r="I881" s="79"/>
      <c r="J881" s="79"/>
      <c r="K881" s="81"/>
    </row>
    <row r="882" spans="2:11" x14ac:dyDescent="0.25">
      <c r="B882" s="79"/>
      <c r="C882" s="79"/>
      <c r="D882" s="79"/>
      <c r="E882" s="79"/>
      <c r="F882" s="79"/>
      <c r="G882" s="80"/>
      <c r="H882" s="79"/>
      <c r="I882" s="79"/>
      <c r="J882" s="79"/>
      <c r="K882" s="81"/>
    </row>
    <row r="883" spans="2:11" x14ac:dyDescent="0.25">
      <c r="B883" s="79"/>
      <c r="C883" s="79"/>
      <c r="D883" s="79"/>
      <c r="E883" s="79"/>
      <c r="F883" s="79"/>
      <c r="G883" s="80"/>
      <c r="H883" s="79"/>
      <c r="I883" s="79"/>
      <c r="J883" s="79"/>
      <c r="K883" s="81"/>
    </row>
    <row r="884" spans="2:11" x14ac:dyDescent="0.25">
      <c r="B884" s="79"/>
      <c r="C884" s="79"/>
      <c r="D884" s="79"/>
      <c r="E884" s="79"/>
      <c r="F884" s="79"/>
      <c r="G884" s="80"/>
      <c r="H884" s="79"/>
      <c r="I884" s="79"/>
      <c r="J884" s="79"/>
      <c r="K884" s="81"/>
    </row>
    <row r="885" spans="2:11" x14ac:dyDescent="0.25">
      <c r="B885" s="79"/>
      <c r="C885" s="79"/>
      <c r="D885" s="79"/>
      <c r="E885" s="79"/>
      <c r="F885" s="79"/>
      <c r="G885" s="80"/>
      <c r="H885" s="79"/>
      <c r="I885" s="79"/>
      <c r="J885" s="79"/>
      <c r="K885" s="81"/>
    </row>
    <row r="886" spans="2:11" x14ac:dyDescent="0.25">
      <c r="B886" s="79"/>
      <c r="C886" s="79"/>
      <c r="D886" s="79"/>
      <c r="E886" s="79"/>
      <c r="F886" s="79"/>
      <c r="G886" s="80"/>
      <c r="H886" s="79"/>
      <c r="I886" s="79"/>
      <c r="J886" s="79"/>
      <c r="K886" s="81"/>
    </row>
    <row r="887" spans="2:11" x14ac:dyDescent="0.25">
      <c r="B887" s="79"/>
      <c r="C887" s="79"/>
      <c r="D887" s="79"/>
      <c r="E887" s="79"/>
      <c r="F887" s="79"/>
      <c r="G887" s="80"/>
      <c r="H887" s="79"/>
      <c r="I887" s="79"/>
      <c r="J887" s="79"/>
      <c r="K887" s="81"/>
    </row>
    <row r="888" spans="2:11" x14ac:dyDescent="0.25">
      <c r="B888" s="79"/>
      <c r="C888" s="79"/>
      <c r="D888" s="79"/>
      <c r="E888" s="79"/>
      <c r="F888" s="79"/>
      <c r="G888" s="80"/>
      <c r="H888" s="79"/>
      <c r="I888" s="79"/>
      <c r="J888" s="79"/>
      <c r="K888" s="81"/>
    </row>
    <row r="889" spans="2:11" x14ac:dyDescent="0.25">
      <c r="B889" s="79"/>
      <c r="C889" s="79"/>
      <c r="D889" s="79"/>
      <c r="E889" s="79"/>
      <c r="F889" s="79"/>
      <c r="G889" s="80"/>
      <c r="H889" s="79"/>
      <c r="I889" s="79"/>
      <c r="J889" s="79"/>
      <c r="K889" s="81"/>
    </row>
    <row r="890" spans="2:11" x14ac:dyDescent="0.25">
      <c r="B890" s="79"/>
      <c r="C890" s="79"/>
      <c r="D890" s="79"/>
      <c r="E890" s="79"/>
      <c r="F890" s="79"/>
      <c r="G890" s="80"/>
      <c r="H890" s="79"/>
      <c r="I890" s="79"/>
      <c r="J890" s="79"/>
      <c r="K890" s="81"/>
    </row>
    <row r="891" spans="2:11" x14ac:dyDescent="0.25">
      <c r="B891" s="79"/>
      <c r="C891" s="79"/>
      <c r="D891" s="79"/>
      <c r="E891" s="79"/>
      <c r="F891" s="79"/>
      <c r="G891" s="80"/>
      <c r="H891" s="79"/>
      <c r="I891" s="79"/>
      <c r="J891" s="79"/>
      <c r="K891" s="81"/>
    </row>
    <row r="892" spans="2:11" x14ac:dyDescent="0.25">
      <c r="B892" s="79"/>
      <c r="C892" s="79"/>
      <c r="D892" s="79"/>
      <c r="E892" s="79"/>
      <c r="F892" s="79"/>
      <c r="G892" s="80"/>
      <c r="H892" s="79"/>
      <c r="I892" s="79"/>
      <c r="J892" s="79"/>
      <c r="K892" s="81"/>
    </row>
    <row r="893" spans="2:11" x14ac:dyDescent="0.25">
      <c r="B893" s="79"/>
      <c r="C893" s="79"/>
      <c r="D893" s="79"/>
      <c r="E893" s="79"/>
      <c r="F893" s="79"/>
      <c r="G893" s="80"/>
      <c r="H893" s="79"/>
      <c r="I893" s="79"/>
      <c r="J893" s="79"/>
      <c r="K893" s="81"/>
    </row>
    <row r="894" spans="2:11" x14ac:dyDescent="0.25">
      <c r="B894" s="79"/>
      <c r="C894" s="79"/>
      <c r="D894" s="79"/>
      <c r="E894" s="79"/>
      <c r="F894" s="79"/>
      <c r="G894" s="80"/>
      <c r="H894" s="79"/>
      <c r="I894" s="79"/>
      <c r="J894" s="79"/>
      <c r="K894" s="81"/>
    </row>
    <row r="895" spans="2:11" x14ac:dyDescent="0.25">
      <c r="B895" s="79"/>
      <c r="C895" s="79"/>
      <c r="D895" s="79"/>
      <c r="E895" s="79"/>
      <c r="F895" s="79"/>
      <c r="G895" s="80"/>
      <c r="H895" s="79"/>
      <c r="I895" s="79"/>
      <c r="J895" s="79"/>
      <c r="K895" s="81"/>
    </row>
    <row r="896" spans="2:11" x14ac:dyDescent="0.25">
      <c r="B896" s="79"/>
      <c r="C896" s="79"/>
      <c r="D896" s="79"/>
      <c r="E896" s="79"/>
      <c r="F896" s="79"/>
      <c r="G896" s="80"/>
      <c r="H896" s="79"/>
      <c r="I896" s="79"/>
      <c r="J896" s="79"/>
      <c r="K896" s="81"/>
    </row>
    <row r="897" spans="2:11" x14ac:dyDescent="0.25">
      <c r="B897" s="79"/>
      <c r="C897" s="79"/>
      <c r="D897" s="79"/>
      <c r="E897" s="79"/>
      <c r="F897" s="79"/>
      <c r="G897" s="80"/>
      <c r="H897" s="79"/>
      <c r="I897" s="79"/>
      <c r="J897" s="79"/>
      <c r="K897" s="81"/>
    </row>
    <row r="898" spans="2:11" x14ac:dyDescent="0.25">
      <c r="B898" s="79"/>
      <c r="C898" s="79"/>
      <c r="D898" s="79"/>
      <c r="E898" s="79"/>
      <c r="F898" s="79"/>
      <c r="G898" s="80"/>
      <c r="H898" s="79"/>
      <c r="I898" s="79"/>
      <c r="J898" s="79"/>
      <c r="K898" s="81"/>
    </row>
    <row r="899" spans="2:11" x14ac:dyDescent="0.25">
      <c r="B899" s="79"/>
      <c r="C899" s="79"/>
      <c r="D899" s="79"/>
      <c r="E899" s="79"/>
      <c r="F899" s="79"/>
      <c r="G899" s="80"/>
      <c r="H899" s="79"/>
      <c r="I899" s="79"/>
      <c r="J899" s="79"/>
      <c r="K899" s="81"/>
    </row>
    <row r="900" spans="2:11" x14ac:dyDescent="0.25">
      <c r="B900" s="79"/>
      <c r="C900" s="79"/>
      <c r="D900" s="79"/>
      <c r="E900" s="79"/>
      <c r="F900" s="79"/>
      <c r="G900" s="80"/>
      <c r="H900" s="79"/>
      <c r="I900" s="79"/>
      <c r="J900" s="79"/>
      <c r="K900" s="81"/>
    </row>
    <row r="901" spans="2:11" x14ac:dyDescent="0.25">
      <c r="B901" s="79"/>
      <c r="C901" s="79"/>
      <c r="D901" s="79"/>
      <c r="E901" s="79"/>
      <c r="F901" s="79"/>
      <c r="G901" s="80"/>
      <c r="H901" s="79"/>
      <c r="I901" s="79"/>
      <c r="J901" s="79"/>
      <c r="K901" s="81"/>
    </row>
    <row r="902" spans="2:11" x14ac:dyDescent="0.25">
      <c r="B902" s="79"/>
      <c r="C902" s="79"/>
      <c r="D902" s="79"/>
      <c r="E902" s="79"/>
      <c r="F902" s="79"/>
      <c r="G902" s="80"/>
      <c r="H902" s="79"/>
      <c r="I902" s="79"/>
      <c r="J902" s="79"/>
      <c r="K902" s="81"/>
    </row>
    <row r="903" spans="2:11" x14ac:dyDescent="0.25">
      <c r="B903" s="79"/>
      <c r="C903" s="79"/>
      <c r="D903" s="79"/>
      <c r="E903" s="79"/>
      <c r="F903" s="79"/>
      <c r="G903" s="80"/>
      <c r="H903" s="79"/>
      <c r="I903" s="79"/>
      <c r="J903" s="79"/>
      <c r="K903" s="81"/>
    </row>
    <row r="904" spans="2:11" x14ac:dyDescent="0.25">
      <c r="B904" s="79"/>
      <c r="C904" s="79"/>
      <c r="D904" s="79"/>
      <c r="E904" s="79"/>
      <c r="F904" s="79"/>
      <c r="G904" s="80"/>
      <c r="H904" s="79"/>
      <c r="I904" s="79"/>
      <c r="J904" s="79"/>
      <c r="K904" s="81"/>
    </row>
    <row r="905" spans="2:11" x14ac:dyDescent="0.25">
      <c r="B905" s="79"/>
      <c r="C905" s="79"/>
      <c r="D905" s="79"/>
      <c r="E905" s="79"/>
      <c r="F905" s="79"/>
      <c r="G905" s="80"/>
      <c r="H905" s="79"/>
      <c r="I905" s="79"/>
      <c r="J905" s="79"/>
      <c r="K905" s="81"/>
    </row>
    <row r="906" spans="2:11" x14ac:dyDescent="0.25">
      <c r="B906" s="79"/>
      <c r="C906" s="79"/>
      <c r="D906" s="79"/>
      <c r="E906" s="79"/>
      <c r="F906" s="79"/>
      <c r="G906" s="80"/>
      <c r="H906" s="79"/>
      <c r="I906" s="79"/>
      <c r="J906" s="79"/>
      <c r="K906" s="81"/>
    </row>
    <row r="907" spans="2:11" x14ac:dyDescent="0.25">
      <c r="B907" s="79"/>
      <c r="C907" s="79"/>
      <c r="D907" s="79"/>
      <c r="E907" s="79"/>
      <c r="F907" s="79"/>
      <c r="G907" s="80"/>
      <c r="H907" s="79"/>
      <c r="I907" s="79"/>
      <c r="J907" s="79"/>
      <c r="K907" s="81"/>
    </row>
    <row r="908" spans="2:11" x14ac:dyDescent="0.25">
      <c r="B908" s="79"/>
      <c r="C908" s="79"/>
      <c r="D908" s="79"/>
      <c r="E908" s="79"/>
      <c r="F908" s="79"/>
      <c r="G908" s="80"/>
      <c r="H908" s="79"/>
      <c r="I908" s="79"/>
      <c r="J908" s="79"/>
      <c r="K908" s="81"/>
    </row>
    <row r="909" spans="2:11" x14ac:dyDescent="0.25">
      <c r="B909" s="79"/>
      <c r="C909" s="79"/>
      <c r="D909" s="79"/>
      <c r="E909" s="79"/>
      <c r="F909" s="79"/>
      <c r="G909" s="80"/>
      <c r="H909" s="79"/>
      <c r="I909" s="79"/>
      <c r="J909" s="79"/>
      <c r="K909" s="81"/>
    </row>
    <row r="910" spans="2:11" x14ac:dyDescent="0.25">
      <c r="B910" s="79"/>
      <c r="C910" s="79"/>
      <c r="D910" s="79"/>
      <c r="E910" s="79"/>
      <c r="F910" s="79"/>
      <c r="G910" s="80"/>
      <c r="H910" s="79"/>
      <c r="I910" s="79"/>
      <c r="J910" s="79"/>
      <c r="K910" s="81"/>
    </row>
    <row r="911" spans="2:11" x14ac:dyDescent="0.25">
      <c r="B911" s="79"/>
      <c r="C911" s="79"/>
      <c r="D911" s="79"/>
      <c r="E911" s="79"/>
      <c r="F911" s="79"/>
      <c r="G911" s="80"/>
      <c r="H911" s="79"/>
      <c r="I911" s="79"/>
      <c r="J911" s="79"/>
      <c r="K911" s="81"/>
    </row>
    <row r="912" spans="2:11" x14ac:dyDescent="0.25">
      <c r="B912" s="79"/>
      <c r="C912" s="79"/>
      <c r="D912" s="79"/>
      <c r="E912" s="79"/>
      <c r="F912" s="79"/>
      <c r="G912" s="80"/>
      <c r="H912" s="79"/>
      <c r="I912" s="79"/>
      <c r="J912" s="79"/>
      <c r="K912" s="81"/>
    </row>
    <row r="913" spans="2:11" x14ac:dyDescent="0.25">
      <c r="B913" s="79"/>
      <c r="C913" s="79"/>
      <c r="D913" s="79"/>
      <c r="E913" s="79"/>
      <c r="F913" s="79"/>
      <c r="G913" s="80"/>
      <c r="H913" s="79"/>
      <c r="I913" s="79"/>
      <c r="J913" s="79"/>
      <c r="K913" s="81"/>
    </row>
    <row r="914" spans="2:11" x14ac:dyDescent="0.25">
      <c r="B914" s="79"/>
      <c r="C914" s="79"/>
      <c r="D914" s="79"/>
      <c r="E914" s="79"/>
      <c r="F914" s="79"/>
      <c r="G914" s="80"/>
      <c r="H914" s="79"/>
      <c r="I914" s="79"/>
      <c r="J914" s="79"/>
      <c r="K914" s="81"/>
    </row>
    <row r="915" spans="2:11" x14ac:dyDescent="0.25">
      <c r="B915" s="79"/>
      <c r="C915" s="79"/>
      <c r="D915" s="79"/>
      <c r="E915" s="79"/>
      <c r="F915" s="79"/>
      <c r="G915" s="80"/>
      <c r="H915" s="79"/>
      <c r="I915" s="79"/>
      <c r="J915" s="79"/>
      <c r="K915" s="81"/>
    </row>
    <row r="916" spans="2:11" x14ac:dyDescent="0.25">
      <c r="B916" s="79"/>
      <c r="C916" s="79"/>
      <c r="D916" s="79"/>
      <c r="E916" s="79"/>
      <c r="F916" s="79"/>
      <c r="G916" s="80"/>
      <c r="H916" s="79"/>
      <c r="I916" s="79"/>
      <c r="J916" s="79"/>
      <c r="K916" s="81"/>
    </row>
    <row r="917" spans="2:11" x14ac:dyDescent="0.25">
      <c r="B917" s="79"/>
      <c r="C917" s="79"/>
      <c r="D917" s="79"/>
      <c r="E917" s="79"/>
      <c r="F917" s="79"/>
      <c r="G917" s="80"/>
      <c r="H917" s="79"/>
      <c r="I917" s="79"/>
      <c r="J917" s="79"/>
      <c r="K917" s="81"/>
    </row>
    <row r="918" spans="2:11" x14ac:dyDescent="0.25">
      <c r="B918" s="79"/>
      <c r="C918" s="79"/>
      <c r="D918" s="79"/>
      <c r="E918" s="79"/>
      <c r="F918" s="79"/>
      <c r="G918" s="80"/>
      <c r="H918" s="79"/>
      <c r="I918" s="79"/>
      <c r="J918" s="79"/>
      <c r="K918" s="81"/>
    </row>
    <row r="919" spans="2:11" x14ac:dyDescent="0.25">
      <c r="B919" s="79"/>
      <c r="C919" s="79"/>
      <c r="D919" s="79"/>
      <c r="E919" s="79"/>
      <c r="F919" s="79"/>
      <c r="G919" s="80"/>
      <c r="H919" s="79"/>
      <c r="I919" s="79"/>
      <c r="J919" s="79"/>
      <c r="K919" s="81"/>
    </row>
    <row r="920" spans="2:11" x14ac:dyDescent="0.25">
      <c r="B920" s="79"/>
      <c r="C920" s="79"/>
      <c r="D920" s="79"/>
      <c r="E920" s="79"/>
      <c r="F920" s="79"/>
      <c r="G920" s="80"/>
      <c r="H920" s="79"/>
      <c r="I920" s="79"/>
      <c r="J920" s="79"/>
      <c r="K920" s="81"/>
    </row>
    <row r="921" spans="2:11" x14ac:dyDescent="0.25">
      <c r="B921" s="79"/>
      <c r="C921" s="79"/>
      <c r="D921" s="79"/>
      <c r="E921" s="79"/>
      <c r="F921" s="79"/>
      <c r="G921" s="80"/>
      <c r="H921" s="79"/>
      <c r="I921" s="79"/>
      <c r="J921" s="79"/>
      <c r="K921" s="81"/>
    </row>
    <row r="922" spans="2:11" x14ac:dyDescent="0.25">
      <c r="B922" s="79"/>
      <c r="C922" s="79"/>
      <c r="D922" s="79"/>
      <c r="E922" s="79"/>
      <c r="F922" s="79"/>
      <c r="G922" s="80"/>
      <c r="H922" s="79"/>
      <c r="I922" s="79"/>
      <c r="J922" s="79"/>
      <c r="K922" s="81"/>
    </row>
    <row r="923" spans="2:11" x14ac:dyDescent="0.25">
      <c r="B923" s="79"/>
      <c r="C923" s="79"/>
      <c r="D923" s="79"/>
      <c r="E923" s="79"/>
      <c r="F923" s="79"/>
      <c r="G923" s="80"/>
      <c r="H923" s="79"/>
      <c r="I923" s="79"/>
      <c r="J923" s="79"/>
      <c r="K923" s="81"/>
    </row>
    <row r="924" spans="2:11" x14ac:dyDescent="0.25">
      <c r="B924" s="79"/>
      <c r="C924" s="79"/>
      <c r="D924" s="79"/>
      <c r="E924" s="79"/>
      <c r="F924" s="79"/>
      <c r="G924" s="80"/>
      <c r="H924" s="79"/>
      <c r="I924" s="79"/>
      <c r="J924" s="79"/>
      <c r="K924" s="81"/>
    </row>
    <row r="925" spans="2:11" x14ac:dyDescent="0.25">
      <c r="B925" s="79"/>
      <c r="C925" s="79"/>
      <c r="D925" s="79"/>
      <c r="E925" s="79"/>
      <c r="F925" s="79"/>
      <c r="G925" s="80"/>
      <c r="H925" s="79"/>
      <c r="I925" s="79"/>
      <c r="J925" s="79"/>
      <c r="K925" s="81"/>
    </row>
    <row r="926" spans="2:11" x14ac:dyDescent="0.25">
      <c r="B926" s="79"/>
      <c r="C926" s="79"/>
      <c r="D926" s="79"/>
      <c r="E926" s="79"/>
      <c r="F926" s="79"/>
      <c r="G926" s="80"/>
      <c r="H926" s="79"/>
      <c r="I926" s="79"/>
      <c r="J926" s="79"/>
      <c r="K926" s="81"/>
    </row>
    <row r="927" spans="2:11" x14ac:dyDescent="0.25">
      <c r="B927" s="79"/>
      <c r="C927" s="79"/>
      <c r="D927" s="79"/>
      <c r="E927" s="79"/>
      <c r="F927" s="79"/>
      <c r="G927" s="80"/>
      <c r="H927" s="79"/>
      <c r="I927" s="79"/>
      <c r="J927" s="79"/>
      <c r="K927" s="81"/>
    </row>
    <row r="928" spans="2:11" x14ac:dyDescent="0.25">
      <c r="B928" s="79"/>
      <c r="C928" s="79"/>
      <c r="D928" s="79"/>
      <c r="E928" s="79"/>
      <c r="F928" s="79"/>
      <c r="G928" s="80"/>
      <c r="H928" s="79"/>
      <c r="I928" s="79"/>
      <c r="J928" s="79"/>
      <c r="K928" s="81"/>
    </row>
    <row r="929" spans="2:11" x14ac:dyDescent="0.25">
      <c r="B929" s="79"/>
      <c r="C929" s="79"/>
      <c r="D929" s="79"/>
      <c r="E929" s="79"/>
      <c r="F929" s="79"/>
      <c r="G929" s="80"/>
      <c r="H929" s="79"/>
      <c r="I929" s="79"/>
      <c r="J929" s="79"/>
      <c r="K929" s="81"/>
    </row>
    <row r="930" spans="2:11" x14ac:dyDescent="0.25">
      <c r="B930" s="79"/>
      <c r="C930" s="79"/>
      <c r="D930" s="79"/>
      <c r="E930" s="79"/>
      <c r="F930" s="79"/>
      <c r="G930" s="80"/>
      <c r="H930" s="79"/>
      <c r="I930" s="79"/>
      <c r="J930" s="79"/>
      <c r="K930" s="81"/>
    </row>
    <row r="931" spans="2:11" x14ac:dyDescent="0.25">
      <c r="B931" s="79"/>
      <c r="C931" s="79"/>
      <c r="D931" s="79"/>
      <c r="E931" s="79"/>
      <c r="F931" s="79"/>
      <c r="G931" s="80"/>
      <c r="H931" s="79"/>
      <c r="I931" s="79"/>
      <c r="J931" s="79"/>
      <c r="K931" s="81"/>
    </row>
    <row r="932" spans="2:11" x14ac:dyDescent="0.25">
      <c r="B932" s="79"/>
      <c r="C932" s="79"/>
      <c r="D932" s="79"/>
      <c r="E932" s="79"/>
      <c r="F932" s="79"/>
      <c r="G932" s="80"/>
      <c r="H932" s="79"/>
      <c r="I932" s="79"/>
      <c r="J932" s="79"/>
      <c r="K932" s="81"/>
    </row>
    <row r="933" spans="2:11" x14ac:dyDescent="0.25">
      <c r="B933" s="79"/>
      <c r="C933" s="79"/>
      <c r="D933" s="79"/>
      <c r="E933" s="79"/>
      <c r="F933" s="79"/>
      <c r="G933" s="80"/>
      <c r="H933" s="79"/>
      <c r="I933" s="79"/>
      <c r="J933" s="79"/>
      <c r="K933" s="81"/>
    </row>
    <row r="934" spans="2:11" x14ac:dyDescent="0.25">
      <c r="B934" s="79"/>
      <c r="C934" s="79"/>
      <c r="D934" s="79"/>
      <c r="E934" s="79"/>
      <c r="F934" s="79"/>
      <c r="G934" s="80"/>
      <c r="H934" s="79"/>
      <c r="I934" s="79"/>
      <c r="J934" s="79"/>
      <c r="K934" s="81"/>
    </row>
    <row r="935" spans="2:11" x14ac:dyDescent="0.25">
      <c r="B935" s="79"/>
      <c r="C935" s="79"/>
      <c r="D935" s="79"/>
      <c r="E935" s="79"/>
      <c r="F935" s="79"/>
      <c r="G935" s="80"/>
      <c r="H935" s="79"/>
      <c r="I935" s="79"/>
      <c r="J935" s="79"/>
      <c r="K935" s="81"/>
    </row>
    <row r="936" spans="2:11" x14ac:dyDescent="0.25">
      <c r="B936" s="79"/>
      <c r="C936" s="79"/>
      <c r="D936" s="79"/>
      <c r="E936" s="79"/>
      <c r="F936" s="79"/>
      <c r="G936" s="80"/>
      <c r="H936" s="79"/>
      <c r="I936" s="79"/>
      <c r="J936" s="79"/>
      <c r="K936" s="81"/>
    </row>
    <row r="937" spans="2:11" x14ac:dyDescent="0.25">
      <c r="B937" s="79"/>
      <c r="C937" s="79"/>
      <c r="D937" s="79"/>
      <c r="E937" s="79"/>
      <c r="F937" s="79"/>
      <c r="G937" s="80"/>
      <c r="H937" s="79"/>
      <c r="I937" s="79"/>
      <c r="J937" s="79"/>
      <c r="K937" s="81"/>
    </row>
    <row r="938" spans="2:11" x14ac:dyDescent="0.25">
      <c r="B938" s="79"/>
      <c r="C938" s="79"/>
      <c r="D938" s="79"/>
      <c r="E938" s="79"/>
      <c r="F938" s="79"/>
      <c r="G938" s="80"/>
      <c r="H938" s="79"/>
      <c r="I938" s="79"/>
      <c r="J938" s="79"/>
      <c r="K938" s="81"/>
    </row>
    <row r="939" spans="2:11" x14ac:dyDescent="0.25">
      <c r="B939" s="79"/>
      <c r="C939" s="79"/>
      <c r="D939" s="79"/>
      <c r="E939" s="79"/>
      <c r="F939" s="79"/>
      <c r="G939" s="80"/>
      <c r="H939" s="79"/>
      <c r="I939" s="79"/>
      <c r="J939" s="79"/>
      <c r="K939" s="81"/>
    </row>
    <row r="940" spans="2:11" x14ac:dyDescent="0.25">
      <c r="B940" s="79"/>
      <c r="C940" s="79"/>
      <c r="D940" s="79"/>
      <c r="E940" s="79"/>
      <c r="F940" s="79"/>
      <c r="G940" s="80"/>
      <c r="H940" s="79"/>
      <c r="I940" s="79"/>
      <c r="J940" s="79"/>
      <c r="K940" s="81"/>
    </row>
    <row r="941" spans="2:11" x14ac:dyDescent="0.25">
      <c r="B941" s="79"/>
      <c r="C941" s="79"/>
      <c r="D941" s="79"/>
      <c r="E941" s="79"/>
      <c r="F941" s="79"/>
      <c r="G941" s="80"/>
      <c r="H941" s="79"/>
      <c r="I941" s="79"/>
      <c r="J941" s="79"/>
      <c r="K941" s="81"/>
    </row>
    <row r="942" spans="2:11" x14ac:dyDescent="0.25">
      <c r="B942" s="79"/>
      <c r="C942" s="79"/>
      <c r="D942" s="79"/>
      <c r="E942" s="79"/>
      <c r="F942" s="79"/>
      <c r="G942" s="80"/>
      <c r="H942" s="79"/>
      <c r="I942" s="79"/>
      <c r="J942" s="79"/>
      <c r="K942" s="81"/>
    </row>
    <row r="943" spans="2:11" x14ac:dyDescent="0.25">
      <c r="B943" s="79"/>
      <c r="C943" s="79"/>
      <c r="D943" s="79"/>
      <c r="E943" s="79"/>
      <c r="F943" s="79"/>
      <c r="G943" s="80"/>
      <c r="H943" s="79"/>
      <c r="I943" s="79"/>
      <c r="J943" s="79"/>
      <c r="K943" s="81"/>
    </row>
    <row r="944" spans="2:11" x14ac:dyDescent="0.25">
      <c r="B944" s="79"/>
      <c r="C944" s="79"/>
      <c r="D944" s="79"/>
      <c r="E944" s="79"/>
      <c r="F944" s="79"/>
      <c r="G944" s="80"/>
      <c r="H944" s="79"/>
      <c r="I944" s="79"/>
      <c r="J944" s="79"/>
      <c r="K944" s="81"/>
    </row>
    <row r="945" spans="2:11" x14ac:dyDescent="0.25">
      <c r="B945" s="79"/>
      <c r="C945" s="79"/>
      <c r="D945" s="79"/>
      <c r="E945" s="79"/>
      <c r="F945" s="79"/>
      <c r="G945" s="80"/>
      <c r="H945" s="79"/>
      <c r="I945" s="79"/>
      <c r="J945" s="79"/>
      <c r="K945" s="81"/>
    </row>
    <row r="946" spans="2:11" x14ac:dyDescent="0.25">
      <c r="B946" s="79"/>
      <c r="C946" s="79"/>
      <c r="D946" s="79"/>
      <c r="E946" s="79"/>
      <c r="F946" s="79"/>
      <c r="G946" s="80"/>
      <c r="H946" s="79"/>
      <c r="I946" s="79"/>
      <c r="J946" s="79"/>
      <c r="K946" s="81"/>
    </row>
    <row r="947" spans="2:11" x14ac:dyDescent="0.25">
      <c r="B947" s="79"/>
      <c r="C947" s="79"/>
      <c r="D947" s="79"/>
      <c r="E947" s="79"/>
      <c r="F947" s="79"/>
      <c r="G947" s="80"/>
      <c r="H947" s="79"/>
      <c r="I947" s="79"/>
      <c r="J947" s="79"/>
      <c r="K947" s="81"/>
    </row>
    <row r="948" spans="2:11" x14ac:dyDescent="0.25">
      <c r="B948" s="79"/>
      <c r="C948" s="79"/>
      <c r="D948" s="79"/>
      <c r="E948" s="79"/>
      <c r="F948" s="79"/>
      <c r="G948" s="80"/>
      <c r="H948" s="79"/>
      <c r="I948" s="79"/>
      <c r="J948" s="79"/>
      <c r="K948" s="81"/>
    </row>
    <row r="949" spans="2:11" x14ac:dyDescent="0.25">
      <c r="B949" s="79"/>
      <c r="C949" s="79"/>
      <c r="D949" s="79"/>
      <c r="E949" s="79"/>
      <c r="F949" s="79"/>
      <c r="G949" s="80"/>
      <c r="H949" s="79"/>
      <c r="I949" s="79"/>
      <c r="J949" s="79"/>
      <c r="K949" s="81"/>
    </row>
    <row r="950" spans="2:11" x14ac:dyDescent="0.25">
      <c r="B950" s="79"/>
      <c r="C950" s="79"/>
      <c r="D950" s="79"/>
      <c r="E950" s="79"/>
      <c r="F950" s="79"/>
      <c r="G950" s="80"/>
      <c r="H950" s="79"/>
      <c r="I950" s="79"/>
      <c r="J950" s="79"/>
      <c r="K950" s="81"/>
    </row>
    <row r="951" spans="2:11" x14ac:dyDescent="0.25">
      <c r="B951" s="79"/>
      <c r="C951" s="79"/>
      <c r="D951" s="79"/>
      <c r="E951" s="79"/>
      <c r="F951" s="79"/>
      <c r="G951" s="80"/>
      <c r="H951" s="79"/>
      <c r="I951" s="79"/>
      <c r="J951" s="79"/>
      <c r="K951" s="81"/>
    </row>
    <row r="952" spans="2:11" x14ac:dyDescent="0.25">
      <c r="B952" s="79"/>
      <c r="C952" s="79"/>
      <c r="D952" s="79"/>
      <c r="E952" s="79"/>
      <c r="F952" s="79"/>
      <c r="G952" s="80"/>
      <c r="H952" s="79"/>
      <c r="I952" s="79"/>
      <c r="J952" s="79"/>
      <c r="K952" s="81"/>
    </row>
    <row r="953" spans="2:11" x14ac:dyDescent="0.25">
      <c r="B953" s="79"/>
      <c r="C953" s="79"/>
      <c r="D953" s="79"/>
      <c r="E953" s="79"/>
      <c r="F953" s="79"/>
      <c r="G953" s="80"/>
      <c r="H953" s="79"/>
      <c r="I953" s="79"/>
      <c r="J953" s="79"/>
      <c r="K953" s="81"/>
    </row>
    <row r="954" spans="2:11" x14ac:dyDescent="0.25">
      <c r="B954" s="79"/>
      <c r="C954" s="79"/>
      <c r="D954" s="79"/>
      <c r="E954" s="79"/>
      <c r="F954" s="79"/>
      <c r="G954" s="80"/>
      <c r="H954" s="79"/>
      <c r="I954" s="79"/>
      <c r="J954" s="79"/>
      <c r="K954" s="81"/>
    </row>
    <row r="955" spans="2:11" x14ac:dyDescent="0.25">
      <c r="B955" s="79"/>
      <c r="C955" s="79"/>
      <c r="D955" s="79"/>
      <c r="E955" s="79"/>
      <c r="F955" s="79"/>
      <c r="G955" s="80"/>
      <c r="H955" s="79"/>
      <c r="I955" s="79"/>
      <c r="J955" s="79"/>
      <c r="K955" s="81"/>
    </row>
    <row r="956" spans="2:11" x14ac:dyDescent="0.25">
      <c r="B956" s="79"/>
      <c r="C956" s="79"/>
      <c r="D956" s="79"/>
      <c r="E956" s="79"/>
      <c r="F956" s="79"/>
      <c r="G956" s="80"/>
      <c r="H956" s="79"/>
      <c r="I956" s="79"/>
      <c r="J956" s="79"/>
      <c r="K956" s="81"/>
    </row>
    <row r="957" spans="2:11" x14ac:dyDescent="0.25">
      <c r="B957" s="79"/>
      <c r="C957" s="79"/>
      <c r="D957" s="79"/>
      <c r="E957" s="79"/>
      <c r="F957" s="79"/>
      <c r="G957" s="80"/>
      <c r="H957" s="79"/>
      <c r="I957" s="79"/>
      <c r="J957" s="79"/>
      <c r="K957" s="81"/>
    </row>
    <row r="958" spans="2:11" x14ac:dyDescent="0.25">
      <c r="B958" s="79"/>
      <c r="C958" s="79"/>
      <c r="D958" s="79"/>
      <c r="E958" s="79"/>
      <c r="F958" s="79"/>
      <c r="G958" s="80"/>
      <c r="H958" s="79"/>
      <c r="I958" s="79"/>
      <c r="J958" s="79"/>
      <c r="K958" s="81"/>
    </row>
    <row r="959" spans="2:11" x14ac:dyDescent="0.25">
      <c r="B959" s="79"/>
      <c r="C959" s="79"/>
      <c r="D959" s="79"/>
      <c r="E959" s="79"/>
      <c r="F959" s="79"/>
      <c r="G959" s="80"/>
      <c r="H959" s="79"/>
      <c r="I959" s="79"/>
      <c r="J959" s="79"/>
      <c r="K959" s="81"/>
    </row>
    <row r="960" spans="2:11" x14ac:dyDescent="0.25">
      <c r="B960" s="79"/>
      <c r="C960" s="79"/>
      <c r="D960" s="79"/>
      <c r="E960" s="79"/>
      <c r="F960" s="79"/>
      <c r="G960" s="80"/>
      <c r="H960" s="79"/>
      <c r="I960" s="79"/>
      <c r="J960" s="79"/>
      <c r="K960" s="81"/>
    </row>
    <row r="961" spans="2:11" x14ac:dyDescent="0.25">
      <c r="B961" s="79"/>
      <c r="C961" s="79"/>
      <c r="D961" s="79"/>
      <c r="E961" s="79"/>
      <c r="F961" s="79"/>
      <c r="G961" s="80"/>
      <c r="H961" s="79"/>
      <c r="I961" s="79"/>
      <c r="J961" s="79"/>
      <c r="K961" s="81"/>
    </row>
    <row r="962" spans="2:11" x14ac:dyDescent="0.25">
      <c r="B962" s="79"/>
      <c r="C962" s="79"/>
      <c r="D962" s="79"/>
      <c r="E962" s="79"/>
      <c r="F962" s="79"/>
      <c r="G962" s="80"/>
      <c r="H962" s="79"/>
      <c r="I962" s="79"/>
      <c r="J962" s="79"/>
      <c r="K962" s="81"/>
    </row>
    <row r="963" spans="2:11" x14ac:dyDescent="0.25">
      <c r="B963" s="79"/>
      <c r="C963" s="79"/>
      <c r="D963" s="79"/>
      <c r="E963" s="79"/>
      <c r="F963" s="79"/>
      <c r="G963" s="80"/>
      <c r="H963" s="79"/>
      <c r="I963" s="79"/>
      <c r="J963" s="79"/>
      <c r="K963" s="81"/>
    </row>
    <row r="964" spans="2:11" x14ac:dyDescent="0.25">
      <c r="B964" s="79"/>
      <c r="C964" s="79"/>
      <c r="D964" s="79"/>
      <c r="E964" s="79"/>
      <c r="F964" s="79"/>
      <c r="G964" s="80"/>
      <c r="H964" s="79"/>
      <c r="I964" s="79"/>
      <c r="J964" s="79"/>
      <c r="K964" s="81"/>
    </row>
    <row r="965" spans="2:11" x14ac:dyDescent="0.25">
      <c r="B965" s="79"/>
      <c r="C965" s="79"/>
      <c r="D965" s="79"/>
      <c r="E965" s="79"/>
      <c r="F965" s="79"/>
      <c r="G965" s="80"/>
      <c r="H965" s="79"/>
      <c r="I965" s="79"/>
      <c r="J965" s="79"/>
      <c r="K965" s="81"/>
    </row>
    <row r="966" spans="2:11" x14ac:dyDescent="0.25">
      <c r="B966" s="79"/>
      <c r="C966" s="79"/>
      <c r="D966" s="79"/>
      <c r="E966" s="79"/>
      <c r="F966" s="79"/>
      <c r="G966" s="80"/>
      <c r="H966" s="79"/>
      <c r="I966" s="79"/>
      <c r="J966" s="79"/>
      <c r="K966" s="81"/>
    </row>
    <row r="967" spans="2:11" x14ac:dyDescent="0.25">
      <c r="B967" s="79"/>
      <c r="C967" s="79"/>
      <c r="D967" s="79"/>
      <c r="E967" s="79"/>
      <c r="F967" s="79"/>
      <c r="G967" s="80"/>
      <c r="H967" s="79"/>
      <c r="I967" s="79"/>
      <c r="J967" s="79"/>
      <c r="K967" s="81"/>
    </row>
    <row r="968" spans="2:11" x14ac:dyDescent="0.25">
      <c r="B968" s="79"/>
      <c r="C968" s="79"/>
      <c r="D968" s="79"/>
      <c r="E968" s="79"/>
      <c r="F968" s="79"/>
      <c r="G968" s="80"/>
      <c r="H968" s="79"/>
      <c r="I968" s="79"/>
      <c r="J968" s="79"/>
      <c r="K968" s="81"/>
    </row>
    <row r="969" spans="2:11" x14ac:dyDescent="0.25">
      <c r="B969" s="79"/>
      <c r="C969" s="79"/>
      <c r="D969" s="79"/>
      <c r="E969" s="79"/>
      <c r="F969" s="79"/>
      <c r="G969" s="80"/>
      <c r="H969" s="79"/>
      <c r="I969" s="79"/>
      <c r="J969" s="79"/>
      <c r="K969" s="81"/>
    </row>
    <row r="970" spans="2:11" x14ac:dyDescent="0.25">
      <c r="B970" s="79"/>
      <c r="C970" s="79"/>
      <c r="D970" s="79"/>
      <c r="E970" s="79"/>
      <c r="F970" s="79"/>
      <c r="G970" s="80"/>
      <c r="H970" s="79"/>
      <c r="I970" s="79"/>
      <c r="J970" s="79"/>
      <c r="K970" s="81"/>
    </row>
    <row r="971" spans="2:11" x14ac:dyDescent="0.25">
      <c r="B971" s="79"/>
      <c r="C971" s="79"/>
      <c r="D971" s="79"/>
      <c r="E971" s="79"/>
      <c r="F971" s="79"/>
      <c r="G971" s="80"/>
      <c r="H971" s="79"/>
      <c r="I971" s="79"/>
      <c r="J971" s="79"/>
      <c r="K971" s="81"/>
    </row>
    <row r="972" spans="2:11" x14ac:dyDescent="0.25">
      <c r="B972" s="79"/>
      <c r="C972" s="79"/>
      <c r="D972" s="79"/>
      <c r="E972" s="79"/>
      <c r="F972" s="79"/>
      <c r="G972" s="80"/>
      <c r="H972" s="79"/>
      <c r="I972" s="79"/>
      <c r="J972" s="79"/>
      <c r="K972" s="81"/>
    </row>
    <row r="973" spans="2:11" x14ac:dyDescent="0.25">
      <c r="B973" s="79"/>
      <c r="C973" s="79"/>
      <c r="D973" s="79"/>
      <c r="E973" s="79"/>
      <c r="F973" s="79"/>
      <c r="G973" s="80"/>
      <c r="H973" s="79"/>
      <c r="I973" s="79"/>
      <c r="J973" s="79"/>
      <c r="K973" s="81"/>
    </row>
    <row r="974" spans="2:11" x14ac:dyDescent="0.25">
      <c r="B974" s="79"/>
      <c r="C974" s="79"/>
      <c r="D974" s="79"/>
      <c r="E974" s="79"/>
      <c r="F974" s="79"/>
      <c r="G974" s="80"/>
      <c r="H974" s="79"/>
      <c r="I974" s="79"/>
      <c r="J974" s="79"/>
      <c r="K974" s="81"/>
    </row>
    <row r="975" spans="2:11" x14ac:dyDescent="0.25">
      <c r="B975" s="79"/>
      <c r="C975" s="79"/>
      <c r="D975" s="79"/>
      <c r="E975" s="79"/>
      <c r="F975" s="79"/>
      <c r="G975" s="80"/>
      <c r="H975" s="79"/>
      <c r="I975" s="79"/>
      <c r="J975" s="79"/>
      <c r="K975" s="81"/>
    </row>
    <row r="976" spans="2:11" x14ac:dyDescent="0.25">
      <c r="B976" s="79"/>
      <c r="C976" s="79"/>
      <c r="D976" s="79"/>
      <c r="E976" s="79"/>
      <c r="F976" s="79"/>
      <c r="G976" s="80"/>
      <c r="H976" s="79"/>
      <c r="I976" s="79"/>
      <c r="J976" s="79"/>
      <c r="K976" s="81"/>
    </row>
    <row r="977" spans="2:11" x14ac:dyDescent="0.25">
      <c r="B977" s="79"/>
      <c r="C977" s="79"/>
      <c r="D977" s="79"/>
      <c r="E977" s="79"/>
      <c r="F977" s="79"/>
      <c r="G977" s="80"/>
      <c r="H977" s="79"/>
      <c r="I977" s="79"/>
      <c r="J977" s="79"/>
      <c r="K977" s="81"/>
    </row>
    <row r="978" spans="2:11" x14ac:dyDescent="0.25">
      <c r="B978" s="79"/>
      <c r="C978" s="79"/>
      <c r="D978" s="79"/>
      <c r="E978" s="79"/>
      <c r="F978" s="79"/>
      <c r="G978" s="80"/>
      <c r="H978" s="79"/>
      <c r="I978" s="79"/>
      <c r="J978" s="79"/>
      <c r="K978" s="81"/>
    </row>
    <row r="979" spans="2:11" x14ac:dyDescent="0.25">
      <c r="B979" s="79"/>
      <c r="C979" s="79"/>
      <c r="D979" s="79"/>
      <c r="E979" s="79"/>
      <c r="F979" s="79"/>
      <c r="G979" s="80"/>
      <c r="H979" s="79"/>
      <c r="I979" s="79"/>
      <c r="J979" s="79"/>
      <c r="K979" s="81"/>
    </row>
    <row r="980" spans="2:11" x14ac:dyDescent="0.25">
      <c r="B980" s="79"/>
      <c r="C980" s="79"/>
      <c r="D980" s="79"/>
      <c r="E980" s="79"/>
      <c r="F980" s="79"/>
      <c r="G980" s="80"/>
      <c r="H980" s="79"/>
      <c r="I980" s="79"/>
      <c r="J980" s="79"/>
      <c r="K980" s="81"/>
    </row>
    <row r="981" spans="2:11" x14ac:dyDescent="0.25">
      <c r="B981" s="79"/>
      <c r="C981" s="79"/>
      <c r="D981" s="79"/>
      <c r="E981" s="79"/>
      <c r="F981" s="79"/>
      <c r="G981" s="80"/>
      <c r="H981" s="79"/>
      <c r="I981" s="79"/>
      <c r="J981" s="79"/>
      <c r="K981" s="81"/>
    </row>
    <row r="982" spans="2:11" x14ac:dyDescent="0.25">
      <c r="B982" s="79"/>
      <c r="C982" s="79"/>
      <c r="D982" s="79"/>
      <c r="E982" s="79"/>
      <c r="F982" s="79"/>
      <c r="G982" s="80"/>
      <c r="H982" s="79"/>
      <c r="I982" s="79"/>
      <c r="J982" s="79"/>
      <c r="K982" s="81"/>
    </row>
    <row r="983" spans="2:11" x14ac:dyDescent="0.25">
      <c r="B983" s="79"/>
      <c r="C983" s="79"/>
      <c r="D983" s="79"/>
      <c r="E983" s="79"/>
      <c r="F983" s="79"/>
      <c r="G983" s="80"/>
      <c r="H983" s="79"/>
      <c r="I983" s="79"/>
      <c r="J983" s="79"/>
      <c r="K983" s="81"/>
    </row>
    <row r="984" spans="2:11" x14ac:dyDescent="0.25">
      <c r="B984" s="79"/>
      <c r="C984" s="79"/>
      <c r="D984" s="79"/>
      <c r="E984" s="79"/>
      <c r="F984" s="79"/>
      <c r="G984" s="80"/>
      <c r="H984" s="79"/>
      <c r="I984" s="79"/>
      <c r="J984" s="79"/>
      <c r="K984" s="81"/>
    </row>
    <row r="985" spans="2:11" x14ac:dyDescent="0.25">
      <c r="B985" s="79"/>
      <c r="C985" s="79"/>
      <c r="D985" s="79"/>
      <c r="E985" s="79"/>
      <c r="F985" s="79"/>
      <c r="G985" s="80"/>
      <c r="H985" s="79"/>
      <c r="I985" s="79"/>
      <c r="J985" s="79"/>
      <c r="K985" s="81"/>
    </row>
    <row r="986" spans="2:11" x14ac:dyDescent="0.25">
      <c r="B986" s="79"/>
      <c r="C986" s="79"/>
      <c r="D986" s="79"/>
      <c r="E986" s="79"/>
      <c r="F986" s="79"/>
      <c r="G986" s="80"/>
      <c r="H986" s="79"/>
      <c r="I986" s="79"/>
      <c r="J986" s="79"/>
      <c r="K986" s="81"/>
    </row>
    <row r="987" spans="2:11" x14ac:dyDescent="0.25">
      <c r="B987" s="79"/>
      <c r="C987" s="79"/>
      <c r="D987" s="79"/>
      <c r="E987" s="79"/>
      <c r="F987" s="79"/>
      <c r="G987" s="80"/>
      <c r="H987" s="79"/>
      <c r="I987" s="79"/>
      <c r="J987" s="79"/>
      <c r="K987" s="81"/>
    </row>
    <row r="988" spans="2:11" x14ac:dyDescent="0.25">
      <c r="B988" s="79"/>
      <c r="C988" s="79"/>
      <c r="D988" s="79"/>
      <c r="E988" s="79"/>
      <c r="F988" s="79"/>
      <c r="G988" s="80"/>
      <c r="H988" s="79"/>
      <c r="I988" s="79"/>
      <c r="J988" s="79"/>
      <c r="K988" s="81"/>
    </row>
    <row r="989" spans="2:11" x14ac:dyDescent="0.25">
      <c r="B989" s="79"/>
      <c r="C989" s="79"/>
      <c r="D989" s="79"/>
      <c r="E989" s="79"/>
      <c r="F989" s="79"/>
      <c r="G989" s="80"/>
      <c r="H989" s="79"/>
      <c r="I989" s="79"/>
      <c r="J989" s="79"/>
      <c r="K989" s="81"/>
    </row>
    <row r="990" spans="2:11" x14ac:dyDescent="0.25">
      <c r="B990" s="79"/>
      <c r="C990" s="79"/>
      <c r="D990" s="79"/>
      <c r="E990" s="79"/>
      <c r="F990" s="79"/>
      <c r="G990" s="80"/>
      <c r="H990" s="79"/>
      <c r="I990" s="79"/>
      <c r="J990" s="79"/>
      <c r="K990" s="81"/>
    </row>
    <row r="991" spans="2:11" x14ac:dyDescent="0.25">
      <c r="B991" s="79"/>
      <c r="C991" s="79"/>
      <c r="D991" s="79"/>
      <c r="E991" s="79"/>
      <c r="F991" s="79"/>
      <c r="G991" s="80"/>
      <c r="H991" s="79"/>
      <c r="I991" s="79"/>
      <c r="J991" s="79"/>
      <c r="K991" s="81"/>
    </row>
    <row r="992" spans="2:11" x14ac:dyDescent="0.25">
      <c r="B992" s="79"/>
      <c r="C992" s="79"/>
      <c r="D992" s="79"/>
      <c r="E992" s="79"/>
      <c r="F992" s="79"/>
      <c r="G992" s="80"/>
      <c r="H992" s="79"/>
      <c r="I992" s="79"/>
      <c r="J992" s="79"/>
      <c r="K992" s="81"/>
    </row>
    <row r="993" spans="2:11" x14ac:dyDescent="0.25">
      <c r="B993" s="79"/>
      <c r="C993" s="79"/>
      <c r="D993" s="79"/>
      <c r="E993" s="79"/>
      <c r="F993" s="79"/>
      <c r="G993" s="80"/>
      <c r="H993" s="79"/>
      <c r="I993" s="79"/>
      <c r="J993" s="79"/>
      <c r="K993" s="81"/>
    </row>
    <row r="994" spans="2:11" x14ac:dyDescent="0.25">
      <c r="B994" s="79"/>
      <c r="C994" s="79"/>
      <c r="D994" s="79"/>
      <c r="E994" s="79"/>
      <c r="F994" s="79"/>
      <c r="G994" s="80"/>
      <c r="H994" s="79"/>
      <c r="I994" s="79"/>
      <c r="J994" s="79"/>
      <c r="K994" s="81"/>
    </row>
    <row r="995" spans="2:11" x14ac:dyDescent="0.25">
      <c r="B995" s="79"/>
      <c r="C995" s="79"/>
      <c r="D995" s="79"/>
      <c r="E995" s="79"/>
      <c r="F995" s="79"/>
      <c r="G995" s="80"/>
      <c r="H995" s="79"/>
      <c r="I995" s="79"/>
      <c r="J995" s="79"/>
      <c r="K995"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5"/>
  <sheetViews>
    <sheetView showGridLines="0" topLeftCell="B4" workbookViewId="0">
      <selection activeCell="A14" sqref="A14:K14"/>
    </sheetView>
  </sheetViews>
  <sheetFormatPr baseColWidth="10" defaultColWidth="12.625" defaultRowHeight="15" customHeight="1" x14ac:dyDescent="0.2"/>
  <cols>
    <col min="1" max="1" width="33.75" customWidth="1"/>
    <col min="10" max="10" width="13.75" customWidth="1"/>
    <col min="11" max="11" width="13.875" bestFit="1"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3207</v>
      </c>
      <c r="B4" s="40"/>
      <c r="C4" s="40"/>
      <c r="D4" s="40"/>
      <c r="E4" s="40"/>
      <c r="F4" s="40"/>
      <c r="G4" s="40"/>
      <c r="H4" s="40"/>
      <c r="I4" s="40"/>
      <c r="J4" s="40"/>
      <c r="K4" s="83"/>
    </row>
    <row r="5" spans="1:11" x14ac:dyDescent="0.25">
      <c r="A5" s="140"/>
      <c r="B5" s="40"/>
      <c r="C5" s="40"/>
      <c r="D5" s="40"/>
      <c r="E5" s="40"/>
      <c r="F5" s="40"/>
      <c r="G5" s="40"/>
      <c r="H5" s="40"/>
      <c r="I5" s="40"/>
      <c r="J5" s="40"/>
      <c r="K5" s="83"/>
    </row>
    <row r="6" spans="1:11" ht="15" customHeight="1" x14ac:dyDescent="0.3">
      <c r="A6" s="405"/>
      <c r="B6" s="322"/>
      <c r="C6" s="322"/>
      <c r="D6" s="322"/>
      <c r="E6" s="322"/>
      <c r="F6" s="322"/>
      <c r="G6" s="322"/>
      <c r="H6" s="322"/>
      <c r="I6" s="322"/>
      <c r="J6" s="322"/>
      <c r="K6" s="96"/>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945" t="s">
        <v>116</v>
      </c>
      <c r="B8" s="947" t="s">
        <v>117</v>
      </c>
      <c r="C8" s="948" t="s">
        <v>118</v>
      </c>
      <c r="D8" s="948" t="s">
        <v>119</v>
      </c>
      <c r="E8" s="949" t="s">
        <v>120</v>
      </c>
      <c r="F8" s="950"/>
      <c r="G8" s="959" t="s">
        <v>121</v>
      </c>
      <c r="H8" s="949" t="s">
        <v>122</v>
      </c>
      <c r="I8" s="950"/>
      <c r="J8" s="948" t="s">
        <v>123</v>
      </c>
      <c r="K8" s="991" t="s">
        <v>124</v>
      </c>
    </row>
    <row r="9" spans="1:11" ht="15" customHeight="1" x14ac:dyDescent="0.2">
      <c r="A9" s="946"/>
      <c r="B9" s="946"/>
      <c r="C9" s="946"/>
      <c r="D9" s="946"/>
      <c r="E9" s="51" t="s">
        <v>125</v>
      </c>
      <c r="F9" s="51" t="s">
        <v>126</v>
      </c>
      <c r="G9" s="946"/>
      <c r="H9" s="52" t="s">
        <v>125</v>
      </c>
      <c r="I9" s="52"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SUM(K13:K15)</f>
        <v>7062909.5199999996</v>
      </c>
    </row>
    <row r="13" spans="1:11" x14ac:dyDescent="0.25">
      <c r="A13" s="57" t="s">
        <v>505</v>
      </c>
      <c r="B13" s="58" t="s">
        <v>1123</v>
      </c>
      <c r="C13" s="58" t="s">
        <v>507</v>
      </c>
      <c r="D13" s="59"/>
      <c r="E13" s="406" t="s">
        <v>1124</v>
      </c>
      <c r="F13" s="406" t="s">
        <v>1125</v>
      </c>
      <c r="G13" s="58"/>
      <c r="H13" s="58"/>
      <c r="I13" s="58"/>
      <c r="J13" s="58"/>
      <c r="K13" s="85">
        <v>1397069.17</v>
      </c>
    </row>
    <row r="14" spans="1:11" x14ac:dyDescent="0.25">
      <c r="A14" s="57" t="s">
        <v>1126</v>
      </c>
      <c r="B14" s="58" t="s">
        <v>1127</v>
      </c>
      <c r="C14" s="58" t="s">
        <v>507</v>
      </c>
      <c r="D14" s="59">
        <v>0.01</v>
      </c>
      <c r="E14" s="406" t="s">
        <v>1125</v>
      </c>
      <c r="F14" s="406" t="s">
        <v>1128</v>
      </c>
      <c r="G14" s="58"/>
      <c r="H14" s="58"/>
      <c r="I14" s="58"/>
      <c r="J14" s="58" t="s">
        <v>1129</v>
      </c>
      <c r="K14" s="85">
        <v>5665840.3499999996</v>
      </c>
    </row>
    <row r="15" spans="1:11" x14ac:dyDescent="0.25">
      <c r="A15" s="57"/>
      <c r="B15" s="58"/>
      <c r="C15" s="58"/>
      <c r="D15" s="59"/>
      <c r="E15" s="59"/>
      <c r="F15" s="59"/>
      <c r="G15" s="58"/>
      <c r="H15" s="58"/>
      <c r="I15" s="58"/>
      <c r="J15" s="58"/>
      <c r="K15" s="85"/>
    </row>
    <row r="16" spans="1:11" x14ac:dyDescent="0.25">
      <c r="A16" s="53" t="s">
        <v>135</v>
      </c>
      <c r="B16" s="54"/>
      <c r="C16" s="54"/>
      <c r="D16" s="62"/>
      <c r="E16" s="62"/>
      <c r="F16" s="62"/>
      <c r="G16" s="54"/>
      <c r="H16" s="54"/>
      <c r="I16" s="54"/>
      <c r="J16" s="54"/>
      <c r="K16" s="84">
        <f>SUM(K17:K18)</f>
        <v>3610121.82</v>
      </c>
    </row>
    <row r="17" spans="1:11" x14ac:dyDescent="0.25">
      <c r="A17" s="57" t="s">
        <v>1130</v>
      </c>
      <c r="B17" s="58" t="s">
        <v>315</v>
      </c>
      <c r="C17" s="58" t="s">
        <v>171</v>
      </c>
      <c r="D17" s="59"/>
      <c r="E17" s="59"/>
      <c r="F17" s="59"/>
      <c r="G17" s="58"/>
      <c r="H17" s="58">
        <v>2400</v>
      </c>
      <c r="I17" s="58">
        <v>2900</v>
      </c>
      <c r="J17" s="58" t="s">
        <v>1129</v>
      </c>
      <c r="K17" s="92">
        <v>3610121.82</v>
      </c>
    </row>
    <row r="18" spans="1:11" x14ac:dyDescent="0.25">
      <c r="A18" s="57"/>
      <c r="B18" s="63"/>
      <c r="C18" s="63"/>
      <c r="D18" s="59"/>
      <c r="E18" s="59"/>
      <c r="F18" s="59"/>
      <c r="G18" s="63"/>
      <c r="H18" s="63"/>
      <c r="I18" s="63"/>
      <c r="J18" s="63"/>
      <c r="K18" s="92"/>
    </row>
    <row r="19" spans="1:11" x14ac:dyDescent="0.25">
      <c r="A19" s="53" t="s">
        <v>141</v>
      </c>
      <c r="B19" s="54"/>
      <c r="C19" s="54"/>
      <c r="D19" s="62"/>
      <c r="E19" s="62"/>
      <c r="F19" s="62"/>
      <c r="G19" s="54"/>
      <c r="H19" s="54"/>
      <c r="I19" s="54"/>
      <c r="J19" s="54"/>
      <c r="K19" s="84">
        <f>SUM(K20:K28)</f>
        <v>3581473.6799999997</v>
      </c>
    </row>
    <row r="20" spans="1:11" x14ac:dyDescent="0.25">
      <c r="A20" s="57" t="s">
        <v>1131</v>
      </c>
      <c r="B20" s="58"/>
      <c r="C20" s="58" t="s">
        <v>372</v>
      </c>
      <c r="D20" s="59"/>
      <c r="E20" s="59"/>
      <c r="F20" s="59"/>
      <c r="G20" s="58">
        <v>60</v>
      </c>
      <c r="H20" s="58"/>
      <c r="I20" s="58"/>
      <c r="J20" s="58" t="s">
        <v>1129</v>
      </c>
      <c r="K20" s="85">
        <v>36140</v>
      </c>
    </row>
    <row r="21" spans="1:11" x14ac:dyDescent="0.25">
      <c r="A21" s="57" t="s">
        <v>241</v>
      </c>
      <c r="B21" s="58"/>
      <c r="C21" s="58" t="s">
        <v>189</v>
      </c>
      <c r="D21" s="59"/>
      <c r="E21" s="59"/>
      <c r="F21" s="59"/>
      <c r="G21" s="58"/>
      <c r="H21" s="58">
        <v>100</v>
      </c>
      <c r="I21" s="58">
        <v>300</v>
      </c>
      <c r="J21" s="58" t="s">
        <v>1129</v>
      </c>
      <c r="K21" s="85">
        <v>774807.78</v>
      </c>
    </row>
    <row r="22" spans="1:11" x14ac:dyDescent="0.25">
      <c r="A22" s="57" t="s">
        <v>1132</v>
      </c>
      <c r="B22" s="58"/>
      <c r="C22" s="58" t="s">
        <v>171</v>
      </c>
      <c r="D22" s="59"/>
      <c r="E22" s="59"/>
      <c r="F22" s="59"/>
      <c r="G22" s="994" t="s">
        <v>1133</v>
      </c>
      <c r="H22" s="995"/>
      <c r="I22" s="950"/>
      <c r="J22" s="58" t="s">
        <v>1129</v>
      </c>
      <c r="K22" s="85">
        <v>21750</v>
      </c>
    </row>
    <row r="23" spans="1:11" x14ac:dyDescent="0.25">
      <c r="A23" s="57" t="s">
        <v>1134</v>
      </c>
      <c r="B23" s="58" t="s">
        <v>315</v>
      </c>
      <c r="C23" s="58" t="s">
        <v>171</v>
      </c>
      <c r="D23" s="59" t="s">
        <v>1135</v>
      </c>
      <c r="E23" s="59"/>
      <c r="F23" s="59"/>
      <c r="G23" s="58"/>
      <c r="H23" s="58" t="s">
        <v>1136</v>
      </c>
      <c r="I23" s="58"/>
      <c r="J23" s="58" t="s">
        <v>1129</v>
      </c>
      <c r="K23" s="85">
        <v>57084.36</v>
      </c>
    </row>
    <row r="24" spans="1:11" x14ac:dyDescent="0.25">
      <c r="A24" s="57" t="s">
        <v>1137</v>
      </c>
      <c r="B24" s="58"/>
      <c r="C24" s="58" t="s">
        <v>171</v>
      </c>
      <c r="D24" s="59"/>
      <c r="E24" s="59"/>
      <c r="F24" s="59"/>
      <c r="G24" s="58"/>
      <c r="H24" s="58">
        <v>100</v>
      </c>
      <c r="I24" s="58">
        <v>250</v>
      </c>
      <c r="J24" s="58" t="s">
        <v>1129</v>
      </c>
      <c r="K24" s="85">
        <v>318537.59999999998</v>
      </c>
    </row>
    <row r="25" spans="1:11" x14ac:dyDescent="0.25">
      <c r="A25" s="57" t="s">
        <v>1138</v>
      </c>
      <c r="B25" s="58" t="s">
        <v>1127</v>
      </c>
      <c r="C25" s="58" t="s">
        <v>171</v>
      </c>
      <c r="D25" s="59">
        <v>0.1</v>
      </c>
      <c r="E25" s="59"/>
      <c r="F25" s="59"/>
      <c r="G25" s="58"/>
      <c r="H25" s="58"/>
      <c r="I25" s="58"/>
      <c r="J25" s="58" t="s">
        <v>1129</v>
      </c>
      <c r="K25" s="85">
        <v>600099.80000000005</v>
      </c>
    </row>
    <row r="26" spans="1:11" x14ac:dyDescent="0.25">
      <c r="A26" s="57" t="s">
        <v>1139</v>
      </c>
      <c r="B26" s="58"/>
      <c r="C26" s="58"/>
      <c r="D26" s="59"/>
      <c r="E26" s="59"/>
      <c r="F26" s="59"/>
      <c r="G26" s="58"/>
      <c r="H26" s="58"/>
      <c r="I26" s="58"/>
      <c r="J26" s="58" t="s">
        <v>1129</v>
      </c>
      <c r="K26" s="85"/>
    </row>
    <row r="27" spans="1:11" x14ac:dyDescent="0.25">
      <c r="A27" s="57" t="s">
        <v>1140</v>
      </c>
      <c r="B27" s="58"/>
      <c r="C27" s="58" t="s">
        <v>171</v>
      </c>
      <c r="D27" s="59"/>
      <c r="E27" s="59"/>
      <c r="F27" s="59"/>
      <c r="G27" s="58"/>
      <c r="H27" s="58"/>
      <c r="I27" s="58"/>
      <c r="J27" s="58" t="s">
        <v>1129</v>
      </c>
      <c r="K27" s="85">
        <v>1674759.14</v>
      </c>
    </row>
    <row r="28" spans="1:11" x14ac:dyDescent="0.25">
      <c r="A28" s="57" t="s">
        <v>1141</v>
      </c>
      <c r="B28" s="58"/>
      <c r="C28" s="58" t="s">
        <v>171</v>
      </c>
      <c r="D28" s="59"/>
      <c r="E28" s="59"/>
      <c r="F28" s="59"/>
      <c r="G28" s="58"/>
      <c r="H28" s="58"/>
      <c r="I28" s="58"/>
      <c r="J28" s="58" t="s">
        <v>1129</v>
      </c>
      <c r="K28" s="85">
        <v>98295</v>
      </c>
    </row>
    <row r="29" spans="1:11" x14ac:dyDescent="0.25">
      <c r="A29" s="57"/>
      <c r="B29" s="58"/>
      <c r="C29" s="58"/>
      <c r="D29" s="59"/>
      <c r="E29" s="59"/>
      <c r="F29" s="59"/>
      <c r="G29" s="58"/>
      <c r="H29" s="58"/>
      <c r="I29" s="58"/>
      <c r="J29" s="58"/>
      <c r="K29" s="85"/>
    </row>
    <row r="30" spans="1:11" x14ac:dyDescent="0.25">
      <c r="A30" s="53" t="s">
        <v>158</v>
      </c>
      <c r="B30" s="54"/>
      <c r="C30" s="54"/>
      <c r="D30" s="62"/>
      <c r="E30" s="62"/>
      <c r="F30" s="62"/>
      <c r="G30" s="54"/>
      <c r="H30" s="54"/>
      <c r="I30" s="54"/>
      <c r="J30" s="54"/>
      <c r="K30" s="84">
        <f>SUM(K31:K33)</f>
        <v>0</v>
      </c>
    </row>
    <row r="31" spans="1:11" x14ac:dyDescent="0.25">
      <c r="A31" s="57" t="s">
        <v>1142</v>
      </c>
      <c r="B31" s="58"/>
      <c r="C31" s="58" t="s">
        <v>1143</v>
      </c>
      <c r="D31" s="59"/>
      <c r="E31" s="59"/>
      <c r="F31" s="59"/>
      <c r="G31" s="58">
        <v>100</v>
      </c>
      <c r="H31" s="58"/>
      <c r="I31" s="58"/>
      <c r="J31" s="58" t="s">
        <v>1129</v>
      </c>
      <c r="K31" s="85"/>
    </row>
    <row r="32" spans="1:11" x14ac:dyDescent="0.25">
      <c r="A32" s="57" t="s">
        <v>1144</v>
      </c>
      <c r="B32" s="58"/>
      <c r="C32" s="58" t="s">
        <v>189</v>
      </c>
      <c r="D32" s="59"/>
      <c r="E32" s="59"/>
      <c r="F32" s="59"/>
      <c r="G32" s="58"/>
      <c r="H32" s="58">
        <v>200</v>
      </c>
      <c r="I32" s="58">
        <v>600</v>
      </c>
      <c r="J32" s="58" t="s">
        <v>1129</v>
      </c>
      <c r="K32" s="85"/>
    </row>
    <row r="33" spans="1:11" x14ac:dyDescent="0.25">
      <c r="A33" s="57" t="s">
        <v>1145</v>
      </c>
      <c r="B33" s="58"/>
      <c r="C33" s="58" t="s">
        <v>171</v>
      </c>
      <c r="D33" s="59"/>
      <c r="E33" s="59"/>
      <c r="F33" s="59"/>
      <c r="G33" s="58">
        <v>4608</v>
      </c>
      <c r="H33" s="58"/>
      <c r="I33" s="58"/>
      <c r="J33" s="58" t="s">
        <v>1129</v>
      </c>
      <c r="K33" s="85"/>
    </row>
    <row r="34" spans="1:11" x14ac:dyDescent="0.25">
      <c r="A34" s="53" t="s">
        <v>163</v>
      </c>
      <c r="B34" s="54"/>
      <c r="C34" s="54"/>
      <c r="D34" s="62"/>
      <c r="E34" s="62"/>
      <c r="F34" s="62"/>
      <c r="G34" s="54"/>
      <c r="H34" s="54"/>
      <c r="I34" s="54"/>
      <c r="J34" s="54"/>
      <c r="K34" s="84">
        <f>SUM(K35:K36)</f>
        <v>286355.15999999997</v>
      </c>
    </row>
    <row r="35" spans="1:11" x14ac:dyDescent="0.25">
      <c r="A35" s="57" t="s">
        <v>1146</v>
      </c>
      <c r="B35" s="58" t="s">
        <v>1127</v>
      </c>
      <c r="C35" s="58" t="s">
        <v>171</v>
      </c>
      <c r="D35" s="59"/>
      <c r="E35" s="59"/>
      <c r="F35" s="59"/>
      <c r="G35" s="58"/>
      <c r="H35" s="58"/>
      <c r="I35" s="58"/>
      <c r="J35" s="58"/>
      <c r="K35" s="85">
        <v>286355.15999999997</v>
      </c>
    </row>
    <row r="36" spans="1:11" x14ac:dyDescent="0.25">
      <c r="A36" s="66"/>
      <c r="B36" s="58"/>
      <c r="C36" s="58"/>
      <c r="D36" s="59"/>
      <c r="E36" s="59"/>
      <c r="F36" s="59"/>
      <c r="G36" s="58"/>
      <c r="H36" s="58"/>
      <c r="I36" s="58"/>
      <c r="J36" s="58"/>
      <c r="K36" s="85"/>
    </row>
    <row r="37" spans="1:11" x14ac:dyDescent="0.25">
      <c r="A37" s="53" t="s">
        <v>164</v>
      </c>
      <c r="B37" s="54"/>
      <c r="C37" s="54"/>
      <c r="D37" s="62"/>
      <c r="E37" s="62"/>
      <c r="F37" s="62"/>
      <c r="G37" s="54"/>
      <c r="H37" s="54"/>
      <c r="I37" s="54"/>
      <c r="J37" s="54"/>
      <c r="K37" s="84">
        <f>SUM(K38)</f>
        <v>0</v>
      </c>
    </row>
    <row r="38" spans="1:11" x14ac:dyDescent="0.25">
      <c r="A38" s="57" t="s">
        <v>874</v>
      </c>
      <c r="B38" s="63"/>
      <c r="C38" s="63" t="s">
        <v>671</v>
      </c>
      <c r="D38" s="59"/>
      <c r="E38" s="59"/>
      <c r="F38" s="59"/>
      <c r="G38" s="63"/>
      <c r="H38" s="63"/>
      <c r="I38" s="63"/>
      <c r="J38" s="63"/>
      <c r="K38" s="92"/>
    </row>
    <row r="39" spans="1:11" x14ac:dyDescent="0.25">
      <c r="A39" s="186" t="s">
        <v>165</v>
      </c>
      <c r="B39" s="54"/>
      <c r="C39" s="54"/>
      <c r="D39" s="62"/>
      <c r="E39" s="62"/>
      <c r="F39" s="62"/>
      <c r="G39" s="54"/>
      <c r="H39" s="54"/>
      <c r="I39" s="54"/>
      <c r="J39" s="54"/>
      <c r="K39" s="84">
        <f>SUM(K40)</f>
        <v>11231210.279999999</v>
      </c>
    </row>
    <row r="40" spans="1:11" x14ac:dyDescent="0.25">
      <c r="A40" s="57" t="s">
        <v>1147</v>
      </c>
      <c r="B40" s="58"/>
      <c r="C40" s="58" t="s">
        <v>171</v>
      </c>
      <c r="D40" s="59"/>
      <c r="E40" s="59"/>
      <c r="F40" s="59"/>
      <c r="G40" s="58"/>
      <c r="H40" s="58"/>
      <c r="I40" s="58"/>
      <c r="J40" s="58"/>
      <c r="K40" s="85">
        <v>11231210.279999999</v>
      </c>
    </row>
    <row r="41" spans="1:11" x14ac:dyDescent="0.2">
      <c r="A41" s="73" t="s">
        <v>168</v>
      </c>
      <c r="B41" s="74"/>
      <c r="C41" s="75"/>
      <c r="D41" s="75"/>
      <c r="E41" s="75"/>
      <c r="F41" s="75"/>
      <c r="G41" s="77"/>
      <c r="H41" s="77"/>
      <c r="I41" s="77"/>
      <c r="J41" s="75"/>
      <c r="K41" s="94">
        <f>+K10+K12+K16+K19+K30+K34+K37+K39</f>
        <v>25772070.460000001</v>
      </c>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sheetData>
  <mergeCells count="12">
    <mergeCell ref="H7:I7"/>
    <mergeCell ref="H8:I8"/>
    <mergeCell ref="J8:J9"/>
    <mergeCell ref="K8:K9"/>
    <mergeCell ref="G22:I22"/>
    <mergeCell ref="G8:G9"/>
    <mergeCell ref="E7:F7"/>
    <mergeCell ref="A8:A9"/>
    <mergeCell ref="B8:B9"/>
    <mergeCell ref="C8:C9"/>
    <mergeCell ref="D8:D9"/>
    <mergeCell ref="E8:F8"/>
  </mergeCells>
  <pageMargins left="0.7" right="0.7" top="0.75" bottom="0.75" header="0.3" footer="0.3"/>
  <ignoredErrors>
    <ignoredError sqref="E13:F14"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topLeftCell="B7" workbookViewId="0">
      <selection activeCell="A13" sqref="A13:K13"/>
    </sheetView>
  </sheetViews>
  <sheetFormatPr baseColWidth="10" defaultColWidth="12.625" defaultRowHeight="15" customHeight="1" x14ac:dyDescent="0.2"/>
  <cols>
    <col min="1" max="1" width="52.875" customWidth="1"/>
    <col min="2" max="3" width="16.375" customWidth="1"/>
    <col min="5" max="5" width="13.375" customWidth="1"/>
    <col min="6" max="6" width="13.75" customWidth="1"/>
    <col min="10" max="10" width="16.5" customWidth="1"/>
    <col min="11" max="11" width="13.875" bestFit="1" customWidth="1"/>
  </cols>
  <sheetData>
    <row r="1" spans="1:11" x14ac:dyDescent="0.25">
      <c r="A1" s="35"/>
      <c r="B1" s="36"/>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3208</v>
      </c>
      <c r="B4" s="40"/>
      <c r="C4" s="40"/>
      <c r="D4" s="40"/>
      <c r="E4" s="40"/>
      <c r="F4" s="40"/>
      <c r="G4" s="40"/>
      <c r="H4" s="40"/>
      <c r="I4" s="40"/>
      <c r="J4" s="40"/>
      <c r="K4" s="83"/>
    </row>
    <row r="5" spans="1:11" ht="15.75" x14ac:dyDescent="0.25">
      <c r="A5" s="407"/>
      <c r="B5" s="40"/>
      <c r="C5" s="40"/>
      <c r="D5" s="40"/>
      <c r="E5" s="40"/>
      <c r="F5" s="40"/>
      <c r="G5" s="40"/>
      <c r="H5" s="40"/>
      <c r="I5" s="40"/>
      <c r="J5" s="40"/>
      <c r="K5" s="83"/>
    </row>
    <row r="6" spans="1:11" x14ac:dyDescent="0.25">
      <c r="A6" s="140"/>
      <c r="B6" s="40"/>
      <c r="C6" s="40"/>
      <c r="D6" s="40"/>
      <c r="E6" s="40"/>
      <c r="F6" s="40"/>
      <c r="G6" s="40"/>
      <c r="H6" s="40"/>
      <c r="I6" s="40"/>
      <c r="J6" s="40"/>
      <c r="K6" s="83"/>
    </row>
    <row r="7" spans="1:11" x14ac:dyDescent="0.25">
      <c r="A7" s="47" t="s">
        <v>108</v>
      </c>
      <c r="B7" s="48" t="s">
        <v>109</v>
      </c>
      <c r="C7" s="48" t="s">
        <v>110</v>
      </c>
      <c r="D7" s="48"/>
      <c r="E7" s="48" t="s">
        <v>111</v>
      </c>
      <c r="F7" s="48"/>
      <c r="G7" s="48" t="s">
        <v>112</v>
      </c>
      <c r="H7" s="951" t="s">
        <v>113</v>
      </c>
      <c r="I7" s="952"/>
      <c r="J7" s="48" t="s">
        <v>114</v>
      </c>
      <c r="K7" s="48" t="s">
        <v>115</v>
      </c>
    </row>
    <row r="8" spans="1:11" ht="15" customHeight="1" x14ac:dyDescent="0.2">
      <c r="A8" s="945" t="s">
        <v>116</v>
      </c>
      <c r="B8" s="947" t="s">
        <v>117</v>
      </c>
      <c r="C8" s="948" t="s">
        <v>118</v>
      </c>
      <c r="D8" s="948" t="s">
        <v>119</v>
      </c>
      <c r="E8" s="949" t="s">
        <v>120</v>
      </c>
      <c r="F8" s="950"/>
      <c r="G8" s="959" t="s">
        <v>121</v>
      </c>
      <c r="H8" s="949" t="s">
        <v>122</v>
      </c>
      <c r="I8" s="950"/>
      <c r="J8" s="948" t="s">
        <v>123</v>
      </c>
      <c r="K8" s="991" t="s">
        <v>124</v>
      </c>
    </row>
    <row r="9" spans="1:11" ht="15" customHeight="1" x14ac:dyDescent="0.2">
      <c r="A9" s="946"/>
      <c r="B9" s="946"/>
      <c r="C9" s="946"/>
      <c r="D9" s="946"/>
      <c r="E9" s="51" t="s">
        <v>125</v>
      </c>
      <c r="F9" s="51" t="s">
        <v>126</v>
      </c>
      <c r="G9" s="946"/>
      <c r="H9" s="52" t="s">
        <v>125</v>
      </c>
      <c r="I9" s="52"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SUM(K13:K21)</f>
        <v>73957366.079999998</v>
      </c>
    </row>
    <row r="13" spans="1:11" x14ac:dyDescent="0.25">
      <c r="A13" s="57" t="s">
        <v>1148</v>
      </c>
      <c r="B13" s="58" t="s">
        <v>1149</v>
      </c>
      <c r="C13" s="58" t="s">
        <v>212</v>
      </c>
      <c r="D13" s="116">
        <v>1.6E-2</v>
      </c>
      <c r="E13" s="116">
        <v>7.4999999999999997E-3</v>
      </c>
      <c r="F13" s="408">
        <v>5.6000000000000001E-2</v>
      </c>
      <c r="G13" s="58"/>
      <c r="H13" s="58" t="s">
        <v>1150</v>
      </c>
      <c r="I13" s="58" t="s">
        <v>671</v>
      </c>
      <c r="J13" s="58" t="s">
        <v>1151</v>
      </c>
      <c r="K13" s="775">
        <v>39131393.840000004</v>
      </c>
    </row>
    <row r="14" spans="1:11" x14ac:dyDescent="0.25">
      <c r="A14" s="57" t="s">
        <v>606</v>
      </c>
      <c r="B14" s="58" t="s">
        <v>1152</v>
      </c>
      <c r="C14" s="58" t="s">
        <v>1153</v>
      </c>
      <c r="D14" s="59"/>
      <c r="E14" s="59"/>
      <c r="F14" s="59"/>
      <c r="G14" s="58" t="s">
        <v>1154</v>
      </c>
      <c r="H14" s="409">
        <v>263.63</v>
      </c>
      <c r="I14" s="58" t="s">
        <v>1155</v>
      </c>
      <c r="J14" s="58" t="s">
        <v>1151</v>
      </c>
      <c r="K14" s="775">
        <v>15050489.210000001</v>
      </c>
    </row>
    <row r="15" spans="1:11" x14ac:dyDescent="0.25">
      <c r="A15" s="57" t="s">
        <v>169</v>
      </c>
      <c r="B15" s="58" t="s">
        <v>1156</v>
      </c>
      <c r="C15" s="58" t="s">
        <v>1157</v>
      </c>
      <c r="D15" s="410"/>
      <c r="E15" s="821">
        <v>4.0000000000000001E-3</v>
      </c>
      <c r="F15" s="821">
        <v>1.7999999999999999E-2</v>
      </c>
      <c r="G15" s="720"/>
      <c r="H15" s="720" t="s">
        <v>1158</v>
      </c>
      <c r="I15" s="720"/>
      <c r="J15" s="721" t="s">
        <v>1151</v>
      </c>
      <c r="K15" s="825">
        <v>6135216.4299999997</v>
      </c>
    </row>
    <row r="16" spans="1:11" x14ac:dyDescent="0.25">
      <c r="A16" s="57" t="s">
        <v>1159</v>
      </c>
      <c r="B16" s="58" t="s">
        <v>1160</v>
      </c>
      <c r="C16" s="58" t="s">
        <v>1161</v>
      </c>
      <c r="D16" s="820">
        <v>5.0000000000000001E-3</v>
      </c>
      <c r="E16" s="824" t="s">
        <v>1162</v>
      </c>
      <c r="F16" s="824"/>
      <c r="G16" s="824"/>
      <c r="H16" s="824"/>
      <c r="I16" s="827">
        <v>8000</v>
      </c>
      <c r="J16" s="827" t="s">
        <v>1151</v>
      </c>
      <c r="K16" s="828">
        <v>148463.91</v>
      </c>
    </row>
    <row r="17" spans="1:11" x14ac:dyDescent="0.25">
      <c r="A17" s="57" t="s">
        <v>1163</v>
      </c>
      <c r="B17" s="58"/>
      <c r="C17" s="58"/>
      <c r="D17" s="59"/>
      <c r="E17" s="822"/>
      <c r="F17" s="822"/>
      <c r="G17" s="823"/>
      <c r="H17" s="823"/>
      <c r="I17" s="823"/>
      <c r="J17" s="823" t="s">
        <v>1151</v>
      </c>
      <c r="K17" s="826">
        <v>129800</v>
      </c>
    </row>
    <row r="18" spans="1:11" x14ac:dyDescent="0.25">
      <c r="A18" s="57" t="s">
        <v>1131</v>
      </c>
      <c r="B18" s="58" t="s">
        <v>182</v>
      </c>
      <c r="C18" s="58"/>
      <c r="D18" s="411">
        <v>3.0000000000000001E-3</v>
      </c>
      <c r="E18" s="59"/>
      <c r="F18" s="59"/>
      <c r="G18" s="58"/>
      <c r="H18" s="58"/>
      <c r="I18" s="58"/>
      <c r="J18" s="58" t="s">
        <v>1151</v>
      </c>
      <c r="K18" s="775">
        <v>119645.08</v>
      </c>
    </row>
    <row r="19" spans="1:11" x14ac:dyDescent="0.25">
      <c r="A19" s="57" t="s">
        <v>513</v>
      </c>
      <c r="B19" s="58"/>
      <c r="C19" s="58"/>
      <c r="D19" s="412"/>
      <c r="E19" s="59"/>
      <c r="F19" s="59"/>
      <c r="G19" s="58"/>
      <c r="H19" s="58"/>
      <c r="I19" s="58"/>
      <c r="J19" s="58" t="s">
        <v>1151</v>
      </c>
      <c r="K19" s="775">
        <v>11119</v>
      </c>
    </row>
    <row r="20" spans="1:11" x14ac:dyDescent="0.25">
      <c r="A20" s="57" t="s">
        <v>1164</v>
      </c>
      <c r="B20" s="58"/>
      <c r="C20" s="58"/>
      <c r="D20" s="59"/>
      <c r="E20" s="59"/>
      <c r="F20" s="59"/>
      <c r="G20" s="58"/>
      <c r="H20" s="58"/>
      <c r="I20" s="58"/>
      <c r="J20" s="58" t="s">
        <v>1151</v>
      </c>
      <c r="K20" s="775">
        <v>13228562.359999999</v>
      </c>
    </row>
    <row r="21" spans="1:11" x14ac:dyDescent="0.25">
      <c r="A21" s="57" t="s">
        <v>255</v>
      </c>
      <c r="B21" s="58" t="s">
        <v>1165</v>
      </c>
      <c r="C21" s="58" t="s">
        <v>1166</v>
      </c>
      <c r="D21" s="59"/>
      <c r="E21" s="59"/>
      <c r="F21" s="59"/>
      <c r="G21" s="58"/>
      <c r="H21" s="58"/>
      <c r="I21" s="58"/>
      <c r="J21" s="58" t="s">
        <v>1151</v>
      </c>
      <c r="K21" s="775">
        <v>2676.25</v>
      </c>
    </row>
    <row r="22" spans="1:11" x14ac:dyDescent="0.25">
      <c r="A22" s="53" t="s">
        <v>135</v>
      </c>
      <c r="B22" s="54"/>
      <c r="C22" s="54"/>
      <c r="D22" s="62"/>
      <c r="E22" s="62"/>
      <c r="F22" s="62"/>
      <c r="G22" s="54"/>
      <c r="H22" s="54"/>
      <c r="I22" s="54"/>
      <c r="J22" s="54"/>
      <c r="K22" s="84">
        <f>SUM(K23:K26)</f>
        <v>396237.03</v>
      </c>
    </row>
    <row r="23" spans="1:11" x14ac:dyDescent="0.25">
      <c r="A23" s="57" t="s">
        <v>1167</v>
      </c>
      <c r="B23" s="58" t="s">
        <v>1168</v>
      </c>
      <c r="C23" s="63"/>
      <c r="D23" s="59"/>
      <c r="E23" s="59"/>
      <c r="F23" s="59"/>
      <c r="G23" s="63"/>
      <c r="H23" s="63"/>
      <c r="I23" s="63"/>
      <c r="J23" s="58"/>
      <c r="K23" s="775">
        <v>396237.03</v>
      </c>
    </row>
    <row r="24" spans="1:11" x14ac:dyDescent="0.25">
      <c r="A24" s="57"/>
      <c r="B24" s="63"/>
      <c r="C24" s="63"/>
      <c r="D24" s="59"/>
      <c r="E24" s="59"/>
      <c r="F24" s="59"/>
      <c r="G24" s="63"/>
      <c r="H24" s="63"/>
      <c r="I24" s="63"/>
      <c r="J24" s="58"/>
      <c r="K24" s="85"/>
    </row>
    <row r="25" spans="1:11" x14ac:dyDescent="0.25">
      <c r="A25" s="57"/>
      <c r="B25" s="63"/>
      <c r="C25" s="63"/>
      <c r="D25" s="59"/>
      <c r="E25" s="59"/>
      <c r="F25" s="59"/>
      <c r="G25" s="63"/>
      <c r="H25" s="63"/>
      <c r="I25" s="63"/>
      <c r="J25" s="58"/>
      <c r="K25" s="85"/>
    </row>
    <row r="26" spans="1:11" x14ac:dyDescent="0.25">
      <c r="A26" s="57"/>
      <c r="B26" s="63"/>
      <c r="C26" s="63"/>
      <c r="D26" s="410"/>
      <c r="E26" s="59"/>
      <c r="F26" s="59"/>
      <c r="G26" s="63"/>
      <c r="H26" s="63"/>
      <c r="I26" s="63"/>
      <c r="J26" s="58"/>
      <c r="K26" s="261"/>
    </row>
    <row r="27" spans="1:11" x14ac:dyDescent="0.25">
      <c r="A27" s="53" t="s">
        <v>141</v>
      </c>
      <c r="B27" s="54"/>
      <c r="C27" s="54"/>
      <c r="D27" s="413"/>
      <c r="E27" s="62"/>
      <c r="F27" s="62"/>
      <c r="G27" s="54"/>
      <c r="H27" s="54"/>
      <c r="I27" s="54"/>
      <c r="J27" s="54"/>
      <c r="K27" s="84">
        <f>SUM(K28:K32)</f>
        <v>1781354.83</v>
      </c>
    </row>
    <row r="28" spans="1:11" x14ac:dyDescent="0.25">
      <c r="A28" s="57" t="s">
        <v>545</v>
      </c>
      <c r="B28" s="58"/>
      <c r="C28" s="58"/>
      <c r="D28" s="59"/>
      <c r="E28" s="59"/>
      <c r="F28" s="59"/>
      <c r="G28" s="58"/>
      <c r="H28" s="58"/>
      <c r="I28" s="58"/>
      <c r="J28" s="58" t="s">
        <v>1151</v>
      </c>
      <c r="K28" s="775">
        <v>129592.9</v>
      </c>
    </row>
    <row r="29" spans="1:11" x14ac:dyDescent="0.25">
      <c r="A29" s="57" t="s">
        <v>1169</v>
      </c>
      <c r="B29" s="58" t="s">
        <v>1170</v>
      </c>
      <c r="C29" s="58" t="s">
        <v>196</v>
      </c>
      <c r="D29" s="59"/>
      <c r="E29" s="59"/>
      <c r="F29" s="59"/>
      <c r="G29" s="58"/>
      <c r="H29" s="58"/>
      <c r="I29" s="58"/>
      <c r="J29" s="58" t="s">
        <v>1151</v>
      </c>
      <c r="K29" s="775">
        <v>106549.4</v>
      </c>
    </row>
    <row r="30" spans="1:11" x14ac:dyDescent="0.25">
      <c r="A30" s="57" t="s">
        <v>1171</v>
      </c>
      <c r="B30" s="58" t="s">
        <v>1172</v>
      </c>
      <c r="C30" s="58" t="s">
        <v>1173</v>
      </c>
      <c r="D30" s="59"/>
      <c r="E30" s="59"/>
      <c r="F30" s="59"/>
      <c r="G30" s="58"/>
      <c r="H30" s="58"/>
      <c r="I30" s="58"/>
      <c r="J30" s="58" t="s">
        <v>1151</v>
      </c>
      <c r="K30" s="775">
        <v>1251806.95</v>
      </c>
    </row>
    <row r="31" spans="1:11" x14ac:dyDescent="0.25">
      <c r="A31" s="57" t="s">
        <v>539</v>
      </c>
      <c r="B31" s="58" t="s">
        <v>1172</v>
      </c>
      <c r="C31" s="58" t="s">
        <v>196</v>
      </c>
      <c r="D31" s="59"/>
      <c r="E31" s="59"/>
      <c r="F31" s="59"/>
      <c r="G31" s="58" t="s">
        <v>1174</v>
      </c>
      <c r="H31" s="58"/>
      <c r="I31" s="58"/>
      <c r="J31" s="58" t="s">
        <v>1151</v>
      </c>
      <c r="K31" s="775">
        <v>293405.58</v>
      </c>
    </row>
    <row r="32" spans="1:11" x14ac:dyDescent="0.25">
      <c r="A32" s="57"/>
      <c r="B32" s="58"/>
      <c r="C32" s="58"/>
      <c r="D32" s="59"/>
      <c r="E32" s="59"/>
      <c r="F32" s="59"/>
      <c r="G32" s="58"/>
      <c r="H32" s="58"/>
      <c r="I32" s="58"/>
      <c r="J32" s="58"/>
      <c r="K32" s="85"/>
    </row>
    <row r="33" spans="1:11" x14ac:dyDescent="0.25">
      <c r="A33" s="53" t="s">
        <v>158</v>
      </c>
      <c r="B33" s="54"/>
      <c r="C33" s="54"/>
      <c r="D33" s="62"/>
      <c r="E33" s="62"/>
      <c r="F33" s="62"/>
      <c r="G33" s="54"/>
      <c r="H33" s="54"/>
      <c r="I33" s="54"/>
      <c r="J33" s="54"/>
      <c r="K33" s="84">
        <f>SUM(K34)</f>
        <v>0</v>
      </c>
    </row>
    <row r="34" spans="1:11" x14ac:dyDescent="0.25">
      <c r="A34" s="57"/>
      <c r="B34" s="58"/>
      <c r="C34" s="58"/>
      <c r="D34" s="59"/>
      <c r="E34" s="59"/>
      <c r="F34" s="59"/>
      <c r="G34" s="58"/>
      <c r="H34" s="58"/>
      <c r="I34" s="58"/>
      <c r="J34" s="58"/>
      <c r="K34" s="85"/>
    </row>
    <row r="35" spans="1:11" x14ac:dyDescent="0.25">
      <c r="A35" s="53" t="s">
        <v>163</v>
      </c>
      <c r="B35" s="54"/>
      <c r="C35" s="54"/>
      <c r="D35" s="62"/>
      <c r="E35" s="62"/>
      <c r="F35" s="62"/>
      <c r="G35" s="54"/>
      <c r="H35" s="54"/>
      <c r="I35" s="54"/>
      <c r="J35" s="54"/>
      <c r="K35" s="84">
        <f>SUM(K36:K37)</f>
        <v>1001653.85</v>
      </c>
    </row>
    <row r="36" spans="1:11" x14ac:dyDescent="0.25">
      <c r="A36" s="57" t="s">
        <v>1175</v>
      </c>
      <c r="B36" s="58"/>
      <c r="C36" s="58"/>
      <c r="D36" s="59"/>
      <c r="E36" s="59"/>
      <c r="F36" s="59"/>
      <c r="G36" s="58"/>
      <c r="H36" s="58"/>
      <c r="I36" s="58"/>
      <c r="J36" s="58" t="s">
        <v>1151</v>
      </c>
      <c r="K36" s="775">
        <v>1001653.85</v>
      </c>
    </row>
    <row r="37" spans="1:11" x14ac:dyDescent="0.25">
      <c r="A37" s="57"/>
      <c r="B37" s="58"/>
      <c r="C37" s="58"/>
      <c r="D37" s="59"/>
      <c r="E37" s="59"/>
      <c r="F37" s="59"/>
      <c r="G37" s="58"/>
      <c r="H37" s="58"/>
      <c r="I37" s="58"/>
      <c r="J37" s="58"/>
      <c r="K37" s="85"/>
    </row>
    <row r="38" spans="1:11" x14ac:dyDescent="0.25">
      <c r="A38" s="53" t="s">
        <v>164</v>
      </c>
      <c r="B38" s="54"/>
      <c r="C38" s="54"/>
      <c r="D38" s="62"/>
      <c r="E38" s="62"/>
      <c r="F38" s="62"/>
      <c r="G38" s="54"/>
      <c r="H38" s="54"/>
      <c r="I38" s="54"/>
      <c r="J38" s="54"/>
      <c r="K38" s="84">
        <f>SUM(K39)</f>
        <v>0</v>
      </c>
    </row>
    <row r="39" spans="1:11" x14ac:dyDescent="0.25">
      <c r="A39" s="57"/>
      <c r="B39" s="63"/>
      <c r="C39" s="63"/>
      <c r="D39" s="59"/>
      <c r="E39" s="59"/>
      <c r="F39" s="59"/>
      <c r="G39" s="63"/>
      <c r="H39" s="63"/>
      <c r="I39" s="63"/>
      <c r="J39" s="63"/>
      <c r="K39" s="85"/>
    </row>
    <row r="40" spans="1:11" x14ac:dyDescent="0.25">
      <c r="A40" s="53" t="s">
        <v>165</v>
      </c>
      <c r="B40" s="54"/>
      <c r="C40" s="54"/>
      <c r="D40" s="62"/>
      <c r="E40" s="62"/>
      <c r="F40" s="62"/>
      <c r="G40" s="54"/>
      <c r="H40" s="54"/>
      <c r="I40" s="54"/>
      <c r="J40" s="54"/>
      <c r="K40" s="84">
        <f>SUM(K41:K46)</f>
        <v>13893695.710000001</v>
      </c>
    </row>
    <row r="41" spans="1:11" x14ac:dyDescent="0.25">
      <c r="A41" s="57" t="s">
        <v>1176</v>
      </c>
      <c r="B41" s="111"/>
      <c r="C41" s="111"/>
      <c r="D41" s="213"/>
      <c r="E41" s="213"/>
      <c r="F41" s="213"/>
      <c r="G41" s="111"/>
      <c r="H41" s="111"/>
      <c r="I41" s="111"/>
      <c r="J41" s="58" t="s">
        <v>1151</v>
      </c>
      <c r="K41" s="775">
        <v>5630355.9900000002</v>
      </c>
    </row>
    <row r="42" spans="1:11" x14ac:dyDescent="0.25">
      <c r="A42" s="57" t="s">
        <v>1177</v>
      </c>
      <c r="B42" s="111"/>
      <c r="C42" s="111"/>
      <c r="D42" s="213"/>
      <c r="E42" s="213"/>
      <c r="F42" s="213"/>
      <c r="G42" s="111"/>
      <c r="H42" s="111"/>
      <c r="I42" s="111"/>
      <c r="J42" s="58" t="s">
        <v>1151</v>
      </c>
      <c r="K42" s="775">
        <v>44769</v>
      </c>
    </row>
    <row r="43" spans="1:11" x14ac:dyDescent="0.25">
      <c r="A43" s="57" t="s">
        <v>1178</v>
      </c>
      <c r="B43" s="111"/>
      <c r="C43" s="111"/>
      <c r="D43" s="213"/>
      <c r="E43" s="213"/>
      <c r="F43" s="213"/>
      <c r="G43" s="111"/>
      <c r="H43" s="111"/>
      <c r="I43" s="111"/>
      <c r="J43" s="58" t="s">
        <v>1151</v>
      </c>
      <c r="K43" s="775">
        <v>7505423.5099999998</v>
      </c>
    </row>
    <row r="44" spans="1:11" x14ac:dyDescent="0.25">
      <c r="A44" s="57" t="s">
        <v>1179</v>
      </c>
      <c r="B44" s="111"/>
      <c r="C44" s="111"/>
      <c r="D44" s="213"/>
      <c r="E44" s="213"/>
      <c r="F44" s="213"/>
      <c r="G44" s="111"/>
      <c r="H44" s="111"/>
      <c r="I44" s="111"/>
      <c r="J44" s="58" t="s">
        <v>1151</v>
      </c>
      <c r="K44" s="775">
        <v>56641.17</v>
      </c>
    </row>
    <row r="45" spans="1:11" x14ac:dyDescent="0.25">
      <c r="A45" s="57" t="s">
        <v>237</v>
      </c>
      <c r="B45" s="111"/>
      <c r="C45" s="111"/>
      <c r="D45" s="213"/>
      <c r="E45" s="213"/>
      <c r="F45" s="213"/>
      <c r="G45" s="111"/>
      <c r="H45" s="111"/>
      <c r="I45" s="111"/>
      <c r="J45" s="58" t="s">
        <v>1151</v>
      </c>
      <c r="K45" s="775">
        <v>621461.9</v>
      </c>
    </row>
    <row r="46" spans="1:11" x14ac:dyDescent="0.25">
      <c r="A46" s="57" t="s">
        <v>1180</v>
      </c>
      <c r="B46" s="58"/>
      <c r="C46" s="58"/>
      <c r="D46" s="59"/>
      <c r="E46" s="59"/>
      <c r="F46" s="59"/>
      <c r="G46" s="58"/>
      <c r="H46" s="58"/>
      <c r="I46" s="58"/>
      <c r="J46" s="58" t="s">
        <v>1151</v>
      </c>
      <c r="K46" s="775">
        <f>698.84+27300.11+7045.19</f>
        <v>35044.14</v>
      </c>
    </row>
    <row r="47" spans="1:11" x14ac:dyDescent="0.2">
      <c r="A47" s="73" t="s">
        <v>168</v>
      </c>
      <c r="B47" s="93"/>
      <c r="C47" s="75"/>
      <c r="D47" s="75"/>
      <c r="E47" s="75"/>
      <c r="F47" s="75"/>
      <c r="G47" s="77"/>
      <c r="H47" s="77"/>
      <c r="I47" s="77"/>
      <c r="J47" s="75"/>
      <c r="K47" s="94">
        <f>+K10+K12+K22+K27+K33+K35+K38+K40</f>
        <v>91030307.5</v>
      </c>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5"/>
  <sheetViews>
    <sheetView showGridLines="0" workbookViewId="0">
      <selection activeCell="C4" sqref="C4"/>
    </sheetView>
  </sheetViews>
  <sheetFormatPr baseColWidth="10" defaultColWidth="12.625" defaultRowHeight="15" customHeight="1" x14ac:dyDescent="0.2"/>
  <cols>
    <col min="1" max="1" width="33.375" customWidth="1"/>
    <col min="2" max="2" width="36.625" customWidth="1"/>
    <col min="3" max="3" width="22.75" customWidth="1"/>
    <col min="10" max="10" width="16.125"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3209</v>
      </c>
      <c r="B4" s="40"/>
      <c r="C4" s="40"/>
      <c r="D4" s="40"/>
      <c r="E4" s="40"/>
      <c r="F4" s="40"/>
      <c r="G4" s="40"/>
      <c r="H4" s="40"/>
      <c r="I4" s="40"/>
      <c r="J4" s="40"/>
      <c r="K4" s="83"/>
    </row>
    <row r="5" spans="1:11" x14ac:dyDescent="0.25">
      <c r="A5" s="140"/>
      <c r="B5" s="40"/>
      <c r="C5" s="40"/>
      <c r="D5" s="40"/>
      <c r="E5" s="40"/>
      <c r="F5" s="40"/>
      <c r="G5" s="40"/>
      <c r="H5" s="40"/>
      <c r="I5" s="40"/>
      <c r="J5" s="40"/>
      <c r="K5" s="83"/>
    </row>
    <row r="6" spans="1:11" x14ac:dyDescent="0.25">
      <c r="A6" s="47" t="s">
        <v>108</v>
      </c>
      <c r="B6" s="48" t="s">
        <v>109</v>
      </c>
      <c r="C6" s="48" t="s">
        <v>110</v>
      </c>
      <c r="D6" s="48"/>
      <c r="E6" s="951" t="s">
        <v>111</v>
      </c>
      <c r="F6" s="952"/>
      <c r="G6" s="48" t="s">
        <v>112</v>
      </c>
      <c r="H6" s="951" t="s">
        <v>113</v>
      </c>
      <c r="I6" s="952"/>
      <c r="J6" s="48" t="s">
        <v>114</v>
      </c>
      <c r="K6" s="48" t="s">
        <v>115</v>
      </c>
    </row>
    <row r="7" spans="1:11" ht="15" customHeight="1" x14ac:dyDescent="0.2">
      <c r="A7" s="945" t="s">
        <v>116</v>
      </c>
      <c r="B7" s="947" t="s">
        <v>117</v>
      </c>
      <c r="C7" s="948" t="s">
        <v>118</v>
      </c>
      <c r="D7" s="948" t="s">
        <v>119</v>
      </c>
      <c r="E7" s="949" t="s">
        <v>120</v>
      </c>
      <c r="F7" s="950"/>
      <c r="G7" s="959" t="s">
        <v>121</v>
      </c>
      <c r="H7" s="949" t="s">
        <v>122</v>
      </c>
      <c r="I7" s="950"/>
      <c r="J7" s="948" t="s">
        <v>123</v>
      </c>
      <c r="K7" s="991" t="s">
        <v>124</v>
      </c>
    </row>
    <row r="8" spans="1:11" ht="15" customHeight="1" x14ac:dyDescent="0.2">
      <c r="A8" s="946"/>
      <c r="B8" s="946"/>
      <c r="C8" s="946"/>
      <c r="D8" s="946"/>
      <c r="E8" s="51" t="s">
        <v>125</v>
      </c>
      <c r="F8" s="51" t="s">
        <v>126</v>
      </c>
      <c r="G8" s="946"/>
      <c r="H8" s="52" t="s">
        <v>125</v>
      </c>
      <c r="I8" s="52" t="s">
        <v>126</v>
      </c>
      <c r="J8" s="946"/>
      <c r="K8" s="946"/>
    </row>
    <row r="9" spans="1:11" x14ac:dyDescent="0.25">
      <c r="A9" s="53" t="s">
        <v>127</v>
      </c>
      <c r="B9" s="54"/>
      <c r="C9" s="54"/>
      <c r="D9" s="54"/>
      <c r="E9" s="54"/>
      <c r="F9" s="54"/>
      <c r="G9" s="54"/>
      <c r="H9" s="54"/>
      <c r="I9" s="54"/>
      <c r="J9" s="54"/>
      <c r="K9" s="84">
        <f>SUM(K10)</f>
        <v>0</v>
      </c>
    </row>
    <row r="10" spans="1:11" x14ac:dyDescent="0.25">
      <c r="A10" s="57"/>
      <c r="B10" s="58"/>
      <c r="C10" s="58"/>
      <c r="D10" s="59"/>
      <c r="E10" s="59"/>
      <c r="F10" s="59"/>
      <c r="G10" s="58"/>
      <c r="H10" s="58"/>
      <c r="I10" s="58"/>
      <c r="J10" s="58"/>
      <c r="K10" s="85"/>
    </row>
    <row r="11" spans="1:11" x14ac:dyDescent="0.25">
      <c r="A11" s="53" t="s">
        <v>128</v>
      </c>
      <c r="B11" s="54"/>
      <c r="C11" s="54"/>
      <c r="D11" s="62"/>
      <c r="E11" s="62"/>
      <c r="F11" s="62"/>
      <c r="G11" s="54"/>
      <c r="H11" s="54"/>
      <c r="I11" s="54"/>
      <c r="J11" s="54"/>
      <c r="K11" s="84">
        <f>SUM(K12:K16)</f>
        <v>143200</v>
      </c>
    </row>
    <row r="12" spans="1:11" x14ac:dyDescent="0.25">
      <c r="A12" s="998" t="s">
        <v>241</v>
      </c>
      <c r="B12" s="58" t="s">
        <v>1181</v>
      </c>
      <c r="C12" s="58" t="s">
        <v>383</v>
      </c>
      <c r="D12" s="59"/>
      <c r="E12" s="59"/>
      <c r="F12" s="59"/>
      <c r="G12" s="414">
        <v>200</v>
      </c>
      <c r="H12" s="58"/>
      <c r="I12" s="58"/>
      <c r="J12" s="996" t="s">
        <v>1182</v>
      </c>
      <c r="K12" s="997">
        <v>143200</v>
      </c>
    </row>
    <row r="13" spans="1:11" x14ac:dyDescent="0.25">
      <c r="A13" s="946"/>
      <c r="B13" s="58" t="s">
        <v>1183</v>
      </c>
      <c r="C13" s="58" t="s">
        <v>383</v>
      </c>
      <c r="D13" s="59"/>
      <c r="E13" s="59"/>
      <c r="F13" s="59"/>
      <c r="G13" s="414">
        <v>500</v>
      </c>
      <c r="H13" s="58"/>
      <c r="I13" s="58"/>
      <c r="J13" s="946"/>
      <c r="K13" s="946"/>
    </row>
    <row r="14" spans="1:11" x14ac:dyDescent="0.25">
      <c r="A14" s="57" t="s">
        <v>1184</v>
      </c>
      <c r="B14" s="58" t="s">
        <v>1185</v>
      </c>
      <c r="C14" s="58" t="s">
        <v>1186</v>
      </c>
      <c r="D14" s="59"/>
      <c r="E14" s="59"/>
      <c r="F14" s="59"/>
      <c r="G14" s="414">
        <v>30</v>
      </c>
      <c r="H14" s="58"/>
      <c r="I14" s="58"/>
      <c r="J14" s="58" t="s">
        <v>1187</v>
      </c>
      <c r="K14" s="85"/>
    </row>
    <row r="15" spans="1:11" x14ac:dyDescent="0.25">
      <c r="A15" s="57" t="s">
        <v>1188</v>
      </c>
      <c r="B15" s="415" t="s">
        <v>1189</v>
      </c>
      <c r="C15" s="58" t="s">
        <v>212</v>
      </c>
      <c r="D15" s="59">
        <v>0.08</v>
      </c>
      <c r="E15" s="59"/>
      <c r="F15" s="59"/>
      <c r="G15" s="414"/>
      <c r="H15" s="58"/>
      <c r="I15" s="58"/>
      <c r="J15" s="58"/>
      <c r="K15" s="85"/>
    </row>
    <row r="16" spans="1:11" x14ac:dyDescent="0.25">
      <c r="A16" s="57"/>
      <c r="B16" s="58"/>
      <c r="C16" s="58"/>
      <c r="D16" s="59"/>
      <c r="E16" s="59"/>
      <c r="F16" s="59"/>
      <c r="G16" s="414"/>
      <c r="H16" s="58"/>
      <c r="I16" s="58"/>
      <c r="J16" s="58"/>
      <c r="K16" s="85"/>
    </row>
    <row r="17" spans="1:11" x14ac:dyDescent="0.25">
      <c r="A17" s="53" t="s">
        <v>135</v>
      </c>
      <c r="B17" s="54"/>
      <c r="C17" s="54"/>
      <c r="D17" s="62"/>
      <c r="E17" s="62"/>
      <c r="F17" s="62"/>
      <c r="G17" s="54"/>
      <c r="H17" s="54"/>
      <c r="I17" s="54"/>
      <c r="J17" s="54"/>
      <c r="K17" s="84">
        <f>SUM(K18:K19)</f>
        <v>66071.75</v>
      </c>
    </row>
    <row r="18" spans="1:11" x14ac:dyDescent="0.25">
      <c r="A18" s="57" t="s">
        <v>1190</v>
      </c>
      <c r="B18" s="58" t="s">
        <v>1191</v>
      </c>
      <c r="C18" s="58" t="s">
        <v>975</v>
      </c>
      <c r="D18" s="59"/>
      <c r="E18" s="59"/>
      <c r="F18" s="59"/>
      <c r="G18" s="58"/>
      <c r="H18" s="58"/>
      <c r="I18" s="58"/>
      <c r="J18" s="58" t="s">
        <v>1192</v>
      </c>
      <c r="K18" s="110">
        <v>47002</v>
      </c>
    </row>
    <row r="19" spans="1:11" x14ac:dyDescent="0.25">
      <c r="A19" s="57" t="s">
        <v>1193</v>
      </c>
      <c r="B19" s="58" t="s">
        <v>1191</v>
      </c>
      <c r="C19" s="58" t="s">
        <v>975</v>
      </c>
      <c r="D19" s="59"/>
      <c r="E19" s="59"/>
      <c r="F19" s="59"/>
      <c r="G19" s="58"/>
      <c r="H19" s="58"/>
      <c r="I19" s="58"/>
      <c r="J19" s="58" t="s">
        <v>1194</v>
      </c>
      <c r="K19" s="110">
        <v>19069.75</v>
      </c>
    </row>
    <row r="20" spans="1:11" x14ac:dyDescent="0.25">
      <c r="A20" s="53" t="s">
        <v>141</v>
      </c>
      <c r="B20" s="54"/>
      <c r="C20" s="54"/>
      <c r="D20" s="62"/>
      <c r="E20" s="62"/>
      <c r="F20" s="62"/>
      <c r="G20" s="54"/>
      <c r="H20" s="54"/>
      <c r="I20" s="54"/>
      <c r="J20" s="54"/>
      <c r="K20" s="84">
        <f>SUM(K21)</f>
        <v>0</v>
      </c>
    </row>
    <row r="21" spans="1:11" x14ac:dyDescent="0.25">
      <c r="A21" s="57"/>
      <c r="B21" s="58"/>
      <c r="C21" s="58"/>
      <c r="D21" s="59"/>
      <c r="E21" s="59"/>
      <c r="F21" s="59"/>
      <c r="G21" s="58"/>
      <c r="H21" s="58"/>
      <c r="I21" s="58"/>
      <c r="J21" s="58"/>
      <c r="K21" s="85"/>
    </row>
    <row r="22" spans="1:11" x14ac:dyDescent="0.25">
      <c r="A22" s="53" t="s">
        <v>158</v>
      </c>
      <c r="B22" s="54"/>
      <c r="C22" s="54"/>
      <c r="D22" s="62"/>
      <c r="E22" s="62"/>
      <c r="F22" s="62"/>
      <c r="G22" s="54"/>
      <c r="H22" s="54"/>
      <c r="I22" s="54"/>
      <c r="J22" s="54"/>
      <c r="K22" s="84">
        <f>SUM(K23)</f>
        <v>0</v>
      </c>
    </row>
    <row r="23" spans="1:11" x14ac:dyDescent="0.25">
      <c r="A23" s="66"/>
      <c r="B23" s="58"/>
      <c r="C23" s="58"/>
      <c r="D23" s="59"/>
      <c r="E23" s="59"/>
      <c r="F23" s="59"/>
      <c r="G23" s="58"/>
      <c r="H23" s="58"/>
      <c r="I23" s="58"/>
      <c r="J23" s="58"/>
      <c r="K23" s="85"/>
    </row>
    <row r="24" spans="1:11" x14ac:dyDescent="0.25">
      <c r="A24" s="53" t="s">
        <v>163</v>
      </c>
      <c r="B24" s="54"/>
      <c r="C24" s="54"/>
      <c r="D24" s="62"/>
      <c r="E24" s="62"/>
      <c r="F24" s="62"/>
      <c r="G24" s="54"/>
      <c r="H24" s="54"/>
      <c r="I24" s="54"/>
      <c r="J24" s="54"/>
      <c r="K24" s="84">
        <f>SUM(K25)</f>
        <v>0</v>
      </c>
    </row>
    <row r="25" spans="1:11" x14ac:dyDescent="0.25">
      <c r="A25" s="66"/>
      <c r="B25" s="58"/>
      <c r="C25" s="58"/>
      <c r="D25" s="59"/>
      <c r="E25" s="59"/>
      <c r="F25" s="59"/>
      <c r="G25" s="58"/>
      <c r="H25" s="58"/>
      <c r="I25" s="58"/>
      <c r="J25" s="58"/>
      <c r="K25" s="85"/>
    </row>
    <row r="26" spans="1:11" x14ac:dyDescent="0.25">
      <c r="A26" s="53" t="s">
        <v>164</v>
      </c>
      <c r="B26" s="54"/>
      <c r="C26" s="54"/>
      <c r="D26" s="62"/>
      <c r="E26" s="62"/>
      <c r="F26" s="62"/>
      <c r="G26" s="54"/>
      <c r="H26" s="54"/>
      <c r="I26" s="54"/>
      <c r="J26" s="54"/>
      <c r="K26" s="84">
        <f>SUM(K27)</f>
        <v>0</v>
      </c>
    </row>
    <row r="27" spans="1:11" x14ac:dyDescent="0.25">
      <c r="A27" s="57"/>
      <c r="B27" s="63"/>
      <c r="C27" s="63"/>
      <c r="D27" s="59"/>
      <c r="E27" s="59"/>
      <c r="F27" s="59"/>
      <c r="G27" s="63"/>
      <c r="H27" s="63"/>
      <c r="I27" s="63"/>
      <c r="J27" s="63"/>
      <c r="K27" s="92"/>
    </row>
    <row r="28" spans="1:11" x14ac:dyDescent="0.25">
      <c r="A28" s="53" t="s">
        <v>165</v>
      </c>
      <c r="B28" s="54"/>
      <c r="C28" s="54"/>
      <c r="D28" s="62"/>
      <c r="E28" s="62"/>
      <c r="F28" s="62"/>
      <c r="G28" s="54"/>
      <c r="H28" s="54"/>
      <c r="I28" s="54"/>
      <c r="J28" s="54"/>
      <c r="K28" s="84">
        <f>SUM(K29:K39)</f>
        <v>426469</v>
      </c>
    </row>
    <row r="29" spans="1:11" x14ac:dyDescent="0.25">
      <c r="A29" s="57" t="s">
        <v>1195</v>
      </c>
      <c r="B29" s="58" t="s">
        <v>1196</v>
      </c>
      <c r="C29" s="58" t="s">
        <v>212</v>
      </c>
      <c r="D29" s="59"/>
      <c r="E29" s="59"/>
      <c r="F29" s="59"/>
      <c r="G29" s="414"/>
      <c r="H29" s="58"/>
      <c r="I29" s="58"/>
      <c r="J29" s="58" t="s">
        <v>1192</v>
      </c>
      <c r="K29" s="85">
        <v>237275</v>
      </c>
    </row>
    <row r="30" spans="1:11" x14ac:dyDescent="0.25">
      <c r="A30" s="57" t="s">
        <v>1197</v>
      </c>
      <c r="B30" s="58" t="s">
        <v>1198</v>
      </c>
      <c r="C30" s="58" t="s">
        <v>212</v>
      </c>
      <c r="D30" s="59"/>
      <c r="E30" s="59"/>
      <c r="F30" s="59"/>
      <c r="G30" s="414"/>
      <c r="H30" s="58"/>
      <c r="I30" s="58"/>
      <c r="J30" s="58" t="s">
        <v>1199</v>
      </c>
      <c r="K30" s="85"/>
    </row>
    <row r="31" spans="1:11" x14ac:dyDescent="0.25">
      <c r="A31" s="999" t="s">
        <v>1200</v>
      </c>
      <c r="B31" s="58" t="s">
        <v>1201</v>
      </c>
      <c r="C31" s="58" t="s">
        <v>212</v>
      </c>
      <c r="D31" s="59"/>
      <c r="E31" s="59"/>
      <c r="F31" s="59"/>
      <c r="G31" s="414">
        <v>306</v>
      </c>
      <c r="H31" s="58"/>
      <c r="I31" s="58"/>
      <c r="J31" s="996" t="s">
        <v>1202</v>
      </c>
      <c r="K31" s="997">
        <v>109994</v>
      </c>
    </row>
    <row r="32" spans="1:11" x14ac:dyDescent="0.25">
      <c r="A32" s="946"/>
      <c r="B32" s="58" t="s">
        <v>1203</v>
      </c>
      <c r="C32" s="58" t="s">
        <v>212</v>
      </c>
      <c r="D32" s="59"/>
      <c r="E32" s="59"/>
      <c r="F32" s="59"/>
      <c r="G32" s="414">
        <v>523</v>
      </c>
      <c r="H32" s="58"/>
      <c r="I32" s="58"/>
      <c r="J32" s="946"/>
      <c r="K32" s="946"/>
    </row>
    <row r="33" spans="1:11" x14ac:dyDescent="0.25">
      <c r="A33" s="998" t="s">
        <v>1036</v>
      </c>
      <c r="B33" s="996" t="s">
        <v>1204</v>
      </c>
      <c r="C33" s="58" t="s">
        <v>1205</v>
      </c>
      <c r="D33" s="59"/>
      <c r="E33" s="59"/>
      <c r="F33" s="59"/>
      <c r="G33" s="414">
        <v>200</v>
      </c>
      <c r="H33" s="58"/>
      <c r="I33" s="58"/>
      <c r="J33" s="996" t="s">
        <v>1206</v>
      </c>
      <c r="K33" s="997">
        <v>79200</v>
      </c>
    </row>
    <row r="34" spans="1:11" x14ac:dyDescent="0.25">
      <c r="A34" s="976"/>
      <c r="B34" s="976"/>
      <c r="C34" s="58" t="s">
        <v>1207</v>
      </c>
      <c r="D34" s="59"/>
      <c r="E34" s="59"/>
      <c r="F34" s="59"/>
      <c r="G34" s="414">
        <v>300</v>
      </c>
      <c r="H34" s="58"/>
      <c r="I34" s="58"/>
      <c r="J34" s="976"/>
      <c r="K34" s="976"/>
    </row>
    <row r="35" spans="1:11" x14ac:dyDescent="0.25">
      <c r="A35" s="976"/>
      <c r="B35" s="976"/>
      <c r="C35" s="58" t="s">
        <v>1208</v>
      </c>
      <c r="D35" s="59"/>
      <c r="E35" s="59"/>
      <c r="F35" s="59"/>
      <c r="G35" s="414">
        <v>400</v>
      </c>
      <c r="H35" s="58"/>
      <c r="I35" s="58"/>
      <c r="J35" s="976"/>
      <c r="K35" s="976"/>
    </row>
    <row r="36" spans="1:11" x14ac:dyDescent="0.25">
      <c r="A36" s="976"/>
      <c r="B36" s="946"/>
      <c r="C36" s="58" t="s">
        <v>1209</v>
      </c>
      <c r="D36" s="59"/>
      <c r="E36" s="59"/>
      <c r="F36" s="59"/>
      <c r="G36" s="414">
        <v>600</v>
      </c>
      <c r="H36" s="58"/>
      <c r="I36" s="58"/>
      <c r="J36" s="976"/>
      <c r="K36" s="976"/>
    </row>
    <row r="37" spans="1:11" x14ac:dyDescent="0.25">
      <c r="A37" s="976"/>
      <c r="B37" s="58" t="s">
        <v>1210</v>
      </c>
      <c r="C37" s="58" t="s">
        <v>1211</v>
      </c>
      <c r="D37" s="59"/>
      <c r="E37" s="59"/>
      <c r="F37" s="59"/>
      <c r="G37" s="414">
        <v>300</v>
      </c>
      <c r="H37" s="58"/>
      <c r="I37" s="58"/>
      <c r="J37" s="976"/>
      <c r="K37" s="976"/>
    </row>
    <row r="38" spans="1:11" x14ac:dyDescent="0.25">
      <c r="A38" s="976"/>
      <c r="B38" s="58" t="s">
        <v>1212</v>
      </c>
      <c r="C38" s="58" t="s">
        <v>1211</v>
      </c>
      <c r="D38" s="59"/>
      <c r="E38" s="59"/>
      <c r="F38" s="59"/>
      <c r="G38" s="414">
        <v>300</v>
      </c>
      <c r="H38" s="58"/>
      <c r="I38" s="58"/>
      <c r="J38" s="976"/>
      <c r="K38" s="976"/>
    </row>
    <row r="39" spans="1:11" x14ac:dyDescent="0.25">
      <c r="A39" s="946"/>
      <c r="B39" s="58" t="s">
        <v>1213</v>
      </c>
      <c r="C39" s="58" t="s">
        <v>1211</v>
      </c>
      <c r="D39" s="59"/>
      <c r="E39" s="59"/>
      <c r="F39" s="59"/>
      <c r="G39" s="414"/>
      <c r="H39" s="58"/>
      <c r="I39" s="58"/>
      <c r="J39" s="946"/>
      <c r="K39" s="946"/>
    </row>
    <row r="40" spans="1:11" x14ac:dyDescent="0.2">
      <c r="A40" s="73" t="s">
        <v>168</v>
      </c>
      <c r="B40" s="93"/>
      <c r="C40" s="75"/>
      <c r="D40" s="75"/>
      <c r="E40" s="75"/>
      <c r="F40" s="75"/>
      <c r="G40" s="77"/>
      <c r="H40" s="77"/>
      <c r="I40" s="77"/>
      <c r="J40" s="75"/>
      <c r="K40" s="94">
        <f>+K9+K11+K17+K20+K22+K24+K26+K28</f>
        <v>635740.75</v>
      </c>
    </row>
    <row r="41" spans="1:11" x14ac:dyDescent="0.25">
      <c r="B41" s="79"/>
      <c r="C41" s="79"/>
      <c r="D41" s="79"/>
      <c r="E41" s="79"/>
      <c r="F41" s="79"/>
      <c r="G41" s="79"/>
      <c r="H41" s="79"/>
      <c r="I41" s="79"/>
      <c r="J41" s="79"/>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sheetData>
  <mergeCells count="21">
    <mergeCell ref="A12:A13"/>
    <mergeCell ref="A31:A32"/>
    <mergeCell ref="A33:A39"/>
    <mergeCell ref="B33:B36"/>
    <mergeCell ref="E6:F6"/>
    <mergeCell ref="A7:A8"/>
    <mergeCell ref="B7:B8"/>
    <mergeCell ref="C7:C8"/>
    <mergeCell ref="D7:D8"/>
    <mergeCell ref="E7:F7"/>
    <mergeCell ref="G7:G8"/>
    <mergeCell ref="J31:J32"/>
    <mergeCell ref="J33:J39"/>
    <mergeCell ref="K33:K39"/>
    <mergeCell ref="H6:I6"/>
    <mergeCell ref="H7:I7"/>
    <mergeCell ref="J7:J8"/>
    <mergeCell ref="K7:K8"/>
    <mergeCell ref="J12:J13"/>
    <mergeCell ref="K12:K13"/>
    <mergeCell ref="K31:K32"/>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3"/>
  <sheetViews>
    <sheetView showGridLines="0" topLeftCell="A5" workbookViewId="0">
      <selection activeCell="A13" sqref="A13"/>
    </sheetView>
  </sheetViews>
  <sheetFormatPr baseColWidth="10" defaultColWidth="12.625" defaultRowHeight="15" customHeight="1" x14ac:dyDescent="0.2"/>
  <cols>
    <col min="1" max="1" width="39.5" customWidth="1"/>
    <col min="2" max="2" width="44.125" style="736" customWidth="1"/>
    <col min="3" max="8" width="12.625" style="736"/>
    <col min="9" max="9" width="14.5" style="736" customWidth="1"/>
    <col min="10" max="10" width="19.625" style="736" customWidth="1"/>
    <col min="11" max="11" width="19.625" customWidth="1"/>
  </cols>
  <sheetData>
    <row r="1" spans="1:11" x14ac:dyDescent="0.25">
      <c r="A1" s="35"/>
      <c r="B1" s="542"/>
      <c r="C1" s="542"/>
      <c r="D1" s="542"/>
      <c r="E1" s="542"/>
      <c r="F1" s="542"/>
      <c r="G1" s="542"/>
      <c r="H1" s="542"/>
      <c r="I1" s="542"/>
      <c r="J1" s="542"/>
      <c r="K1" s="35"/>
    </row>
    <row r="2" spans="1:11" x14ac:dyDescent="0.25">
      <c r="A2" s="39" t="s">
        <v>105</v>
      </c>
      <c r="B2" s="544"/>
      <c r="C2" s="544"/>
      <c r="D2" s="544"/>
      <c r="E2" s="544"/>
      <c r="F2" s="544"/>
      <c r="G2" s="544"/>
      <c r="H2" s="544"/>
      <c r="I2" s="544"/>
      <c r="J2" s="544"/>
      <c r="K2" s="82" t="s">
        <v>106</v>
      </c>
    </row>
    <row r="3" spans="1:11" x14ac:dyDescent="0.25">
      <c r="A3" s="43" t="s">
        <v>107</v>
      </c>
      <c r="B3" s="544"/>
      <c r="C3" s="544"/>
      <c r="D3" s="544"/>
      <c r="E3" s="544"/>
      <c r="F3" s="544"/>
      <c r="G3" s="544"/>
      <c r="H3" s="544"/>
      <c r="I3" s="544"/>
      <c r="J3" s="544"/>
      <c r="K3" s="83"/>
    </row>
    <row r="4" spans="1:11" x14ac:dyDescent="0.25">
      <c r="A4" s="719" t="s">
        <v>3210</v>
      </c>
      <c r="B4" s="544"/>
      <c r="C4" s="544"/>
      <c r="D4" s="544"/>
      <c r="E4" s="544"/>
      <c r="F4" s="544"/>
      <c r="G4" s="544"/>
      <c r="H4" s="544"/>
      <c r="I4" s="544"/>
      <c r="J4" s="544"/>
      <c r="K4" s="83"/>
    </row>
    <row r="5" spans="1:11" x14ac:dyDescent="0.25">
      <c r="A5" s="46"/>
      <c r="B5" s="544"/>
      <c r="C5" s="544"/>
      <c r="D5" s="544"/>
      <c r="E5" s="544"/>
      <c r="F5" s="544"/>
      <c r="G5" s="544"/>
      <c r="H5" s="544"/>
      <c r="I5" s="544"/>
      <c r="J5" s="544"/>
      <c r="K5" s="83"/>
    </row>
    <row r="6" spans="1:11" x14ac:dyDescent="0.25">
      <c r="A6" s="35"/>
      <c r="B6" s="542"/>
      <c r="C6" s="542"/>
      <c r="D6" s="542"/>
      <c r="E6" s="542"/>
      <c r="F6" s="542"/>
      <c r="G6" s="542"/>
      <c r="H6" s="542"/>
      <c r="I6" s="542"/>
      <c r="J6" s="542"/>
      <c r="K6" s="35"/>
    </row>
    <row r="7" spans="1:11" x14ac:dyDescent="0.25">
      <c r="A7" s="47" t="s">
        <v>108</v>
      </c>
      <c r="B7" s="730" t="s">
        <v>109</v>
      </c>
      <c r="C7" s="730" t="s">
        <v>110</v>
      </c>
      <c r="D7" s="730"/>
      <c r="E7" s="730" t="s">
        <v>111</v>
      </c>
      <c r="F7" s="730"/>
      <c r="G7" s="730" t="s">
        <v>112</v>
      </c>
      <c r="H7" s="968" t="s">
        <v>113</v>
      </c>
      <c r="I7" s="969"/>
      <c r="J7" s="730" t="s">
        <v>114</v>
      </c>
      <c r="K7" s="48" t="s">
        <v>115</v>
      </c>
    </row>
    <row r="8" spans="1:11" ht="14.25" x14ac:dyDescent="0.2">
      <c r="A8" s="945" t="s">
        <v>116</v>
      </c>
      <c r="B8" s="947" t="s">
        <v>117</v>
      </c>
      <c r="C8" s="948" t="s">
        <v>118</v>
      </c>
      <c r="D8" s="948" t="s">
        <v>119</v>
      </c>
      <c r="E8" s="949" t="s">
        <v>120</v>
      </c>
      <c r="F8" s="967"/>
      <c r="G8" s="959" t="s">
        <v>121</v>
      </c>
      <c r="H8" s="949" t="s">
        <v>122</v>
      </c>
      <c r="I8" s="967"/>
      <c r="J8" s="948" t="s">
        <v>123</v>
      </c>
      <c r="K8" s="991" t="s">
        <v>124</v>
      </c>
    </row>
    <row r="9" spans="1:11" ht="14.25" x14ac:dyDescent="0.2">
      <c r="A9" s="946"/>
      <c r="B9" s="966"/>
      <c r="C9" s="966"/>
      <c r="D9" s="966"/>
      <c r="E9" s="51" t="s">
        <v>125</v>
      </c>
      <c r="F9" s="51" t="s">
        <v>126</v>
      </c>
      <c r="G9" s="966"/>
      <c r="H9" s="52" t="s">
        <v>125</v>
      </c>
      <c r="I9" s="52" t="s">
        <v>126</v>
      </c>
      <c r="J9" s="966"/>
      <c r="K9" s="946"/>
    </row>
    <row r="10" spans="1:11" x14ac:dyDescent="0.25">
      <c r="A10" s="53" t="s">
        <v>127</v>
      </c>
      <c r="B10" s="549"/>
      <c r="C10" s="549"/>
      <c r="D10" s="549"/>
      <c r="E10" s="549"/>
      <c r="F10" s="549"/>
      <c r="G10" s="549"/>
      <c r="H10" s="549"/>
      <c r="I10" s="549"/>
      <c r="J10" s="549"/>
      <c r="K10" s="84">
        <f>SUM(K11)</f>
        <v>0</v>
      </c>
    </row>
    <row r="11" spans="1:11" x14ac:dyDescent="0.25">
      <c r="A11" s="57"/>
      <c r="B11" s="445"/>
      <c r="C11" s="445"/>
      <c r="D11" s="592"/>
      <c r="E11" s="592"/>
      <c r="F11" s="592"/>
      <c r="G11" s="445"/>
      <c r="H11" s="445"/>
      <c r="I11" s="445"/>
      <c r="J11" s="445"/>
      <c r="K11" s="85"/>
    </row>
    <row r="12" spans="1:11" x14ac:dyDescent="0.25">
      <c r="A12" s="53" t="s">
        <v>128</v>
      </c>
      <c r="B12" s="549"/>
      <c r="C12" s="549"/>
      <c r="D12" s="368"/>
      <c r="E12" s="368"/>
      <c r="F12" s="368"/>
      <c r="G12" s="549"/>
      <c r="H12" s="549"/>
      <c r="I12" s="549"/>
      <c r="J12" s="549"/>
      <c r="K12" s="84">
        <f>SUM(K13:K26)</f>
        <v>647785074.75</v>
      </c>
    </row>
    <row r="13" spans="1:11" ht="45" x14ac:dyDescent="0.25">
      <c r="A13" s="123" t="s">
        <v>1214</v>
      </c>
      <c r="B13" s="686" t="s">
        <v>1215</v>
      </c>
      <c r="C13" s="445" t="s">
        <v>212</v>
      </c>
      <c r="D13" s="829">
        <v>1.4999999999999999E-2</v>
      </c>
      <c r="E13" s="592"/>
      <c r="F13" s="592"/>
      <c r="G13" s="445" t="s">
        <v>1216</v>
      </c>
      <c r="H13" s="269" t="s">
        <v>1217</v>
      </c>
      <c r="I13" s="608"/>
      <c r="J13" s="445" t="s">
        <v>1218</v>
      </c>
      <c r="K13" s="416">
        <v>233482989.80000001</v>
      </c>
    </row>
    <row r="14" spans="1:11" x14ac:dyDescent="0.25">
      <c r="A14" s="123" t="s">
        <v>1219</v>
      </c>
      <c r="B14" s="269" t="s">
        <v>1220</v>
      </c>
      <c r="C14" s="445" t="s">
        <v>212</v>
      </c>
      <c r="D14" s="592" t="s">
        <v>1216</v>
      </c>
      <c r="E14" s="592" t="s">
        <v>1216</v>
      </c>
      <c r="F14" s="592" t="s">
        <v>1216</v>
      </c>
      <c r="G14" s="592" t="s">
        <v>1216</v>
      </c>
      <c r="H14" s="608"/>
      <c r="I14" s="608"/>
      <c r="J14" s="445" t="s">
        <v>1218</v>
      </c>
      <c r="K14" s="416">
        <v>68201954.090000004</v>
      </c>
    </row>
    <row r="15" spans="1:11" ht="45" x14ac:dyDescent="0.25">
      <c r="A15" s="123" t="s">
        <v>1221</v>
      </c>
      <c r="B15" s="269" t="s">
        <v>1222</v>
      </c>
      <c r="C15" s="445" t="s">
        <v>212</v>
      </c>
      <c r="D15" s="592" t="s">
        <v>1216</v>
      </c>
      <c r="E15" s="592" t="s">
        <v>1216</v>
      </c>
      <c r="F15" s="592" t="s">
        <v>1216</v>
      </c>
      <c r="G15" s="592" t="s">
        <v>1216</v>
      </c>
      <c r="H15" s="608"/>
      <c r="I15" s="608"/>
      <c r="J15" s="445" t="s">
        <v>1218</v>
      </c>
      <c r="K15" s="416">
        <v>109797296.75</v>
      </c>
    </row>
    <row r="16" spans="1:11" x14ac:dyDescent="0.25">
      <c r="A16" s="123" t="s">
        <v>1223</v>
      </c>
      <c r="B16" s="269" t="s">
        <v>1224</v>
      </c>
      <c r="C16" s="445" t="s">
        <v>1225</v>
      </c>
      <c r="D16" s="592" t="s">
        <v>1216</v>
      </c>
      <c r="E16" s="592" t="s">
        <v>1216</v>
      </c>
      <c r="F16" s="592" t="s">
        <v>1216</v>
      </c>
      <c r="G16" s="592" t="s">
        <v>1216</v>
      </c>
      <c r="H16" s="608"/>
      <c r="I16" s="608"/>
      <c r="J16" s="445" t="s">
        <v>1218</v>
      </c>
      <c r="K16" s="416">
        <v>11400221.619999999</v>
      </c>
    </row>
    <row r="17" spans="1:11" ht="33.75" customHeight="1" x14ac:dyDescent="0.25">
      <c r="A17" s="123" t="s">
        <v>1226</v>
      </c>
      <c r="B17" s="686" t="s">
        <v>1227</v>
      </c>
      <c r="C17" s="445" t="s">
        <v>212</v>
      </c>
      <c r="D17" s="237" t="s">
        <v>1228</v>
      </c>
      <c r="E17" s="592"/>
      <c r="F17" s="592"/>
      <c r="G17" s="608"/>
      <c r="H17" s="608"/>
      <c r="I17" s="608"/>
      <c r="J17" s="445" t="s">
        <v>1218</v>
      </c>
      <c r="K17" s="416">
        <v>81203178.730000004</v>
      </c>
    </row>
    <row r="18" spans="1:11" ht="30" x14ac:dyDescent="0.25">
      <c r="A18" s="123" t="s">
        <v>1229</v>
      </c>
      <c r="B18" s="686" t="s">
        <v>1227</v>
      </c>
      <c r="C18" s="445" t="s">
        <v>212</v>
      </c>
      <c r="D18" s="811">
        <v>8.6956000000000006E-2</v>
      </c>
      <c r="E18" s="592"/>
      <c r="F18" s="592"/>
      <c r="G18" s="608"/>
      <c r="H18" s="608"/>
      <c r="I18" s="608"/>
      <c r="J18" s="445" t="s">
        <v>1218</v>
      </c>
      <c r="K18" s="416">
        <v>56397205.420000002</v>
      </c>
    </row>
    <row r="19" spans="1:11" x14ac:dyDescent="0.25">
      <c r="A19" s="123" t="s">
        <v>1230</v>
      </c>
      <c r="B19" s="686"/>
      <c r="C19" s="445" t="s">
        <v>383</v>
      </c>
      <c r="D19" s="592"/>
      <c r="E19" s="592"/>
      <c r="F19" s="592"/>
      <c r="G19" s="608"/>
      <c r="H19" s="608"/>
      <c r="I19" s="608"/>
      <c r="J19" s="445" t="s">
        <v>1218</v>
      </c>
      <c r="K19" s="416">
        <v>3813922.47</v>
      </c>
    </row>
    <row r="20" spans="1:11" ht="30" x14ac:dyDescent="0.25">
      <c r="A20" s="123" t="s">
        <v>1231</v>
      </c>
      <c r="B20" s="686" t="s">
        <v>1232</v>
      </c>
      <c r="C20" s="686" t="s">
        <v>1233</v>
      </c>
      <c r="D20" s="237" t="s">
        <v>1234</v>
      </c>
      <c r="E20" s="592" t="s">
        <v>1216</v>
      </c>
      <c r="F20" s="592" t="s">
        <v>1216</v>
      </c>
      <c r="G20" s="592" t="s">
        <v>1216</v>
      </c>
      <c r="H20" s="445"/>
      <c r="I20" s="445"/>
      <c r="J20" s="445" t="s">
        <v>1218</v>
      </c>
      <c r="K20" s="416">
        <v>3138075.37</v>
      </c>
    </row>
    <row r="21" spans="1:11" ht="30" x14ac:dyDescent="0.25">
      <c r="A21" s="123" t="s">
        <v>1235</v>
      </c>
      <c r="B21" s="686" t="s">
        <v>1236</v>
      </c>
      <c r="C21" s="445" t="s">
        <v>212</v>
      </c>
      <c r="D21" s="592"/>
      <c r="E21" s="592"/>
      <c r="F21" s="592"/>
      <c r="G21" s="592"/>
      <c r="H21" s="445"/>
      <c r="I21" s="445"/>
      <c r="J21" s="445" t="s">
        <v>1218</v>
      </c>
      <c r="K21" s="416">
        <v>7436283.7999999998</v>
      </c>
    </row>
    <row r="22" spans="1:11" ht="30" x14ac:dyDescent="0.25">
      <c r="A22" s="123" t="s">
        <v>1237</v>
      </c>
      <c r="B22" s="686" t="s">
        <v>1238</v>
      </c>
      <c r="C22" s="445" t="s">
        <v>212</v>
      </c>
      <c r="D22" s="592"/>
      <c r="E22" s="592"/>
      <c r="F22" s="592"/>
      <c r="G22" s="592"/>
      <c r="H22" s="445"/>
      <c r="I22" s="445"/>
      <c r="J22" s="445" t="s">
        <v>1218</v>
      </c>
      <c r="K22" s="416">
        <v>47988350.090000004</v>
      </c>
    </row>
    <row r="23" spans="1:11" x14ac:dyDescent="0.25">
      <c r="A23" s="123" t="s">
        <v>1239</v>
      </c>
      <c r="B23" s="686" t="s">
        <v>1240</v>
      </c>
      <c r="C23" s="445" t="s">
        <v>212</v>
      </c>
      <c r="D23" s="592"/>
      <c r="E23" s="592"/>
      <c r="F23" s="592"/>
      <c r="G23" s="592"/>
      <c r="H23" s="445"/>
      <c r="I23" s="445"/>
      <c r="J23" s="445" t="s">
        <v>1218</v>
      </c>
      <c r="K23" s="416">
        <v>4227979.04</v>
      </c>
    </row>
    <row r="24" spans="1:11" x14ac:dyDescent="0.25">
      <c r="A24" s="123" t="s">
        <v>1241</v>
      </c>
      <c r="B24" s="445" t="s">
        <v>1242</v>
      </c>
      <c r="C24" s="445" t="s">
        <v>212</v>
      </c>
      <c r="D24" s="592"/>
      <c r="E24" s="592"/>
      <c r="F24" s="592"/>
      <c r="G24" s="592"/>
      <c r="H24" s="445"/>
      <c r="I24" s="445"/>
      <c r="J24" s="445" t="s">
        <v>1218</v>
      </c>
      <c r="K24" s="416">
        <v>20697617.57</v>
      </c>
    </row>
    <row r="25" spans="1:11" x14ac:dyDescent="0.25">
      <c r="A25" s="418"/>
      <c r="B25" s="830"/>
      <c r="C25" s="830"/>
      <c r="D25" s="592"/>
      <c r="E25" s="592"/>
      <c r="F25" s="592"/>
      <c r="G25" s="592"/>
      <c r="H25" s="445"/>
      <c r="I25" s="445"/>
      <c r="J25" s="830"/>
      <c r="K25" s="420"/>
    </row>
    <row r="26" spans="1:11" x14ac:dyDescent="0.25">
      <c r="A26" s="57"/>
      <c r="B26" s="445"/>
      <c r="C26" s="445"/>
      <c r="D26" s="592"/>
      <c r="E26" s="592"/>
      <c r="F26" s="592"/>
      <c r="G26" s="445"/>
      <c r="H26" s="445"/>
      <c r="I26" s="445"/>
      <c r="J26" s="445"/>
      <c r="K26" s="85"/>
    </row>
    <row r="27" spans="1:11" x14ac:dyDescent="0.25">
      <c r="A27" s="53" t="s">
        <v>135</v>
      </c>
      <c r="B27" s="549"/>
      <c r="C27" s="549"/>
      <c r="D27" s="368"/>
      <c r="E27" s="368"/>
      <c r="F27" s="368"/>
      <c r="G27" s="549"/>
      <c r="H27" s="549"/>
      <c r="I27" s="549"/>
      <c r="J27" s="549"/>
      <c r="K27" s="84">
        <f>SUM(K28:K29)</f>
        <v>0</v>
      </c>
    </row>
    <row r="28" spans="1:11" x14ac:dyDescent="0.25">
      <c r="A28" s="57"/>
      <c r="B28" s="445"/>
      <c r="C28" s="445"/>
      <c r="D28" s="592"/>
      <c r="E28" s="592"/>
      <c r="F28" s="592"/>
      <c r="G28" s="445"/>
      <c r="H28" s="445"/>
      <c r="I28" s="445"/>
      <c r="J28" s="445"/>
      <c r="K28" s="85"/>
    </row>
    <row r="29" spans="1:11" x14ac:dyDescent="0.25">
      <c r="A29" s="57"/>
      <c r="B29" s="445"/>
      <c r="C29" s="445"/>
      <c r="D29" s="592"/>
      <c r="E29" s="592"/>
      <c r="F29" s="592"/>
      <c r="G29" s="445"/>
      <c r="H29" s="445"/>
      <c r="I29" s="445"/>
      <c r="J29" s="445"/>
      <c r="K29" s="85"/>
    </row>
    <row r="30" spans="1:11" x14ac:dyDescent="0.25">
      <c r="A30" s="53" t="s">
        <v>141</v>
      </c>
      <c r="B30" s="549"/>
      <c r="C30" s="549"/>
      <c r="D30" s="368"/>
      <c r="E30" s="368"/>
      <c r="F30" s="368"/>
      <c r="G30" s="549"/>
      <c r="H30" s="549"/>
      <c r="I30" s="549"/>
      <c r="J30" s="549"/>
      <c r="K30" s="84">
        <f>SUM(K31:K33)</f>
        <v>7910096</v>
      </c>
    </row>
    <row r="31" spans="1:11" x14ac:dyDescent="0.25">
      <c r="A31" s="123" t="s">
        <v>1243</v>
      </c>
      <c r="B31" s="445" t="s">
        <v>1244</v>
      </c>
      <c r="C31" s="445"/>
      <c r="D31" s="592" t="s">
        <v>1245</v>
      </c>
      <c r="E31" s="592"/>
      <c r="F31" s="592"/>
      <c r="G31" s="592"/>
      <c r="H31" s="445"/>
      <c r="I31" s="445"/>
      <c r="J31" s="445" t="s">
        <v>1218</v>
      </c>
      <c r="K31" s="416">
        <v>4153495.1</v>
      </c>
    </row>
    <row r="32" spans="1:11" ht="30" x14ac:dyDescent="0.25">
      <c r="A32" s="123" t="s">
        <v>1246</v>
      </c>
      <c r="B32" s="445" t="s">
        <v>1244</v>
      </c>
      <c r="C32" s="445"/>
      <c r="D32" s="592" t="s">
        <v>1247</v>
      </c>
      <c r="E32" s="592"/>
      <c r="F32" s="592"/>
      <c r="G32" s="592"/>
      <c r="H32" s="445"/>
      <c r="I32" s="445"/>
      <c r="J32" s="445" t="s">
        <v>1218</v>
      </c>
      <c r="K32" s="416">
        <f>23990+2515516.57+1217094.33</f>
        <v>3756600.9</v>
      </c>
    </row>
    <row r="33" spans="1:11" x14ac:dyDescent="0.25">
      <c r="A33" s="57"/>
      <c r="B33" s="445"/>
      <c r="C33" s="445"/>
      <c r="D33" s="592"/>
      <c r="E33" s="592"/>
      <c r="F33" s="592"/>
      <c r="G33" s="445"/>
      <c r="H33" s="445"/>
      <c r="I33" s="445"/>
      <c r="J33" s="445"/>
      <c r="K33" s="85"/>
    </row>
    <row r="34" spans="1:11" x14ac:dyDescent="0.25">
      <c r="A34" s="53" t="s">
        <v>158</v>
      </c>
      <c r="B34" s="549"/>
      <c r="C34" s="549"/>
      <c r="D34" s="368"/>
      <c r="E34" s="368"/>
      <c r="F34" s="368"/>
      <c r="G34" s="549"/>
      <c r="H34" s="549"/>
      <c r="I34" s="549"/>
      <c r="J34" s="549"/>
      <c r="K34" s="84">
        <f>SUM(K35:K35)</f>
        <v>0</v>
      </c>
    </row>
    <row r="35" spans="1:11" x14ac:dyDescent="0.25">
      <c r="A35" s="57"/>
      <c r="B35" s="445"/>
      <c r="C35" s="445"/>
      <c r="D35" s="592"/>
      <c r="E35" s="592"/>
      <c r="F35" s="592"/>
      <c r="G35" s="445"/>
      <c r="H35" s="445"/>
      <c r="I35" s="445"/>
      <c r="J35" s="445"/>
      <c r="K35" s="85"/>
    </row>
    <row r="36" spans="1:11" x14ac:dyDescent="0.25">
      <c r="A36" s="53" t="s">
        <v>163</v>
      </c>
      <c r="B36" s="549"/>
      <c r="C36" s="549"/>
      <c r="D36" s="368"/>
      <c r="E36" s="368"/>
      <c r="F36" s="368"/>
      <c r="G36" s="549"/>
      <c r="H36" s="549"/>
      <c r="I36" s="549"/>
      <c r="J36" s="549"/>
      <c r="K36" s="84">
        <f>SUM(K37:K38)</f>
        <v>34009124.710000001</v>
      </c>
    </row>
    <row r="37" spans="1:11" x14ac:dyDescent="0.25">
      <c r="A37" s="57" t="s">
        <v>1248</v>
      </c>
      <c r="B37" s="445"/>
      <c r="C37" s="445"/>
      <c r="D37" s="592"/>
      <c r="E37" s="592"/>
      <c r="F37" s="592"/>
      <c r="G37" s="445"/>
      <c r="H37" s="445"/>
      <c r="I37" s="445"/>
      <c r="J37" s="445"/>
      <c r="K37" s="85">
        <v>34009124.710000001</v>
      </c>
    </row>
    <row r="38" spans="1:11" x14ac:dyDescent="0.25">
      <c r="A38" s="57"/>
      <c r="B38" s="445"/>
      <c r="C38" s="445"/>
      <c r="D38" s="592"/>
      <c r="E38" s="592"/>
      <c r="F38" s="592"/>
      <c r="G38" s="445"/>
      <c r="H38" s="445"/>
      <c r="I38" s="445"/>
      <c r="J38" s="445"/>
      <c r="K38" s="85"/>
    </row>
    <row r="39" spans="1:11" x14ac:dyDescent="0.25">
      <c r="A39" s="53" t="s">
        <v>164</v>
      </c>
      <c r="B39" s="549"/>
      <c r="C39" s="549"/>
      <c r="D39" s="368"/>
      <c r="E39" s="368"/>
      <c r="F39" s="368"/>
      <c r="G39" s="549"/>
      <c r="H39" s="549"/>
      <c r="I39" s="549"/>
      <c r="J39" s="549"/>
      <c r="K39" s="84">
        <f>SUM(K40)</f>
        <v>0</v>
      </c>
    </row>
    <row r="40" spans="1:11" x14ac:dyDescent="0.25">
      <c r="A40" s="57"/>
      <c r="B40" s="445"/>
      <c r="C40" s="445"/>
      <c r="D40" s="592"/>
      <c r="E40" s="592"/>
      <c r="F40" s="592"/>
      <c r="G40" s="445"/>
      <c r="H40" s="445"/>
      <c r="I40" s="445"/>
      <c r="J40" s="445"/>
      <c r="K40" s="85"/>
    </row>
    <row r="41" spans="1:11" x14ac:dyDescent="0.25">
      <c r="A41" s="53" t="s">
        <v>165</v>
      </c>
      <c r="B41" s="549"/>
      <c r="C41" s="549"/>
      <c r="D41" s="368"/>
      <c r="E41" s="368"/>
      <c r="F41" s="368"/>
      <c r="G41" s="549"/>
      <c r="H41" s="549"/>
      <c r="I41" s="549"/>
      <c r="J41" s="549"/>
      <c r="K41" s="84">
        <f>SUM(K42)</f>
        <v>0</v>
      </c>
    </row>
    <row r="42" spans="1:11" x14ac:dyDescent="0.25">
      <c r="A42" s="57"/>
      <c r="B42" s="445"/>
      <c r="C42" s="445"/>
      <c r="D42" s="592"/>
      <c r="E42" s="592"/>
      <c r="F42" s="592"/>
      <c r="G42" s="445"/>
      <c r="H42" s="445"/>
      <c r="I42" s="445"/>
      <c r="J42" s="445"/>
      <c r="K42" s="85"/>
    </row>
    <row r="43" spans="1:11" x14ac:dyDescent="0.2">
      <c r="A43" s="73" t="s">
        <v>168</v>
      </c>
      <c r="B43" s="75"/>
      <c r="C43" s="75"/>
      <c r="D43" s="75"/>
      <c r="E43" s="75"/>
      <c r="F43" s="75"/>
      <c r="G43" s="77"/>
      <c r="H43" s="77"/>
      <c r="I43" s="77"/>
      <c r="J43" s="75"/>
      <c r="K43" s="94">
        <f>+K10+K12+K27+K30+K34+K36+K39+K41</f>
        <v>689704295.46000004</v>
      </c>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topLeftCell="C7" workbookViewId="0">
      <selection activeCell="K14" sqref="K14"/>
    </sheetView>
  </sheetViews>
  <sheetFormatPr baseColWidth="10" defaultColWidth="12.625" defaultRowHeight="15" customHeight="1" x14ac:dyDescent="0.2"/>
  <cols>
    <col min="1" max="1" width="47.625" customWidth="1"/>
    <col min="2" max="2" width="18.875" customWidth="1"/>
    <col min="10" max="10" width="17.375" customWidth="1"/>
    <col min="11" max="11" width="13.5" bestFit="1" customWidth="1"/>
  </cols>
  <sheetData>
    <row r="1" spans="1:11" ht="15.75" x14ac:dyDescent="0.25">
      <c r="A1" s="421"/>
      <c r="B1" s="318"/>
      <c r="C1" s="322"/>
      <c r="D1" s="322"/>
      <c r="E1" s="322"/>
      <c r="F1" s="322"/>
      <c r="G1" s="322"/>
      <c r="H1" s="322"/>
      <c r="I1" s="322"/>
      <c r="J1" s="322"/>
      <c r="K1" s="96"/>
    </row>
    <row r="2" spans="1:11" x14ac:dyDescent="0.25">
      <c r="A2" s="39" t="s">
        <v>105</v>
      </c>
      <c r="B2" s="318"/>
      <c r="C2" s="318"/>
      <c r="D2" s="318"/>
      <c r="E2" s="318"/>
      <c r="F2" s="318"/>
      <c r="G2" s="318"/>
      <c r="H2" s="318"/>
      <c r="I2" s="318"/>
      <c r="J2" s="318"/>
      <c r="K2" s="98" t="s">
        <v>106</v>
      </c>
    </row>
    <row r="3" spans="1:11" x14ac:dyDescent="0.25">
      <c r="A3" s="43" t="s">
        <v>107</v>
      </c>
      <c r="B3" s="318"/>
      <c r="C3" s="318"/>
      <c r="D3" s="318"/>
      <c r="E3" s="318"/>
      <c r="F3" s="318"/>
      <c r="G3" s="318"/>
      <c r="H3" s="318"/>
      <c r="I3" s="318"/>
      <c r="J3" s="318"/>
      <c r="K3" s="97"/>
    </row>
    <row r="4" spans="1:11" x14ac:dyDescent="0.25">
      <c r="A4" s="719" t="s">
        <v>3211</v>
      </c>
      <c r="B4" s="318"/>
      <c r="C4" s="318"/>
      <c r="D4" s="318"/>
      <c r="E4" s="318"/>
      <c r="F4" s="318"/>
      <c r="G4" s="318"/>
      <c r="H4" s="318"/>
      <c r="I4" s="318"/>
      <c r="J4" s="318"/>
      <c r="K4" s="97"/>
    </row>
    <row r="5" spans="1:11" x14ac:dyDescent="0.25">
      <c r="A5" s="97"/>
      <c r="B5" s="318"/>
      <c r="C5" s="318"/>
      <c r="D5" s="318"/>
      <c r="E5" s="318"/>
      <c r="F5" s="318"/>
      <c r="G5" s="318"/>
      <c r="H5" s="318"/>
      <c r="I5" s="318"/>
      <c r="J5" s="318"/>
      <c r="K5" s="97"/>
    </row>
    <row r="6" spans="1:11" x14ac:dyDescent="0.25">
      <c r="A6" s="97"/>
      <c r="B6" s="318"/>
      <c r="C6" s="318"/>
      <c r="D6" s="318"/>
      <c r="E6" s="318"/>
      <c r="F6" s="318"/>
      <c r="G6" s="318"/>
      <c r="H6" s="318"/>
      <c r="I6" s="318"/>
      <c r="J6" s="318"/>
      <c r="K6" s="97"/>
    </row>
    <row r="7" spans="1:11" x14ac:dyDescent="0.25">
      <c r="A7" s="49" t="s">
        <v>108</v>
      </c>
      <c r="B7" s="49" t="s">
        <v>109</v>
      </c>
      <c r="C7" s="49" t="s">
        <v>110</v>
      </c>
      <c r="D7" s="49"/>
      <c r="E7" s="951" t="s">
        <v>111</v>
      </c>
      <c r="F7" s="937"/>
      <c r="G7" s="49" t="s">
        <v>112</v>
      </c>
      <c r="H7" s="951" t="s">
        <v>113</v>
      </c>
      <c r="I7" s="937"/>
      <c r="J7" s="49" t="s">
        <v>114</v>
      </c>
      <c r="K7" s="49" t="s">
        <v>115</v>
      </c>
    </row>
    <row r="8" spans="1:11" ht="15" customHeight="1" x14ac:dyDescent="0.2">
      <c r="A8" s="1000" t="s">
        <v>116</v>
      </c>
      <c r="B8" s="963" t="s">
        <v>117</v>
      </c>
      <c r="C8" s="963" t="s">
        <v>118</v>
      </c>
      <c r="D8" s="963" t="s">
        <v>119</v>
      </c>
      <c r="E8" s="962" t="s">
        <v>120</v>
      </c>
      <c r="F8" s="950"/>
      <c r="G8" s="963" t="s">
        <v>121</v>
      </c>
      <c r="H8" s="962" t="s">
        <v>122</v>
      </c>
      <c r="I8" s="950"/>
      <c r="J8" s="963" t="s">
        <v>123</v>
      </c>
      <c r="K8" s="964" t="s">
        <v>124</v>
      </c>
    </row>
    <row r="9" spans="1:11" ht="15" customHeight="1" x14ac:dyDescent="0.2">
      <c r="A9" s="946"/>
      <c r="B9" s="946"/>
      <c r="C9" s="946"/>
      <c r="D9" s="946"/>
      <c r="E9" s="226" t="s">
        <v>125</v>
      </c>
      <c r="F9" s="226" t="s">
        <v>126</v>
      </c>
      <c r="G9" s="946"/>
      <c r="H9" s="226" t="s">
        <v>125</v>
      </c>
      <c r="I9" s="226" t="s">
        <v>126</v>
      </c>
      <c r="J9" s="946"/>
      <c r="K9" s="946"/>
    </row>
    <row r="10" spans="1:11" x14ac:dyDescent="0.25">
      <c r="A10" s="53" t="s">
        <v>127</v>
      </c>
      <c r="B10" s="54"/>
      <c r="C10" s="54"/>
      <c r="D10" s="54"/>
      <c r="E10" s="54"/>
      <c r="F10" s="54"/>
      <c r="G10" s="54"/>
      <c r="H10" s="54"/>
      <c r="I10" s="54"/>
      <c r="J10" s="54"/>
      <c r="K10" s="84">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v>19333611.780000001</v>
      </c>
    </row>
    <row r="13" spans="1:11" x14ac:dyDescent="0.25">
      <c r="A13" s="57" t="s">
        <v>321</v>
      </c>
      <c r="B13" s="58" t="s">
        <v>1111</v>
      </c>
      <c r="C13" s="58" t="s">
        <v>212</v>
      </c>
      <c r="D13" s="59"/>
      <c r="E13" s="59">
        <v>0.06</v>
      </c>
      <c r="F13" s="116">
        <v>8.5000000000000006E-2</v>
      </c>
      <c r="G13" s="58"/>
      <c r="H13" s="109">
        <v>62.38</v>
      </c>
      <c r="I13" s="109">
        <v>72.78</v>
      </c>
      <c r="J13" s="58" t="s">
        <v>1249</v>
      </c>
      <c r="K13" s="109">
        <v>4367355.2699999996</v>
      </c>
    </row>
    <row r="14" spans="1:11" x14ac:dyDescent="0.25">
      <c r="A14" s="57" t="s">
        <v>1250</v>
      </c>
      <c r="B14" s="58" t="s">
        <v>962</v>
      </c>
      <c r="C14" s="58" t="s">
        <v>212</v>
      </c>
      <c r="D14" s="59"/>
      <c r="E14" s="116">
        <v>8.0000000000000002E-3</v>
      </c>
      <c r="F14" s="116">
        <v>5.5E-2</v>
      </c>
      <c r="G14" s="58"/>
      <c r="H14" s="422">
        <v>225</v>
      </c>
      <c r="I14" s="109">
        <v>14645</v>
      </c>
      <c r="J14" s="58" t="s">
        <v>1249</v>
      </c>
      <c r="K14" s="109">
        <v>9122452.1300000008</v>
      </c>
    </row>
    <row r="15" spans="1:11" x14ac:dyDescent="0.25">
      <c r="A15" s="57" t="s">
        <v>333</v>
      </c>
      <c r="B15" s="58"/>
      <c r="C15" s="58" t="s">
        <v>383</v>
      </c>
      <c r="D15" s="59"/>
      <c r="E15" s="59"/>
      <c r="F15" s="59"/>
      <c r="G15" s="58"/>
      <c r="H15" s="422">
        <v>465</v>
      </c>
      <c r="I15" s="422">
        <v>960</v>
      </c>
      <c r="J15" s="58" t="s">
        <v>1249</v>
      </c>
      <c r="K15" s="109">
        <v>868018.2</v>
      </c>
    </row>
    <row r="16" spans="1:11" x14ac:dyDescent="0.25">
      <c r="A16" s="57" t="s">
        <v>1251</v>
      </c>
      <c r="B16" s="58" t="s">
        <v>1252</v>
      </c>
      <c r="C16" s="58" t="s">
        <v>212</v>
      </c>
      <c r="D16" s="59"/>
      <c r="E16" s="59"/>
      <c r="F16" s="59"/>
      <c r="G16" s="58"/>
      <c r="H16" s="109">
        <v>14.5</v>
      </c>
      <c r="I16" s="422">
        <v>282</v>
      </c>
      <c r="J16" s="58" t="s">
        <v>1249</v>
      </c>
      <c r="K16" s="109">
        <v>4961829.18</v>
      </c>
    </row>
    <row r="17" spans="1:11" x14ac:dyDescent="0.25">
      <c r="A17" s="57" t="s">
        <v>1253</v>
      </c>
      <c r="B17" s="58"/>
      <c r="C17" s="58" t="s">
        <v>1254</v>
      </c>
      <c r="D17" s="59"/>
      <c r="E17" s="59"/>
      <c r="F17" s="59"/>
      <c r="G17" s="58"/>
      <c r="H17" s="422">
        <v>145</v>
      </c>
      <c r="I17" s="422">
        <v>4865</v>
      </c>
      <c r="J17" s="58" t="s">
        <v>1249</v>
      </c>
      <c r="K17" s="422">
        <v>13957</v>
      </c>
    </row>
    <row r="18" spans="1:11" x14ac:dyDescent="0.25">
      <c r="A18" s="57"/>
      <c r="B18" s="58"/>
      <c r="C18" s="58"/>
      <c r="D18" s="59"/>
      <c r="E18" s="59"/>
      <c r="F18" s="59"/>
      <c r="G18" s="58"/>
      <c r="H18" s="58"/>
      <c r="I18" s="58"/>
      <c r="J18" s="58"/>
      <c r="K18" s="85"/>
    </row>
    <row r="19" spans="1:11" x14ac:dyDescent="0.25">
      <c r="A19" s="53" t="s">
        <v>135</v>
      </c>
      <c r="B19" s="54"/>
      <c r="C19" s="54"/>
      <c r="D19" s="62"/>
      <c r="E19" s="62"/>
      <c r="F19" s="62"/>
      <c r="G19" s="54"/>
      <c r="H19" s="54"/>
      <c r="I19" s="54"/>
      <c r="J19" s="54"/>
      <c r="K19" s="84">
        <v>1057162.57</v>
      </c>
    </row>
    <row r="20" spans="1:11" x14ac:dyDescent="0.25">
      <c r="A20" s="57" t="s">
        <v>1255</v>
      </c>
      <c r="B20" s="58" t="s">
        <v>1256</v>
      </c>
      <c r="C20" s="58" t="s">
        <v>1257</v>
      </c>
      <c r="D20" s="59"/>
      <c r="E20" s="59"/>
      <c r="F20" s="59"/>
      <c r="G20" s="422"/>
      <c r="H20" s="422"/>
      <c r="I20" s="422"/>
      <c r="J20" s="58"/>
      <c r="K20" s="109">
        <v>224226.81</v>
      </c>
    </row>
    <row r="21" spans="1:11" x14ac:dyDescent="0.25">
      <c r="A21" s="57" t="s">
        <v>1258</v>
      </c>
      <c r="B21" s="58" t="s">
        <v>1256</v>
      </c>
      <c r="C21" s="58" t="s">
        <v>1257</v>
      </c>
      <c r="D21" s="59"/>
      <c r="E21" s="59"/>
      <c r="F21" s="59"/>
      <c r="G21" s="58"/>
      <c r="H21" s="422">
        <v>800</v>
      </c>
      <c r="I21" s="423">
        <v>5377.3</v>
      </c>
      <c r="J21" s="58"/>
      <c r="K21" s="109">
        <v>832935.76</v>
      </c>
    </row>
    <row r="22" spans="1:11" x14ac:dyDescent="0.25">
      <c r="A22" s="53" t="s">
        <v>141</v>
      </c>
      <c r="B22" s="54"/>
      <c r="C22" s="54"/>
      <c r="D22" s="62"/>
      <c r="E22" s="62"/>
      <c r="F22" s="62"/>
      <c r="G22" s="54"/>
      <c r="H22" s="54"/>
      <c r="I22" s="54"/>
      <c r="J22" s="54"/>
      <c r="K22" s="84">
        <v>1529342.49</v>
      </c>
    </row>
    <row r="23" spans="1:11" x14ac:dyDescent="0.25">
      <c r="A23" s="57" t="s">
        <v>1259</v>
      </c>
      <c r="B23" s="58"/>
      <c r="C23" s="58" t="s">
        <v>814</v>
      </c>
      <c r="D23" s="59"/>
      <c r="E23" s="59"/>
      <c r="F23" s="59"/>
      <c r="G23" s="58"/>
      <c r="H23" s="776">
        <v>12</v>
      </c>
      <c r="I23" s="776">
        <v>720</v>
      </c>
      <c r="J23" s="714" t="s">
        <v>1249</v>
      </c>
      <c r="K23" s="777">
        <v>676309.08</v>
      </c>
    </row>
    <row r="24" spans="1:11" x14ac:dyDescent="0.25">
      <c r="A24" s="57" t="s">
        <v>1260</v>
      </c>
      <c r="B24" s="58"/>
      <c r="C24" s="58"/>
      <c r="D24" s="59"/>
      <c r="E24" s="59"/>
      <c r="F24" s="59"/>
      <c r="G24" s="58"/>
      <c r="H24" s="714"/>
      <c r="I24" s="714"/>
      <c r="J24" s="714" t="s">
        <v>1249</v>
      </c>
      <c r="K24" s="777">
        <v>853033.41</v>
      </c>
    </row>
    <row r="25" spans="1:11" x14ac:dyDescent="0.25">
      <c r="A25" s="57" t="s">
        <v>200</v>
      </c>
      <c r="B25" s="58" t="s">
        <v>1261</v>
      </c>
      <c r="C25" s="58"/>
      <c r="D25" s="59"/>
      <c r="E25" s="59"/>
      <c r="F25" s="59"/>
      <c r="G25" s="58"/>
      <c r="H25" s="714"/>
      <c r="I25" s="714"/>
      <c r="J25" s="714" t="s">
        <v>1262</v>
      </c>
      <c r="K25" s="711"/>
    </row>
    <row r="26" spans="1:11" x14ac:dyDescent="0.25">
      <c r="A26" s="57" t="s">
        <v>1263</v>
      </c>
      <c r="B26" s="58"/>
      <c r="C26" s="58"/>
      <c r="D26" s="59"/>
      <c r="E26" s="59"/>
      <c r="F26" s="59"/>
      <c r="G26" s="58"/>
      <c r="H26" s="714"/>
      <c r="I26" s="714"/>
      <c r="J26" s="714" t="s">
        <v>1264</v>
      </c>
      <c r="K26" s="711"/>
    </row>
    <row r="27" spans="1:11" x14ac:dyDescent="0.25">
      <c r="A27" s="57" t="s">
        <v>1265</v>
      </c>
      <c r="B27" s="58" t="s">
        <v>1111</v>
      </c>
      <c r="C27" s="58"/>
      <c r="D27" s="59"/>
      <c r="E27" s="59"/>
      <c r="F27" s="59"/>
      <c r="G27" s="58"/>
      <c r="H27" s="776">
        <v>2500</v>
      </c>
      <c r="I27" s="776">
        <v>6730</v>
      </c>
      <c r="J27" s="714" t="s">
        <v>1249</v>
      </c>
      <c r="K27" s="711"/>
    </row>
    <row r="28" spans="1:11" x14ac:dyDescent="0.25">
      <c r="A28" s="57" t="s">
        <v>1266</v>
      </c>
      <c r="B28" s="58" t="s">
        <v>1267</v>
      </c>
      <c r="C28" s="58"/>
      <c r="D28" s="59"/>
      <c r="E28" s="59"/>
      <c r="F28" s="59"/>
      <c r="G28" s="58"/>
      <c r="H28" s="776">
        <v>800</v>
      </c>
      <c r="I28" s="776">
        <v>2650</v>
      </c>
      <c r="J28" s="714" t="s">
        <v>1264</v>
      </c>
      <c r="K28" s="711"/>
    </row>
    <row r="29" spans="1:11" x14ac:dyDescent="0.25">
      <c r="A29" s="57"/>
      <c r="B29" s="58"/>
      <c r="C29" s="58"/>
      <c r="D29" s="59"/>
      <c r="E29" s="59"/>
      <c r="F29" s="59"/>
      <c r="G29" s="58"/>
      <c r="H29" s="58"/>
      <c r="I29" s="58"/>
      <c r="J29" s="58"/>
      <c r="K29" s="85"/>
    </row>
    <row r="30" spans="1:11" x14ac:dyDescent="0.25">
      <c r="A30" s="53" t="s">
        <v>158</v>
      </c>
      <c r="B30" s="54"/>
      <c r="C30" s="54"/>
      <c r="D30" s="62"/>
      <c r="E30" s="62"/>
      <c r="F30" s="62"/>
      <c r="G30" s="54"/>
      <c r="H30" s="54"/>
      <c r="I30" s="54"/>
      <c r="J30" s="54"/>
      <c r="K30" s="84">
        <v>0</v>
      </c>
    </row>
    <row r="31" spans="1:11" x14ac:dyDescent="0.25">
      <c r="A31" s="57"/>
      <c r="B31" s="58"/>
      <c r="C31" s="58"/>
      <c r="D31" s="59"/>
      <c r="E31" s="59"/>
      <c r="F31" s="59"/>
      <c r="G31" s="58"/>
      <c r="H31" s="58"/>
      <c r="I31" s="58"/>
      <c r="J31" s="58"/>
      <c r="K31" s="85"/>
    </row>
    <row r="32" spans="1:11" x14ac:dyDescent="0.25">
      <c r="A32" s="53" t="s">
        <v>163</v>
      </c>
      <c r="B32" s="54"/>
      <c r="C32" s="54"/>
      <c r="D32" s="62"/>
      <c r="E32" s="62"/>
      <c r="F32" s="62"/>
      <c r="G32" s="54"/>
      <c r="H32" s="54"/>
      <c r="I32" s="54"/>
      <c r="J32" s="54"/>
      <c r="K32" s="84">
        <v>0</v>
      </c>
    </row>
    <row r="33" spans="1:11" x14ac:dyDescent="0.25">
      <c r="A33" s="57"/>
      <c r="B33" s="58"/>
      <c r="C33" s="58"/>
      <c r="D33" s="59"/>
      <c r="E33" s="59"/>
      <c r="F33" s="59"/>
      <c r="G33" s="58"/>
      <c r="H33" s="58"/>
      <c r="I33" s="58"/>
      <c r="J33" s="58"/>
      <c r="K33" s="85"/>
    </row>
    <row r="34" spans="1:11" x14ac:dyDescent="0.25">
      <c r="A34" s="53"/>
      <c r="B34" s="54"/>
      <c r="C34" s="54"/>
      <c r="D34" s="62"/>
      <c r="E34" s="62"/>
      <c r="F34" s="62"/>
      <c r="G34" s="54"/>
      <c r="H34" s="54"/>
      <c r="I34" s="54"/>
      <c r="J34" s="54"/>
      <c r="K34" s="84"/>
    </row>
    <row r="35" spans="1:11" x14ac:dyDescent="0.25">
      <c r="A35" s="57"/>
      <c r="B35" s="63"/>
      <c r="C35" s="63"/>
      <c r="D35" s="59"/>
      <c r="E35" s="59"/>
      <c r="F35" s="59"/>
      <c r="G35" s="63"/>
      <c r="H35" s="63"/>
      <c r="I35" s="63"/>
      <c r="J35" s="63"/>
      <c r="K35" s="85"/>
    </row>
    <row r="36" spans="1:11" x14ac:dyDescent="0.25">
      <c r="A36" s="53" t="s">
        <v>165</v>
      </c>
      <c r="B36" s="54"/>
      <c r="C36" s="54"/>
      <c r="D36" s="62"/>
      <c r="E36" s="62"/>
      <c r="F36" s="62"/>
      <c r="G36" s="54"/>
      <c r="H36" s="54"/>
      <c r="I36" s="54"/>
      <c r="J36" s="54"/>
      <c r="K36" s="84">
        <v>963934.88</v>
      </c>
    </row>
    <row r="37" spans="1:11" x14ac:dyDescent="0.25">
      <c r="A37" s="57" t="s">
        <v>1268</v>
      </c>
      <c r="B37" s="58"/>
      <c r="C37" s="58"/>
      <c r="D37" s="59"/>
      <c r="E37" s="59"/>
      <c r="F37" s="59"/>
      <c r="G37" s="58"/>
      <c r="H37" s="58"/>
      <c r="I37" s="58"/>
      <c r="J37" s="58"/>
      <c r="K37" s="777">
        <v>963934.88</v>
      </c>
    </row>
    <row r="38" spans="1:11" x14ac:dyDescent="0.25">
      <c r="A38" s="57" t="s">
        <v>1269</v>
      </c>
      <c r="B38" s="58"/>
      <c r="C38" s="58"/>
      <c r="D38" s="59"/>
      <c r="E38" s="59"/>
      <c r="F38" s="59"/>
      <c r="G38" s="58"/>
      <c r="H38" s="58"/>
      <c r="I38" s="58"/>
      <c r="J38" s="58"/>
      <c r="K38" s="777">
        <v>773164.56</v>
      </c>
    </row>
    <row r="39" spans="1:11" x14ac:dyDescent="0.25">
      <c r="A39" s="57" t="s">
        <v>1270</v>
      </c>
      <c r="B39" s="58"/>
      <c r="C39" s="58"/>
      <c r="D39" s="59"/>
      <c r="E39" s="59"/>
      <c r="F39" s="59"/>
      <c r="G39" s="58"/>
      <c r="H39" s="58"/>
      <c r="I39" s="58"/>
      <c r="J39" s="58"/>
      <c r="K39" s="85"/>
    </row>
    <row r="40" spans="1:11" x14ac:dyDescent="0.25">
      <c r="A40" s="57" t="s">
        <v>1271</v>
      </c>
      <c r="B40" s="58"/>
      <c r="C40" s="58"/>
      <c r="D40" s="59"/>
      <c r="E40" s="59"/>
      <c r="F40" s="59"/>
      <c r="G40" s="58"/>
      <c r="H40" s="58"/>
      <c r="I40" s="58"/>
      <c r="J40" s="58"/>
      <c r="K40" s="85"/>
    </row>
    <row r="41" spans="1:11" x14ac:dyDescent="0.25">
      <c r="A41" s="57" t="s">
        <v>1272</v>
      </c>
      <c r="B41" s="58"/>
      <c r="C41" s="58"/>
      <c r="D41" s="59"/>
      <c r="E41" s="59"/>
      <c r="F41" s="59"/>
      <c r="G41" s="58"/>
      <c r="H41" s="58"/>
      <c r="I41" s="58"/>
      <c r="J41" s="58"/>
      <c r="K41" s="85"/>
    </row>
    <row r="42" spans="1:11" x14ac:dyDescent="0.25">
      <c r="A42" s="245" t="s">
        <v>168</v>
      </c>
      <c r="B42" s="246"/>
      <c r="C42" s="246"/>
      <c r="D42" s="424"/>
      <c r="E42" s="424"/>
      <c r="F42" s="424"/>
      <c r="G42" s="246"/>
      <c r="H42" s="246"/>
      <c r="I42" s="246"/>
      <c r="J42" s="246"/>
      <c r="K42" s="248">
        <v>22884051.719999999</v>
      </c>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topLeftCell="B10" workbookViewId="0">
      <selection activeCell="K21" sqref="K21:K42"/>
    </sheetView>
  </sheetViews>
  <sheetFormatPr baseColWidth="10" defaultColWidth="12.625" defaultRowHeight="15" customHeight="1" x14ac:dyDescent="0.2"/>
  <cols>
    <col min="1" max="1" width="31.125" customWidth="1"/>
    <col min="2" max="10" width="14" style="736" customWidth="1"/>
    <col min="11" max="11" width="12.75" customWidth="1"/>
  </cols>
  <sheetData>
    <row r="1" spans="1:11" ht="15.75" x14ac:dyDescent="0.25">
      <c r="A1" s="425"/>
      <c r="B1" s="803"/>
      <c r="C1" s="250"/>
      <c r="D1" s="250"/>
      <c r="E1" s="250"/>
      <c r="F1" s="250"/>
      <c r="G1" s="250"/>
      <c r="H1" s="250"/>
      <c r="I1" s="250"/>
      <c r="J1" s="250"/>
      <c r="K1" s="426"/>
    </row>
    <row r="2" spans="1:11" x14ac:dyDescent="0.25">
      <c r="A2" s="39" t="s">
        <v>105</v>
      </c>
      <c r="B2" s="544"/>
      <c r="C2" s="544"/>
      <c r="D2" s="544"/>
      <c r="E2" s="544"/>
      <c r="F2" s="544"/>
      <c r="G2" s="544"/>
      <c r="H2" s="544"/>
      <c r="I2" s="544"/>
      <c r="J2" s="544"/>
      <c r="K2" s="427" t="s">
        <v>106</v>
      </c>
    </row>
    <row r="3" spans="1:11" x14ac:dyDescent="0.25">
      <c r="A3" s="43" t="s">
        <v>107</v>
      </c>
      <c r="B3" s="544"/>
      <c r="C3" s="544"/>
      <c r="D3" s="544"/>
      <c r="E3" s="544"/>
      <c r="F3" s="544"/>
      <c r="G3" s="544"/>
      <c r="H3" s="544"/>
      <c r="I3" s="544"/>
      <c r="J3" s="544"/>
      <c r="K3" s="428"/>
    </row>
    <row r="4" spans="1:11" x14ac:dyDescent="0.25">
      <c r="A4" s="719" t="s">
        <v>3249</v>
      </c>
      <c r="B4" s="544"/>
      <c r="C4" s="544"/>
      <c r="D4" s="544"/>
      <c r="E4" s="544"/>
      <c r="F4" s="544"/>
      <c r="G4" s="544"/>
      <c r="H4" s="544"/>
      <c r="I4" s="544"/>
      <c r="J4" s="544"/>
      <c r="K4" s="428"/>
    </row>
    <row r="5" spans="1:11" x14ac:dyDescent="0.25">
      <c r="A5" s="429"/>
      <c r="B5" s="271"/>
      <c r="G5" s="271"/>
      <c r="K5" s="207"/>
    </row>
    <row r="7" spans="1:11" x14ac:dyDescent="0.25">
      <c r="A7" s="430">
        <v>-1</v>
      </c>
      <c r="B7" s="578" t="s">
        <v>109</v>
      </c>
      <c r="C7" s="578" t="s">
        <v>110</v>
      </c>
      <c r="D7" s="578"/>
      <c r="E7" s="986" t="s">
        <v>111</v>
      </c>
      <c r="F7" s="969"/>
      <c r="G7" s="578" t="s">
        <v>112</v>
      </c>
      <c r="H7" s="986" t="s">
        <v>113</v>
      </c>
      <c r="I7" s="973"/>
      <c r="J7" s="578" t="s">
        <v>114</v>
      </c>
      <c r="K7" s="432" t="s">
        <v>115</v>
      </c>
    </row>
    <row r="8" spans="1:11" ht="14.25" x14ac:dyDescent="0.2">
      <c r="A8" s="985" t="s">
        <v>116</v>
      </c>
      <c r="B8" s="963" t="s">
        <v>117</v>
      </c>
      <c r="C8" s="963" t="s">
        <v>118</v>
      </c>
      <c r="D8" s="963" t="s">
        <v>119</v>
      </c>
      <c r="E8" s="962" t="s">
        <v>120</v>
      </c>
      <c r="F8" s="967"/>
      <c r="G8" s="963" t="s">
        <v>121</v>
      </c>
      <c r="H8" s="962" t="s">
        <v>122</v>
      </c>
      <c r="I8" s="967"/>
      <c r="J8" s="963" t="s">
        <v>123</v>
      </c>
      <c r="K8" s="1003" t="s">
        <v>124</v>
      </c>
    </row>
    <row r="9" spans="1:11" x14ac:dyDescent="0.2">
      <c r="A9" s="946"/>
      <c r="B9" s="966"/>
      <c r="C9" s="966"/>
      <c r="D9" s="966"/>
      <c r="E9" s="580" t="s">
        <v>125</v>
      </c>
      <c r="F9" s="580" t="s">
        <v>126</v>
      </c>
      <c r="G9" s="966"/>
      <c r="H9" s="580" t="s">
        <v>125</v>
      </c>
      <c r="I9" s="580" t="s">
        <v>126</v>
      </c>
      <c r="J9" s="966"/>
      <c r="K9" s="946"/>
    </row>
    <row r="10" spans="1:11" x14ac:dyDescent="0.25">
      <c r="A10" s="434" t="s">
        <v>296</v>
      </c>
      <c r="B10" s="549"/>
      <c r="C10" s="549"/>
      <c r="D10" s="549"/>
      <c r="E10" s="549"/>
      <c r="F10" s="549"/>
      <c r="G10" s="549"/>
      <c r="H10" s="549"/>
      <c r="I10" s="549"/>
      <c r="J10" s="549"/>
      <c r="K10" s="436" t="s">
        <v>297</v>
      </c>
    </row>
    <row r="11" spans="1:11" x14ac:dyDescent="0.25">
      <c r="A11" s="437"/>
      <c r="B11" s="445"/>
      <c r="C11" s="445"/>
      <c r="D11" s="445"/>
      <c r="E11" s="445"/>
      <c r="F11" s="445"/>
      <c r="G11" s="445"/>
      <c r="H11" s="445"/>
      <c r="I11" s="445"/>
      <c r="J11" s="445"/>
      <c r="K11" s="438"/>
    </row>
    <row r="12" spans="1:11" x14ac:dyDescent="0.25">
      <c r="A12" s="439" t="s">
        <v>298</v>
      </c>
      <c r="B12" s="549"/>
      <c r="C12" s="549"/>
      <c r="D12" s="549"/>
      <c r="E12" s="549"/>
      <c r="F12" s="549"/>
      <c r="G12" s="549"/>
      <c r="H12" s="549"/>
      <c r="I12" s="549"/>
      <c r="J12" s="549"/>
      <c r="K12" s="440" t="s">
        <v>1273</v>
      </c>
    </row>
    <row r="13" spans="1:11" x14ac:dyDescent="0.2">
      <c r="A13" s="1006" t="s">
        <v>321</v>
      </c>
      <c r="B13" s="445" t="s">
        <v>1274</v>
      </c>
      <c r="C13" s="1011" t="s">
        <v>975</v>
      </c>
      <c r="D13" s="1004" t="s">
        <v>1275</v>
      </c>
      <c r="E13" s="445"/>
      <c r="F13" s="445"/>
      <c r="G13" s="445" t="s">
        <v>1276</v>
      </c>
      <c r="H13" s="445"/>
      <c r="I13" s="445"/>
      <c r="J13" s="1004" t="s">
        <v>1277</v>
      </c>
      <c r="K13" s="1001" t="s">
        <v>1278</v>
      </c>
    </row>
    <row r="14" spans="1:11" x14ac:dyDescent="0.2">
      <c r="A14" s="976"/>
      <c r="B14" s="445" t="s">
        <v>1279</v>
      </c>
      <c r="C14" s="1005"/>
      <c r="D14" s="1005"/>
      <c r="E14" s="445"/>
      <c r="F14" s="445"/>
      <c r="G14" s="445" t="s">
        <v>1280</v>
      </c>
      <c r="H14" s="445"/>
      <c r="I14" s="445"/>
      <c r="J14" s="1005"/>
      <c r="K14" s="976"/>
    </row>
    <row r="15" spans="1:11" x14ac:dyDescent="0.2">
      <c r="A15" s="976"/>
      <c r="B15" s="445" t="s">
        <v>1281</v>
      </c>
      <c r="C15" s="1005"/>
      <c r="D15" s="1005"/>
      <c r="E15" s="445"/>
      <c r="F15" s="445"/>
      <c r="G15" s="445" t="s">
        <v>1282</v>
      </c>
      <c r="H15" s="445"/>
      <c r="I15" s="445"/>
      <c r="J15" s="1005"/>
      <c r="K15" s="976"/>
    </row>
    <row r="16" spans="1:11" x14ac:dyDescent="0.2">
      <c r="A16" s="976"/>
      <c r="B16" s="445" t="s">
        <v>1283</v>
      </c>
      <c r="C16" s="1005"/>
      <c r="D16" s="1005"/>
      <c r="E16" s="445"/>
      <c r="F16" s="445"/>
      <c r="G16" s="445" t="s">
        <v>1282</v>
      </c>
      <c r="H16" s="445"/>
      <c r="I16" s="445"/>
      <c r="J16" s="1005"/>
      <c r="K16" s="976"/>
    </row>
    <row r="17" spans="1:11" x14ac:dyDescent="0.2">
      <c r="A17" s="976"/>
      <c r="B17" s="445" t="s">
        <v>1284</v>
      </c>
      <c r="C17" s="1005"/>
      <c r="D17" s="1005"/>
      <c r="E17" s="445"/>
      <c r="F17" s="445"/>
      <c r="G17" s="445" t="s">
        <v>1285</v>
      </c>
      <c r="H17" s="445"/>
      <c r="I17" s="445"/>
      <c r="J17" s="1005"/>
      <c r="K17" s="976"/>
    </row>
    <row r="18" spans="1:11" x14ac:dyDescent="0.2">
      <c r="A18" s="976"/>
      <c r="B18" s="445" t="s">
        <v>1286</v>
      </c>
      <c r="C18" s="1005"/>
      <c r="D18" s="1005"/>
      <c r="E18" s="445"/>
      <c r="F18" s="445"/>
      <c r="G18" s="445" t="s">
        <v>1287</v>
      </c>
      <c r="H18" s="445"/>
      <c r="I18" s="445"/>
      <c r="J18" s="1005"/>
      <c r="K18" s="976"/>
    </row>
    <row r="19" spans="1:11" x14ac:dyDescent="0.2">
      <c r="A19" s="976"/>
      <c r="B19" s="445" t="s">
        <v>1288</v>
      </c>
      <c r="C19" s="1005"/>
      <c r="D19" s="966"/>
      <c r="E19" s="445"/>
      <c r="F19" s="445"/>
      <c r="G19" s="445" t="s">
        <v>1289</v>
      </c>
      <c r="H19" s="445"/>
      <c r="I19" s="445"/>
      <c r="J19" s="1005"/>
      <c r="K19" s="946"/>
    </row>
    <row r="20" spans="1:11" ht="24" x14ac:dyDescent="0.25">
      <c r="A20" s="946"/>
      <c r="B20" s="445" t="s">
        <v>1290</v>
      </c>
      <c r="C20" s="1005"/>
      <c r="D20" s="831" t="s">
        <v>1291</v>
      </c>
      <c r="E20" s="445"/>
      <c r="F20" s="445"/>
      <c r="G20" s="445" t="s">
        <v>297</v>
      </c>
      <c r="H20" s="445"/>
      <c r="I20" s="445"/>
      <c r="J20" s="1005"/>
      <c r="K20" s="438"/>
    </row>
    <row r="21" spans="1:11" ht="15.75" customHeight="1" x14ac:dyDescent="0.2">
      <c r="A21" s="441" t="s">
        <v>1292</v>
      </c>
      <c r="B21" s="1012" t="s">
        <v>1293</v>
      </c>
      <c r="C21" s="1005"/>
      <c r="D21" s="832">
        <v>1.4999999999999999E-2</v>
      </c>
      <c r="E21" s="445"/>
      <c r="F21" s="445"/>
      <c r="G21" s="445" t="s">
        <v>1294</v>
      </c>
      <c r="H21" s="445"/>
      <c r="I21" s="445"/>
      <c r="J21" s="1005"/>
      <c r="K21" s="1001" t="s">
        <v>1295</v>
      </c>
    </row>
    <row r="22" spans="1:11" ht="15.75" customHeight="1" x14ac:dyDescent="0.2">
      <c r="A22" s="442" t="s">
        <v>1296</v>
      </c>
      <c r="B22" s="1005"/>
      <c r="C22" s="1005"/>
      <c r="D22" s="832">
        <v>5.0000000000000001E-3</v>
      </c>
      <c r="E22" s="445"/>
      <c r="F22" s="445"/>
      <c r="G22" s="445" t="s">
        <v>1297</v>
      </c>
      <c r="H22" s="445"/>
      <c r="I22" s="445"/>
      <c r="J22" s="1005"/>
      <c r="K22" s="976"/>
    </row>
    <row r="23" spans="1:11" ht="15.75" customHeight="1" x14ac:dyDescent="0.2">
      <c r="A23" s="442" t="s">
        <v>1298</v>
      </c>
      <c r="B23" s="1005"/>
      <c r="C23" s="1005"/>
      <c r="D23" s="832">
        <v>5.0000000000000001E-3</v>
      </c>
      <c r="E23" s="445"/>
      <c r="F23" s="445"/>
      <c r="G23" s="445" t="s">
        <v>1297</v>
      </c>
      <c r="H23" s="445"/>
      <c r="I23" s="445"/>
      <c r="J23" s="1005"/>
      <c r="K23" s="976"/>
    </row>
    <row r="24" spans="1:11" ht="15.75" customHeight="1" x14ac:dyDescent="0.2">
      <c r="A24" s="442" t="s">
        <v>1299</v>
      </c>
      <c r="B24" s="1005"/>
      <c r="C24" s="1005"/>
      <c r="D24" s="686" t="s">
        <v>1300</v>
      </c>
      <c r="E24" s="445"/>
      <c r="F24" s="445"/>
      <c r="G24" s="445" t="s">
        <v>1297</v>
      </c>
      <c r="H24" s="445"/>
      <c r="I24" s="445"/>
      <c r="J24" s="1005"/>
      <c r="K24" s="976"/>
    </row>
    <row r="25" spans="1:11" ht="15.75" customHeight="1" x14ac:dyDescent="0.2">
      <c r="A25" s="442" t="s">
        <v>1301</v>
      </c>
      <c r="B25" s="1005"/>
      <c r="C25" s="1005"/>
      <c r="D25" s="832">
        <v>2.5000000000000001E-2</v>
      </c>
      <c r="E25" s="445"/>
      <c r="F25" s="445"/>
      <c r="G25" s="445" t="s">
        <v>1302</v>
      </c>
      <c r="H25" s="445"/>
      <c r="I25" s="445"/>
      <c r="J25" s="1005"/>
      <c r="K25" s="976"/>
    </row>
    <row r="26" spans="1:11" ht="15.75" customHeight="1" x14ac:dyDescent="0.2">
      <c r="A26" s="442" t="s">
        <v>1303</v>
      </c>
      <c r="B26" s="1005"/>
      <c r="C26" s="1005"/>
      <c r="D26" s="832">
        <v>1.4999999999999999E-2</v>
      </c>
      <c r="E26" s="445"/>
      <c r="F26" s="445"/>
      <c r="G26" s="445" t="s">
        <v>1304</v>
      </c>
      <c r="H26" s="445"/>
      <c r="I26" s="445"/>
      <c r="J26" s="1005"/>
      <c r="K26" s="976"/>
    </row>
    <row r="27" spans="1:11" ht="15.75" customHeight="1" x14ac:dyDescent="0.2">
      <c r="A27" s="442" t="s">
        <v>1305</v>
      </c>
      <c r="B27" s="1005"/>
      <c r="C27" s="1005"/>
      <c r="D27" s="832">
        <v>1.4999999999999999E-2</v>
      </c>
      <c r="E27" s="445"/>
      <c r="F27" s="445"/>
      <c r="G27" s="445" t="s">
        <v>1306</v>
      </c>
      <c r="H27" s="445"/>
      <c r="I27" s="445"/>
      <c r="J27" s="1005"/>
      <c r="K27" s="976"/>
    </row>
    <row r="28" spans="1:11" ht="15.75" customHeight="1" x14ac:dyDescent="0.2">
      <c r="A28" s="442" t="s">
        <v>1307</v>
      </c>
      <c r="B28" s="1005"/>
      <c r="C28" s="1005"/>
      <c r="D28" s="686"/>
      <c r="E28" s="445"/>
      <c r="F28" s="445"/>
      <c r="G28" s="445" t="s">
        <v>1306</v>
      </c>
      <c r="H28" s="445"/>
      <c r="I28" s="445"/>
      <c r="J28" s="1005"/>
      <c r="K28" s="976"/>
    </row>
    <row r="29" spans="1:11" ht="15.75" customHeight="1" x14ac:dyDescent="0.2">
      <c r="A29" s="442" t="s">
        <v>1308</v>
      </c>
      <c r="B29" s="1005"/>
      <c r="C29" s="1005"/>
      <c r="D29" s="686"/>
      <c r="E29" s="445"/>
      <c r="F29" s="445"/>
      <c r="G29" s="445" t="s">
        <v>1297</v>
      </c>
      <c r="H29" s="445"/>
      <c r="I29" s="445"/>
      <c r="J29" s="1005"/>
      <c r="K29" s="976"/>
    </row>
    <row r="30" spans="1:11" ht="15.75" customHeight="1" x14ac:dyDescent="0.2">
      <c r="A30" s="442" t="s">
        <v>1309</v>
      </c>
      <c r="B30" s="1005"/>
      <c r="C30" s="1005"/>
      <c r="D30" s="832">
        <v>0.03</v>
      </c>
      <c r="E30" s="445"/>
      <c r="F30" s="445"/>
      <c r="G30" s="445" t="s">
        <v>1310</v>
      </c>
      <c r="H30" s="445"/>
      <c r="I30" s="445"/>
      <c r="J30" s="1005"/>
      <c r="K30" s="976"/>
    </row>
    <row r="31" spans="1:11" ht="15.75" customHeight="1" x14ac:dyDescent="0.2">
      <c r="A31" s="442" t="s">
        <v>1311</v>
      </c>
      <c r="B31" s="1005"/>
      <c r="C31" s="1005"/>
      <c r="D31" s="832">
        <v>0.03</v>
      </c>
      <c r="E31" s="445"/>
      <c r="F31" s="445"/>
      <c r="G31" s="445" t="s">
        <v>1016</v>
      </c>
      <c r="H31" s="445"/>
      <c r="I31" s="445"/>
      <c r="J31" s="1005"/>
      <c r="K31" s="976"/>
    </row>
    <row r="32" spans="1:11" ht="15.75" customHeight="1" x14ac:dyDescent="0.2">
      <c r="A32" s="442" t="s">
        <v>1312</v>
      </c>
      <c r="B32" s="1005"/>
      <c r="C32" s="1005"/>
      <c r="D32" s="832">
        <v>0.03</v>
      </c>
      <c r="E32" s="445"/>
      <c r="F32" s="445"/>
      <c r="G32" s="445" t="s">
        <v>1313</v>
      </c>
      <c r="H32" s="445"/>
      <c r="I32" s="445"/>
      <c r="J32" s="1005"/>
      <c r="K32" s="976"/>
    </row>
    <row r="33" spans="1:11" ht="15.75" customHeight="1" x14ac:dyDescent="0.2">
      <c r="A33" s="778" t="s">
        <v>1314</v>
      </c>
      <c r="B33" s="1005"/>
      <c r="C33" s="1005"/>
      <c r="D33" s="1013">
        <v>0.03</v>
      </c>
      <c r="E33" s="445"/>
      <c r="F33" s="445"/>
      <c r="G33" s="445"/>
      <c r="H33" s="445"/>
      <c r="I33" s="445"/>
      <c r="J33" s="1005"/>
      <c r="K33" s="976"/>
    </row>
    <row r="34" spans="1:11" ht="15.75" customHeight="1" x14ac:dyDescent="0.2">
      <c r="A34" s="442" t="s">
        <v>1315</v>
      </c>
      <c r="B34" s="1005"/>
      <c r="C34" s="1005"/>
      <c r="D34" s="1005"/>
      <c r="E34" s="445"/>
      <c r="F34" s="445"/>
      <c r="G34" s="445" t="s">
        <v>1316</v>
      </c>
      <c r="H34" s="445"/>
      <c r="I34" s="445"/>
      <c r="J34" s="1005"/>
      <c r="K34" s="976"/>
    </row>
    <row r="35" spans="1:11" ht="15.75" customHeight="1" x14ac:dyDescent="0.2">
      <c r="A35" s="442" t="s">
        <v>1317</v>
      </c>
      <c r="B35" s="1005"/>
      <c r="C35" s="1005"/>
      <c r="D35" s="966"/>
      <c r="E35" s="445"/>
      <c r="F35" s="445"/>
      <c r="G35" s="445" t="s">
        <v>1313</v>
      </c>
      <c r="H35" s="445"/>
      <c r="I35" s="445"/>
      <c r="J35" s="1005"/>
      <c r="K35" s="976"/>
    </row>
    <row r="36" spans="1:11" ht="15.75" customHeight="1" x14ac:dyDescent="0.2">
      <c r="A36" s="442" t="s">
        <v>1318</v>
      </c>
      <c r="B36" s="1005"/>
      <c r="C36" s="1005"/>
      <c r="D36" s="832">
        <v>0.03</v>
      </c>
      <c r="E36" s="445"/>
      <c r="F36" s="445"/>
      <c r="G36" s="445" t="s">
        <v>1319</v>
      </c>
      <c r="H36" s="445"/>
      <c r="I36" s="445"/>
      <c r="J36" s="1005"/>
      <c r="K36" s="976"/>
    </row>
    <row r="37" spans="1:11" ht="15.75" customHeight="1" x14ac:dyDescent="0.2">
      <c r="A37" s="442" t="s">
        <v>1320</v>
      </c>
      <c r="B37" s="1005"/>
      <c r="C37" s="1005"/>
      <c r="D37" s="832">
        <v>0.03</v>
      </c>
      <c r="E37" s="445"/>
      <c r="F37" s="445"/>
      <c r="G37" s="445" t="s">
        <v>1321</v>
      </c>
      <c r="H37" s="445"/>
      <c r="I37" s="445"/>
      <c r="J37" s="1005"/>
      <c r="K37" s="976"/>
    </row>
    <row r="38" spans="1:11" ht="15.75" customHeight="1" x14ac:dyDescent="0.2">
      <c r="A38" s="442" t="s">
        <v>1322</v>
      </c>
      <c r="B38" s="1005"/>
      <c r="C38" s="1005"/>
      <c r="D38" s="686" t="s">
        <v>1300</v>
      </c>
      <c r="E38" s="445"/>
      <c r="F38" s="445"/>
      <c r="G38" s="445" t="s">
        <v>1323</v>
      </c>
      <c r="H38" s="445"/>
      <c r="I38" s="445"/>
      <c r="J38" s="1005"/>
      <c r="K38" s="976"/>
    </row>
    <row r="39" spans="1:11" ht="15.75" customHeight="1" x14ac:dyDescent="0.2">
      <c r="A39" s="442" t="s">
        <v>1324</v>
      </c>
      <c r="B39" s="1005"/>
      <c r="C39" s="1005"/>
      <c r="D39" s="832">
        <v>1.4999999999999999E-2</v>
      </c>
      <c r="E39" s="445"/>
      <c r="F39" s="445"/>
      <c r="G39" s="445" t="s">
        <v>1325</v>
      </c>
      <c r="H39" s="445"/>
      <c r="I39" s="445"/>
      <c r="J39" s="1005"/>
      <c r="K39" s="976"/>
    </row>
    <row r="40" spans="1:11" ht="15.75" customHeight="1" x14ac:dyDescent="0.2">
      <c r="A40" s="442" t="s">
        <v>1326</v>
      </c>
      <c r="B40" s="1005"/>
      <c r="C40" s="1005"/>
      <c r="D40" s="686" t="s">
        <v>1327</v>
      </c>
      <c r="E40" s="445"/>
      <c r="F40" s="445"/>
      <c r="G40" s="445"/>
      <c r="H40" s="445"/>
      <c r="I40" s="445"/>
      <c r="J40" s="1005"/>
      <c r="K40" s="976"/>
    </row>
    <row r="41" spans="1:11" ht="15.75" customHeight="1" x14ac:dyDescent="0.2">
      <c r="A41" s="442" t="s">
        <v>1328</v>
      </c>
      <c r="B41" s="1005"/>
      <c r="C41" s="1005"/>
      <c r="D41" s="832">
        <v>1.4999999999999999E-2</v>
      </c>
      <c r="E41" s="445"/>
      <c r="F41" s="445"/>
      <c r="G41" s="445" t="s">
        <v>1329</v>
      </c>
      <c r="H41" s="445"/>
      <c r="I41" s="445"/>
      <c r="J41" s="1005"/>
      <c r="K41" s="976"/>
    </row>
    <row r="42" spans="1:11" ht="15.75" customHeight="1" x14ac:dyDescent="0.2">
      <c r="A42" s="442" t="s">
        <v>1330</v>
      </c>
      <c r="B42" s="966"/>
      <c r="C42" s="1005"/>
      <c r="D42" s="832">
        <v>8.6956000000000006E-2</v>
      </c>
      <c r="E42" s="445"/>
      <c r="F42" s="445"/>
      <c r="G42" s="445"/>
      <c r="H42" s="445"/>
      <c r="I42" s="445"/>
      <c r="J42" s="1005"/>
      <c r="K42" s="946"/>
    </row>
    <row r="43" spans="1:11" ht="15.75" customHeight="1" x14ac:dyDescent="0.25">
      <c r="A43" s="444" t="s">
        <v>1331</v>
      </c>
      <c r="B43" s="445" t="s">
        <v>1332</v>
      </c>
      <c r="C43" s="966"/>
      <c r="D43" s="832">
        <v>1.4999999999999999E-2</v>
      </c>
      <c r="E43" s="445"/>
      <c r="F43" s="445"/>
      <c r="G43" s="445"/>
      <c r="H43" s="445"/>
      <c r="I43" s="445"/>
      <c r="J43" s="966"/>
      <c r="K43" s="438" t="s">
        <v>1333</v>
      </c>
    </row>
    <row r="44" spans="1:11" ht="15.75" customHeight="1" x14ac:dyDescent="0.2">
      <c r="A44" s="778" t="s">
        <v>1334</v>
      </c>
      <c r="B44" s="755"/>
      <c r="C44" s="755"/>
      <c r="D44" s="686"/>
      <c r="E44" s="445"/>
      <c r="F44" s="445"/>
      <c r="G44" s="445"/>
      <c r="H44" s="445"/>
      <c r="I44" s="445"/>
      <c r="J44" s="1004" t="s">
        <v>1277</v>
      </c>
      <c r="K44" s="1001" t="s">
        <v>1335</v>
      </c>
    </row>
    <row r="45" spans="1:11" ht="15.75" customHeight="1" x14ac:dyDescent="0.2">
      <c r="A45" s="779" t="s">
        <v>1336</v>
      </c>
      <c r="B45" s="1007" t="s">
        <v>1337</v>
      </c>
      <c r="C45" s="755" t="s">
        <v>1338</v>
      </c>
      <c r="D45" s="686"/>
      <c r="E45" s="445"/>
      <c r="F45" s="445"/>
      <c r="G45" s="445" t="s">
        <v>1339</v>
      </c>
      <c r="H45" s="445"/>
      <c r="I45" s="445"/>
      <c r="J45" s="1005"/>
      <c r="K45" s="976"/>
    </row>
    <row r="46" spans="1:11" ht="15.75" customHeight="1" x14ac:dyDescent="0.2">
      <c r="A46" s="779" t="s">
        <v>1204</v>
      </c>
      <c r="B46" s="1008"/>
      <c r="C46" s="755" t="s">
        <v>1340</v>
      </c>
      <c r="D46" s="686"/>
      <c r="E46" s="445"/>
      <c r="F46" s="445"/>
      <c r="G46" s="445" t="s">
        <v>1341</v>
      </c>
      <c r="H46" s="445"/>
      <c r="I46" s="445"/>
      <c r="J46" s="1005"/>
      <c r="K46" s="976"/>
    </row>
    <row r="47" spans="1:11" ht="15.75" customHeight="1" x14ac:dyDescent="0.2">
      <c r="A47" s="779" t="s">
        <v>1342</v>
      </c>
      <c r="B47" s="1009"/>
      <c r="C47" s="755" t="s">
        <v>196</v>
      </c>
      <c r="D47" s="686"/>
      <c r="E47" s="445"/>
      <c r="F47" s="445"/>
      <c r="G47" s="445" t="s">
        <v>1321</v>
      </c>
      <c r="H47" s="445"/>
      <c r="I47" s="445"/>
      <c r="J47" s="1005"/>
      <c r="K47" s="946"/>
    </row>
    <row r="48" spans="1:11" ht="15.75" customHeight="1" x14ac:dyDescent="0.2">
      <c r="A48" s="778" t="s">
        <v>1343</v>
      </c>
      <c r="B48" s="755"/>
      <c r="C48" s="755"/>
      <c r="D48" s="445"/>
      <c r="E48" s="445"/>
      <c r="F48" s="445"/>
      <c r="G48" s="445"/>
      <c r="H48" s="445"/>
      <c r="I48" s="445"/>
      <c r="J48" s="1005"/>
      <c r="K48" s="1001" t="s">
        <v>1344</v>
      </c>
    </row>
    <row r="49" spans="1:11" ht="15.75" customHeight="1" x14ac:dyDescent="0.2">
      <c r="A49" s="779" t="s">
        <v>1345</v>
      </c>
      <c r="B49" s="1007" t="s">
        <v>1337</v>
      </c>
      <c r="C49" s="755"/>
      <c r="D49" s="445"/>
      <c r="E49" s="445"/>
      <c r="F49" s="445"/>
      <c r="G49" s="445" t="s">
        <v>1346</v>
      </c>
      <c r="H49" s="445"/>
      <c r="I49" s="445"/>
      <c r="J49" s="1005"/>
      <c r="K49" s="976"/>
    </row>
    <row r="50" spans="1:11" ht="15.75" customHeight="1" x14ac:dyDescent="0.2">
      <c r="A50" s="779" t="s">
        <v>1347</v>
      </c>
      <c r="B50" s="1008"/>
      <c r="C50" s="755"/>
      <c r="D50" s="445"/>
      <c r="E50" s="445"/>
      <c r="F50" s="445"/>
      <c r="G50" s="445" t="s">
        <v>1346</v>
      </c>
      <c r="H50" s="445"/>
      <c r="I50" s="445"/>
      <c r="J50" s="1005"/>
      <c r="K50" s="976"/>
    </row>
    <row r="51" spans="1:11" ht="15.75" customHeight="1" x14ac:dyDescent="0.2">
      <c r="A51" s="779" t="s">
        <v>1348</v>
      </c>
      <c r="B51" s="1008"/>
      <c r="C51" s="755"/>
      <c r="D51" s="445"/>
      <c r="E51" s="445"/>
      <c r="F51" s="445"/>
      <c r="G51" s="445" t="s">
        <v>1313</v>
      </c>
      <c r="H51" s="445"/>
      <c r="I51" s="445"/>
      <c r="J51" s="1005"/>
      <c r="K51" s="976"/>
    </row>
    <row r="52" spans="1:11" ht="15.75" customHeight="1" x14ac:dyDescent="0.2">
      <c r="A52" s="779" t="s">
        <v>1349</v>
      </c>
      <c r="B52" s="1008"/>
      <c r="C52" s="755"/>
      <c r="D52" s="445"/>
      <c r="E52" s="445"/>
      <c r="F52" s="445"/>
      <c r="G52" s="445" t="s">
        <v>1313</v>
      </c>
      <c r="H52" s="445"/>
      <c r="I52" s="445"/>
      <c r="J52" s="1005"/>
      <c r="K52" s="976"/>
    </row>
    <row r="53" spans="1:11" ht="15.75" customHeight="1" x14ac:dyDescent="0.2">
      <c r="A53" s="779" t="s">
        <v>1350</v>
      </c>
      <c r="B53" s="1008"/>
      <c r="C53" s="755"/>
      <c r="D53" s="445"/>
      <c r="E53" s="445"/>
      <c r="F53" s="445"/>
      <c r="G53" s="445" t="s">
        <v>1351</v>
      </c>
      <c r="H53" s="445"/>
      <c r="I53" s="445"/>
      <c r="J53" s="1005"/>
      <c r="K53" s="976"/>
    </row>
    <row r="54" spans="1:11" ht="15.75" customHeight="1" x14ac:dyDescent="0.2">
      <c r="A54" s="779" t="s">
        <v>1352</v>
      </c>
      <c r="B54" s="1009"/>
      <c r="C54" s="755"/>
      <c r="D54" s="445"/>
      <c r="E54" s="445"/>
      <c r="F54" s="445"/>
      <c r="G54" s="445" t="s">
        <v>1353</v>
      </c>
      <c r="H54" s="445"/>
      <c r="I54" s="445"/>
      <c r="J54" s="1005"/>
      <c r="K54" s="976"/>
    </row>
    <row r="55" spans="1:11" ht="15.75" customHeight="1" x14ac:dyDescent="0.2">
      <c r="A55" s="780" t="s">
        <v>1354</v>
      </c>
      <c r="B55" s="755"/>
      <c r="C55" s="755"/>
      <c r="D55" s="445"/>
      <c r="E55" s="445"/>
      <c r="F55" s="445"/>
      <c r="G55" s="445"/>
      <c r="H55" s="445"/>
      <c r="I55" s="445"/>
      <c r="J55" s="1005"/>
      <c r="K55" s="976"/>
    </row>
    <row r="56" spans="1:11" ht="15.75" customHeight="1" x14ac:dyDescent="0.2">
      <c r="A56" s="779" t="s">
        <v>1355</v>
      </c>
      <c r="B56" s="1007" t="s">
        <v>1337</v>
      </c>
      <c r="C56" s="755"/>
      <c r="D56" s="445"/>
      <c r="E56" s="445"/>
      <c r="F56" s="445"/>
      <c r="G56" s="445" t="s">
        <v>1356</v>
      </c>
      <c r="H56" s="445"/>
      <c r="I56" s="445"/>
      <c r="J56" s="1005"/>
      <c r="K56" s="976"/>
    </row>
    <row r="57" spans="1:11" ht="15.75" customHeight="1" x14ac:dyDescent="0.2">
      <c r="A57" s="779" t="s">
        <v>1357</v>
      </c>
      <c r="B57" s="1008"/>
      <c r="C57" s="755"/>
      <c r="D57" s="445"/>
      <c r="E57" s="445"/>
      <c r="F57" s="445"/>
      <c r="G57" s="445" t="s">
        <v>1358</v>
      </c>
      <c r="H57" s="445"/>
      <c r="I57" s="445"/>
      <c r="J57" s="1005"/>
      <c r="K57" s="976"/>
    </row>
    <row r="58" spans="1:11" ht="15.75" customHeight="1" x14ac:dyDescent="0.2">
      <c r="A58" s="779" t="s">
        <v>1359</v>
      </c>
      <c r="B58" s="1008"/>
      <c r="C58" s="755"/>
      <c r="D58" s="445"/>
      <c r="E58" s="445"/>
      <c r="F58" s="445"/>
      <c r="G58" s="445" t="s">
        <v>1360</v>
      </c>
      <c r="H58" s="445"/>
      <c r="I58" s="445"/>
      <c r="J58" s="1005"/>
      <c r="K58" s="976"/>
    </row>
    <row r="59" spans="1:11" ht="15.75" customHeight="1" x14ac:dyDescent="0.2">
      <c r="A59" s="779" t="s">
        <v>1361</v>
      </c>
      <c r="B59" s="1008"/>
      <c r="C59" s="755"/>
      <c r="D59" s="445"/>
      <c r="E59" s="445"/>
      <c r="F59" s="445"/>
      <c r="G59" s="445" t="s">
        <v>1362</v>
      </c>
      <c r="H59" s="445"/>
      <c r="I59" s="445"/>
      <c r="J59" s="1005"/>
      <c r="K59" s="976"/>
    </row>
    <row r="60" spans="1:11" ht="15.75" customHeight="1" x14ac:dyDescent="0.2">
      <c r="A60" s="779" t="s">
        <v>1363</v>
      </c>
      <c r="B60" s="1009"/>
      <c r="C60" s="755"/>
      <c r="D60" s="445"/>
      <c r="E60" s="445"/>
      <c r="F60" s="445"/>
      <c r="G60" s="445" t="s">
        <v>1310</v>
      </c>
      <c r="H60" s="445"/>
      <c r="I60" s="445"/>
      <c r="J60" s="1005"/>
      <c r="K60" s="976"/>
    </row>
    <row r="61" spans="1:11" ht="15.75" customHeight="1" x14ac:dyDescent="0.2">
      <c r="A61" s="779" t="s">
        <v>1364</v>
      </c>
      <c r="B61" s="755" t="s">
        <v>1111</v>
      </c>
      <c r="C61" s="755"/>
      <c r="D61" s="445"/>
      <c r="E61" s="445"/>
      <c r="F61" s="445"/>
      <c r="G61" s="445" t="s">
        <v>1365</v>
      </c>
      <c r="H61" s="445"/>
      <c r="I61" s="445"/>
      <c r="J61" s="1005"/>
      <c r="K61" s="976"/>
    </row>
    <row r="62" spans="1:11" ht="15.75" customHeight="1" x14ac:dyDescent="0.2">
      <c r="A62" s="779" t="s">
        <v>1366</v>
      </c>
      <c r="B62" s="755" t="s">
        <v>1337</v>
      </c>
      <c r="C62" s="755" t="s">
        <v>196</v>
      </c>
      <c r="D62" s="445"/>
      <c r="E62" s="445"/>
      <c r="F62" s="445"/>
      <c r="G62" s="445" t="s">
        <v>1367</v>
      </c>
      <c r="H62" s="445"/>
      <c r="I62" s="445"/>
      <c r="J62" s="1005"/>
      <c r="K62" s="946"/>
    </row>
    <row r="63" spans="1:11" ht="15.75" customHeight="1" x14ac:dyDescent="0.2">
      <c r="A63" s="780" t="s">
        <v>1368</v>
      </c>
      <c r="B63" s="755"/>
      <c r="C63" s="755"/>
      <c r="D63" s="445"/>
      <c r="E63" s="445"/>
      <c r="F63" s="445"/>
      <c r="G63" s="445"/>
      <c r="H63" s="445"/>
      <c r="I63" s="445"/>
      <c r="J63" s="1005"/>
      <c r="K63" s="1002" t="s">
        <v>1369</v>
      </c>
    </row>
    <row r="64" spans="1:11" ht="15.75" customHeight="1" x14ac:dyDescent="0.2">
      <c r="A64" s="779" t="s">
        <v>1370</v>
      </c>
      <c r="B64" s="1010" t="s">
        <v>1371</v>
      </c>
      <c r="C64" s="755"/>
      <c r="D64" s="592">
        <v>0.18</v>
      </c>
      <c r="E64" s="317"/>
      <c r="F64" s="317"/>
      <c r="G64" s="317"/>
      <c r="H64" s="317"/>
      <c r="I64" s="317"/>
      <c r="J64" s="1005"/>
      <c r="K64" s="976"/>
    </row>
    <row r="65" spans="1:11" ht="15.75" customHeight="1" x14ac:dyDescent="0.2">
      <c r="A65" s="779" t="s">
        <v>1372</v>
      </c>
      <c r="B65" s="1008"/>
      <c r="C65" s="755"/>
      <c r="D65" s="592">
        <v>0.14000000000000001</v>
      </c>
      <c r="E65" s="445"/>
      <c r="F65" s="445"/>
      <c r="G65" s="445"/>
      <c r="H65" s="445"/>
      <c r="I65" s="445"/>
      <c r="J65" s="1005"/>
      <c r="K65" s="976"/>
    </row>
    <row r="66" spans="1:11" ht="15.75" customHeight="1" x14ac:dyDescent="0.2">
      <c r="A66" s="779" t="s">
        <v>1373</v>
      </c>
      <c r="B66" s="1008"/>
      <c r="C66" s="755"/>
      <c r="D66" s="592">
        <v>0.14000000000000001</v>
      </c>
      <c r="E66" s="445"/>
      <c r="F66" s="445"/>
      <c r="G66" s="445"/>
      <c r="H66" s="445"/>
      <c r="I66" s="445"/>
      <c r="J66" s="1005"/>
      <c r="K66" s="976"/>
    </row>
    <row r="67" spans="1:11" ht="15.75" customHeight="1" x14ac:dyDescent="0.2">
      <c r="A67" s="779" t="s">
        <v>1374</v>
      </c>
      <c r="B67" s="1009"/>
      <c r="C67" s="755"/>
      <c r="D67" s="592">
        <v>0.14000000000000001</v>
      </c>
      <c r="E67" s="317"/>
      <c r="F67" s="317"/>
      <c r="G67" s="317"/>
      <c r="H67" s="317"/>
      <c r="I67" s="317"/>
      <c r="J67" s="1005"/>
      <c r="K67" s="946"/>
    </row>
    <row r="68" spans="1:11" ht="15.75" customHeight="1" x14ac:dyDescent="0.25">
      <c r="A68" s="441" t="s">
        <v>1375</v>
      </c>
      <c r="B68" s="445" t="s">
        <v>1376</v>
      </c>
      <c r="C68" s="445" t="s">
        <v>196</v>
      </c>
      <c r="D68" s="445"/>
      <c r="E68" s="445"/>
      <c r="F68" s="445"/>
      <c r="G68" s="445" t="s">
        <v>1377</v>
      </c>
      <c r="H68" s="445"/>
      <c r="I68" s="445"/>
      <c r="J68" s="1005"/>
      <c r="K68" s="438" t="s">
        <v>1377</v>
      </c>
    </row>
    <row r="69" spans="1:11" ht="15.75" customHeight="1" x14ac:dyDescent="0.25">
      <c r="A69" s="434" t="s">
        <v>431</v>
      </c>
      <c r="B69" s="549"/>
      <c r="C69" s="549"/>
      <c r="D69" s="549"/>
      <c r="E69" s="549"/>
      <c r="F69" s="549"/>
      <c r="G69" s="549"/>
      <c r="H69" s="549"/>
      <c r="I69" s="549"/>
      <c r="J69" s="1005"/>
      <c r="K69" s="436" t="s">
        <v>1378</v>
      </c>
    </row>
    <row r="70" spans="1:11" ht="15.75" customHeight="1" x14ac:dyDescent="0.25">
      <c r="A70" s="437" t="s">
        <v>1379</v>
      </c>
      <c r="B70" s="445" t="s">
        <v>1337</v>
      </c>
      <c r="C70" s="755"/>
      <c r="D70" s="755"/>
      <c r="E70" s="445"/>
      <c r="F70" s="445"/>
      <c r="G70" s="445"/>
      <c r="H70" s="445"/>
      <c r="I70" s="445"/>
      <c r="J70" s="1005"/>
      <c r="K70" s="438" t="s">
        <v>1380</v>
      </c>
    </row>
    <row r="71" spans="1:11" ht="15.75" customHeight="1" x14ac:dyDescent="0.25">
      <c r="A71" s="437" t="s">
        <v>1381</v>
      </c>
      <c r="B71" s="445" t="s">
        <v>1382</v>
      </c>
      <c r="C71" s="755"/>
      <c r="D71" s="755"/>
      <c r="E71" s="445"/>
      <c r="F71" s="445"/>
      <c r="G71" s="445"/>
      <c r="H71" s="445"/>
      <c r="I71" s="445"/>
      <c r="J71" s="1005"/>
      <c r="K71" s="438" t="s">
        <v>1383</v>
      </c>
    </row>
    <row r="72" spans="1:11" ht="15.75" customHeight="1" x14ac:dyDescent="0.25">
      <c r="A72" s="437" t="s">
        <v>1384</v>
      </c>
      <c r="B72" s="445" t="s">
        <v>1337</v>
      </c>
      <c r="C72" s="755"/>
      <c r="D72" s="755"/>
      <c r="E72" s="445"/>
      <c r="F72" s="445"/>
      <c r="G72" s="445"/>
      <c r="H72" s="445"/>
      <c r="I72" s="445"/>
      <c r="J72" s="1005"/>
      <c r="K72" s="438" t="s">
        <v>1385</v>
      </c>
    </row>
    <row r="73" spans="1:11" ht="15.75" customHeight="1" x14ac:dyDescent="0.25">
      <c r="A73" s="434" t="s">
        <v>435</v>
      </c>
      <c r="B73" s="549"/>
      <c r="C73" s="549"/>
      <c r="D73" s="549"/>
      <c r="E73" s="549"/>
      <c r="F73" s="549"/>
      <c r="G73" s="549"/>
      <c r="H73" s="549"/>
      <c r="I73" s="549"/>
      <c r="J73" s="1005"/>
      <c r="K73" s="436" t="s">
        <v>1386</v>
      </c>
    </row>
    <row r="74" spans="1:11" ht="15.75" customHeight="1" x14ac:dyDescent="0.25">
      <c r="A74" s="437" t="s">
        <v>1387</v>
      </c>
      <c r="B74" s="445"/>
      <c r="C74" s="445"/>
      <c r="D74" s="445"/>
      <c r="E74" s="445"/>
      <c r="F74" s="445"/>
      <c r="G74" s="445"/>
      <c r="H74" s="445"/>
      <c r="I74" s="445"/>
      <c r="J74" s="1005"/>
      <c r="K74" s="438"/>
    </row>
    <row r="75" spans="1:11" ht="15.75" customHeight="1" x14ac:dyDescent="0.25">
      <c r="A75" s="437" t="s">
        <v>1388</v>
      </c>
      <c r="B75" s="396"/>
      <c r="C75" s="396"/>
      <c r="D75" s="396"/>
      <c r="E75" s="396"/>
      <c r="F75" s="396"/>
      <c r="G75" s="396"/>
      <c r="H75" s="396"/>
      <c r="I75" s="396"/>
      <c r="J75" s="1005"/>
      <c r="K75" s="438" t="s">
        <v>1386</v>
      </c>
    </row>
    <row r="76" spans="1:11" ht="15.75" customHeight="1" x14ac:dyDescent="0.25">
      <c r="A76" s="437" t="s">
        <v>1389</v>
      </c>
      <c r="B76" s="445"/>
      <c r="C76" s="445"/>
      <c r="D76" s="445"/>
      <c r="E76" s="445"/>
      <c r="F76" s="445"/>
      <c r="G76" s="445"/>
      <c r="H76" s="445"/>
      <c r="I76" s="445"/>
      <c r="J76" s="1005"/>
      <c r="K76" s="438"/>
    </row>
    <row r="77" spans="1:11" ht="15.75" customHeight="1" x14ac:dyDescent="0.25">
      <c r="A77" s="434" t="s">
        <v>864</v>
      </c>
      <c r="B77" s="549"/>
      <c r="C77" s="549"/>
      <c r="D77" s="549"/>
      <c r="E77" s="549"/>
      <c r="F77" s="549"/>
      <c r="G77" s="549"/>
      <c r="H77" s="549"/>
      <c r="I77" s="549"/>
      <c r="J77" s="1005"/>
      <c r="K77" s="436" t="s">
        <v>1390</v>
      </c>
    </row>
    <row r="78" spans="1:11" ht="15.75" customHeight="1" x14ac:dyDescent="0.25">
      <c r="A78" s="437" t="s">
        <v>1391</v>
      </c>
      <c r="B78" s="445" t="s">
        <v>1392</v>
      </c>
      <c r="C78" s="755"/>
      <c r="D78" s="445"/>
      <c r="E78" s="445"/>
      <c r="F78" s="445"/>
      <c r="G78" s="445"/>
      <c r="H78" s="445"/>
      <c r="I78" s="445"/>
      <c r="J78" s="1005"/>
      <c r="K78" s="438" t="s">
        <v>1393</v>
      </c>
    </row>
    <row r="79" spans="1:11" ht="15.75" customHeight="1" x14ac:dyDescent="0.25">
      <c r="A79" s="781" t="s">
        <v>1394</v>
      </c>
      <c r="B79" s="755" t="s">
        <v>1337</v>
      </c>
      <c r="C79" s="755"/>
      <c r="D79" s="755"/>
      <c r="E79" s="755"/>
      <c r="F79" s="755"/>
      <c r="G79" s="755"/>
      <c r="H79" s="755"/>
      <c r="I79" s="755"/>
      <c r="J79" s="1005"/>
      <c r="K79" s="438" t="s">
        <v>1395</v>
      </c>
    </row>
    <row r="80" spans="1:11" ht="15.75" customHeight="1" x14ac:dyDescent="0.25">
      <c r="A80" s="781" t="s">
        <v>1396</v>
      </c>
      <c r="B80" s="755" t="s">
        <v>1392</v>
      </c>
      <c r="C80" s="755"/>
      <c r="D80" s="755"/>
      <c r="E80" s="755"/>
      <c r="F80" s="755"/>
      <c r="G80" s="755"/>
      <c r="H80" s="755"/>
      <c r="I80" s="755"/>
      <c r="J80" s="1005"/>
      <c r="K80" s="782" t="s">
        <v>297</v>
      </c>
    </row>
    <row r="81" spans="1:11" ht="15.75" customHeight="1" x14ac:dyDescent="0.25">
      <c r="A81" s="434" t="s">
        <v>451</v>
      </c>
      <c r="B81" s="549"/>
      <c r="C81" s="549"/>
      <c r="D81" s="549"/>
      <c r="E81" s="549"/>
      <c r="F81" s="549"/>
      <c r="G81" s="549"/>
      <c r="H81" s="549"/>
      <c r="I81" s="549"/>
      <c r="J81" s="1005"/>
      <c r="K81" s="436" t="s">
        <v>1397</v>
      </c>
    </row>
    <row r="82" spans="1:11" ht="15.75" customHeight="1" x14ac:dyDescent="0.25">
      <c r="A82" s="446" t="s">
        <v>1398</v>
      </c>
      <c r="B82" s="445"/>
      <c r="C82" s="445"/>
      <c r="D82" s="445"/>
      <c r="E82" s="445"/>
      <c r="F82" s="445"/>
      <c r="G82" s="445"/>
      <c r="H82" s="445"/>
      <c r="I82" s="445"/>
      <c r="J82" s="1005"/>
      <c r="K82" s="447" t="s">
        <v>1399</v>
      </c>
    </row>
    <row r="83" spans="1:11" ht="15.75" customHeight="1" x14ac:dyDescent="0.25">
      <c r="A83" s="446" t="s">
        <v>1400</v>
      </c>
      <c r="B83" s="445"/>
      <c r="C83" s="445"/>
      <c r="D83" s="445"/>
      <c r="E83" s="445"/>
      <c r="F83" s="445"/>
      <c r="G83" s="445"/>
      <c r="H83" s="445"/>
      <c r="I83" s="445"/>
      <c r="J83" s="1005"/>
      <c r="K83" s="447" t="s">
        <v>1401</v>
      </c>
    </row>
    <row r="84" spans="1:11" ht="15.75" customHeight="1" x14ac:dyDescent="0.25">
      <c r="A84" s="448"/>
      <c r="B84" s="445"/>
      <c r="C84" s="445"/>
      <c r="D84" s="445"/>
      <c r="E84" s="445"/>
      <c r="F84" s="445"/>
      <c r="G84" s="445"/>
      <c r="H84" s="445"/>
      <c r="I84" s="445"/>
      <c r="J84" s="966"/>
      <c r="K84" s="438"/>
    </row>
    <row r="85" spans="1:11" ht="15.75" customHeight="1" x14ac:dyDescent="0.25">
      <c r="A85" s="449" t="s">
        <v>602</v>
      </c>
      <c r="B85" s="450"/>
      <c r="C85" s="450"/>
      <c r="D85" s="756"/>
      <c r="E85" s="756"/>
      <c r="F85" s="756"/>
      <c r="G85" s="450"/>
      <c r="H85" s="450"/>
      <c r="I85" s="450"/>
      <c r="J85" s="450"/>
      <c r="K85" s="453" t="s">
        <v>1402</v>
      </c>
    </row>
    <row r="86" spans="1:11" ht="15.75" customHeight="1" x14ac:dyDescent="0.25">
      <c r="A86" s="429"/>
      <c r="B86" s="271"/>
      <c r="G86" s="271"/>
      <c r="K86" s="207"/>
    </row>
    <row r="87" spans="1:11" ht="15.75" customHeight="1" x14ac:dyDescent="0.25">
      <c r="A87" s="429"/>
      <c r="B87" s="271"/>
      <c r="G87" s="271"/>
      <c r="K87" s="207"/>
    </row>
    <row r="88" spans="1:11" ht="15.75" customHeight="1" x14ac:dyDescent="0.25">
      <c r="A88" s="429"/>
      <c r="B88" s="271"/>
      <c r="G88" s="271"/>
      <c r="K88" s="207"/>
    </row>
    <row r="89" spans="1:11" ht="15.75" customHeight="1" x14ac:dyDescent="0.25">
      <c r="A89" s="429"/>
      <c r="B89" s="271"/>
      <c r="G89" s="271"/>
      <c r="K89" s="207"/>
    </row>
    <row r="90" spans="1:11" ht="15.75" customHeight="1" x14ac:dyDescent="0.25">
      <c r="A90" s="429"/>
      <c r="B90" s="271"/>
      <c r="G90" s="271"/>
      <c r="K90" s="207"/>
    </row>
    <row r="91" spans="1:11" ht="15.75" customHeight="1" x14ac:dyDescent="0.25">
      <c r="A91" s="429"/>
      <c r="B91" s="271"/>
      <c r="G91" s="271"/>
      <c r="K91" s="207"/>
    </row>
    <row r="92" spans="1:11" ht="15.75" customHeight="1" x14ac:dyDescent="0.25">
      <c r="A92" s="429"/>
      <c r="B92" s="271"/>
      <c r="G92" s="271"/>
      <c r="K92" s="207"/>
    </row>
    <row r="93" spans="1:11" ht="15.75" customHeight="1" x14ac:dyDescent="0.25">
      <c r="A93" s="429"/>
      <c r="B93" s="271"/>
      <c r="G93" s="271"/>
      <c r="K93" s="207"/>
    </row>
    <row r="94" spans="1:11" ht="15.75" customHeight="1" x14ac:dyDescent="0.25">
      <c r="A94" s="429"/>
      <c r="B94" s="271"/>
      <c r="G94" s="271"/>
      <c r="K94" s="207"/>
    </row>
    <row r="95" spans="1:11" ht="15.75" customHeight="1" x14ac:dyDescent="0.25">
      <c r="A95" s="429"/>
      <c r="B95" s="271"/>
      <c r="G95" s="271"/>
      <c r="K95" s="207"/>
    </row>
    <row r="96" spans="1:11" ht="15.75" customHeight="1" x14ac:dyDescent="0.25">
      <c r="A96" s="429"/>
      <c r="B96" s="271"/>
      <c r="G96" s="271"/>
      <c r="K96" s="207"/>
    </row>
    <row r="97" spans="1:11" ht="15.75" customHeight="1" x14ac:dyDescent="0.25">
      <c r="A97" s="429"/>
      <c r="B97" s="271"/>
      <c r="G97" s="271"/>
      <c r="K97" s="207"/>
    </row>
    <row r="98" spans="1:11" ht="15.75" customHeight="1" x14ac:dyDescent="0.25">
      <c r="A98" s="429"/>
      <c r="B98" s="271"/>
      <c r="G98" s="271"/>
      <c r="K98" s="207"/>
    </row>
    <row r="99" spans="1:11" ht="15.75" customHeight="1" x14ac:dyDescent="0.25">
      <c r="A99" s="429"/>
      <c r="B99" s="271"/>
      <c r="G99" s="271"/>
      <c r="K99" s="207"/>
    </row>
    <row r="100" spans="1:11" ht="15.75" customHeight="1" x14ac:dyDescent="0.25">
      <c r="A100" s="429"/>
      <c r="B100" s="271"/>
      <c r="G100" s="271"/>
      <c r="K100" s="207"/>
    </row>
    <row r="101" spans="1:11" ht="15.75" customHeight="1" x14ac:dyDescent="0.25">
      <c r="A101" s="429"/>
      <c r="B101" s="271"/>
      <c r="G101" s="271"/>
      <c r="K101" s="207"/>
    </row>
    <row r="102" spans="1:11" ht="15.75" customHeight="1" x14ac:dyDescent="0.25">
      <c r="A102" s="429"/>
      <c r="B102" s="271"/>
      <c r="G102" s="271"/>
      <c r="K102" s="207"/>
    </row>
    <row r="103" spans="1:11" ht="15.75" customHeight="1" x14ac:dyDescent="0.25">
      <c r="A103" s="429"/>
      <c r="B103" s="271"/>
      <c r="G103" s="271"/>
      <c r="K103" s="207"/>
    </row>
    <row r="104" spans="1:11" ht="15.75" customHeight="1" x14ac:dyDescent="0.25">
      <c r="A104" s="429"/>
      <c r="B104" s="271"/>
      <c r="G104" s="271"/>
      <c r="K104" s="207"/>
    </row>
    <row r="105" spans="1:11" ht="15.75" customHeight="1" x14ac:dyDescent="0.25">
      <c r="A105" s="429"/>
      <c r="B105" s="271"/>
      <c r="G105" s="271"/>
      <c r="K105" s="207"/>
    </row>
    <row r="106" spans="1:11" ht="15.75" customHeight="1" x14ac:dyDescent="0.25">
      <c r="A106" s="429"/>
      <c r="B106" s="271"/>
      <c r="G106" s="271"/>
      <c r="K106" s="207"/>
    </row>
    <row r="107" spans="1:11" ht="15.75" customHeight="1" x14ac:dyDescent="0.25">
      <c r="A107" s="429"/>
      <c r="B107" s="271"/>
      <c r="G107" s="271"/>
      <c r="K107" s="207"/>
    </row>
    <row r="108" spans="1:11" ht="15.75" customHeight="1" x14ac:dyDescent="0.25">
      <c r="A108" s="429"/>
      <c r="B108" s="271"/>
      <c r="G108" s="271"/>
      <c r="K108" s="207"/>
    </row>
    <row r="109" spans="1:11" ht="15.75" customHeight="1" x14ac:dyDescent="0.25">
      <c r="A109" s="429"/>
      <c r="B109" s="271"/>
      <c r="G109" s="271"/>
      <c r="K109" s="207"/>
    </row>
    <row r="110" spans="1:11" ht="15.75" customHeight="1" x14ac:dyDescent="0.25">
      <c r="A110" s="429"/>
      <c r="B110" s="271"/>
      <c r="G110" s="271"/>
      <c r="K110" s="207"/>
    </row>
    <row r="111" spans="1:11" ht="15.75" customHeight="1" x14ac:dyDescent="0.25">
      <c r="A111" s="429"/>
      <c r="B111" s="271"/>
      <c r="G111" s="271"/>
      <c r="K111" s="207"/>
    </row>
    <row r="112" spans="1:11" ht="15.75" customHeight="1" x14ac:dyDescent="0.25">
      <c r="A112" s="429"/>
      <c r="B112" s="271"/>
      <c r="G112" s="271"/>
      <c r="K112" s="207"/>
    </row>
    <row r="113" spans="1:11" ht="15.75" customHeight="1" x14ac:dyDescent="0.25">
      <c r="A113" s="429"/>
      <c r="B113" s="271"/>
      <c r="G113" s="271"/>
      <c r="K113" s="207"/>
    </row>
    <row r="114" spans="1:11" ht="15.75" customHeight="1" x14ac:dyDescent="0.25">
      <c r="A114" s="429"/>
      <c r="B114" s="271"/>
      <c r="G114" s="271"/>
      <c r="K114" s="207"/>
    </row>
    <row r="115" spans="1:11" ht="15.75" customHeight="1" x14ac:dyDescent="0.25">
      <c r="A115" s="429"/>
      <c r="B115" s="271"/>
      <c r="G115" s="271"/>
      <c r="K115" s="207"/>
    </row>
    <row r="116" spans="1:11" ht="15.75" customHeight="1" x14ac:dyDescent="0.25">
      <c r="A116" s="429"/>
      <c r="B116" s="271"/>
      <c r="G116" s="271"/>
      <c r="K116" s="207"/>
    </row>
    <row r="117" spans="1:11" ht="15.75" customHeight="1" x14ac:dyDescent="0.25">
      <c r="A117" s="429"/>
      <c r="B117" s="271"/>
      <c r="G117" s="271"/>
      <c r="K117" s="207"/>
    </row>
    <row r="118" spans="1:11" ht="15.75" customHeight="1" x14ac:dyDescent="0.25">
      <c r="A118" s="429"/>
      <c r="B118" s="271"/>
      <c r="G118" s="271"/>
      <c r="K118" s="207"/>
    </row>
    <row r="119" spans="1:11" ht="15.75" customHeight="1" x14ac:dyDescent="0.25">
      <c r="A119" s="429"/>
      <c r="B119" s="271"/>
      <c r="G119" s="271"/>
      <c r="K119" s="207"/>
    </row>
    <row r="120" spans="1:11" ht="15.75" customHeight="1" x14ac:dyDescent="0.25">
      <c r="A120" s="429"/>
      <c r="B120" s="271"/>
      <c r="G120" s="271"/>
      <c r="K120" s="207"/>
    </row>
    <row r="121" spans="1:11" ht="15.75" customHeight="1" x14ac:dyDescent="0.25">
      <c r="A121" s="429"/>
      <c r="B121" s="271"/>
      <c r="G121" s="271"/>
      <c r="K121" s="207"/>
    </row>
    <row r="122" spans="1:11" ht="15.75" customHeight="1" x14ac:dyDescent="0.25">
      <c r="A122" s="429"/>
      <c r="B122" s="271"/>
      <c r="G122" s="271"/>
      <c r="K122" s="207"/>
    </row>
    <row r="123" spans="1:11" ht="15.75" customHeight="1" x14ac:dyDescent="0.25">
      <c r="A123" s="429"/>
      <c r="B123" s="271"/>
      <c r="G123" s="271"/>
      <c r="K123" s="207"/>
    </row>
    <row r="124" spans="1:11" ht="15.75" customHeight="1" x14ac:dyDescent="0.25">
      <c r="A124" s="429"/>
      <c r="B124" s="271"/>
      <c r="G124" s="271"/>
      <c r="K124" s="207"/>
    </row>
    <row r="125" spans="1:11" ht="15.75" customHeight="1" x14ac:dyDescent="0.25">
      <c r="A125" s="429"/>
      <c r="B125" s="271"/>
      <c r="G125" s="271"/>
      <c r="K125" s="207"/>
    </row>
    <row r="126" spans="1:11" ht="15.75" customHeight="1" x14ac:dyDescent="0.25">
      <c r="A126" s="429"/>
      <c r="B126" s="271"/>
      <c r="G126" s="271"/>
      <c r="K126" s="207"/>
    </row>
    <row r="127" spans="1:11" ht="15.75" customHeight="1" x14ac:dyDescent="0.25">
      <c r="A127" s="429"/>
      <c r="B127" s="271"/>
      <c r="G127" s="271"/>
      <c r="K127" s="207"/>
    </row>
    <row r="128" spans="1:11" ht="15.75" customHeight="1" x14ac:dyDescent="0.25">
      <c r="A128" s="429"/>
      <c r="B128" s="271"/>
      <c r="G128" s="271"/>
      <c r="K128" s="207"/>
    </row>
    <row r="129" spans="1:11" ht="15.75" customHeight="1" x14ac:dyDescent="0.25">
      <c r="A129" s="429"/>
      <c r="B129" s="271"/>
      <c r="G129" s="271"/>
      <c r="K129" s="207"/>
    </row>
    <row r="130" spans="1:11" ht="15.75" customHeight="1" x14ac:dyDescent="0.25">
      <c r="A130" s="429"/>
      <c r="B130" s="271"/>
      <c r="G130" s="271"/>
      <c r="K130" s="207"/>
    </row>
    <row r="131" spans="1:11" ht="15.75" customHeight="1" x14ac:dyDescent="0.25">
      <c r="A131" s="429"/>
      <c r="B131" s="271"/>
      <c r="G131" s="271"/>
      <c r="K131" s="207"/>
    </row>
    <row r="132" spans="1:11" ht="15.75" customHeight="1" x14ac:dyDescent="0.25">
      <c r="A132" s="429"/>
      <c r="B132" s="271"/>
      <c r="G132" s="271"/>
      <c r="K132" s="207"/>
    </row>
    <row r="133" spans="1:11" ht="15.75" customHeight="1" x14ac:dyDescent="0.25">
      <c r="A133" s="429"/>
      <c r="B133" s="271"/>
      <c r="G133" s="271"/>
      <c r="K133" s="207"/>
    </row>
    <row r="134" spans="1:11" ht="15.75" customHeight="1" x14ac:dyDescent="0.25">
      <c r="A134" s="429"/>
      <c r="B134" s="271"/>
      <c r="G134" s="271"/>
      <c r="K134" s="207"/>
    </row>
    <row r="135" spans="1:11" ht="15.75" customHeight="1" x14ac:dyDescent="0.25">
      <c r="A135" s="429"/>
      <c r="B135" s="271"/>
      <c r="G135" s="271"/>
      <c r="K135" s="207"/>
    </row>
    <row r="136" spans="1:11" ht="15.75" customHeight="1" x14ac:dyDescent="0.25">
      <c r="A136" s="429"/>
      <c r="B136" s="271"/>
      <c r="G136" s="271"/>
      <c r="K136" s="207"/>
    </row>
    <row r="137" spans="1:11" ht="15.75" customHeight="1" x14ac:dyDescent="0.25">
      <c r="A137" s="429"/>
      <c r="B137" s="271"/>
      <c r="G137" s="271"/>
      <c r="K137" s="207"/>
    </row>
    <row r="138" spans="1:11" ht="15.75" customHeight="1" x14ac:dyDescent="0.25">
      <c r="A138" s="429"/>
      <c r="B138" s="271"/>
      <c r="G138" s="271"/>
      <c r="K138" s="207"/>
    </row>
    <row r="139" spans="1:11" ht="15.75" customHeight="1" x14ac:dyDescent="0.25">
      <c r="A139" s="429"/>
      <c r="B139" s="271"/>
      <c r="G139" s="271"/>
      <c r="K139" s="207"/>
    </row>
    <row r="140" spans="1:11" ht="15.75" customHeight="1" x14ac:dyDescent="0.25">
      <c r="A140" s="429"/>
      <c r="B140" s="271"/>
      <c r="G140" s="271"/>
      <c r="K140" s="207"/>
    </row>
    <row r="141" spans="1:11" ht="15.75" customHeight="1" x14ac:dyDescent="0.25">
      <c r="A141" s="429"/>
      <c r="B141" s="271"/>
      <c r="G141" s="271"/>
      <c r="K141" s="207"/>
    </row>
    <row r="142" spans="1:11" ht="15.75" customHeight="1" x14ac:dyDescent="0.25">
      <c r="A142" s="429"/>
      <c r="B142" s="271"/>
      <c r="G142" s="271"/>
      <c r="K142" s="207"/>
    </row>
    <row r="143" spans="1:11" ht="15.75" customHeight="1" x14ac:dyDescent="0.25">
      <c r="A143" s="429"/>
      <c r="B143" s="271"/>
      <c r="G143" s="271"/>
      <c r="K143" s="207"/>
    </row>
    <row r="144" spans="1:11" ht="15.75" customHeight="1" x14ac:dyDescent="0.25">
      <c r="A144" s="429"/>
      <c r="B144" s="271"/>
      <c r="G144" s="271"/>
      <c r="K144" s="207"/>
    </row>
    <row r="145" spans="1:11" ht="15.75" customHeight="1" x14ac:dyDescent="0.25">
      <c r="A145" s="429"/>
      <c r="B145" s="271"/>
      <c r="G145" s="271"/>
      <c r="K145" s="207"/>
    </row>
    <row r="146" spans="1:11" ht="15.75" customHeight="1" x14ac:dyDescent="0.25">
      <c r="A146" s="429"/>
      <c r="B146" s="271"/>
      <c r="G146" s="271"/>
      <c r="K146" s="207"/>
    </row>
    <row r="147" spans="1:11" ht="15.75" customHeight="1" x14ac:dyDescent="0.25">
      <c r="A147" s="429"/>
      <c r="B147" s="271"/>
      <c r="G147" s="271"/>
      <c r="K147" s="207"/>
    </row>
    <row r="148" spans="1:11" ht="15.75" customHeight="1" x14ac:dyDescent="0.25">
      <c r="A148" s="429"/>
      <c r="B148" s="271"/>
      <c r="G148" s="271"/>
      <c r="K148" s="207"/>
    </row>
    <row r="149" spans="1:11" ht="15.75" customHeight="1" x14ac:dyDescent="0.25">
      <c r="A149" s="429"/>
      <c r="B149" s="271"/>
      <c r="G149" s="271"/>
      <c r="K149" s="207"/>
    </row>
    <row r="150" spans="1:11" ht="15.75" customHeight="1" x14ac:dyDescent="0.25">
      <c r="A150" s="429"/>
      <c r="B150" s="271"/>
      <c r="G150" s="271"/>
      <c r="K150" s="207"/>
    </row>
    <row r="151" spans="1:11" ht="15.75" customHeight="1" x14ac:dyDescent="0.25">
      <c r="A151" s="429"/>
      <c r="B151" s="271"/>
      <c r="G151" s="271"/>
      <c r="K151" s="207"/>
    </row>
    <row r="152" spans="1:11" ht="15.75" customHeight="1" x14ac:dyDescent="0.25">
      <c r="A152" s="429"/>
      <c r="B152" s="271"/>
      <c r="G152" s="271"/>
      <c r="K152" s="207"/>
    </row>
    <row r="153" spans="1:11" ht="15.75" customHeight="1" x14ac:dyDescent="0.25">
      <c r="A153" s="429"/>
      <c r="B153" s="271"/>
      <c r="G153" s="271"/>
      <c r="K153" s="207"/>
    </row>
    <row r="154" spans="1:11" ht="15.75" customHeight="1" x14ac:dyDescent="0.25">
      <c r="A154" s="429"/>
      <c r="B154" s="271"/>
      <c r="G154" s="271"/>
      <c r="K154" s="207"/>
    </row>
    <row r="155" spans="1:11" ht="15.75" customHeight="1" x14ac:dyDescent="0.25">
      <c r="A155" s="429"/>
      <c r="B155" s="271"/>
      <c r="G155" s="271"/>
      <c r="K155" s="207"/>
    </row>
    <row r="156" spans="1:11" ht="15.75" customHeight="1" x14ac:dyDescent="0.25">
      <c r="A156" s="429"/>
      <c r="B156" s="271"/>
      <c r="G156" s="271"/>
      <c r="K156" s="207"/>
    </row>
    <row r="157" spans="1:11" ht="15.75" customHeight="1" x14ac:dyDescent="0.25">
      <c r="A157" s="429"/>
      <c r="B157" s="271"/>
      <c r="G157" s="271"/>
      <c r="K157" s="207"/>
    </row>
    <row r="158" spans="1:11" ht="15.75" customHeight="1" x14ac:dyDescent="0.25">
      <c r="A158" s="429"/>
      <c r="B158" s="271"/>
      <c r="G158" s="271"/>
      <c r="K158" s="207"/>
    </row>
    <row r="159" spans="1:11" ht="15.75" customHeight="1" x14ac:dyDescent="0.25">
      <c r="A159" s="429"/>
      <c r="B159" s="271"/>
      <c r="G159" s="271"/>
      <c r="K159" s="207"/>
    </row>
    <row r="160" spans="1:11" ht="15.75" customHeight="1" x14ac:dyDescent="0.25">
      <c r="A160" s="429"/>
      <c r="B160" s="271"/>
      <c r="G160" s="271"/>
      <c r="K160" s="207"/>
    </row>
    <row r="161" spans="1:11" ht="15.75" customHeight="1" x14ac:dyDescent="0.25">
      <c r="A161" s="429"/>
      <c r="B161" s="271"/>
      <c r="G161" s="271"/>
      <c r="K161" s="207"/>
    </row>
    <row r="162" spans="1:11" ht="15.75" customHeight="1" x14ac:dyDescent="0.25">
      <c r="A162" s="429"/>
      <c r="B162" s="271"/>
      <c r="G162" s="271"/>
      <c r="K162" s="207"/>
    </row>
    <row r="163" spans="1:11" ht="15.75" customHeight="1" x14ac:dyDescent="0.25">
      <c r="A163" s="429"/>
      <c r="B163" s="271"/>
      <c r="G163" s="271"/>
      <c r="K163" s="207"/>
    </row>
    <row r="164" spans="1:11" ht="15.75" customHeight="1" x14ac:dyDescent="0.25">
      <c r="A164" s="429"/>
      <c r="B164" s="271"/>
      <c r="G164" s="271"/>
      <c r="K164" s="207"/>
    </row>
    <row r="165" spans="1:11" ht="15.75" customHeight="1" x14ac:dyDescent="0.25">
      <c r="A165" s="429"/>
      <c r="B165" s="271"/>
      <c r="G165" s="271"/>
      <c r="K165" s="207"/>
    </row>
    <row r="166" spans="1:11" ht="15.75" customHeight="1" x14ac:dyDescent="0.25">
      <c r="A166" s="429"/>
      <c r="B166" s="271"/>
      <c r="G166" s="271"/>
      <c r="K166" s="207"/>
    </row>
    <row r="167" spans="1:11" ht="15.75" customHeight="1" x14ac:dyDescent="0.25">
      <c r="A167" s="429"/>
      <c r="B167" s="271"/>
      <c r="G167" s="271"/>
      <c r="K167" s="207"/>
    </row>
    <row r="168" spans="1:11" ht="15.75" customHeight="1" x14ac:dyDescent="0.25">
      <c r="A168" s="429"/>
      <c r="B168" s="271"/>
      <c r="G168" s="271"/>
      <c r="K168" s="207"/>
    </row>
    <row r="169" spans="1:11" ht="15.75" customHeight="1" x14ac:dyDescent="0.25">
      <c r="A169" s="429"/>
      <c r="B169" s="271"/>
      <c r="G169" s="271"/>
      <c r="K169" s="207"/>
    </row>
    <row r="170" spans="1:11" ht="15.75" customHeight="1" x14ac:dyDescent="0.25">
      <c r="A170" s="429"/>
      <c r="B170" s="271"/>
      <c r="G170" s="271"/>
      <c r="K170" s="207"/>
    </row>
    <row r="171" spans="1:11" ht="15.75" customHeight="1" x14ac:dyDescent="0.25">
      <c r="A171" s="429"/>
      <c r="B171" s="271"/>
      <c r="G171" s="271"/>
      <c r="K171" s="207"/>
    </row>
    <row r="172" spans="1:11" ht="15.75" customHeight="1" x14ac:dyDescent="0.25">
      <c r="A172" s="429"/>
      <c r="B172" s="271"/>
      <c r="G172" s="271"/>
      <c r="K172" s="207"/>
    </row>
    <row r="173" spans="1:11" ht="15.75" customHeight="1" x14ac:dyDescent="0.25">
      <c r="A173" s="429"/>
      <c r="B173" s="271"/>
      <c r="G173" s="271"/>
      <c r="K173" s="207"/>
    </row>
    <row r="174" spans="1:11" ht="15.75" customHeight="1" x14ac:dyDescent="0.25">
      <c r="A174" s="429"/>
      <c r="B174" s="271"/>
      <c r="G174" s="271"/>
      <c r="K174" s="207"/>
    </row>
    <row r="175" spans="1:11" ht="15.75" customHeight="1" x14ac:dyDescent="0.25">
      <c r="A175" s="429"/>
      <c r="B175" s="271"/>
      <c r="G175" s="271"/>
      <c r="K175" s="207"/>
    </row>
    <row r="176" spans="1:11" ht="15.75" customHeight="1" x14ac:dyDescent="0.25">
      <c r="A176" s="429"/>
      <c r="B176" s="271"/>
      <c r="G176" s="271"/>
      <c r="K176" s="207"/>
    </row>
    <row r="177" spans="1:11" ht="15.75" customHeight="1" x14ac:dyDescent="0.25">
      <c r="A177" s="429"/>
      <c r="B177" s="271"/>
      <c r="G177" s="271"/>
      <c r="K177" s="207"/>
    </row>
    <row r="178" spans="1:11" ht="15.75" customHeight="1" x14ac:dyDescent="0.25">
      <c r="A178" s="429"/>
      <c r="B178" s="271"/>
      <c r="G178" s="271"/>
      <c r="K178" s="207"/>
    </row>
    <row r="179" spans="1:11" ht="15.75" customHeight="1" x14ac:dyDescent="0.25">
      <c r="A179" s="429"/>
      <c r="B179" s="271"/>
      <c r="G179" s="271"/>
      <c r="K179" s="207"/>
    </row>
    <row r="180" spans="1:11" ht="15.75" customHeight="1" x14ac:dyDescent="0.25">
      <c r="A180" s="429"/>
      <c r="B180" s="271"/>
      <c r="G180" s="271"/>
      <c r="K180" s="207"/>
    </row>
    <row r="181" spans="1:11" ht="15.75" customHeight="1" x14ac:dyDescent="0.25">
      <c r="A181" s="429"/>
      <c r="B181" s="271"/>
      <c r="G181" s="271"/>
      <c r="K181" s="207"/>
    </row>
    <row r="182" spans="1:11" ht="15.75" customHeight="1" x14ac:dyDescent="0.25">
      <c r="A182" s="429"/>
      <c r="B182" s="271"/>
      <c r="G182" s="271"/>
      <c r="K182" s="207"/>
    </row>
    <row r="183" spans="1:11" ht="15.75" customHeight="1" x14ac:dyDescent="0.25">
      <c r="A183" s="429"/>
      <c r="B183" s="271"/>
      <c r="G183" s="271"/>
      <c r="K183" s="207"/>
    </row>
    <row r="184" spans="1:11" ht="15.75" customHeight="1" x14ac:dyDescent="0.25">
      <c r="A184" s="429"/>
      <c r="B184" s="271"/>
      <c r="G184" s="271"/>
      <c r="K184" s="207"/>
    </row>
    <row r="185" spans="1:11" ht="15.75" customHeight="1" x14ac:dyDescent="0.25">
      <c r="A185" s="429"/>
      <c r="B185" s="271"/>
      <c r="G185" s="271"/>
      <c r="K185" s="207"/>
    </row>
    <row r="186" spans="1:11" ht="15.75" customHeight="1" x14ac:dyDescent="0.25">
      <c r="A186" s="429"/>
      <c r="B186" s="271"/>
      <c r="G186" s="271"/>
      <c r="K186" s="207"/>
    </row>
    <row r="187" spans="1:11" ht="15.75" customHeight="1" x14ac:dyDescent="0.25">
      <c r="A187" s="429"/>
      <c r="B187" s="271"/>
      <c r="G187" s="271"/>
      <c r="K187" s="207"/>
    </row>
    <row r="188" spans="1:11" ht="15.75" customHeight="1" x14ac:dyDescent="0.25">
      <c r="A188" s="429"/>
      <c r="B188" s="271"/>
      <c r="G188" s="271"/>
      <c r="K188" s="207"/>
    </row>
    <row r="189" spans="1:11" ht="15.75" customHeight="1" x14ac:dyDescent="0.25">
      <c r="A189" s="429"/>
      <c r="B189" s="271"/>
      <c r="G189" s="271"/>
      <c r="K189" s="207"/>
    </row>
    <row r="190" spans="1:11" ht="15.75" customHeight="1" x14ac:dyDescent="0.25">
      <c r="A190" s="429"/>
      <c r="B190" s="271"/>
      <c r="G190" s="271"/>
      <c r="K190" s="207"/>
    </row>
    <row r="191" spans="1:11" ht="15.75" customHeight="1" x14ac:dyDescent="0.25">
      <c r="A191" s="429"/>
      <c r="B191" s="271"/>
      <c r="G191" s="271"/>
      <c r="K191" s="207"/>
    </row>
    <row r="192" spans="1:11" ht="15.75" customHeight="1" x14ac:dyDescent="0.25">
      <c r="A192" s="429"/>
      <c r="B192" s="271"/>
      <c r="G192" s="271"/>
      <c r="K192" s="207"/>
    </row>
    <row r="193" spans="1:11" ht="15.75" customHeight="1" x14ac:dyDescent="0.25">
      <c r="A193" s="429"/>
      <c r="B193" s="271"/>
      <c r="G193" s="271"/>
      <c r="K193" s="207"/>
    </row>
    <row r="194" spans="1:11" ht="15.75" customHeight="1" x14ac:dyDescent="0.25">
      <c r="A194" s="429"/>
      <c r="B194" s="271"/>
      <c r="G194" s="271"/>
      <c r="K194" s="207"/>
    </row>
    <row r="195" spans="1:11" ht="15.75" customHeight="1" x14ac:dyDescent="0.25">
      <c r="A195" s="429"/>
      <c r="B195" s="271"/>
      <c r="G195" s="271"/>
      <c r="K195" s="207"/>
    </row>
    <row r="196" spans="1:11" ht="15.75" customHeight="1" x14ac:dyDescent="0.25">
      <c r="A196" s="429"/>
      <c r="B196" s="271"/>
      <c r="G196" s="271"/>
      <c r="K196" s="207"/>
    </row>
    <row r="197" spans="1:11" ht="15.75" customHeight="1" x14ac:dyDescent="0.25">
      <c r="A197" s="429"/>
      <c r="B197" s="271"/>
      <c r="G197" s="271"/>
      <c r="K197" s="207"/>
    </row>
    <row r="198" spans="1:11" ht="15.75" customHeight="1" x14ac:dyDescent="0.25">
      <c r="A198" s="429"/>
      <c r="B198" s="271"/>
      <c r="G198" s="271"/>
      <c r="K198" s="207"/>
    </row>
    <row r="199" spans="1:11" ht="15.75" customHeight="1" x14ac:dyDescent="0.25">
      <c r="A199" s="429"/>
      <c r="B199" s="271"/>
      <c r="G199" s="271"/>
      <c r="K199" s="207"/>
    </row>
    <row r="200" spans="1:11" ht="15.75" customHeight="1" x14ac:dyDescent="0.25">
      <c r="A200" s="429"/>
      <c r="B200" s="271"/>
      <c r="G200" s="271"/>
      <c r="K200" s="207"/>
    </row>
    <row r="201" spans="1:11" ht="15.75" customHeight="1" x14ac:dyDescent="0.25">
      <c r="A201" s="429"/>
      <c r="B201" s="271"/>
      <c r="G201" s="271"/>
      <c r="K201" s="207"/>
    </row>
    <row r="202" spans="1:11" ht="15.75" customHeight="1" x14ac:dyDescent="0.25">
      <c r="A202" s="429"/>
      <c r="B202" s="271"/>
      <c r="G202" s="271"/>
      <c r="K202" s="207"/>
    </row>
    <row r="203" spans="1:11" ht="15.75" customHeight="1" x14ac:dyDescent="0.25">
      <c r="A203" s="429"/>
      <c r="B203" s="271"/>
      <c r="G203" s="271"/>
      <c r="K203" s="207"/>
    </row>
    <row r="204" spans="1:11" ht="15.75" customHeight="1" x14ac:dyDescent="0.25">
      <c r="A204" s="429"/>
      <c r="B204" s="271"/>
      <c r="G204" s="271"/>
      <c r="K204" s="207"/>
    </row>
    <row r="205" spans="1:11" ht="15.75" customHeight="1" x14ac:dyDescent="0.25">
      <c r="A205" s="429"/>
      <c r="B205" s="271"/>
      <c r="G205" s="271"/>
      <c r="K205" s="207"/>
    </row>
    <row r="206" spans="1:11" ht="15.75" customHeight="1" x14ac:dyDescent="0.25">
      <c r="A206" s="429"/>
      <c r="B206" s="271"/>
      <c r="G206" s="271"/>
      <c r="K206" s="207"/>
    </row>
    <row r="207" spans="1:11" ht="15.75" customHeight="1" x14ac:dyDescent="0.25">
      <c r="A207" s="429"/>
      <c r="B207" s="271"/>
      <c r="G207" s="271"/>
      <c r="K207" s="207"/>
    </row>
    <row r="208" spans="1:11" ht="15.75" customHeight="1" x14ac:dyDescent="0.25">
      <c r="A208" s="429"/>
      <c r="B208" s="271"/>
      <c r="G208" s="271"/>
      <c r="K208" s="207"/>
    </row>
    <row r="209" spans="1:11" ht="15.75" customHeight="1" x14ac:dyDescent="0.25">
      <c r="A209" s="429"/>
      <c r="B209" s="271"/>
      <c r="G209" s="271"/>
      <c r="K209" s="207"/>
    </row>
    <row r="210" spans="1:11" ht="15.75" customHeight="1" x14ac:dyDescent="0.25">
      <c r="A210" s="429"/>
      <c r="B210" s="271"/>
      <c r="G210" s="271"/>
      <c r="K210" s="207"/>
    </row>
    <row r="211" spans="1:11" ht="15.75" customHeight="1" x14ac:dyDescent="0.25">
      <c r="A211" s="429"/>
      <c r="B211" s="271"/>
      <c r="G211" s="271"/>
      <c r="K211" s="207"/>
    </row>
    <row r="212" spans="1:11" ht="15.75" customHeight="1" x14ac:dyDescent="0.25">
      <c r="A212" s="429"/>
      <c r="B212" s="271"/>
      <c r="G212" s="271"/>
      <c r="K212" s="207"/>
    </row>
    <row r="213" spans="1:11" ht="15.75" customHeight="1" x14ac:dyDescent="0.25">
      <c r="A213" s="429"/>
      <c r="B213" s="271"/>
      <c r="G213" s="271"/>
      <c r="K213" s="207"/>
    </row>
    <row r="214" spans="1:11" ht="15.75" customHeight="1" x14ac:dyDescent="0.25">
      <c r="A214" s="429"/>
      <c r="B214" s="271"/>
      <c r="G214" s="271"/>
      <c r="K214" s="207"/>
    </row>
    <row r="215" spans="1:11" ht="15.75" customHeight="1" x14ac:dyDescent="0.25">
      <c r="A215" s="429"/>
      <c r="B215" s="271"/>
      <c r="G215" s="271"/>
      <c r="K215" s="207"/>
    </row>
    <row r="216" spans="1:11" ht="15.75" customHeight="1" x14ac:dyDescent="0.25">
      <c r="A216" s="429"/>
      <c r="B216" s="271"/>
      <c r="G216" s="271"/>
      <c r="K216" s="207"/>
    </row>
    <row r="217" spans="1:11" ht="15.75" customHeight="1" x14ac:dyDescent="0.25">
      <c r="A217" s="429"/>
      <c r="B217" s="271"/>
      <c r="G217" s="271"/>
      <c r="K217" s="207"/>
    </row>
    <row r="218" spans="1:11" ht="15.75" customHeight="1" x14ac:dyDescent="0.25">
      <c r="A218" s="429"/>
      <c r="B218" s="271"/>
      <c r="G218" s="271"/>
      <c r="K218" s="207"/>
    </row>
    <row r="219" spans="1:11" ht="15.75" customHeight="1" x14ac:dyDescent="0.25">
      <c r="A219" s="429"/>
      <c r="B219" s="271"/>
      <c r="G219" s="271"/>
      <c r="K219" s="207"/>
    </row>
    <row r="220" spans="1:11" ht="15.75" customHeight="1" x14ac:dyDescent="0.25">
      <c r="A220" s="429"/>
      <c r="B220" s="271"/>
      <c r="G220" s="271"/>
      <c r="K220" s="207"/>
    </row>
    <row r="221" spans="1:11" ht="15.75" customHeight="1" x14ac:dyDescent="0.25">
      <c r="A221" s="429"/>
      <c r="B221" s="271"/>
      <c r="G221" s="271"/>
      <c r="K221" s="207"/>
    </row>
    <row r="222" spans="1:11" ht="15.75" customHeight="1" x14ac:dyDescent="0.25">
      <c r="A222" s="429"/>
      <c r="B222" s="271"/>
      <c r="G222" s="271"/>
      <c r="K222" s="207"/>
    </row>
    <row r="223" spans="1:11" ht="15.75" customHeight="1" x14ac:dyDescent="0.25">
      <c r="A223" s="429"/>
      <c r="B223" s="271"/>
      <c r="G223" s="271"/>
      <c r="K223" s="207"/>
    </row>
    <row r="224" spans="1:11" ht="15.75" customHeight="1" x14ac:dyDescent="0.25">
      <c r="A224" s="429"/>
      <c r="B224" s="271"/>
      <c r="G224" s="271"/>
      <c r="K224" s="207"/>
    </row>
    <row r="225" spans="1:11" ht="15.75" customHeight="1" x14ac:dyDescent="0.25">
      <c r="A225" s="429"/>
      <c r="B225" s="271"/>
      <c r="G225" s="271"/>
      <c r="K225" s="207"/>
    </row>
    <row r="226" spans="1:11" ht="15.75" customHeight="1" x14ac:dyDescent="0.25">
      <c r="A226" s="429"/>
      <c r="B226" s="271"/>
      <c r="G226" s="271"/>
      <c r="K226" s="207"/>
    </row>
    <row r="227" spans="1:11" ht="15.75" customHeight="1" x14ac:dyDescent="0.25">
      <c r="A227" s="429"/>
      <c r="B227" s="271"/>
      <c r="G227" s="271"/>
      <c r="K227" s="207"/>
    </row>
    <row r="228" spans="1:11" ht="15.75" customHeight="1" x14ac:dyDescent="0.25">
      <c r="A228" s="429"/>
      <c r="B228" s="271"/>
      <c r="G228" s="271"/>
      <c r="K228" s="207"/>
    </row>
    <row r="229" spans="1:11" ht="15.75" customHeight="1" x14ac:dyDescent="0.25">
      <c r="A229" s="429"/>
      <c r="B229" s="271"/>
      <c r="G229" s="271"/>
      <c r="K229" s="207"/>
    </row>
    <row r="230" spans="1:11" ht="15.75" customHeight="1" x14ac:dyDescent="0.25">
      <c r="A230" s="429"/>
      <c r="B230" s="271"/>
      <c r="G230" s="271"/>
      <c r="K230" s="207"/>
    </row>
    <row r="231" spans="1:11" ht="15.75" customHeight="1" x14ac:dyDescent="0.25">
      <c r="A231" s="429"/>
      <c r="B231" s="271"/>
      <c r="G231" s="271"/>
      <c r="K231" s="207"/>
    </row>
    <row r="232" spans="1:11" ht="15.75" customHeight="1" x14ac:dyDescent="0.25">
      <c r="A232" s="429"/>
      <c r="B232" s="271"/>
      <c r="G232" s="271"/>
      <c r="K232" s="207"/>
    </row>
    <row r="233" spans="1:11" ht="15.75" customHeight="1" x14ac:dyDescent="0.25">
      <c r="A233" s="429"/>
      <c r="B233" s="271"/>
      <c r="G233" s="271"/>
      <c r="K233" s="207"/>
    </row>
    <row r="234" spans="1:11" ht="15.75" customHeight="1" x14ac:dyDescent="0.25">
      <c r="A234" s="429"/>
      <c r="B234" s="271"/>
      <c r="G234" s="271"/>
      <c r="K234" s="207"/>
    </row>
    <row r="235" spans="1:11" ht="15.75" customHeight="1" x14ac:dyDescent="0.25">
      <c r="A235" s="429"/>
      <c r="B235" s="271"/>
      <c r="G235" s="271"/>
      <c r="K235" s="207"/>
    </row>
    <row r="236" spans="1:11" ht="15.75" customHeight="1" x14ac:dyDescent="0.25">
      <c r="A236" s="429"/>
      <c r="B236" s="271"/>
      <c r="G236" s="271"/>
      <c r="K236" s="207"/>
    </row>
    <row r="237" spans="1:11" ht="15.75" customHeight="1" x14ac:dyDescent="0.25">
      <c r="A237" s="429"/>
      <c r="B237" s="271"/>
      <c r="G237" s="271"/>
      <c r="K237" s="207"/>
    </row>
    <row r="238" spans="1:11" ht="15.75" customHeight="1" x14ac:dyDescent="0.25">
      <c r="A238" s="429"/>
      <c r="B238" s="271"/>
      <c r="G238" s="271"/>
      <c r="K238" s="207"/>
    </row>
    <row r="239" spans="1:11" ht="15.75" customHeight="1" x14ac:dyDescent="0.25">
      <c r="A239" s="429"/>
      <c r="B239" s="271"/>
      <c r="G239" s="271"/>
      <c r="K239" s="207"/>
    </row>
    <row r="240" spans="1:11" ht="15.75" customHeight="1" x14ac:dyDescent="0.25">
      <c r="A240" s="429"/>
      <c r="B240" s="271"/>
      <c r="G240" s="271"/>
      <c r="K240" s="207"/>
    </row>
    <row r="241" spans="1:11" ht="15.75" customHeight="1" x14ac:dyDescent="0.25">
      <c r="A241" s="429"/>
      <c r="B241" s="271"/>
      <c r="G241" s="271"/>
      <c r="K241" s="207"/>
    </row>
    <row r="242" spans="1:11" ht="15.75" customHeight="1" x14ac:dyDescent="0.25">
      <c r="A242" s="429"/>
      <c r="B242" s="271"/>
      <c r="G242" s="271"/>
      <c r="K242" s="207"/>
    </row>
    <row r="243" spans="1:11" ht="15.75" customHeight="1" x14ac:dyDescent="0.25">
      <c r="A243" s="429"/>
      <c r="B243" s="271"/>
      <c r="G243" s="271"/>
      <c r="K243" s="207"/>
    </row>
    <row r="244" spans="1:11" ht="15.75" customHeight="1" x14ac:dyDescent="0.25">
      <c r="A244" s="429"/>
      <c r="B244" s="271"/>
      <c r="G244" s="271"/>
      <c r="K244" s="207"/>
    </row>
    <row r="245" spans="1:11" ht="15.75" customHeight="1" x14ac:dyDescent="0.25">
      <c r="A245" s="429"/>
      <c r="B245" s="271"/>
      <c r="G245" s="271"/>
      <c r="K245" s="207"/>
    </row>
    <row r="246" spans="1:11" ht="15.75" customHeight="1" x14ac:dyDescent="0.25">
      <c r="A246" s="429"/>
      <c r="B246" s="271"/>
      <c r="G246" s="271"/>
      <c r="K246" s="207"/>
    </row>
    <row r="247" spans="1:11" ht="15.75" customHeight="1" x14ac:dyDescent="0.25">
      <c r="A247" s="429"/>
      <c r="B247" s="271"/>
      <c r="G247" s="271"/>
      <c r="K247" s="207"/>
    </row>
    <row r="248" spans="1:11" ht="15.75" customHeight="1" x14ac:dyDescent="0.25">
      <c r="A248" s="429"/>
      <c r="B248" s="271"/>
      <c r="G248" s="271"/>
      <c r="K248" s="207"/>
    </row>
    <row r="249" spans="1:11" ht="15.75" customHeight="1" x14ac:dyDescent="0.25">
      <c r="A249" s="429"/>
      <c r="B249" s="271"/>
      <c r="G249" s="271"/>
      <c r="K249" s="207"/>
    </row>
    <row r="250" spans="1:11" ht="15.75" customHeight="1" x14ac:dyDescent="0.25">
      <c r="A250" s="429"/>
      <c r="B250" s="271"/>
      <c r="G250" s="271"/>
      <c r="K250" s="207"/>
    </row>
    <row r="251" spans="1:11" ht="15.75" customHeight="1" x14ac:dyDescent="0.25">
      <c r="A251" s="429"/>
      <c r="B251" s="271"/>
      <c r="G251" s="271"/>
      <c r="K251" s="207"/>
    </row>
    <row r="252" spans="1:11" ht="15.75" customHeight="1" x14ac:dyDescent="0.25">
      <c r="A252" s="429"/>
      <c r="B252" s="271"/>
      <c r="G252" s="271"/>
      <c r="K252" s="207"/>
    </row>
    <row r="253" spans="1:11" ht="15.75" customHeight="1" x14ac:dyDescent="0.25">
      <c r="A253" s="429"/>
      <c r="B253" s="271"/>
      <c r="G253" s="271"/>
      <c r="K253" s="207"/>
    </row>
    <row r="254" spans="1:11" ht="15.75" customHeight="1" x14ac:dyDescent="0.25">
      <c r="A254" s="429"/>
      <c r="B254" s="271"/>
      <c r="G254" s="271"/>
      <c r="K254" s="207"/>
    </row>
    <row r="255" spans="1:11" ht="15.75" customHeight="1" x14ac:dyDescent="0.25">
      <c r="A255" s="429"/>
      <c r="B255" s="271"/>
      <c r="G255" s="271"/>
      <c r="K255" s="207"/>
    </row>
    <row r="256" spans="1:11" ht="15.75" customHeight="1" x14ac:dyDescent="0.25">
      <c r="A256" s="429"/>
      <c r="B256" s="271"/>
      <c r="G256" s="271"/>
      <c r="K256" s="207"/>
    </row>
    <row r="257" spans="1:11" ht="15.75" customHeight="1" x14ac:dyDescent="0.25">
      <c r="A257" s="429"/>
      <c r="B257" s="271"/>
      <c r="G257" s="271"/>
      <c r="K257" s="207"/>
    </row>
    <row r="258" spans="1:11" ht="15.75" customHeight="1" x14ac:dyDescent="0.25">
      <c r="A258" s="429"/>
      <c r="B258" s="271"/>
      <c r="G258" s="271"/>
      <c r="K258" s="207"/>
    </row>
    <row r="259" spans="1:11" ht="15.75" customHeight="1" x14ac:dyDescent="0.25">
      <c r="A259" s="429"/>
      <c r="B259" s="271"/>
      <c r="G259" s="271"/>
      <c r="K259" s="207"/>
    </row>
    <row r="260" spans="1:11" ht="15.75" customHeight="1" x14ac:dyDescent="0.25">
      <c r="A260" s="429"/>
      <c r="B260" s="271"/>
      <c r="G260" s="271"/>
      <c r="K260" s="207"/>
    </row>
    <row r="261" spans="1:11" ht="15.75" customHeight="1" x14ac:dyDescent="0.25">
      <c r="A261" s="429"/>
      <c r="B261" s="271"/>
      <c r="G261" s="271"/>
      <c r="K261" s="207"/>
    </row>
    <row r="262" spans="1:11" ht="15.75" customHeight="1" x14ac:dyDescent="0.25">
      <c r="A262" s="429"/>
      <c r="B262" s="271"/>
      <c r="G262" s="271"/>
      <c r="K262" s="207"/>
    </row>
    <row r="263" spans="1:11" ht="15.75" customHeight="1" x14ac:dyDescent="0.25">
      <c r="A263" s="429"/>
      <c r="B263" s="271"/>
      <c r="G263" s="271"/>
      <c r="K263" s="207"/>
    </row>
    <row r="264" spans="1:11" ht="15.75" customHeight="1" x14ac:dyDescent="0.25">
      <c r="A264" s="429"/>
      <c r="B264" s="271"/>
      <c r="G264" s="271"/>
      <c r="K264" s="207"/>
    </row>
    <row r="265" spans="1:11" ht="15.75" customHeight="1" x14ac:dyDescent="0.25">
      <c r="A265" s="429"/>
      <c r="B265" s="271"/>
      <c r="G265" s="271"/>
      <c r="K265" s="207"/>
    </row>
    <row r="266" spans="1:11" ht="15.75" customHeight="1" x14ac:dyDescent="0.25">
      <c r="A266" s="429"/>
      <c r="B266" s="271"/>
      <c r="G266" s="271"/>
      <c r="K266" s="207"/>
    </row>
    <row r="267" spans="1:11" ht="15.75" customHeight="1" x14ac:dyDescent="0.25">
      <c r="A267" s="429"/>
      <c r="B267" s="271"/>
      <c r="G267" s="271"/>
      <c r="K267" s="207"/>
    </row>
    <row r="268" spans="1:11" ht="15.75" customHeight="1" x14ac:dyDescent="0.25">
      <c r="A268" s="429"/>
      <c r="B268" s="271"/>
      <c r="G268" s="271"/>
      <c r="K268" s="207"/>
    </row>
    <row r="269" spans="1:11" ht="15.75" customHeight="1" x14ac:dyDescent="0.25">
      <c r="A269" s="429"/>
      <c r="B269" s="271"/>
      <c r="G269" s="271"/>
      <c r="K269" s="207"/>
    </row>
    <row r="270" spans="1:11" ht="15.75" customHeight="1" x14ac:dyDescent="0.25">
      <c r="A270" s="429"/>
      <c r="B270" s="271"/>
      <c r="G270" s="271"/>
      <c r="K270" s="207"/>
    </row>
    <row r="271" spans="1:11" ht="15.75" customHeight="1" x14ac:dyDescent="0.25">
      <c r="A271" s="429"/>
      <c r="B271" s="271"/>
      <c r="G271" s="271"/>
      <c r="K271" s="207"/>
    </row>
    <row r="272" spans="1:11" ht="15.75" customHeight="1" x14ac:dyDescent="0.25">
      <c r="A272" s="429"/>
      <c r="B272" s="271"/>
      <c r="G272" s="271"/>
      <c r="K272" s="207"/>
    </row>
    <row r="273" spans="1:11" ht="15.75" customHeight="1" x14ac:dyDescent="0.25">
      <c r="A273" s="429"/>
      <c r="B273" s="271"/>
      <c r="G273" s="271"/>
      <c r="K273" s="207"/>
    </row>
    <row r="274" spans="1:11" ht="15.75" customHeight="1" x14ac:dyDescent="0.25">
      <c r="A274" s="429"/>
      <c r="B274" s="271"/>
      <c r="G274" s="271"/>
      <c r="K274" s="207"/>
    </row>
    <row r="275" spans="1:11" ht="15.75" customHeight="1" x14ac:dyDescent="0.25">
      <c r="A275" s="429"/>
      <c r="B275" s="271"/>
      <c r="G275" s="271"/>
      <c r="K275" s="207"/>
    </row>
    <row r="276" spans="1:11" ht="15.75" customHeight="1" x14ac:dyDescent="0.25">
      <c r="A276" s="429"/>
      <c r="B276" s="271"/>
      <c r="G276" s="271"/>
      <c r="K276" s="207"/>
    </row>
    <row r="277" spans="1:11" ht="15.75" customHeight="1" x14ac:dyDescent="0.25">
      <c r="A277" s="429"/>
      <c r="B277" s="271"/>
      <c r="G277" s="271"/>
      <c r="K277" s="207"/>
    </row>
    <row r="278" spans="1:11" ht="15.75" customHeight="1" x14ac:dyDescent="0.25">
      <c r="A278" s="429"/>
      <c r="B278" s="271"/>
      <c r="G278" s="271"/>
      <c r="K278" s="207"/>
    </row>
    <row r="279" spans="1:11" ht="15.75" customHeight="1" x14ac:dyDescent="0.25">
      <c r="A279" s="429"/>
      <c r="B279" s="271"/>
      <c r="G279" s="271"/>
      <c r="K279" s="207"/>
    </row>
    <row r="280" spans="1:11" ht="15.75" customHeight="1" x14ac:dyDescent="0.25">
      <c r="A280" s="429"/>
      <c r="B280" s="271"/>
      <c r="G280" s="271"/>
      <c r="K280" s="207"/>
    </row>
    <row r="281" spans="1:11" ht="15.75" customHeight="1" x14ac:dyDescent="0.25">
      <c r="A281" s="429"/>
      <c r="B281" s="271"/>
      <c r="G281" s="271"/>
      <c r="K281" s="207"/>
    </row>
    <row r="282" spans="1:11" ht="15.75" customHeight="1" x14ac:dyDescent="0.25">
      <c r="A282" s="429"/>
      <c r="B282" s="271"/>
      <c r="G282" s="271"/>
      <c r="K282" s="207"/>
    </row>
    <row r="283" spans="1:11" ht="15.75" customHeight="1" x14ac:dyDescent="0.25">
      <c r="A283" s="429"/>
      <c r="B283" s="271"/>
      <c r="G283" s="271"/>
      <c r="K283" s="207"/>
    </row>
    <row r="284" spans="1:11" ht="15.75" customHeight="1" x14ac:dyDescent="0.25">
      <c r="A284" s="429"/>
      <c r="B284" s="271"/>
      <c r="G284" s="271"/>
      <c r="K284" s="207"/>
    </row>
    <row r="285" spans="1:11" ht="15.75" customHeight="1" x14ac:dyDescent="0.25">
      <c r="A285" s="429"/>
      <c r="B285" s="271"/>
      <c r="G285" s="271"/>
      <c r="K285" s="207"/>
    </row>
    <row r="286" spans="1:11" ht="15.75" customHeight="1" x14ac:dyDescent="0.25">
      <c r="A286" s="429"/>
      <c r="B286" s="271"/>
      <c r="G286" s="271"/>
      <c r="K286" s="207"/>
    </row>
    <row r="287" spans="1:11" ht="15.75" customHeight="1" x14ac:dyDescent="0.25">
      <c r="A287" s="429"/>
      <c r="B287" s="271"/>
      <c r="G287" s="271"/>
      <c r="K287" s="207"/>
    </row>
    <row r="288" spans="1:11" ht="15.75" customHeight="1" x14ac:dyDescent="0.25">
      <c r="A288" s="429"/>
      <c r="B288" s="271"/>
      <c r="G288" s="271"/>
      <c r="K288" s="207"/>
    </row>
    <row r="289" spans="1:11" ht="15.75" customHeight="1" x14ac:dyDescent="0.25">
      <c r="A289" s="429"/>
      <c r="B289" s="271"/>
      <c r="G289" s="271"/>
      <c r="K289" s="207"/>
    </row>
    <row r="290" spans="1:11" ht="15.75" customHeight="1" x14ac:dyDescent="0.25">
      <c r="A290" s="429"/>
      <c r="B290" s="271"/>
      <c r="G290" s="271"/>
      <c r="K290" s="207"/>
    </row>
    <row r="291" spans="1:11" ht="15.75" customHeight="1" x14ac:dyDescent="0.25">
      <c r="A291" s="429"/>
      <c r="B291" s="271"/>
      <c r="G291" s="271"/>
      <c r="K291" s="207"/>
    </row>
    <row r="292" spans="1:11" ht="15.75" customHeight="1" x14ac:dyDescent="0.25">
      <c r="A292" s="429"/>
      <c r="B292" s="271"/>
      <c r="G292" s="271"/>
      <c r="K292" s="207"/>
    </row>
    <row r="293" spans="1:11" ht="15.75" customHeight="1" x14ac:dyDescent="0.25">
      <c r="A293" s="429"/>
      <c r="B293" s="271"/>
      <c r="G293" s="271"/>
      <c r="K293" s="207"/>
    </row>
    <row r="294" spans="1:11" ht="15.75" customHeight="1" x14ac:dyDescent="0.25">
      <c r="A294" s="429"/>
      <c r="B294" s="271"/>
      <c r="G294" s="271"/>
      <c r="K294" s="207"/>
    </row>
    <row r="295" spans="1:11" ht="15.75" customHeight="1" x14ac:dyDescent="0.25">
      <c r="A295" s="429"/>
      <c r="B295" s="271"/>
      <c r="G295" s="271"/>
      <c r="K295" s="207"/>
    </row>
    <row r="296" spans="1:11" ht="15.75" customHeight="1" x14ac:dyDescent="0.25">
      <c r="A296" s="429"/>
      <c r="B296" s="271"/>
      <c r="G296" s="271"/>
      <c r="K296" s="207"/>
    </row>
    <row r="297" spans="1:11" ht="15.75" customHeight="1" x14ac:dyDescent="0.25">
      <c r="A297" s="429"/>
      <c r="B297" s="271"/>
      <c r="G297" s="271"/>
      <c r="K297" s="207"/>
    </row>
    <row r="298" spans="1:11" ht="15.75" customHeight="1" x14ac:dyDescent="0.25">
      <c r="A298" s="429"/>
      <c r="B298" s="271"/>
      <c r="G298" s="271"/>
      <c r="K298" s="207"/>
    </row>
    <row r="299" spans="1:11" ht="15.75" customHeight="1" x14ac:dyDescent="0.25">
      <c r="A299" s="429"/>
      <c r="B299" s="271"/>
      <c r="G299" s="271"/>
      <c r="K299" s="207"/>
    </row>
    <row r="300" spans="1:11" ht="15.75" customHeight="1" x14ac:dyDescent="0.25">
      <c r="A300" s="429"/>
      <c r="B300" s="271"/>
      <c r="G300" s="271"/>
      <c r="K300" s="207"/>
    </row>
    <row r="301" spans="1:11" ht="15.75" customHeight="1" x14ac:dyDescent="0.25">
      <c r="A301" s="429"/>
      <c r="B301" s="271"/>
      <c r="G301" s="271"/>
      <c r="K301" s="207"/>
    </row>
    <row r="302" spans="1:11" ht="15.75" customHeight="1" x14ac:dyDescent="0.25">
      <c r="A302" s="429"/>
      <c r="B302" s="271"/>
      <c r="G302" s="271"/>
      <c r="K302" s="207"/>
    </row>
    <row r="303" spans="1:11" ht="15.75" customHeight="1" x14ac:dyDescent="0.25">
      <c r="A303" s="429"/>
      <c r="B303" s="271"/>
      <c r="G303" s="271"/>
      <c r="K303" s="207"/>
    </row>
    <row r="304" spans="1:11" ht="15.75" customHeight="1" x14ac:dyDescent="0.25">
      <c r="A304" s="429"/>
      <c r="B304" s="271"/>
      <c r="G304" s="271"/>
      <c r="K304" s="207"/>
    </row>
    <row r="305" spans="1:11" ht="15.75" customHeight="1" x14ac:dyDescent="0.25">
      <c r="A305" s="429"/>
      <c r="B305" s="271"/>
      <c r="G305" s="271"/>
      <c r="K305" s="207"/>
    </row>
    <row r="306" spans="1:11" ht="15.75" customHeight="1" x14ac:dyDescent="0.25">
      <c r="A306" s="429"/>
      <c r="B306" s="271"/>
      <c r="G306" s="271"/>
      <c r="K306" s="207"/>
    </row>
    <row r="307" spans="1:11" ht="15.75" customHeight="1" x14ac:dyDescent="0.25">
      <c r="A307" s="429"/>
      <c r="B307" s="271"/>
      <c r="G307" s="271"/>
      <c r="K307" s="207"/>
    </row>
    <row r="308" spans="1:11" ht="15.75" customHeight="1" x14ac:dyDescent="0.25">
      <c r="A308" s="429"/>
      <c r="B308" s="271"/>
      <c r="G308" s="271"/>
      <c r="K308" s="207"/>
    </row>
    <row r="309" spans="1:11" ht="15.75" customHeight="1" x14ac:dyDescent="0.25">
      <c r="A309" s="429"/>
      <c r="B309" s="271"/>
      <c r="G309" s="271"/>
      <c r="K309" s="207"/>
    </row>
    <row r="310" spans="1:11" ht="15.75" customHeight="1" x14ac:dyDescent="0.25">
      <c r="A310" s="429"/>
      <c r="B310" s="271"/>
      <c r="G310" s="271"/>
      <c r="K310" s="207"/>
    </row>
    <row r="311" spans="1:11" ht="15.75" customHeight="1" x14ac:dyDescent="0.25">
      <c r="A311" s="429"/>
      <c r="B311" s="271"/>
      <c r="G311" s="271"/>
      <c r="K311" s="207"/>
    </row>
    <row r="312" spans="1:11" ht="15.75" customHeight="1" x14ac:dyDescent="0.25">
      <c r="A312" s="429"/>
      <c r="B312" s="271"/>
      <c r="G312" s="271"/>
      <c r="K312" s="207"/>
    </row>
    <row r="313" spans="1:11" ht="15.75" customHeight="1" x14ac:dyDescent="0.25">
      <c r="A313" s="429"/>
      <c r="B313" s="271"/>
      <c r="G313" s="271"/>
      <c r="K313" s="207"/>
    </row>
    <row r="314" spans="1:11" ht="15.75" customHeight="1" x14ac:dyDescent="0.25">
      <c r="A314" s="429"/>
      <c r="B314" s="271"/>
      <c r="G314" s="271"/>
      <c r="K314" s="207"/>
    </row>
    <row r="315" spans="1:11" ht="15.75" customHeight="1" x14ac:dyDescent="0.25">
      <c r="A315" s="429"/>
      <c r="B315" s="271"/>
      <c r="G315" s="271"/>
      <c r="K315" s="207"/>
    </row>
    <row r="316" spans="1:11" ht="15.75" customHeight="1" x14ac:dyDescent="0.25">
      <c r="A316" s="429"/>
      <c r="B316" s="271"/>
      <c r="G316" s="271"/>
      <c r="K316" s="207"/>
    </row>
    <row r="317" spans="1:11" ht="15.75" customHeight="1" x14ac:dyDescent="0.25">
      <c r="A317" s="429"/>
      <c r="B317" s="271"/>
      <c r="G317" s="271"/>
      <c r="K317" s="207"/>
    </row>
    <row r="318" spans="1:11" ht="15.75" customHeight="1" x14ac:dyDescent="0.25">
      <c r="A318" s="429"/>
      <c r="B318" s="271"/>
      <c r="G318" s="271"/>
      <c r="K318" s="207"/>
    </row>
    <row r="319" spans="1:11" ht="15.75" customHeight="1" x14ac:dyDescent="0.25">
      <c r="A319" s="429"/>
      <c r="B319" s="271"/>
      <c r="G319" s="271"/>
      <c r="K319" s="207"/>
    </row>
    <row r="320" spans="1:11" ht="15.75" customHeight="1" x14ac:dyDescent="0.25">
      <c r="A320" s="429"/>
      <c r="B320" s="271"/>
      <c r="G320" s="271"/>
      <c r="K320" s="207"/>
    </row>
    <row r="321" spans="1:11" ht="15.75" customHeight="1" x14ac:dyDescent="0.25">
      <c r="A321" s="429"/>
      <c r="B321" s="271"/>
      <c r="G321" s="271"/>
      <c r="K321" s="207"/>
    </row>
    <row r="322" spans="1:11" ht="15.75" customHeight="1" x14ac:dyDescent="0.25">
      <c r="A322" s="429"/>
      <c r="B322" s="271"/>
      <c r="G322" s="271"/>
      <c r="K322" s="207"/>
    </row>
    <row r="323" spans="1:11" ht="15.75" customHeight="1" x14ac:dyDescent="0.25">
      <c r="A323" s="429"/>
      <c r="B323" s="271"/>
      <c r="G323" s="271"/>
      <c r="K323" s="207"/>
    </row>
    <row r="324" spans="1:11" ht="15.75" customHeight="1" x14ac:dyDescent="0.25">
      <c r="A324" s="429"/>
      <c r="B324" s="271"/>
      <c r="G324" s="271"/>
      <c r="K324" s="207"/>
    </row>
    <row r="325" spans="1:11" ht="15.75" customHeight="1" x14ac:dyDescent="0.25">
      <c r="A325" s="429"/>
      <c r="B325" s="271"/>
      <c r="G325" s="271"/>
      <c r="K325" s="207"/>
    </row>
    <row r="326" spans="1:11" ht="15.75" customHeight="1" x14ac:dyDescent="0.25">
      <c r="A326" s="429"/>
      <c r="B326" s="271"/>
      <c r="G326" s="271"/>
      <c r="K326" s="207"/>
    </row>
    <row r="327" spans="1:11" ht="15.75" customHeight="1" x14ac:dyDescent="0.25">
      <c r="A327" s="429"/>
      <c r="B327" s="271"/>
      <c r="G327" s="271"/>
      <c r="K327" s="207"/>
    </row>
    <row r="328" spans="1:11" ht="15.75" customHeight="1" x14ac:dyDescent="0.25">
      <c r="A328" s="429"/>
      <c r="B328" s="271"/>
      <c r="G328" s="271"/>
      <c r="K328" s="207"/>
    </row>
    <row r="329" spans="1:11" ht="15.75" customHeight="1" x14ac:dyDescent="0.25">
      <c r="A329" s="429"/>
      <c r="B329" s="271"/>
      <c r="G329" s="271"/>
      <c r="K329" s="207"/>
    </row>
    <row r="330" spans="1:11" ht="15.75" customHeight="1" x14ac:dyDescent="0.25">
      <c r="A330" s="429"/>
      <c r="B330" s="271"/>
      <c r="G330" s="271"/>
      <c r="K330" s="207"/>
    </row>
    <row r="331" spans="1:11" ht="15.75" customHeight="1" x14ac:dyDescent="0.25">
      <c r="A331" s="429"/>
      <c r="B331" s="271"/>
      <c r="G331" s="271"/>
      <c r="K331" s="207"/>
    </row>
    <row r="332" spans="1:11" ht="15.75" customHeight="1" x14ac:dyDescent="0.25">
      <c r="A332" s="429"/>
      <c r="B332" s="271"/>
      <c r="G332" s="271"/>
      <c r="K332" s="207"/>
    </row>
    <row r="333" spans="1:11" ht="15.75" customHeight="1" x14ac:dyDescent="0.25">
      <c r="A333" s="429"/>
      <c r="B333" s="271"/>
      <c r="G333" s="271"/>
      <c r="K333" s="207"/>
    </row>
    <row r="334" spans="1:11" ht="15.75" customHeight="1" x14ac:dyDescent="0.25">
      <c r="A334" s="429"/>
      <c r="B334" s="271"/>
      <c r="G334" s="271"/>
      <c r="K334" s="207"/>
    </row>
    <row r="335" spans="1:11" ht="15.75" customHeight="1" x14ac:dyDescent="0.25">
      <c r="A335" s="429"/>
      <c r="B335" s="271"/>
      <c r="G335" s="271"/>
      <c r="K335" s="207"/>
    </row>
    <row r="336" spans="1:11" ht="15.75" customHeight="1" x14ac:dyDescent="0.25">
      <c r="A336" s="429"/>
      <c r="B336" s="271"/>
      <c r="G336" s="271"/>
      <c r="K336" s="207"/>
    </row>
    <row r="337" spans="1:11" ht="15.75" customHeight="1" x14ac:dyDescent="0.25">
      <c r="A337" s="429"/>
      <c r="B337" s="271"/>
      <c r="G337" s="271"/>
      <c r="K337" s="207"/>
    </row>
    <row r="338" spans="1:11" ht="15.75" customHeight="1" x14ac:dyDescent="0.25">
      <c r="A338" s="429"/>
      <c r="B338" s="271"/>
      <c r="G338" s="271"/>
      <c r="K338" s="207"/>
    </row>
    <row r="339" spans="1:11" ht="15.75" customHeight="1" x14ac:dyDescent="0.25">
      <c r="A339" s="429"/>
      <c r="B339" s="271"/>
      <c r="G339" s="271"/>
      <c r="K339" s="207"/>
    </row>
    <row r="340" spans="1:11" ht="15.75" customHeight="1" x14ac:dyDescent="0.25">
      <c r="A340" s="429"/>
      <c r="B340" s="271"/>
      <c r="G340" s="271"/>
      <c r="K340" s="207"/>
    </row>
    <row r="341" spans="1:11" ht="15.75" customHeight="1" x14ac:dyDescent="0.25">
      <c r="A341" s="429"/>
      <c r="B341" s="271"/>
      <c r="G341" s="271"/>
      <c r="K341" s="207"/>
    </row>
    <row r="342" spans="1:11" ht="15.75" customHeight="1" x14ac:dyDescent="0.25">
      <c r="A342" s="429"/>
      <c r="B342" s="271"/>
      <c r="G342" s="271"/>
      <c r="K342" s="207"/>
    </row>
    <row r="343" spans="1:11" ht="15.75" customHeight="1" x14ac:dyDescent="0.25">
      <c r="A343" s="429"/>
      <c r="B343" s="271"/>
      <c r="G343" s="271"/>
      <c r="K343" s="207"/>
    </row>
    <row r="344" spans="1:11" ht="15.75" customHeight="1" x14ac:dyDescent="0.25">
      <c r="A344" s="429"/>
      <c r="B344" s="271"/>
      <c r="G344" s="271"/>
      <c r="K344" s="207"/>
    </row>
    <row r="345" spans="1:11" ht="15.75" customHeight="1" x14ac:dyDescent="0.25">
      <c r="A345" s="429"/>
      <c r="B345" s="271"/>
      <c r="G345" s="271"/>
      <c r="K345" s="207"/>
    </row>
    <row r="346" spans="1:11" ht="15.75" customHeight="1" x14ac:dyDescent="0.25">
      <c r="A346" s="429"/>
      <c r="B346" s="271"/>
      <c r="G346" s="271"/>
      <c r="K346" s="207"/>
    </row>
    <row r="347" spans="1:11" ht="15.75" customHeight="1" x14ac:dyDescent="0.25">
      <c r="A347" s="429"/>
      <c r="B347" s="271"/>
      <c r="G347" s="271"/>
      <c r="K347" s="207"/>
    </row>
    <row r="348" spans="1:11" ht="15.75" customHeight="1" x14ac:dyDescent="0.25">
      <c r="A348" s="429"/>
      <c r="B348" s="271"/>
      <c r="G348" s="271"/>
      <c r="K348" s="207"/>
    </row>
    <row r="349" spans="1:11" ht="15.75" customHeight="1" x14ac:dyDescent="0.25">
      <c r="A349" s="429"/>
      <c r="B349" s="271"/>
      <c r="G349" s="271"/>
      <c r="K349" s="207"/>
    </row>
    <row r="350" spans="1:11" ht="15.75" customHeight="1" x14ac:dyDescent="0.25">
      <c r="A350" s="429"/>
      <c r="B350" s="271"/>
      <c r="G350" s="271"/>
      <c r="K350" s="207"/>
    </row>
    <row r="351" spans="1:11" ht="15.75" customHeight="1" x14ac:dyDescent="0.25">
      <c r="A351" s="429"/>
      <c r="B351" s="271"/>
      <c r="G351" s="271"/>
      <c r="K351" s="207"/>
    </row>
    <row r="352" spans="1:11" ht="15.75" customHeight="1" x14ac:dyDescent="0.25">
      <c r="A352" s="429"/>
      <c r="B352" s="271"/>
      <c r="G352" s="271"/>
      <c r="K352" s="207"/>
    </row>
    <row r="353" spans="1:11" ht="15.75" customHeight="1" x14ac:dyDescent="0.25">
      <c r="A353" s="429"/>
      <c r="B353" s="271"/>
      <c r="G353" s="271"/>
      <c r="K353" s="207"/>
    </row>
    <row r="354" spans="1:11" ht="15.75" customHeight="1" x14ac:dyDescent="0.25">
      <c r="A354" s="429"/>
      <c r="B354" s="271"/>
      <c r="G354" s="271"/>
      <c r="K354" s="207"/>
    </row>
    <row r="355" spans="1:11" ht="15.75" customHeight="1" x14ac:dyDescent="0.25">
      <c r="A355" s="429"/>
      <c r="B355" s="271"/>
      <c r="G355" s="271"/>
      <c r="K355" s="207"/>
    </row>
    <row r="356" spans="1:11" ht="15.75" customHeight="1" x14ac:dyDescent="0.25">
      <c r="A356" s="429"/>
      <c r="B356" s="271"/>
      <c r="G356" s="271"/>
      <c r="K356" s="207"/>
    </row>
    <row r="357" spans="1:11" ht="15.75" customHeight="1" x14ac:dyDescent="0.25">
      <c r="A357" s="429"/>
      <c r="B357" s="271"/>
      <c r="G357" s="271"/>
      <c r="K357" s="207"/>
    </row>
    <row r="358" spans="1:11" ht="15.75" customHeight="1" x14ac:dyDescent="0.25">
      <c r="A358" s="429"/>
      <c r="B358" s="271"/>
      <c r="G358" s="271"/>
      <c r="K358" s="207"/>
    </row>
    <row r="359" spans="1:11" ht="15.75" customHeight="1" x14ac:dyDescent="0.25">
      <c r="A359" s="429"/>
      <c r="B359" s="271"/>
      <c r="G359" s="271"/>
      <c r="K359" s="207"/>
    </row>
    <row r="360" spans="1:11" ht="15.75" customHeight="1" x14ac:dyDescent="0.25">
      <c r="A360" s="429"/>
      <c r="B360" s="271"/>
      <c r="G360" s="271"/>
      <c r="K360" s="207"/>
    </row>
    <row r="361" spans="1:11" ht="15.75" customHeight="1" x14ac:dyDescent="0.25">
      <c r="A361" s="429"/>
      <c r="B361" s="271"/>
      <c r="G361" s="271"/>
      <c r="K361" s="207"/>
    </row>
    <row r="362" spans="1:11" ht="15.75" customHeight="1" x14ac:dyDescent="0.25">
      <c r="A362" s="429"/>
      <c r="B362" s="271"/>
      <c r="G362" s="271"/>
      <c r="K362" s="207"/>
    </row>
    <row r="363" spans="1:11" ht="15.75" customHeight="1" x14ac:dyDescent="0.25">
      <c r="A363" s="429"/>
      <c r="B363" s="271"/>
      <c r="G363" s="271"/>
      <c r="K363" s="207"/>
    </row>
    <row r="364" spans="1:11" ht="15.75" customHeight="1" x14ac:dyDescent="0.25">
      <c r="A364" s="429"/>
      <c r="B364" s="271"/>
      <c r="G364" s="271"/>
      <c r="K364" s="207"/>
    </row>
    <row r="365" spans="1:11" ht="15.75" customHeight="1" x14ac:dyDescent="0.25">
      <c r="A365" s="429"/>
      <c r="B365" s="271"/>
      <c r="G365" s="271"/>
      <c r="K365" s="207"/>
    </row>
    <row r="366" spans="1:11" ht="15.75" customHeight="1" x14ac:dyDescent="0.25">
      <c r="A366" s="429"/>
      <c r="B366" s="271"/>
      <c r="G366" s="271"/>
      <c r="K366" s="207"/>
    </row>
    <row r="367" spans="1:11" ht="15.75" customHeight="1" x14ac:dyDescent="0.25">
      <c r="A367" s="429"/>
      <c r="B367" s="271"/>
      <c r="G367" s="271"/>
      <c r="K367" s="207"/>
    </row>
    <row r="368" spans="1:11" ht="15.75" customHeight="1" x14ac:dyDescent="0.25">
      <c r="A368" s="429"/>
      <c r="B368" s="271"/>
      <c r="G368" s="271"/>
      <c r="K368" s="207"/>
    </row>
    <row r="369" spans="1:11" ht="15.75" customHeight="1" x14ac:dyDescent="0.25">
      <c r="A369" s="429"/>
      <c r="B369" s="271"/>
      <c r="G369" s="271"/>
      <c r="K369" s="207"/>
    </row>
    <row r="370" spans="1:11" ht="15.75" customHeight="1" x14ac:dyDescent="0.25">
      <c r="A370" s="429"/>
      <c r="B370" s="271"/>
      <c r="G370" s="271"/>
      <c r="K370" s="207"/>
    </row>
    <row r="371" spans="1:11" ht="15.75" customHeight="1" x14ac:dyDescent="0.25">
      <c r="A371" s="429"/>
      <c r="B371" s="271"/>
      <c r="G371" s="271"/>
      <c r="K371" s="207"/>
    </row>
    <row r="372" spans="1:11" ht="15.75" customHeight="1" x14ac:dyDescent="0.25">
      <c r="A372" s="429"/>
      <c r="B372" s="271"/>
      <c r="G372" s="271"/>
      <c r="K372" s="207"/>
    </row>
    <row r="373" spans="1:11" ht="15.75" customHeight="1" x14ac:dyDescent="0.25">
      <c r="A373" s="429"/>
      <c r="B373" s="271"/>
      <c r="G373" s="271"/>
      <c r="K373" s="207"/>
    </row>
    <row r="374" spans="1:11" ht="15.75" customHeight="1" x14ac:dyDescent="0.25">
      <c r="A374" s="429"/>
      <c r="B374" s="271"/>
      <c r="G374" s="271"/>
      <c r="K374" s="207"/>
    </row>
    <row r="375" spans="1:11" ht="15.75" customHeight="1" x14ac:dyDescent="0.25">
      <c r="A375" s="429"/>
      <c r="B375" s="271"/>
      <c r="G375" s="271"/>
      <c r="K375" s="207"/>
    </row>
    <row r="376" spans="1:11" ht="15.75" customHeight="1" x14ac:dyDescent="0.25">
      <c r="A376" s="429"/>
      <c r="B376" s="271"/>
      <c r="G376" s="271"/>
      <c r="K376" s="207"/>
    </row>
    <row r="377" spans="1:11" ht="15.75" customHeight="1" x14ac:dyDescent="0.25">
      <c r="A377" s="429"/>
      <c r="B377" s="271"/>
      <c r="G377" s="271"/>
      <c r="K377" s="207"/>
    </row>
    <row r="378" spans="1:11" ht="15.75" customHeight="1" x14ac:dyDescent="0.25">
      <c r="A378" s="429"/>
      <c r="B378" s="271"/>
      <c r="G378" s="271"/>
      <c r="K378" s="207"/>
    </row>
    <row r="379" spans="1:11" ht="15.75" customHeight="1" x14ac:dyDescent="0.25">
      <c r="A379" s="429"/>
      <c r="B379" s="271"/>
      <c r="G379" s="271"/>
      <c r="K379" s="207"/>
    </row>
    <row r="380" spans="1:11" ht="15.75" customHeight="1" x14ac:dyDescent="0.25">
      <c r="A380" s="429"/>
      <c r="B380" s="271"/>
      <c r="G380" s="271"/>
      <c r="K380" s="207"/>
    </row>
    <row r="381" spans="1:11" ht="15.75" customHeight="1" x14ac:dyDescent="0.25">
      <c r="A381" s="429"/>
      <c r="B381" s="271"/>
      <c r="G381" s="271"/>
      <c r="K381" s="207"/>
    </row>
    <row r="382" spans="1:11" ht="15.75" customHeight="1" x14ac:dyDescent="0.25">
      <c r="A382" s="429"/>
      <c r="B382" s="271"/>
      <c r="G382" s="271"/>
      <c r="K382" s="207"/>
    </row>
    <row r="383" spans="1:11" ht="15.75" customHeight="1" x14ac:dyDescent="0.25">
      <c r="A383" s="429"/>
      <c r="B383" s="271"/>
      <c r="G383" s="271"/>
      <c r="K383" s="207"/>
    </row>
    <row r="384" spans="1:11" ht="15.75" customHeight="1" x14ac:dyDescent="0.25">
      <c r="A384" s="429"/>
      <c r="B384" s="271"/>
      <c r="G384" s="271"/>
      <c r="K384" s="207"/>
    </row>
    <row r="385" spans="1:11" ht="15.75" customHeight="1" x14ac:dyDescent="0.25">
      <c r="A385" s="429"/>
      <c r="B385" s="271"/>
      <c r="G385" s="271"/>
      <c r="K385" s="207"/>
    </row>
    <row r="386" spans="1:11" ht="15.75" customHeight="1" x14ac:dyDescent="0.25">
      <c r="A386" s="429"/>
      <c r="B386" s="271"/>
      <c r="G386" s="271"/>
      <c r="K386" s="207"/>
    </row>
    <row r="387" spans="1:11" ht="15.75" customHeight="1" x14ac:dyDescent="0.25">
      <c r="A387" s="429"/>
      <c r="B387" s="271"/>
      <c r="G387" s="271"/>
      <c r="K387" s="207"/>
    </row>
    <row r="388" spans="1:11" ht="15.75" customHeight="1" x14ac:dyDescent="0.25">
      <c r="A388" s="429"/>
      <c r="B388" s="271"/>
      <c r="G388" s="271"/>
      <c r="K388" s="207"/>
    </row>
    <row r="389" spans="1:11" ht="15.75" customHeight="1" x14ac:dyDescent="0.25">
      <c r="A389" s="429"/>
      <c r="B389" s="271"/>
      <c r="G389" s="271"/>
      <c r="K389" s="207"/>
    </row>
    <row r="390" spans="1:11" ht="15.75" customHeight="1" x14ac:dyDescent="0.25">
      <c r="A390" s="429"/>
      <c r="B390" s="271"/>
      <c r="G390" s="271"/>
      <c r="K390" s="207"/>
    </row>
    <row r="391" spans="1:11" ht="15.75" customHeight="1" x14ac:dyDescent="0.25">
      <c r="A391" s="429"/>
      <c r="B391" s="271"/>
      <c r="G391" s="271"/>
      <c r="K391" s="207"/>
    </row>
    <row r="392" spans="1:11" ht="15.75" customHeight="1" x14ac:dyDescent="0.25">
      <c r="A392" s="429"/>
      <c r="B392" s="271"/>
      <c r="G392" s="271"/>
      <c r="K392" s="207"/>
    </row>
    <row r="393" spans="1:11" ht="15.75" customHeight="1" x14ac:dyDescent="0.25">
      <c r="A393" s="429"/>
      <c r="B393" s="271"/>
      <c r="G393" s="271"/>
      <c r="K393" s="207"/>
    </row>
    <row r="394" spans="1:11" ht="15.75" customHeight="1" x14ac:dyDescent="0.25">
      <c r="A394" s="429"/>
      <c r="B394" s="271"/>
      <c r="G394" s="271"/>
      <c r="K394" s="207"/>
    </row>
    <row r="395" spans="1:11" ht="15.75" customHeight="1" x14ac:dyDescent="0.25">
      <c r="A395" s="429"/>
      <c r="B395" s="271"/>
      <c r="G395" s="271"/>
      <c r="K395" s="207"/>
    </row>
    <row r="396" spans="1:11" ht="15.75" customHeight="1" x14ac:dyDescent="0.25">
      <c r="A396" s="429"/>
      <c r="B396" s="271"/>
      <c r="G396" s="271"/>
      <c r="K396" s="207"/>
    </row>
    <row r="397" spans="1:11" ht="15.75" customHeight="1" x14ac:dyDescent="0.25">
      <c r="A397" s="429"/>
      <c r="B397" s="271"/>
      <c r="G397" s="271"/>
      <c r="K397" s="207"/>
    </row>
    <row r="398" spans="1:11" ht="15.75" customHeight="1" x14ac:dyDescent="0.25">
      <c r="A398" s="429"/>
      <c r="B398" s="271"/>
      <c r="G398" s="271"/>
      <c r="K398" s="207"/>
    </row>
    <row r="399" spans="1:11" ht="15.75" customHeight="1" x14ac:dyDescent="0.25">
      <c r="A399" s="429"/>
      <c r="B399" s="271"/>
      <c r="G399" s="271"/>
      <c r="K399" s="207"/>
    </row>
    <row r="400" spans="1:11" ht="15.75" customHeight="1" x14ac:dyDescent="0.25">
      <c r="A400" s="429"/>
      <c r="B400" s="271"/>
      <c r="G400" s="271"/>
      <c r="K400" s="207"/>
    </row>
    <row r="401" spans="1:11" ht="15.75" customHeight="1" x14ac:dyDescent="0.25">
      <c r="A401" s="429"/>
      <c r="B401" s="271"/>
      <c r="G401" s="271"/>
      <c r="K401" s="207"/>
    </row>
    <row r="402" spans="1:11" ht="15.75" customHeight="1" x14ac:dyDescent="0.25">
      <c r="A402" s="429"/>
      <c r="B402" s="271"/>
      <c r="G402" s="271"/>
      <c r="K402" s="207"/>
    </row>
    <row r="403" spans="1:11" ht="15.75" customHeight="1" x14ac:dyDescent="0.25">
      <c r="A403" s="429"/>
      <c r="B403" s="271"/>
      <c r="G403" s="271"/>
      <c r="K403" s="207"/>
    </row>
    <row r="404" spans="1:11" ht="15.75" customHeight="1" x14ac:dyDescent="0.25">
      <c r="A404" s="429"/>
      <c r="B404" s="271"/>
      <c r="G404" s="271"/>
      <c r="K404" s="207"/>
    </row>
    <row r="405" spans="1:11" ht="15.75" customHeight="1" x14ac:dyDescent="0.25">
      <c r="A405" s="429"/>
      <c r="B405" s="271"/>
      <c r="G405" s="271"/>
      <c r="K405" s="207"/>
    </row>
    <row r="406" spans="1:11" ht="15.75" customHeight="1" x14ac:dyDescent="0.25">
      <c r="A406" s="429"/>
      <c r="B406" s="271"/>
      <c r="G406" s="271"/>
      <c r="K406" s="207"/>
    </row>
    <row r="407" spans="1:11" ht="15.75" customHeight="1" x14ac:dyDescent="0.25">
      <c r="A407" s="429"/>
      <c r="B407" s="271"/>
      <c r="G407" s="271"/>
      <c r="K407" s="207"/>
    </row>
    <row r="408" spans="1:11" ht="15.75" customHeight="1" x14ac:dyDescent="0.25">
      <c r="A408" s="429"/>
      <c r="B408" s="271"/>
      <c r="G408" s="271"/>
      <c r="K408" s="207"/>
    </row>
    <row r="409" spans="1:11" ht="15.75" customHeight="1" x14ac:dyDescent="0.25">
      <c r="A409" s="429"/>
      <c r="B409" s="271"/>
      <c r="G409" s="271"/>
      <c r="K409" s="207"/>
    </row>
    <row r="410" spans="1:11" ht="15.75" customHeight="1" x14ac:dyDescent="0.25">
      <c r="A410" s="429"/>
      <c r="B410" s="271"/>
      <c r="G410" s="271"/>
      <c r="K410" s="207"/>
    </row>
    <row r="411" spans="1:11" ht="15.75" customHeight="1" x14ac:dyDescent="0.25">
      <c r="A411" s="429"/>
      <c r="B411" s="271"/>
      <c r="G411" s="271"/>
      <c r="K411" s="207"/>
    </row>
    <row r="412" spans="1:11" ht="15.75" customHeight="1" x14ac:dyDescent="0.25">
      <c r="A412" s="429"/>
      <c r="B412" s="271"/>
      <c r="G412" s="271"/>
      <c r="K412" s="207"/>
    </row>
    <row r="413" spans="1:11" ht="15.75" customHeight="1" x14ac:dyDescent="0.25">
      <c r="A413" s="429"/>
      <c r="B413" s="271"/>
      <c r="G413" s="271"/>
      <c r="K413" s="207"/>
    </row>
    <row r="414" spans="1:11" ht="15.75" customHeight="1" x14ac:dyDescent="0.25">
      <c r="A414" s="429"/>
      <c r="B414" s="271"/>
      <c r="G414" s="271"/>
      <c r="K414" s="207"/>
    </row>
    <row r="415" spans="1:11" ht="15.75" customHeight="1" x14ac:dyDescent="0.25">
      <c r="A415" s="429"/>
      <c r="B415" s="271"/>
      <c r="G415" s="271"/>
      <c r="K415" s="207"/>
    </row>
    <row r="416" spans="1:11" ht="15.75" customHeight="1" x14ac:dyDescent="0.25">
      <c r="A416" s="429"/>
      <c r="B416" s="271"/>
      <c r="G416" s="271"/>
      <c r="K416" s="207"/>
    </row>
    <row r="417" spans="1:11" ht="15.75" customHeight="1" x14ac:dyDescent="0.25">
      <c r="A417" s="429"/>
      <c r="B417" s="271"/>
      <c r="G417" s="271"/>
      <c r="K417" s="207"/>
    </row>
    <row r="418" spans="1:11" ht="15.75" customHeight="1" x14ac:dyDescent="0.25">
      <c r="A418" s="429"/>
      <c r="B418" s="271"/>
      <c r="G418" s="271"/>
      <c r="K418" s="207"/>
    </row>
    <row r="419" spans="1:11" ht="15.75" customHeight="1" x14ac:dyDescent="0.25">
      <c r="A419" s="429"/>
      <c r="B419" s="271"/>
      <c r="G419" s="271"/>
      <c r="K419" s="207"/>
    </row>
    <row r="420" spans="1:11" ht="15.75" customHeight="1" x14ac:dyDescent="0.25">
      <c r="A420" s="429"/>
      <c r="B420" s="271"/>
      <c r="G420" s="271"/>
      <c r="K420" s="207"/>
    </row>
    <row r="421" spans="1:11" ht="15.75" customHeight="1" x14ac:dyDescent="0.25">
      <c r="A421" s="429"/>
      <c r="B421" s="271"/>
      <c r="G421" s="271"/>
      <c r="K421" s="207"/>
    </row>
    <row r="422" spans="1:11" ht="15.75" customHeight="1" x14ac:dyDescent="0.25">
      <c r="A422" s="429"/>
      <c r="B422" s="271"/>
      <c r="G422" s="271"/>
      <c r="K422" s="207"/>
    </row>
    <row r="423" spans="1:11" ht="15.75" customHeight="1" x14ac:dyDescent="0.25">
      <c r="A423" s="429"/>
      <c r="B423" s="271"/>
      <c r="G423" s="271"/>
      <c r="K423" s="207"/>
    </row>
    <row r="424" spans="1:11" ht="15.75" customHeight="1" x14ac:dyDescent="0.25">
      <c r="A424" s="429"/>
      <c r="B424" s="271"/>
      <c r="G424" s="271"/>
      <c r="K424" s="207"/>
    </row>
    <row r="425" spans="1:11" ht="15.75" customHeight="1" x14ac:dyDescent="0.25">
      <c r="A425" s="429"/>
      <c r="B425" s="271"/>
      <c r="G425" s="271"/>
      <c r="K425" s="207"/>
    </row>
    <row r="426" spans="1:11" ht="15.75" customHeight="1" x14ac:dyDescent="0.25">
      <c r="A426" s="429"/>
      <c r="B426" s="271"/>
      <c r="G426" s="271"/>
      <c r="K426" s="207"/>
    </row>
    <row r="427" spans="1:11" ht="15.75" customHeight="1" x14ac:dyDescent="0.25">
      <c r="A427" s="429"/>
      <c r="B427" s="271"/>
      <c r="G427" s="271"/>
      <c r="K427" s="207"/>
    </row>
    <row r="428" spans="1:11" ht="15.75" customHeight="1" x14ac:dyDescent="0.25">
      <c r="A428" s="429"/>
      <c r="B428" s="271"/>
      <c r="G428" s="271"/>
      <c r="K428" s="207"/>
    </row>
    <row r="429" spans="1:11" ht="15.75" customHeight="1" x14ac:dyDescent="0.25">
      <c r="A429" s="429"/>
      <c r="B429" s="271"/>
      <c r="G429" s="271"/>
      <c r="K429" s="207"/>
    </row>
    <row r="430" spans="1:11" ht="15.75" customHeight="1" x14ac:dyDescent="0.25">
      <c r="A430" s="429"/>
      <c r="B430" s="271"/>
      <c r="G430" s="271"/>
      <c r="K430" s="207"/>
    </row>
    <row r="431" spans="1:11" ht="15.75" customHeight="1" x14ac:dyDescent="0.25">
      <c r="A431" s="429"/>
      <c r="B431" s="271"/>
      <c r="G431" s="271"/>
      <c r="K431" s="207"/>
    </row>
    <row r="432" spans="1:11" ht="15.75" customHeight="1" x14ac:dyDescent="0.25">
      <c r="A432" s="429"/>
      <c r="B432" s="271"/>
      <c r="G432" s="271"/>
      <c r="K432" s="207"/>
    </row>
    <row r="433" spans="1:11" ht="15.75" customHeight="1" x14ac:dyDescent="0.25">
      <c r="A433" s="429"/>
      <c r="B433" s="271"/>
      <c r="G433" s="271"/>
      <c r="K433" s="207"/>
    </row>
    <row r="434" spans="1:11" ht="15.75" customHeight="1" x14ac:dyDescent="0.25">
      <c r="A434" s="429"/>
      <c r="B434" s="271"/>
      <c r="G434" s="271"/>
      <c r="K434" s="207"/>
    </row>
    <row r="435" spans="1:11" ht="15.75" customHeight="1" x14ac:dyDescent="0.25">
      <c r="A435" s="429"/>
      <c r="B435" s="271"/>
      <c r="G435" s="271"/>
      <c r="K435" s="207"/>
    </row>
    <row r="436" spans="1:11" ht="15.75" customHeight="1" x14ac:dyDescent="0.25">
      <c r="A436" s="429"/>
      <c r="B436" s="271"/>
      <c r="G436" s="271"/>
      <c r="K436" s="207"/>
    </row>
    <row r="437" spans="1:11" ht="15.75" customHeight="1" x14ac:dyDescent="0.25">
      <c r="A437" s="429"/>
      <c r="B437" s="271"/>
      <c r="G437" s="271"/>
      <c r="K437" s="207"/>
    </row>
    <row r="438" spans="1:11" ht="15.75" customHeight="1" x14ac:dyDescent="0.25">
      <c r="A438" s="429"/>
      <c r="B438" s="271"/>
      <c r="G438" s="271"/>
      <c r="K438" s="207"/>
    </row>
    <row r="439" spans="1:11" ht="15.75" customHeight="1" x14ac:dyDescent="0.25">
      <c r="A439" s="429"/>
      <c r="B439" s="271"/>
      <c r="G439" s="271"/>
      <c r="K439" s="207"/>
    </row>
    <row r="440" spans="1:11" ht="15.75" customHeight="1" x14ac:dyDescent="0.25">
      <c r="A440" s="429"/>
      <c r="B440" s="271"/>
      <c r="G440" s="271"/>
      <c r="K440" s="207"/>
    </row>
    <row r="441" spans="1:11" ht="15.75" customHeight="1" x14ac:dyDescent="0.25">
      <c r="A441" s="429"/>
      <c r="B441" s="271"/>
      <c r="G441" s="271"/>
      <c r="K441" s="207"/>
    </row>
    <row r="442" spans="1:11" ht="15.75" customHeight="1" x14ac:dyDescent="0.25">
      <c r="A442" s="429"/>
      <c r="B442" s="271"/>
      <c r="G442" s="271"/>
      <c r="K442" s="207"/>
    </row>
    <row r="443" spans="1:11" ht="15.75" customHeight="1" x14ac:dyDescent="0.25">
      <c r="A443" s="429"/>
      <c r="B443" s="271"/>
      <c r="G443" s="271"/>
      <c r="K443" s="207"/>
    </row>
    <row r="444" spans="1:11" ht="15.75" customHeight="1" x14ac:dyDescent="0.25">
      <c r="A444" s="429"/>
      <c r="B444" s="271"/>
      <c r="G444" s="271"/>
      <c r="K444" s="207"/>
    </row>
    <row r="445" spans="1:11" ht="15.75" customHeight="1" x14ac:dyDescent="0.25">
      <c r="A445" s="429"/>
      <c r="B445" s="271"/>
      <c r="G445" s="271"/>
      <c r="K445" s="207"/>
    </row>
    <row r="446" spans="1:11" ht="15.75" customHeight="1" x14ac:dyDescent="0.25">
      <c r="A446" s="429"/>
      <c r="B446" s="271"/>
      <c r="G446" s="271"/>
      <c r="K446" s="207"/>
    </row>
    <row r="447" spans="1:11" ht="15.75" customHeight="1" x14ac:dyDescent="0.25">
      <c r="A447" s="429"/>
      <c r="B447" s="271"/>
      <c r="G447" s="271"/>
      <c r="K447" s="207"/>
    </row>
    <row r="448" spans="1:11" ht="15.75" customHeight="1" x14ac:dyDescent="0.25">
      <c r="A448" s="429"/>
      <c r="B448" s="271"/>
      <c r="G448" s="271"/>
      <c r="K448" s="207"/>
    </row>
    <row r="449" spans="1:11" ht="15.75" customHeight="1" x14ac:dyDescent="0.25">
      <c r="A449" s="429"/>
      <c r="B449" s="271"/>
      <c r="G449" s="271"/>
      <c r="K449" s="207"/>
    </row>
    <row r="450" spans="1:11" ht="15.75" customHeight="1" x14ac:dyDescent="0.25">
      <c r="A450" s="429"/>
      <c r="B450" s="271"/>
      <c r="G450" s="271"/>
      <c r="K450" s="207"/>
    </row>
    <row r="451" spans="1:11" ht="15.75" customHeight="1" x14ac:dyDescent="0.25">
      <c r="A451" s="429"/>
      <c r="B451" s="271"/>
      <c r="G451" s="271"/>
      <c r="K451" s="207"/>
    </row>
    <row r="452" spans="1:11" ht="15.75" customHeight="1" x14ac:dyDescent="0.25">
      <c r="A452" s="429"/>
      <c r="B452" s="271"/>
      <c r="G452" s="271"/>
      <c r="K452" s="207"/>
    </row>
    <row r="453" spans="1:11" ht="15.75" customHeight="1" x14ac:dyDescent="0.25">
      <c r="A453" s="429"/>
      <c r="B453" s="271"/>
      <c r="G453" s="271"/>
      <c r="K453" s="207"/>
    </row>
    <row r="454" spans="1:11" ht="15.75" customHeight="1" x14ac:dyDescent="0.25">
      <c r="A454" s="429"/>
      <c r="B454" s="271"/>
      <c r="G454" s="271"/>
      <c r="K454" s="207"/>
    </row>
    <row r="455" spans="1:11" ht="15.75" customHeight="1" x14ac:dyDescent="0.25">
      <c r="A455" s="429"/>
      <c r="B455" s="271"/>
      <c r="G455" s="271"/>
      <c r="K455" s="207"/>
    </row>
    <row r="456" spans="1:11" ht="15.75" customHeight="1" x14ac:dyDescent="0.25">
      <c r="A456" s="429"/>
      <c r="B456" s="271"/>
      <c r="G456" s="271"/>
      <c r="K456" s="207"/>
    </row>
    <row r="457" spans="1:11" ht="15.75" customHeight="1" x14ac:dyDescent="0.25">
      <c r="A457" s="429"/>
      <c r="B457" s="271"/>
      <c r="G457" s="271"/>
      <c r="K457" s="207"/>
    </row>
    <row r="458" spans="1:11" ht="15.75" customHeight="1" x14ac:dyDescent="0.25">
      <c r="A458" s="429"/>
      <c r="B458" s="271"/>
      <c r="G458" s="271"/>
      <c r="K458" s="207"/>
    </row>
    <row r="459" spans="1:11" ht="15.75" customHeight="1" x14ac:dyDescent="0.25">
      <c r="A459" s="429"/>
      <c r="B459" s="271"/>
      <c r="G459" s="271"/>
      <c r="K459" s="207"/>
    </row>
    <row r="460" spans="1:11" ht="15.75" customHeight="1" x14ac:dyDescent="0.25">
      <c r="A460" s="429"/>
      <c r="B460" s="271"/>
      <c r="G460" s="271"/>
      <c r="K460" s="207"/>
    </row>
    <row r="461" spans="1:11" ht="15.75" customHeight="1" x14ac:dyDescent="0.25">
      <c r="A461" s="429"/>
      <c r="B461" s="271"/>
      <c r="G461" s="271"/>
      <c r="K461" s="207"/>
    </row>
    <row r="462" spans="1:11" ht="15.75" customHeight="1" x14ac:dyDescent="0.25">
      <c r="A462" s="429"/>
      <c r="B462" s="271"/>
      <c r="G462" s="271"/>
      <c r="K462" s="207"/>
    </row>
    <row r="463" spans="1:11" ht="15.75" customHeight="1" x14ac:dyDescent="0.25">
      <c r="A463" s="429"/>
      <c r="B463" s="271"/>
      <c r="G463" s="271"/>
      <c r="K463" s="207"/>
    </row>
    <row r="464" spans="1:11" ht="15.75" customHeight="1" x14ac:dyDescent="0.25">
      <c r="A464" s="429"/>
      <c r="B464" s="271"/>
      <c r="G464" s="271"/>
      <c r="K464" s="207"/>
    </row>
    <row r="465" spans="1:11" ht="15.75" customHeight="1" x14ac:dyDescent="0.25">
      <c r="A465" s="429"/>
      <c r="B465" s="271"/>
      <c r="G465" s="271"/>
      <c r="K465" s="207"/>
    </row>
    <row r="466" spans="1:11" ht="15.75" customHeight="1" x14ac:dyDescent="0.25">
      <c r="A466" s="429"/>
      <c r="B466" s="271"/>
      <c r="G466" s="271"/>
      <c r="K466" s="207"/>
    </row>
    <row r="467" spans="1:11" ht="15.75" customHeight="1" x14ac:dyDescent="0.25">
      <c r="A467" s="429"/>
      <c r="B467" s="271"/>
      <c r="G467" s="271"/>
      <c r="K467" s="207"/>
    </row>
    <row r="468" spans="1:11" ht="15.75" customHeight="1" x14ac:dyDescent="0.25">
      <c r="A468" s="429"/>
      <c r="B468" s="271"/>
      <c r="G468" s="271"/>
      <c r="K468" s="207"/>
    </row>
    <row r="469" spans="1:11" ht="15.75" customHeight="1" x14ac:dyDescent="0.25">
      <c r="A469" s="429"/>
      <c r="B469" s="271"/>
      <c r="G469" s="271"/>
      <c r="K469" s="207"/>
    </row>
    <row r="470" spans="1:11" ht="15.75" customHeight="1" x14ac:dyDescent="0.25">
      <c r="A470" s="429"/>
      <c r="B470" s="271"/>
      <c r="G470" s="271"/>
      <c r="K470" s="207"/>
    </row>
    <row r="471" spans="1:11" ht="15.75" customHeight="1" x14ac:dyDescent="0.25">
      <c r="A471" s="429"/>
      <c r="B471" s="271"/>
      <c r="G471" s="271"/>
      <c r="K471" s="207"/>
    </row>
    <row r="472" spans="1:11" ht="15.75" customHeight="1" x14ac:dyDescent="0.25">
      <c r="A472" s="429"/>
      <c r="B472" s="271"/>
      <c r="G472" s="271"/>
      <c r="K472" s="207"/>
    </row>
    <row r="473" spans="1:11" ht="15.75" customHeight="1" x14ac:dyDescent="0.25">
      <c r="A473" s="429"/>
      <c r="B473" s="271"/>
      <c r="G473" s="271"/>
      <c r="K473" s="207"/>
    </row>
    <row r="474" spans="1:11" ht="15.75" customHeight="1" x14ac:dyDescent="0.25">
      <c r="A474" s="429"/>
      <c r="B474" s="271"/>
      <c r="G474" s="271"/>
      <c r="K474" s="207"/>
    </row>
    <row r="475" spans="1:11" ht="15.75" customHeight="1" x14ac:dyDescent="0.25">
      <c r="A475" s="429"/>
      <c r="B475" s="271"/>
      <c r="G475" s="271"/>
      <c r="K475" s="207"/>
    </row>
    <row r="476" spans="1:11" ht="15.75" customHeight="1" x14ac:dyDescent="0.25">
      <c r="A476" s="429"/>
      <c r="B476" s="271"/>
      <c r="G476" s="271"/>
      <c r="K476" s="207"/>
    </row>
    <row r="477" spans="1:11" ht="15.75" customHeight="1" x14ac:dyDescent="0.25">
      <c r="A477" s="429"/>
      <c r="B477" s="271"/>
      <c r="G477" s="271"/>
      <c r="K477" s="207"/>
    </row>
    <row r="478" spans="1:11" ht="15.75" customHeight="1" x14ac:dyDescent="0.25">
      <c r="A478" s="429"/>
      <c r="B478" s="271"/>
      <c r="G478" s="271"/>
      <c r="K478" s="207"/>
    </row>
    <row r="479" spans="1:11" ht="15.75" customHeight="1" x14ac:dyDescent="0.25">
      <c r="A479" s="429"/>
      <c r="B479" s="271"/>
      <c r="G479" s="271"/>
      <c r="K479" s="207"/>
    </row>
    <row r="480" spans="1:11" ht="15.75" customHeight="1" x14ac:dyDescent="0.25">
      <c r="A480" s="429"/>
      <c r="B480" s="271"/>
      <c r="G480" s="271"/>
      <c r="K480" s="207"/>
    </row>
    <row r="481" spans="1:11" ht="15.75" customHeight="1" x14ac:dyDescent="0.25">
      <c r="A481" s="429"/>
      <c r="B481" s="271"/>
      <c r="G481" s="271"/>
      <c r="K481" s="207"/>
    </row>
    <row r="482" spans="1:11" ht="15.75" customHeight="1" x14ac:dyDescent="0.25">
      <c r="A482" s="429"/>
      <c r="B482" s="271"/>
      <c r="G482" s="271"/>
      <c r="K482" s="207"/>
    </row>
    <row r="483" spans="1:11" ht="15.75" customHeight="1" x14ac:dyDescent="0.25">
      <c r="A483" s="429"/>
      <c r="B483" s="271"/>
      <c r="G483" s="271"/>
      <c r="K483" s="207"/>
    </row>
    <row r="484" spans="1:11" ht="15.75" customHeight="1" x14ac:dyDescent="0.25">
      <c r="A484" s="429"/>
      <c r="B484" s="271"/>
      <c r="G484" s="271"/>
      <c r="K484" s="207"/>
    </row>
    <row r="485" spans="1:11" ht="15.75" customHeight="1" x14ac:dyDescent="0.25">
      <c r="A485" s="429"/>
      <c r="B485" s="271"/>
      <c r="G485" s="271"/>
      <c r="K485" s="207"/>
    </row>
    <row r="486" spans="1:11" ht="15.75" customHeight="1" x14ac:dyDescent="0.25">
      <c r="A486" s="429"/>
      <c r="B486" s="271"/>
      <c r="G486" s="271"/>
      <c r="K486" s="207"/>
    </row>
    <row r="487" spans="1:11" ht="15.75" customHeight="1" x14ac:dyDescent="0.25">
      <c r="A487" s="429"/>
      <c r="B487" s="271"/>
      <c r="G487" s="271"/>
      <c r="K487" s="207"/>
    </row>
    <row r="488" spans="1:11" ht="15.75" customHeight="1" x14ac:dyDescent="0.25">
      <c r="A488" s="429"/>
      <c r="B488" s="271"/>
      <c r="G488" s="271"/>
      <c r="K488" s="207"/>
    </row>
    <row r="489" spans="1:11" ht="15.75" customHeight="1" x14ac:dyDescent="0.25">
      <c r="A489" s="429"/>
      <c r="B489" s="271"/>
      <c r="G489" s="271"/>
      <c r="K489" s="207"/>
    </row>
    <row r="490" spans="1:11" ht="15.75" customHeight="1" x14ac:dyDescent="0.25">
      <c r="A490" s="429"/>
      <c r="B490" s="271"/>
      <c r="G490" s="271"/>
      <c r="K490" s="207"/>
    </row>
    <row r="491" spans="1:11" ht="15.75" customHeight="1" x14ac:dyDescent="0.25">
      <c r="A491" s="429"/>
      <c r="B491" s="271"/>
      <c r="G491" s="271"/>
      <c r="K491" s="207"/>
    </row>
    <row r="492" spans="1:11" ht="15.75" customHeight="1" x14ac:dyDescent="0.25">
      <c r="A492" s="429"/>
      <c r="B492" s="271"/>
      <c r="G492" s="271"/>
      <c r="K492" s="207"/>
    </row>
    <row r="493" spans="1:11" ht="15.75" customHeight="1" x14ac:dyDescent="0.25">
      <c r="A493" s="429"/>
      <c r="B493" s="271"/>
      <c r="G493" s="271"/>
      <c r="K493" s="207"/>
    </row>
    <row r="494" spans="1:11" ht="15.75" customHeight="1" x14ac:dyDescent="0.25">
      <c r="A494" s="429"/>
      <c r="B494" s="271"/>
      <c r="G494" s="271"/>
      <c r="K494" s="207"/>
    </row>
    <row r="495" spans="1:11" ht="15.75" customHeight="1" x14ac:dyDescent="0.25">
      <c r="A495" s="429"/>
      <c r="B495" s="271"/>
      <c r="G495" s="271"/>
      <c r="K495" s="207"/>
    </row>
    <row r="496" spans="1:11" ht="15.75" customHeight="1" x14ac:dyDescent="0.25">
      <c r="A496" s="429"/>
      <c r="B496" s="271"/>
      <c r="G496" s="271"/>
      <c r="K496" s="207"/>
    </row>
    <row r="497" spans="1:11" ht="15.75" customHeight="1" x14ac:dyDescent="0.25">
      <c r="A497" s="429"/>
      <c r="B497" s="271"/>
      <c r="G497" s="271"/>
      <c r="K497" s="207"/>
    </row>
    <row r="498" spans="1:11" ht="15.75" customHeight="1" x14ac:dyDescent="0.25">
      <c r="A498" s="429"/>
      <c r="B498" s="271"/>
      <c r="G498" s="271"/>
      <c r="K498" s="207"/>
    </row>
    <row r="499" spans="1:11" ht="15.75" customHeight="1" x14ac:dyDescent="0.25">
      <c r="A499" s="429"/>
      <c r="B499" s="271"/>
      <c r="G499" s="271"/>
      <c r="K499" s="207"/>
    </row>
    <row r="500" spans="1:11" ht="15.75" customHeight="1" x14ac:dyDescent="0.25">
      <c r="A500" s="429"/>
      <c r="B500" s="271"/>
      <c r="G500" s="271"/>
      <c r="K500" s="207"/>
    </row>
    <row r="501" spans="1:11" ht="15.75" customHeight="1" x14ac:dyDescent="0.25">
      <c r="A501" s="429"/>
      <c r="B501" s="271"/>
      <c r="G501" s="271"/>
      <c r="K501" s="207"/>
    </row>
    <row r="502" spans="1:11" ht="15.75" customHeight="1" x14ac:dyDescent="0.25">
      <c r="A502" s="429"/>
      <c r="B502" s="271"/>
      <c r="G502" s="271"/>
      <c r="K502" s="207"/>
    </row>
    <row r="503" spans="1:11" ht="15.75" customHeight="1" x14ac:dyDescent="0.25">
      <c r="A503" s="429"/>
      <c r="B503" s="271"/>
      <c r="G503" s="271"/>
      <c r="K503" s="207"/>
    </row>
    <row r="504" spans="1:11" ht="15.75" customHeight="1" x14ac:dyDescent="0.25">
      <c r="A504" s="429"/>
      <c r="B504" s="271"/>
      <c r="G504" s="271"/>
      <c r="K504" s="207"/>
    </row>
    <row r="505" spans="1:11" ht="15.75" customHeight="1" x14ac:dyDescent="0.25">
      <c r="A505" s="429"/>
      <c r="B505" s="271"/>
      <c r="G505" s="271"/>
      <c r="K505" s="207"/>
    </row>
    <row r="506" spans="1:11" ht="15.75" customHeight="1" x14ac:dyDescent="0.25">
      <c r="A506" s="429"/>
      <c r="B506" s="271"/>
      <c r="G506" s="271"/>
      <c r="K506" s="207"/>
    </row>
    <row r="507" spans="1:11" ht="15.75" customHeight="1" x14ac:dyDescent="0.25">
      <c r="A507" s="429"/>
      <c r="B507" s="271"/>
      <c r="G507" s="271"/>
      <c r="K507" s="207"/>
    </row>
    <row r="508" spans="1:11" ht="15.75" customHeight="1" x14ac:dyDescent="0.25">
      <c r="A508" s="429"/>
      <c r="B508" s="271"/>
      <c r="G508" s="271"/>
      <c r="K508" s="207"/>
    </row>
    <row r="509" spans="1:11" ht="15.75" customHeight="1" x14ac:dyDescent="0.25">
      <c r="A509" s="429"/>
      <c r="B509" s="271"/>
      <c r="G509" s="271"/>
      <c r="K509" s="207"/>
    </row>
    <row r="510" spans="1:11" ht="15.75" customHeight="1" x14ac:dyDescent="0.25">
      <c r="A510" s="429"/>
      <c r="B510" s="271"/>
      <c r="G510" s="271"/>
      <c r="K510" s="207"/>
    </row>
    <row r="511" spans="1:11" ht="15.75" customHeight="1" x14ac:dyDescent="0.25">
      <c r="A511" s="429"/>
      <c r="B511" s="271"/>
      <c r="G511" s="271"/>
      <c r="K511" s="207"/>
    </row>
    <row r="512" spans="1:11" ht="15.75" customHeight="1" x14ac:dyDescent="0.25">
      <c r="A512" s="429"/>
      <c r="B512" s="271"/>
      <c r="G512" s="271"/>
      <c r="K512" s="207"/>
    </row>
    <row r="513" spans="1:11" ht="15.75" customHeight="1" x14ac:dyDescent="0.25">
      <c r="A513" s="429"/>
      <c r="B513" s="271"/>
      <c r="G513" s="271"/>
      <c r="K513" s="207"/>
    </row>
    <row r="514" spans="1:11" ht="15.75" customHeight="1" x14ac:dyDescent="0.25">
      <c r="A514" s="429"/>
      <c r="B514" s="271"/>
      <c r="G514" s="271"/>
      <c r="K514" s="207"/>
    </row>
    <row r="515" spans="1:11" ht="15.75" customHeight="1" x14ac:dyDescent="0.25">
      <c r="A515" s="429"/>
      <c r="B515" s="271"/>
      <c r="G515" s="271"/>
      <c r="K515" s="207"/>
    </row>
    <row r="516" spans="1:11" ht="15.75" customHeight="1" x14ac:dyDescent="0.25">
      <c r="A516" s="429"/>
      <c r="B516" s="271"/>
      <c r="G516" s="271"/>
      <c r="K516" s="207"/>
    </row>
    <row r="517" spans="1:11" ht="15.75" customHeight="1" x14ac:dyDescent="0.25">
      <c r="A517" s="429"/>
      <c r="B517" s="271"/>
      <c r="G517" s="271"/>
      <c r="K517" s="207"/>
    </row>
    <row r="518" spans="1:11" ht="15.75" customHeight="1" x14ac:dyDescent="0.25">
      <c r="A518" s="429"/>
      <c r="B518" s="271"/>
      <c r="G518" s="271"/>
      <c r="K518" s="207"/>
    </row>
    <row r="519" spans="1:11" ht="15.75" customHeight="1" x14ac:dyDescent="0.25">
      <c r="A519" s="429"/>
      <c r="B519" s="271"/>
      <c r="G519" s="271"/>
      <c r="K519" s="207"/>
    </row>
    <row r="520" spans="1:11" ht="15.75" customHeight="1" x14ac:dyDescent="0.25">
      <c r="A520" s="429"/>
      <c r="B520" s="271"/>
      <c r="G520" s="271"/>
      <c r="K520" s="207"/>
    </row>
    <row r="521" spans="1:11" ht="15.75" customHeight="1" x14ac:dyDescent="0.25">
      <c r="A521" s="429"/>
      <c r="B521" s="271"/>
      <c r="G521" s="271"/>
      <c r="K521" s="207"/>
    </row>
    <row r="522" spans="1:11" ht="15.75" customHeight="1" x14ac:dyDescent="0.25">
      <c r="A522" s="429"/>
      <c r="B522" s="271"/>
      <c r="G522" s="271"/>
      <c r="K522" s="207"/>
    </row>
    <row r="523" spans="1:11" ht="15.75" customHeight="1" x14ac:dyDescent="0.25">
      <c r="A523" s="429"/>
      <c r="B523" s="271"/>
      <c r="G523" s="271"/>
      <c r="K523" s="207"/>
    </row>
    <row r="524" spans="1:11" ht="15.75" customHeight="1" x14ac:dyDescent="0.25">
      <c r="A524" s="429"/>
      <c r="B524" s="271"/>
      <c r="G524" s="271"/>
      <c r="K524" s="207"/>
    </row>
    <row r="525" spans="1:11" ht="15.75" customHeight="1" x14ac:dyDescent="0.25">
      <c r="A525" s="429"/>
      <c r="B525" s="271"/>
      <c r="G525" s="271"/>
      <c r="K525" s="207"/>
    </row>
    <row r="526" spans="1:11" ht="15.75" customHeight="1" x14ac:dyDescent="0.25">
      <c r="A526" s="429"/>
      <c r="B526" s="271"/>
      <c r="G526" s="271"/>
      <c r="K526" s="207"/>
    </row>
    <row r="527" spans="1:11" ht="15.75" customHeight="1" x14ac:dyDescent="0.25">
      <c r="A527" s="429"/>
      <c r="B527" s="271"/>
      <c r="G527" s="271"/>
      <c r="K527" s="207"/>
    </row>
    <row r="528" spans="1:11" ht="15.75" customHeight="1" x14ac:dyDescent="0.25">
      <c r="A528" s="429"/>
      <c r="B528" s="271"/>
      <c r="G528" s="271"/>
      <c r="K528" s="207"/>
    </row>
    <row r="529" spans="1:11" ht="15.75" customHeight="1" x14ac:dyDescent="0.25">
      <c r="A529" s="429"/>
      <c r="B529" s="271"/>
      <c r="G529" s="271"/>
      <c r="K529" s="207"/>
    </row>
    <row r="530" spans="1:11" ht="15.75" customHeight="1" x14ac:dyDescent="0.25">
      <c r="A530" s="429"/>
      <c r="B530" s="271"/>
      <c r="G530" s="271"/>
      <c r="K530" s="207"/>
    </row>
    <row r="531" spans="1:11" ht="15.75" customHeight="1" x14ac:dyDescent="0.25">
      <c r="A531" s="429"/>
      <c r="B531" s="271"/>
      <c r="G531" s="271"/>
      <c r="K531" s="207"/>
    </row>
    <row r="532" spans="1:11" ht="15.75" customHeight="1" x14ac:dyDescent="0.25">
      <c r="A532" s="429"/>
      <c r="B532" s="271"/>
      <c r="G532" s="271"/>
      <c r="K532" s="207"/>
    </row>
    <row r="533" spans="1:11" ht="15.75" customHeight="1" x14ac:dyDescent="0.25">
      <c r="A533" s="429"/>
      <c r="B533" s="271"/>
      <c r="G533" s="271"/>
      <c r="K533" s="207"/>
    </row>
    <row r="534" spans="1:11" ht="15.75" customHeight="1" x14ac:dyDescent="0.25">
      <c r="A534" s="429"/>
      <c r="B534" s="271"/>
      <c r="G534" s="271"/>
      <c r="K534" s="207"/>
    </row>
    <row r="535" spans="1:11" ht="15.75" customHeight="1" x14ac:dyDescent="0.25">
      <c r="A535" s="429"/>
      <c r="B535" s="271"/>
      <c r="G535" s="271"/>
      <c r="K535" s="207"/>
    </row>
    <row r="536" spans="1:11" ht="15.75" customHeight="1" x14ac:dyDescent="0.25">
      <c r="A536" s="429"/>
      <c r="B536" s="271"/>
      <c r="G536" s="271"/>
      <c r="K536" s="207"/>
    </row>
    <row r="537" spans="1:11" ht="15.75" customHeight="1" x14ac:dyDescent="0.25">
      <c r="A537" s="429"/>
      <c r="B537" s="271"/>
      <c r="G537" s="271"/>
      <c r="K537" s="207"/>
    </row>
    <row r="538" spans="1:11" ht="15.75" customHeight="1" x14ac:dyDescent="0.25">
      <c r="A538" s="429"/>
      <c r="B538" s="271"/>
      <c r="G538" s="271"/>
      <c r="K538" s="207"/>
    </row>
    <row r="539" spans="1:11" ht="15.75" customHeight="1" x14ac:dyDescent="0.25">
      <c r="A539" s="429"/>
      <c r="B539" s="271"/>
      <c r="G539" s="271"/>
      <c r="K539" s="207"/>
    </row>
    <row r="540" spans="1:11" ht="15.75" customHeight="1" x14ac:dyDescent="0.25">
      <c r="A540" s="429"/>
      <c r="B540" s="271"/>
      <c r="G540" s="271"/>
      <c r="K540" s="207"/>
    </row>
    <row r="541" spans="1:11" ht="15.75" customHeight="1" x14ac:dyDescent="0.25">
      <c r="A541" s="429"/>
      <c r="B541" s="271"/>
      <c r="G541" s="271"/>
      <c r="K541" s="207"/>
    </row>
    <row r="542" spans="1:11" ht="15.75" customHeight="1" x14ac:dyDescent="0.25">
      <c r="A542" s="429"/>
      <c r="B542" s="271"/>
      <c r="G542" s="271"/>
      <c r="K542" s="207"/>
    </row>
    <row r="543" spans="1:11" ht="15.75" customHeight="1" x14ac:dyDescent="0.25">
      <c r="A543" s="429"/>
      <c r="B543" s="271"/>
      <c r="G543" s="271"/>
      <c r="K543" s="207"/>
    </row>
    <row r="544" spans="1:11" ht="15.75" customHeight="1" x14ac:dyDescent="0.25">
      <c r="A544" s="429"/>
      <c r="B544" s="271"/>
      <c r="G544" s="271"/>
      <c r="K544" s="207"/>
    </row>
    <row r="545" spans="1:11" ht="15.75" customHeight="1" x14ac:dyDescent="0.25">
      <c r="A545" s="429"/>
      <c r="B545" s="271"/>
      <c r="G545" s="271"/>
      <c r="K545" s="207"/>
    </row>
    <row r="546" spans="1:11" ht="15.75" customHeight="1" x14ac:dyDescent="0.25">
      <c r="A546" s="429"/>
      <c r="B546" s="271"/>
      <c r="G546" s="271"/>
      <c r="K546" s="207"/>
    </row>
    <row r="547" spans="1:11" ht="15.75" customHeight="1" x14ac:dyDescent="0.25">
      <c r="A547" s="429"/>
      <c r="B547" s="271"/>
      <c r="G547" s="271"/>
      <c r="K547" s="207"/>
    </row>
    <row r="548" spans="1:11" ht="15.75" customHeight="1" x14ac:dyDescent="0.25">
      <c r="A548" s="429"/>
      <c r="B548" s="271"/>
      <c r="G548" s="271"/>
      <c r="K548" s="207"/>
    </row>
    <row r="549" spans="1:11" ht="15.75" customHeight="1" x14ac:dyDescent="0.25">
      <c r="A549" s="429"/>
      <c r="B549" s="271"/>
      <c r="G549" s="271"/>
      <c r="K549" s="207"/>
    </row>
    <row r="550" spans="1:11" ht="15.75" customHeight="1" x14ac:dyDescent="0.25">
      <c r="A550" s="429"/>
      <c r="B550" s="271"/>
      <c r="G550" s="271"/>
      <c r="K550" s="207"/>
    </row>
    <row r="551" spans="1:11" ht="15.75" customHeight="1" x14ac:dyDescent="0.25">
      <c r="A551" s="429"/>
      <c r="B551" s="271"/>
      <c r="G551" s="271"/>
      <c r="K551" s="207"/>
    </row>
    <row r="552" spans="1:11" ht="15.75" customHeight="1" x14ac:dyDescent="0.25">
      <c r="A552" s="429"/>
      <c r="B552" s="271"/>
      <c r="G552" s="271"/>
      <c r="K552" s="207"/>
    </row>
    <row r="553" spans="1:11" ht="15.75" customHeight="1" x14ac:dyDescent="0.25">
      <c r="A553" s="429"/>
      <c r="B553" s="271"/>
      <c r="G553" s="271"/>
      <c r="K553" s="207"/>
    </row>
    <row r="554" spans="1:11" ht="15.75" customHeight="1" x14ac:dyDescent="0.25">
      <c r="A554" s="429"/>
      <c r="B554" s="271"/>
      <c r="G554" s="271"/>
      <c r="K554" s="207"/>
    </row>
    <row r="555" spans="1:11" ht="15.75" customHeight="1" x14ac:dyDescent="0.25">
      <c r="A555" s="429"/>
      <c r="B555" s="271"/>
      <c r="G555" s="271"/>
      <c r="K555" s="207"/>
    </row>
    <row r="556" spans="1:11" ht="15.75" customHeight="1" x14ac:dyDescent="0.25">
      <c r="A556" s="429"/>
      <c r="B556" s="271"/>
      <c r="G556" s="271"/>
      <c r="K556" s="207"/>
    </row>
    <row r="557" spans="1:11" ht="15.75" customHeight="1" x14ac:dyDescent="0.25">
      <c r="A557" s="429"/>
      <c r="B557" s="271"/>
      <c r="G557" s="271"/>
      <c r="K557" s="207"/>
    </row>
    <row r="558" spans="1:11" ht="15.75" customHeight="1" x14ac:dyDescent="0.25">
      <c r="A558" s="429"/>
      <c r="B558" s="271"/>
      <c r="G558" s="271"/>
      <c r="K558" s="207"/>
    </row>
    <row r="559" spans="1:11" ht="15.75" customHeight="1" x14ac:dyDescent="0.25">
      <c r="A559" s="429"/>
      <c r="B559" s="271"/>
      <c r="G559" s="271"/>
      <c r="K559" s="207"/>
    </row>
    <row r="560" spans="1:11" ht="15.75" customHeight="1" x14ac:dyDescent="0.25">
      <c r="A560" s="429"/>
      <c r="B560" s="271"/>
      <c r="G560" s="271"/>
      <c r="K560" s="207"/>
    </row>
    <row r="561" spans="1:11" ht="15.75" customHeight="1" x14ac:dyDescent="0.25">
      <c r="A561" s="429"/>
      <c r="B561" s="271"/>
      <c r="G561" s="271"/>
      <c r="K561" s="207"/>
    </row>
    <row r="562" spans="1:11" ht="15.75" customHeight="1" x14ac:dyDescent="0.25">
      <c r="A562" s="429"/>
      <c r="B562" s="271"/>
      <c r="G562" s="271"/>
      <c r="K562" s="207"/>
    </row>
    <row r="563" spans="1:11" ht="15.75" customHeight="1" x14ac:dyDescent="0.25">
      <c r="A563" s="429"/>
      <c r="B563" s="271"/>
      <c r="G563" s="271"/>
      <c r="K563" s="207"/>
    </row>
    <row r="564" spans="1:11" ht="15.75" customHeight="1" x14ac:dyDescent="0.25">
      <c r="A564" s="429"/>
      <c r="B564" s="271"/>
      <c r="G564" s="271"/>
      <c r="K564" s="207"/>
    </row>
    <row r="565" spans="1:11" ht="15.75" customHeight="1" x14ac:dyDescent="0.25">
      <c r="A565" s="429"/>
      <c r="B565" s="271"/>
      <c r="G565" s="271"/>
      <c r="K565" s="207"/>
    </row>
    <row r="566" spans="1:11" ht="15.75" customHeight="1" x14ac:dyDescent="0.25">
      <c r="A566" s="429"/>
      <c r="B566" s="271"/>
      <c r="G566" s="271"/>
      <c r="K566" s="207"/>
    </row>
    <row r="567" spans="1:11" ht="15.75" customHeight="1" x14ac:dyDescent="0.25">
      <c r="A567" s="429"/>
      <c r="B567" s="271"/>
      <c r="G567" s="271"/>
      <c r="K567" s="207"/>
    </row>
    <row r="568" spans="1:11" ht="15.75" customHeight="1" x14ac:dyDescent="0.25">
      <c r="A568" s="429"/>
      <c r="B568" s="271"/>
      <c r="G568" s="271"/>
      <c r="K568" s="207"/>
    </row>
    <row r="569" spans="1:11" ht="15.75" customHeight="1" x14ac:dyDescent="0.25">
      <c r="A569" s="429"/>
      <c r="B569" s="271"/>
      <c r="G569" s="271"/>
      <c r="K569" s="207"/>
    </row>
    <row r="570" spans="1:11" ht="15.75" customHeight="1" x14ac:dyDescent="0.25">
      <c r="A570" s="429"/>
      <c r="B570" s="271"/>
      <c r="G570" s="271"/>
      <c r="K570" s="207"/>
    </row>
    <row r="571" spans="1:11" ht="15.75" customHeight="1" x14ac:dyDescent="0.25">
      <c r="A571" s="429"/>
      <c r="B571" s="271"/>
      <c r="G571" s="271"/>
      <c r="K571" s="207"/>
    </row>
    <row r="572" spans="1:11" ht="15.75" customHeight="1" x14ac:dyDescent="0.25">
      <c r="A572" s="429"/>
      <c r="B572" s="271"/>
      <c r="G572" s="271"/>
      <c r="K572" s="207"/>
    </row>
    <row r="573" spans="1:11" ht="15.75" customHeight="1" x14ac:dyDescent="0.25">
      <c r="A573" s="429"/>
      <c r="B573" s="271"/>
      <c r="G573" s="271"/>
      <c r="K573" s="207"/>
    </row>
    <row r="574" spans="1:11" ht="15.75" customHeight="1" x14ac:dyDescent="0.25">
      <c r="A574" s="429"/>
      <c r="B574" s="271"/>
      <c r="G574" s="271"/>
      <c r="K574" s="207"/>
    </row>
    <row r="575" spans="1:11" ht="15.75" customHeight="1" x14ac:dyDescent="0.25">
      <c r="A575" s="429"/>
      <c r="B575" s="271"/>
      <c r="G575" s="271"/>
      <c r="K575" s="207"/>
    </row>
    <row r="576" spans="1:11" ht="15.75" customHeight="1" x14ac:dyDescent="0.25">
      <c r="A576" s="429"/>
      <c r="B576" s="271"/>
      <c r="G576" s="271"/>
      <c r="K576" s="207"/>
    </row>
    <row r="577" spans="1:11" ht="15.75" customHeight="1" x14ac:dyDescent="0.25">
      <c r="A577" s="429"/>
      <c r="B577" s="271"/>
      <c r="G577" s="271"/>
      <c r="K577" s="207"/>
    </row>
    <row r="578" spans="1:11" ht="15.75" customHeight="1" x14ac:dyDescent="0.25">
      <c r="A578" s="429"/>
      <c r="B578" s="271"/>
      <c r="G578" s="271"/>
      <c r="K578" s="207"/>
    </row>
    <row r="579" spans="1:11" ht="15.75" customHeight="1" x14ac:dyDescent="0.25">
      <c r="A579" s="429"/>
      <c r="B579" s="271"/>
      <c r="G579" s="271"/>
      <c r="K579" s="207"/>
    </row>
    <row r="580" spans="1:11" ht="15.75" customHeight="1" x14ac:dyDescent="0.25">
      <c r="A580" s="429"/>
      <c r="B580" s="271"/>
      <c r="G580" s="271"/>
      <c r="K580" s="207"/>
    </row>
    <row r="581" spans="1:11" ht="15.75" customHeight="1" x14ac:dyDescent="0.25">
      <c r="A581" s="429"/>
      <c r="B581" s="271"/>
      <c r="G581" s="271"/>
      <c r="K581" s="207"/>
    </row>
    <row r="582" spans="1:11" ht="15.75" customHeight="1" x14ac:dyDescent="0.25">
      <c r="A582" s="429"/>
      <c r="B582" s="271"/>
      <c r="G582" s="271"/>
      <c r="K582" s="207"/>
    </row>
    <row r="583" spans="1:11" ht="15.75" customHeight="1" x14ac:dyDescent="0.25">
      <c r="A583" s="429"/>
      <c r="B583" s="271"/>
      <c r="G583" s="271"/>
      <c r="K583" s="207"/>
    </row>
    <row r="584" spans="1:11" ht="15.75" customHeight="1" x14ac:dyDescent="0.25">
      <c r="A584" s="429"/>
      <c r="B584" s="271"/>
      <c r="G584" s="271"/>
      <c r="K584" s="207"/>
    </row>
    <row r="585" spans="1:11" ht="15.75" customHeight="1" x14ac:dyDescent="0.25">
      <c r="A585" s="429"/>
      <c r="B585" s="271"/>
      <c r="G585" s="271"/>
      <c r="K585" s="207"/>
    </row>
    <row r="586" spans="1:11" ht="15.75" customHeight="1" x14ac:dyDescent="0.25">
      <c r="A586" s="429"/>
      <c r="B586" s="271"/>
      <c r="G586" s="271"/>
      <c r="K586" s="207"/>
    </row>
    <row r="587" spans="1:11" ht="15.75" customHeight="1" x14ac:dyDescent="0.25">
      <c r="A587" s="429"/>
      <c r="B587" s="271"/>
      <c r="G587" s="271"/>
      <c r="K587" s="207"/>
    </row>
    <row r="588" spans="1:11" ht="15.75" customHeight="1" x14ac:dyDescent="0.25">
      <c r="A588" s="429"/>
      <c r="B588" s="271"/>
      <c r="G588" s="271"/>
      <c r="K588" s="207"/>
    </row>
    <row r="589" spans="1:11" ht="15.75" customHeight="1" x14ac:dyDescent="0.25">
      <c r="A589" s="429"/>
      <c r="B589" s="271"/>
      <c r="G589" s="271"/>
      <c r="K589" s="207"/>
    </row>
    <row r="590" spans="1:11" ht="15.75" customHeight="1" x14ac:dyDescent="0.25">
      <c r="A590" s="429"/>
      <c r="B590" s="271"/>
      <c r="G590" s="271"/>
      <c r="K590" s="207"/>
    </row>
    <row r="591" spans="1:11" ht="15.75" customHeight="1" x14ac:dyDescent="0.25">
      <c r="A591" s="429"/>
      <c r="B591" s="271"/>
      <c r="G591" s="271"/>
      <c r="K591" s="207"/>
    </row>
    <row r="592" spans="1:11" ht="15.75" customHeight="1" x14ac:dyDescent="0.25">
      <c r="A592" s="429"/>
      <c r="B592" s="271"/>
      <c r="G592" s="271"/>
      <c r="K592" s="207"/>
    </row>
    <row r="593" spans="1:11" ht="15.75" customHeight="1" x14ac:dyDescent="0.25">
      <c r="A593" s="429"/>
      <c r="B593" s="271"/>
      <c r="G593" s="271"/>
      <c r="K593" s="207"/>
    </row>
    <row r="594" spans="1:11" ht="15.75" customHeight="1" x14ac:dyDescent="0.25">
      <c r="A594" s="429"/>
      <c r="B594" s="271"/>
      <c r="G594" s="271"/>
      <c r="K594" s="207"/>
    </row>
    <row r="595" spans="1:11" ht="15.75" customHeight="1" x14ac:dyDescent="0.25">
      <c r="A595" s="429"/>
      <c r="B595" s="271"/>
      <c r="G595" s="271"/>
      <c r="K595" s="207"/>
    </row>
    <row r="596" spans="1:11" ht="15.75" customHeight="1" x14ac:dyDescent="0.25">
      <c r="A596" s="429"/>
      <c r="B596" s="271"/>
      <c r="G596" s="271"/>
      <c r="K596" s="207"/>
    </row>
    <row r="597" spans="1:11" ht="15.75" customHeight="1" x14ac:dyDescent="0.25">
      <c r="A597" s="429"/>
      <c r="B597" s="271"/>
      <c r="G597" s="271"/>
      <c r="K597" s="207"/>
    </row>
    <row r="598" spans="1:11" ht="15.75" customHeight="1" x14ac:dyDescent="0.25">
      <c r="A598" s="429"/>
      <c r="B598" s="271"/>
      <c r="G598" s="271"/>
      <c r="K598" s="207"/>
    </row>
    <row r="599" spans="1:11" ht="15.75" customHeight="1" x14ac:dyDescent="0.25">
      <c r="A599" s="429"/>
      <c r="B599" s="271"/>
      <c r="G599" s="271"/>
      <c r="K599" s="207"/>
    </row>
    <row r="600" spans="1:11" ht="15.75" customHeight="1" x14ac:dyDescent="0.25">
      <c r="A600" s="429"/>
      <c r="B600" s="271"/>
      <c r="G600" s="271"/>
      <c r="K600" s="207"/>
    </row>
    <row r="601" spans="1:11" ht="15.75" customHeight="1" x14ac:dyDescent="0.25">
      <c r="A601" s="429"/>
      <c r="B601" s="271"/>
      <c r="G601" s="271"/>
      <c r="K601" s="207"/>
    </row>
    <row r="602" spans="1:11" ht="15.75" customHeight="1" x14ac:dyDescent="0.25">
      <c r="A602" s="429"/>
      <c r="B602" s="271"/>
      <c r="G602" s="271"/>
      <c r="K602" s="207"/>
    </row>
    <row r="603" spans="1:11" ht="15.75" customHeight="1" x14ac:dyDescent="0.25">
      <c r="A603" s="429"/>
      <c r="B603" s="271"/>
      <c r="G603" s="271"/>
      <c r="K603" s="207"/>
    </row>
    <row r="604" spans="1:11" ht="15.75" customHeight="1" x14ac:dyDescent="0.25">
      <c r="A604" s="429"/>
      <c r="B604" s="271"/>
      <c r="G604" s="271"/>
      <c r="K604" s="207"/>
    </row>
    <row r="605" spans="1:11" ht="15.75" customHeight="1" x14ac:dyDescent="0.25">
      <c r="A605" s="429"/>
      <c r="B605" s="271"/>
      <c r="G605" s="271"/>
      <c r="K605" s="207"/>
    </row>
    <row r="606" spans="1:11" ht="15.75" customHeight="1" x14ac:dyDescent="0.25">
      <c r="A606" s="429"/>
      <c r="B606" s="271"/>
      <c r="G606" s="271"/>
      <c r="K606" s="207"/>
    </row>
    <row r="607" spans="1:11" ht="15.75" customHeight="1" x14ac:dyDescent="0.25">
      <c r="A607" s="429"/>
      <c r="B607" s="271"/>
      <c r="G607" s="271"/>
      <c r="K607" s="207"/>
    </row>
    <row r="608" spans="1:11" ht="15.75" customHeight="1" x14ac:dyDescent="0.25">
      <c r="A608" s="429"/>
      <c r="B608" s="271"/>
      <c r="G608" s="271"/>
      <c r="K608" s="207"/>
    </row>
    <row r="609" spans="1:11" ht="15.75" customHeight="1" x14ac:dyDescent="0.25">
      <c r="A609" s="429"/>
      <c r="B609" s="271"/>
      <c r="G609" s="271"/>
      <c r="K609" s="207"/>
    </row>
    <row r="610" spans="1:11" ht="15.75" customHeight="1" x14ac:dyDescent="0.25">
      <c r="A610" s="429"/>
      <c r="B610" s="271"/>
      <c r="G610" s="271"/>
      <c r="K610" s="207"/>
    </row>
    <row r="611" spans="1:11" ht="15.75" customHeight="1" x14ac:dyDescent="0.25">
      <c r="A611" s="429"/>
      <c r="B611" s="271"/>
      <c r="G611" s="271"/>
      <c r="K611" s="207"/>
    </row>
    <row r="612" spans="1:11" ht="15.75" customHeight="1" x14ac:dyDescent="0.25">
      <c r="A612" s="429"/>
      <c r="B612" s="271"/>
      <c r="G612" s="271"/>
      <c r="K612" s="207"/>
    </row>
    <row r="613" spans="1:11" ht="15.75" customHeight="1" x14ac:dyDescent="0.25">
      <c r="A613" s="429"/>
      <c r="B613" s="271"/>
      <c r="G613" s="271"/>
      <c r="K613" s="207"/>
    </row>
    <row r="614" spans="1:11" ht="15.75" customHeight="1" x14ac:dyDescent="0.25">
      <c r="A614" s="429"/>
      <c r="B614" s="271"/>
      <c r="G614" s="271"/>
      <c r="K614" s="207"/>
    </row>
    <row r="615" spans="1:11" ht="15.75" customHeight="1" x14ac:dyDescent="0.25">
      <c r="A615" s="429"/>
      <c r="B615" s="271"/>
      <c r="G615" s="271"/>
      <c r="K615" s="207"/>
    </row>
    <row r="616" spans="1:11" ht="15.75" customHeight="1" x14ac:dyDescent="0.25">
      <c r="A616" s="429"/>
      <c r="B616" s="271"/>
      <c r="G616" s="271"/>
      <c r="K616" s="207"/>
    </row>
    <row r="617" spans="1:11" ht="15.75" customHeight="1" x14ac:dyDescent="0.25">
      <c r="A617" s="429"/>
      <c r="B617" s="271"/>
      <c r="G617" s="271"/>
      <c r="K617" s="207"/>
    </row>
    <row r="618" spans="1:11" ht="15.75" customHeight="1" x14ac:dyDescent="0.25">
      <c r="A618" s="429"/>
      <c r="B618" s="271"/>
      <c r="G618" s="271"/>
      <c r="K618" s="207"/>
    </row>
    <row r="619" spans="1:11" ht="15.75" customHeight="1" x14ac:dyDescent="0.25">
      <c r="A619" s="429"/>
      <c r="B619" s="271"/>
      <c r="G619" s="271"/>
      <c r="K619" s="207"/>
    </row>
    <row r="620" spans="1:11" ht="15.75" customHeight="1" x14ac:dyDescent="0.25">
      <c r="A620" s="429"/>
      <c r="B620" s="271"/>
      <c r="G620" s="271"/>
      <c r="K620" s="207"/>
    </row>
    <row r="621" spans="1:11" ht="15.75" customHeight="1" x14ac:dyDescent="0.25">
      <c r="A621" s="429"/>
      <c r="B621" s="271"/>
      <c r="G621" s="271"/>
      <c r="K621" s="207"/>
    </row>
    <row r="622" spans="1:11" ht="15.75" customHeight="1" x14ac:dyDescent="0.25">
      <c r="A622" s="429"/>
      <c r="B622" s="271"/>
      <c r="G622" s="271"/>
      <c r="K622" s="207"/>
    </row>
    <row r="623" spans="1:11" ht="15.75" customHeight="1" x14ac:dyDescent="0.25">
      <c r="A623" s="429"/>
      <c r="B623" s="271"/>
      <c r="G623" s="271"/>
      <c r="K623" s="207"/>
    </row>
    <row r="624" spans="1:11" ht="15.75" customHeight="1" x14ac:dyDescent="0.25">
      <c r="A624" s="429"/>
      <c r="B624" s="271"/>
      <c r="G624" s="271"/>
      <c r="K624" s="207"/>
    </row>
    <row r="625" spans="1:11" ht="15.75" customHeight="1" x14ac:dyDescent="0.25">
      <c r="A625" s="429"/>
      <c r="B625" s="271"/>
      <c r="G625" s="271"/>
      <c r="K625" s="207"/>
    </row>
    <row r="626" spans="1:11" ht="15.75" customHeight="1" x14ac:dyDescent="0.25">
      <c r="A626" s="429"/>
      <c r="B626" s="271"/>
      <c r="G626" s="271"/>
      <c r="K626" s="207"/>
    </row>
    <row r="627" spans="1:11" ht="15.75" customHeight="1" x14ac:dyDescent="0.25">
      <c r="A627" s="429"/>
      <c r="B627" s="271"/>
      <c r="G627" s="271"/>
      <c r="K627" s="207"/>
    </row>
    <row r="628" spans="1:11" ht="15.75" customHeight="1" x14ac:dyDescent="0.25">
      <c r="A628" s="429"/>
      <c r="B628" s="271"/>
      <c r="G628" s="271"/>
      <c r="K628" s="207"/>
    </row>
    <row r="629" spans="1:11" ht="15.75" customHeight="1" x14ac:dyDescent="0.25">
      <c r="A629" s="429"/>
      <c r="B629" s="271"/>
      <c r="G629" s="271"/>
      <c r="K629" s="207"/>
    </row>
    <row r="630" spans="1:11" ht="15.75" customHeight="1" x14ac:dyDescent="0.25">
      <c r="A630" s="429"/>
      <c r="B630" s="271"/>
      <c r="G630" s="271"/>
      <c r="K630" s="207"/>
    </row>
    <row r="631" spans="1:11" ht="15.75" customHeight="1" x14ac:dyDescent="0.25">
      <c r="A631" s="429"/>
      <c r="B631" s="271"/>
      <c r="G631" s="271"/>
      <c r="K631" s="207"/>
    </row>
    <row r="632" spans="1:11" ht="15.75" customHeight="1" x14ac:dyDescent="0.25">
      <c r="A632" s="429"/>
      <c r="B632" s="271"/>
      <c r="G632" s="271"/>
      <c r="K632" s="207"/>
    </row>
    <row r="633" spans="1:11" ht="15.75" customHeight="1" x14ac:dyDescent="0.25">
      <c r="A633" s="429"/>
      <c r="B633" s="271"/>
      <c r="G633" s="271"/>
      <c r="K633" s="207"/>
    </row>
    <row r="634" spans="1:11" ht="15.75" customHeight="1" x14ac:dyDescent="0.25">
      <c r="A634" s="429"/>
      <c r="B634" s="271"/>
      <c r="G634" s="271"/>
      <c r="K634" s="207"/>
    </row>
    <row r="635" spans="1:11" ht="15.75" customHeight="1" x14ac:dyDescent="0.25">
      <c r="A635" s="429"/>
      <c r="B635" s="271"/>
      <c r="G635" s="271"/>
      <c r="K635" s="207"/>
    </row>
    <row r="636" spans="1:11" ht="15.75" customHeight="1" x14ac:dyDescent="0.25">
      <c r="A636" s="429"/>
      <c r="B636" s="271"/>
      <c r="G636" s="271"/>
      <c r="K636" s="207"/>
    </row>
    <row r="637" spans="1:11" ht="15.75" customHeight="1" x14ac:dyDescent="0.25">
      <c r="A637" s="429"/>
      <c r="B637" s="271"/>
      <c r="G637" s="271"/>
      <c r="K637" s="207"/>
    </row>
    <row r="638" spans="1:11" ht="15.75" customHeight="1" x14ac:dyDescent="0.25">
      <c r="A638" s="429"/>
      <c r="B638" s="271"/>
      <c r="G638" s="271"/>
      <c r="K638" s="207"/>
    </row>
    <row r="639" spans="1:11" ht="15.75" customHeight="1" x14ac:dyDescent="0.25">
      <c r="A639" s="429"/>
      <c r="B639" s="271"/>
      <c r="G639" s="271"/>
      <c r="K639" s="207"/>
    </row>
    <row r="640" spans="1:11" ht="15.75" customHeight="1" x14ac:dyDescent="0.25">
      <c r="A640" s="429"/>
      <c r="B640" s="271"/>
      <c r="G640" s="271"/>
      <c r="K640" s="207"/>
    </row>
    <row r="641" spans="1:11" ht="15.75" customHeight="1" x14ac:dyDescent="0.25">
      <c r="A641" s="429"/>
      <c r="B641" s="271"/>
      <c r="G641" s="271"/>
      <c r="K641" s="207"/>
    </row>
    <row r="642" spans="1:11" ht="15.75" customHeight="1" x14ac:dyDescent="0.25">
      <c r="A642" s="429"/>
      <c r="B642" s="271"/>
      <c r="G642" s="271"/>
      <c r="K642" s="207"/>
    </row>
    <row r="643" spans="1:11" ht="15.75" customHeight="1" x14ac:dyDescent="0.25">
      <c r="A643" s="429"/>
      <c r="B643" s="271"/>
      <c r="G643" s="271"/>
      <c r="K643" s="207"/>
    </row>
    <row r="644" spans="1:11" ht="15.75" customHeight="1" x14ac:dyDescent="0.25">
      <c r="A644" s="429"/>
      <c r="B644" s="271"/>
      <c r="G644" s="271"/>
      <c r="K644" s="207"/>
    </row>
    <row r="645" spans="1:11" ht="15.75" customHeight="1" x14ac:dyDescent="0.25">
      <c r="A645" s="429"/>
      <c r="B645" s="271"/>
      <c r="G645" s="271"/>
      <c r="K645" s="207"/>
    </row>
    <row r="646" spans="1:11" ht="15.75" customHeight="1" x14ac:dyDescent="0.25">
      <c r="A646" s="429"/>
      <c r="B646" s="271"/>
      <c r="G646" s="271"/>
      <c r="K646" s="207"/>
    </row>
    <row r="647" spans="1:11" ht="15.75" customHeight="1" x14ac:dyDescent="0.25">
      <c r="A647" s="429"/>
      <c r="B647" s="271"/>
      <c r="G647" s="271"/>
      <c r="K647" s="207"/>
    </row>
    <row r="648" spans="1:11" ht="15.75" customHeight="1" x14ac:dyDescent="0.25">
      <c r="A648" s="429"/>
      <c r="B648" s="271"/>
      <c r="G648" s="271"/>
      <c r="K648" s="207"/>
    </row>
    <row r="649" spans="1:11" ht="15.75" customHeight="1" x14ac:dyDescent="0.25">
      <c r="A649" s="429"/>
      <c r="B649" s="271"/>
      <c r="G649" s="271"/>
      <c r="K649" s="207"/>
    </row>
    <row r="650" spans="1:11" ht="15.75" customHeight="1" x14ac:dyDescent="0.25">
      <c r="A650" s="429"/>
      <c r="B650" s="271"/>
      <c r="G650" s="271"/>
      <c r="K650" s="207"/>
    </row>
    <row r="651" spans="1:11" ht="15.75" customHeight="1" x14ac:dyDescent="0.25">
      <c r="A651" s="429"/>
      <c r="B651" s="271"/>
      <c r="G651" s="271"/>
      <c r="K651" s="207"/>
    </row>
    <row r="652" spans="1:11" ht="15.75" customHeight="1" x14ac:dyDescent="0.25">
      <c r="A652" s="429"/>
      <c r="B652" s="271"/>
      <c r="G652" s="271"/>
      <c r="K652" s="207"/>
    </row>
    <row r="653" spans="1:11" ht="15.75" customHeight="1" x14ac:dyDescent="0.25">
      <c r="A653" s="429"/>
      <c r="B653" s="271"/>
      <c r="G653" s="271"/>
      <c r="K653" s="207"/>
    </row>
    <row r="654" spans="1:11" ht="15.75" customHeight="1" x14ac:dyDescent="0.25">
      <c r="A654" s="429"/>
      <c r="B654" s="271"/>
      <c r="G654" s="271"/>
      <c r="K654" s="207"/>
    </row>
    <row r="655" spans="1:11" ht="15.75" customHeight="1" x14ac:dyDescent="0.25">
      <c r="A655" s="429"/>
      <c r="B655" s="271"/>
      <c r="G655" s="271"/>
      <c r="K655" s="207"/>
    </row>
    <row r="656" spans="1:11" ht="15.75" customHeight="1" x14ac:dyDescent="0.25">
      <c r="A656" s="429"/>
      <c r="B656" s="271"/>
      <c r="G656" s="271"/>
      <c r="K656" s="207"/>
    </row>
    <row r="657" spans="1:11" ht="15.75" customHeight="1" x14ac:dyDescent="0.25">
      <c r="A657" s="429"/>
      <c r="B657" s="271"/>
      <c r="G657" s="271"/>
      <c r="K657" s="207"/>
    </row>
    <row r="658" spans="1:11" ht="15.75" customHeight="1" x14ac:dyDescent="0.25">
      <c r="A658" s="429"/>
      <c r="B658" s="271"/>
      <c r="G658" s="271"/>
      <c r="K658" s="207"/>
    </row>
    <row r="659" spans="1:11" ht="15.75" customHeight="1" x14ac:dyDescent="0.25">
      <c r="A659" s="429"/>
      <c r="B659" s="271"/>
      <c r="G659" s="271"/>
      <c r="K659" s="207"/>
    </row>
    <row r="660" spans="1:11" ht="15.75" customHeight="1" x14ac:dyDescent="0.25">
      <c r="A660" s="429"/>
      <c r="B660" s="271"/>
      <c r="G660" s="271"/>
      <c r="K660" s="207"/>
    </row>
    <row r="661" spans="1:11" ht="15.75" customHeight="1" x14ac:dyDescent="0.25">
      <c r="A661" s="429"/>
      <c r="B661" s="271"/>
      <c r="G661" s="271"/>
      <c r="K661" s="207"/>
    </row>
    <row r="662" spans="1:11" ht="15.75" customHeight="1" x14ac:dyDescent="0.25">
      <c r="A662" s="429"/>
      <c r="B662" s="271"/>
      <c r="G662" s="271"/>
      <c r="K662" s="207"/>
    </row>
    <row r="663" spans="1:11" ht="15.75" customHeight="1" x14ac:dyDescent="0.25">
      <c r="A663" s="429"/>
      <c r="B663" s="271"/>
      <c r="G663" s="271"/>
      <c r="K663" s="207"/>
    </row>
    <row r="664" spans="1:11" ht="15.75" customHeight="1" x14ac:dyDescent="0.25">
      <c r="A664" s="429"/>
      <c r="B664" s="271"/>
      <c r="G664" s="271"/>
      <c r="K664" s="207"/>
    </row>
    <row r="665" spans="1:11" ht="15.75" customHeight="1" x14ac:dyDescent="0.25">
      <c r="A665" s="429"/>
      <c r="B665" s="271"/>
      <c r="G665" s="271"/>
      <c r="K665" s="207"/>
    </row>
    <row r="666" spans="1:11" ht="15.75" customHeight="1" x14ac:dyDescent="0.25">
      <c r="A666" s="429"/>
      <c r="B666" s="271"/>
      <c r="G666" s="271"/>
      <c r="K666" s="207"/>
    </row>
    <row r="667" spans="1:11" ht="15.75" customHeight="1" x14ac:dyDescent="0.25">
      <c r="A667" s="429"/>
      <c r="B667" s="271"/>
      <c r="G667" s="271"/>
      <c r="K667" s="207"/>
    </row>
    <row r="668" spans="1:11" ht="15.75" customHeight="1" x14ac:dyDescent="0.25">
      <c r="A668" s="429"/>
      <c r="B668" s="271"/>
      <c r="G668" s="271"/>
      <c r="K668" s="207"/>
    </row>
    <row r="669" spans="1:11" ht="15.75" customHeight="1" x14ac:dyDescent="0.25">
      <c r="A669" s="429"/>
      <c r="B669" s="271"/>
      <c r="G669" s="271"/>
      <c r="K669" s="207"/>
    </row>
    <row r="670" spans="1:11" ht="15.75" customHeight="1" x14ac:dyDescent="0.25">
      <c r="A670" s="429"/>
      <c r="B670" s="271"/>
      <c r="G670" s="271"/>
      <c r="K670" s="207"/>
    </row>
    <row r="671" spans="1:11" ht="15.75" customHeight="1" x14ac:dyDescent="0.25">
      <c r="A671" s="429"/>
      <c r="B671" s="271"/>
      <c r="G671" s="271"/>
      <c r="K671" s="207"/>
    </row>
    <row r="672" spans="1:11" ht="15.75" customHeight="1" x14ac:dyDescent="0.25">
      <c r="A672" s="429"/>
      <c r="B672" s="271"/>
      <c r="G672" s="271"/>
      <c r="K672" s="207"/>
    </row>
    <row r="673" spans="1:11" ht="15.75" customHeight="1" x14ac:dyDescent="0.25">
      <c r="A673" s="429"/>
      <c r="B673" s="271"/>
      <c r="G673" s="271"/>
      <c r="K673" s="207"/>
    </row>
    <row r="674" spans="1:11" ht="15.75" customHeight="1" x14ac:dyDescent="0.25">
      <c r="A674" s="429"/>
      <c r="B674" s="271"/>
      <c r="G674" s="271"/>
      <c r="K674" s="207"/>
    </row>
    <row r="675" spans="1:11" ht="15.75" customHeight="1" x14ac:dyDescent="0.25">
      <c r="A675" s="429"/>
      <c r="B675" s="271"/>
      <c r="G675" s="271"/>
      <c r="K675" s="207"/>
    </row>
    <row r="676" spans="1:11" ht="15.75" customHeight="1" x14ac:dyDescent="0.25">
      <c r="A676" s="429"/>
      <c r="B676" s="271"/>
      <c r="G676" s="271"/>
      <c r="K676" s="207"/>
    </row>
    <row r="677" spans="1:11" ht="15.75" customHeight="1" x14ac:dyDescent="0.25">
      <c r="A677" s="429"/>
      <c r="B677" s="271"/>
      <c r="G677" s="271"/>
      <c r="K677" s="207"/>
    </row>
    <row r="678" spans="1:11" ht="15.75" customHeight="1" x14ac:dyDescent="0.25">
      <c r="A678" s="429"/>
      <c r="B678" s="271"/>
      <c r="G678" s="271"/>
      <c r="K678" s="207"/>
    </row>
    <row r="679" spans="1:11" ht="15.75" customHeight="1" x14ac:dyDescent="0.25">
      <c r="A679" s="429"/>
      <c r="B679" s="271"/>
      <c r="G679" s="271"/>
      <c r="K679" s="207"/>
    </row>
    <row r="680" spans="1:11" ht="15.75" customHeight="1" x14ac:dyDescent="0.25">
      <c r="A680" s="429"/>
      <c r="B680" s="271"/>
      <c r="G680" s="271"/>
      <c r="K680" s="207"/>
    </row>
    <row r="681" spans="1:11" ht="15.75" customHeight="1" x14ac:dyDescent="0.25">
      <c r="A681" s="429"/>
      <c r="B681" s="271"/>
      <c r="G681" s="271"/>
      <c r="K681" s="207"/>
    </row>
    <row r="682" spans="1:11" ht="15.75" customHeight="1" x14ac:dyDescent="0.25">
      <c r="A682" s="429"/>
      <c r="B682" s="271"/>
      <c r="G682" s="271"/>
      <c r="K682" s="207"/>
    </row>
    <row r="683" spans="1:11" ht="15.75" customHeight="1" x14ac:dyDescent="0.25">
      <c r="A683" s="429"/>
      <c r="B683" s="271"/>
      <c r="G683" s="271"/>
      <c r="K683" s="207"/>
    </row>
    <row r="684" spans="1:11" ht="15.75" customHeight="1" x14ac:dyDescent="0.25">
      <c r="A684" s="429"/>
      <c r="B684" s="271"/>
      <c r="G684" s="271"/>
      <c r="K684" s="207"/>
    </row>
    <row r="685" spans="1:11" ht="15.75" customHeight="1" x14ac:dyDescent="0.25">
      <c r="A685" s="429"/>
      <c r="B685" s="271"/>
      <c r="G685" s="271"/>
      <c r="K685" s="207"/>
    </row>
    <row r="686" spans="1:11" ht="15.75" customHeight="1" x14ac:dyDescent="0.25">
      <c r="A686" s="429"/>
      <c r="B686" s="271"/>
      <c r="G686" s="271"/>
      <c r="K686" s="207"/>
    </row>
    <row r="687" spans="1:11" ht="15.75" customHeight="1" x14ac:dyDescent="0.25">
      <c r="A687" s="429"/>
      <c r="B687" s="271"/>
      <c r="G687" s="271"/>
      <c r="K687" s="207"/>
    </row>
    <row r="688" spans="1:11" ht="15.75" customHeight="1" x14ac:dyDescent="0.25">
      <c r="A688" s="429"/>
      <c r="B688" s="271"/>
      <c r="G688" s="271"/>
      <c r="K688" s="207"/>
    </row>
    <row r="689" spans="1:11" ht="15.75" customHeight="1" x14ac:dyDescent="0.25">
      <c r="A689" s="429"/>
      <c r="B689" s="271"/>
      <c r="G689" s="271"/>
      <c r="K689" s="207"/>
    </row>
    <row r="690" spans="1:11" ht="15.75" customHeight="1" x14ac:dyDescent="0.25">
      <c r="A690" s="429"/>
      <c r="B690" s="271"/>
      <c r="G690" s="271"/>
      <c r="K690" s="207"/>
    </row>
    <row r="691" spans="1:11" ht="15.75" customHeight="1" x14ac:dyDescent="0.25">
      <c r="A691" s="429"/>
      <c r="B691" s="271"/>
      <c r="G691" s="271"/>
      <c r="K691" s="207"/>
    </row>
    <row r="692" spans="1:11" ht="15.75" customHeight="1" x14ac:dyDescent="0.25">
      <c r="A692" s="429"/>
      <c r="B692" s="271"/>
      <c r="G692" s="271"/>
      <c r="K692" s="207"/>
    </row>
    <row r="693" spans="1:11" ht="15.75" customHeight="1" x14ac:dyDescent="0.25">
      <c r="A693" s="429"/>
      <c r="B693" s="271"/>
      <c r="G693" s="271"/>
      <c r="K693" s="207"/>
    </row>
    <row r="694" spans="1:11" ht="15.75" customHeight="1" x14ac:dyDescent="0.25">
      <c r="A694" s="429"/>
      <c r="B694" s="271"/>
      <c r="G694" s="271"/>
      <c r="K694" s="207"/>
    </row>
    <row r="695" spans="1:11" ht="15.75" customHeight="1" x14ac:dyDescent="0.25">
      <c r="A695" s="429"/>
      <c r="B695" s="271"/>
      <c r="G695" s="271"/>
      <c r="K695" s="207"/>
    </row>
    <row r="696" spans="1:11" ht="15.75" customHeight="1" x14ac:dyDescent="0.25">
      <c r="A696" s="429"/>
      <c r="B696" s="271"/>
      <c r="G696" s="271"/>
      <c r="K696" s="207"/>
    </row>
    <row r="697" spans="1:11" ht="15.75" customHeight="1" x14ac:dyDescent="0.25">
      <c r="A697" s="429"/>
      <c r="B697" s="271"/>
      <c r="G697" s="271"/>
      <c r="K697" s="207"/>
    </row>
    <row r="698" spans="1:11" ht="15.75" customHeight="1" x14ac:dyDescent="0.25">
      <c r="A698" s="429"/>
      <c r="B698" s="271"/>
      <c r="G698" s="271"/>
      <c r="K698" s="207"/>
    </row>
    <row r="699" spans="1:11" ht="15.75" customHeight="1" x14ac:dyDescent="0.25">
      <c r="A699" s="429"/>
      <c r="B699" s="271"/>
      <c r="G699" s="271"/>
      <c r="K699" s="207"/>
    </row>
    <row r="700" spans="1:11" ht="15.75" customHeight="1" x14ac:dyDescent="0.25">
      <c r="A700" s="429"/>
      <c r="B700" s="271"/>
      <c r="G700" s="271"/>
      <c r="K700" s="207"/>
    </row>
    <row r="701" spans="1:11" ht="15.75" customHeight="1" x14ac:dyDescent="0.25">
      <c r="A701" s="429"/>
      <c r="B701" s="271"/>
      <c r="G701" s="271"/>
      <c r="K701" s="207"/>
    </row>
    <row r="702" spans="1:11" ht="15.75" customHeight="1" x14ac:dyDescent="0.25">
      <c r="A702" s="429"/>
      <c r="B702" s="271"/>
      <c r="G702" s="271"/>
      <c r="K702" s="207"/>
    </row>
    <row r="703" spans="1:11" ht="15.75" customHeight="1" x14ac:dyDescent="0.25">
      <c r="A703" s="429"/>
      <c r="B703" s="271"/>
      <c r="G703" s="271"/>
      <c r="K703" s="207"/>
    </row>
    <row r="704" spans="1:11" ht="15.75" customHeight="1" x14ac:dyDescent="0.25">
      <c r="A704" s="429"/>
      <c r="B704" s="271"/>
      <c r="G704" s="271"/>
      <c r="K704" s="207"/>
    </row>
    <row r="705" spans="1:11" ht="15.75" customHeight="1" x14ac:dyDescent="0.25">
      <c r="A705" s="429"/>
      <c r="B705" s="271"/>
      <c r="G705" s="271"/>
      <c r="K705" s="207"/>
    </row>
    <row r="706" spans="1:11" ht="15.75" customHeight="1" x14ac:dyDescent="0.25">
      <c r="A706" s="429"/>
      <c r="B706" s="271"/>
      <c r="G706" s="271"/>
      <c r="K706" s="207"/>
    </row>
    <row r="707" spans="1:11" ht="15.75" customHeight="1" x14ac:dyDescent="0.25">
      <c r="A707" s="429"/>
      <c r="B707" s="271"/>
      <c r="G707" s="271"/>
      <c r="K707" s="207"/>
    </row>
    <row r="708" spans="1:11" ht="15.75" customHeight="1" x14ac:dyDescent="0.25">
      <c r="A708" s="429"/>
      <c r="B708" s="271"/>
      <c r="G708" s="271"/>
      <c r="K708" s="207"/>
    </row>
    <row r="709" spans="1:11" ht="15.75" customHeight="1" x14ac:dyDescent="0.25">
      <c r="A709" s="429"/>
      <c r="B709" s="271"/>
      <c r="G709" s="271"/>
      <c r="K709" s="207"/>
    </row>
    <row r="710" spans="1:11" ht="15.75" customHeight="1" x14ac:dyDescent="0.25">
      <c r="A710" s="429"/>
      <c r="B710" s="271"/>
      <c r="G710" s="271"/>
      <c r="K710" s="207"/>
    </row>
    <row r="711" spans="1:11" ht="15.75" customHeight="1" x14ac:dyDescent="0.25">
      <c r="A711" s="429"/>
      <c r="B711" s="271"/>
      <c r="G711" s="271"/>
      <c r="K711" s="207"/>
    </row>
    <row r="712" spans="1:11" ht="15.75" customHeight="1" x14ac:dyDescent="0.25">
      <c r="A712" s="429"/>
      <c r="B712" s="271"/>
      <c r="G712" s="271"/>
      <c r="K712" s="207"/>
    </row>
    <row r="713" spans="1:11" ht="15.75" customHeight="1" x14ac:dyDescent="0.25">
      <c r="A713" s="429"/>
      <c r="B713" s="271"/>
      <c r="G713" s="271"/>
      <c r="K713" s="207"/>
    </row>
    <row r="714" spans="1:11" ht="15.75" customHeight="1" x14ac:dyDescent="0.25">
      <c r="A714" s="429"/>
      <c r="B714" s="271"/>
      <c r="G714" s="271"/>
      <c r="K714" s="207"/>
    </row>
    <row r="715" spans="1:11" ht="15.75" customHeight="1" x14ac:dyDescent="0.25">
      <c r="A715" s="429"/>
      <c r="B715" s="271"/>
      <c r="G715" s="271"/>
      <c r="K715" s="207"/>
    </row>
    <row r="716" spans="1:11" ht="15.75" customHeight="1" x14ac:dyDescent="0.25">
      <c r="A716" s="429"/>
      <c r="B716" s="271"/>
      <c r="G716" s="271"/>
      <c r="K716" s="207"/>
    </row>
    <row r="717" spans="1:11" ht="15.75" customHeight="1" x14ac:dyDescent="0.25">
      <c r="A717" s="429"/>
      <c r="B717" s="271"/>
      <c r="G717" s="271"/>
      <c r="K717" s="207"/>
    </row>
    <row r="718" spans="1:11" ht="15.75" customHeight="1" x14ac:dyDescent="0.25">
      <c r="A718" s="429"/>
      <c r="B718" s="271"/>
      <c r="G718" s="271"/>
      <c r="K718" s="207"/>
    </row>
    <row r="719" spans="1:11" ht="15.75" customHeight="1" x14ac:dyDescent="0.25">
      <c r="A719" s="429"/>
      <c r="B719" s="271"/>
      <c r="G719" s="271"/>
      <c r="K719" s="207"/>
    </row>
    <row r="720" spans="1:11" ht="15.75" customHeight="1" x14ac:dyDescent="0.25">
      <c r="A720" s="429"/>
      <c r="B720" s="271"/>
      <c r="G720" s="271"/>
      <c r="K720" s="207"/>
    </row>
    <row r="721" spans="1:11" ht="15.75" customHeight="1" x14ac:dyDescent="0.25">
      <c r="A721" s="429"/>
      <c r="B721" s="271"/>
      <c r="G721" s="271"/>
      <c r="K721" s="207"/>
    </row>
    <row r="722" spans="1:11" ht="15.75" customHeight="1" x14ac:dyDescent="0.25">
      <c r="A722" s="429"/>
      <c r="B722" s="271"/>
      <c r="G722" s="271"/>
      <c r="K722" s="207"/>
    </row>
    <row r="723" spans="1:11" ht="15.75" customHeight="1" x14ac:dyDescent="0.25">
      <c r="A723" s="429"/>
      <c r="B723" s="271"/>
      <c r="G723" s="271"/>
      <c r="K723" s="207"/>
    </row>
    <row r="724" spans="1:11" ht="15.75" customHeight="1" x14ac:dyDescent="0.25">
      <c r="A724" s="429"/>
      <c r="B724" s="271"/>
      <c r="G724" s="271"/>
      <c r="K724" s="207"/>
    </row>
    <row r="725" spans="1:11" ht="15.75" customHeight="1" x14ac:dyDescent="0.25">
      <c r="A725" s="429"/>
      <c r="B725" s="271"/>
      <c r="G725" s="271"/>
      <c r="K725" s="207"/>
    </row>
    <row r="726" spans="1:11" ht="15.75" customHeight="1" x14ac:dyDescent="0.25">
      <c r="A726" s="429"/>
      <c r="B726" s="271"/>
      <c r="G726" s="271"/>
      <c r="K726" s="207"/>
    </row>
    <row r="727" spans="1:11" ht="15.75" customHeight="1" x14ac:dyDescent="0.25">
      <c r="A727" s="429"/>
      <c r="B727" s="271"/>
      <c r="G727" s="271"/>
      <c r="K727" s="207"/>
    </row>
    <row r="728" spans="1:11" ht="15.75" customHeight="1" x14ac:dyDescent="0.25">
      <c r="A728" s="429"/>
      <c r="B728" s="271"/>
      <c r="G728" s="271"/>
      <c r="K728" s="207"/>
    </row>
    <row r="729" spans="1:11" ht="15.75" customHeight="1" x14ac:dyDescent="0.25">
      <c r="A729" s="429"/>
      <c r="B729" s="271"/>
      <c r="G729" s="271"/>
      <c r="K729" s="207"/>
    </row>
    <row r="730" spans="1:11" ht="15.75" customHeight="1" x14ac:dyDescent="0.25">
      <c r="A730" s="429"/>
      <c r="B730" s="271"/>
      <c r="G730" s="271"/>
      <c r="K730" s="207"/>
    </row>
    <row r="731" spans="1:11" ht="15.75" customHeight="1" x14ac:dyDescent="0.25">
      <c r="A731" s="429"/>
      <c r="B731" s="271"/>
      <c r="G731" s="271"/>
      <c r="K731" s="207"/>
    </row>
    <row r="732" spans="1:11" ht="15.75" customHeight="1" x14ac:dyDescent="0.25">
      <c r="A732" s="429"/>
      <c r="B732" s="271"/>
      <c r="G732" s="271"/>
      <c r="K732" s="207"/>
    </row>
    <row r="733" spans="1:11" ht="15.75" customHeight="1" x14ac:dyDescent="0.25">
      <c r="A733" s="429"/>
      <c r="B733" s="271"/>
      <c r="G733" s="271"/>
      <c r="K733" s="207"/>
    </row>
    <row r="734" spans="1:11" ht="15.75" customHeight="1" x14ac:dyDescent="0.25">
      <c r="A734" s="429"/>
      <c r="B734" s="271"/>
      <c r="G734" s="271"/>
      <c r="K734" s="207"/>
    </row>
    <row r="735" spans="1:11" ht="15.75" customHeight="1" x14ac:dyDescent="0.25">
      <c r="A735" s="429"/>
      <c r="B735" s="271"/>
      <c r="G735" s="271"/>
      <c r="K735" s="207"/>
    </row>
    <row r="736" spans="1:11" ht="15.75" customHeight="1" x14ac:dyDescent="0.25">
      <c r="A736" s="429"/>
      <c r="B736" s="271"/>
      <c r="G736" s="271"/>
      <c r="K736" s="207"/>
    </row>
    <row r="737" spans="1:11" ht="15.75" customHeight="1" x14ac:dyDescent="0.25">
      <c r="A737" s="429"/>
      <c r="B737" s="271"/>
      <c r="G737" s="271"/>
      <c r="K737" s="207"/>
    </row>
    <row r="738" spans="1:11" ht="15.75" customHeight="1" x14ac:dyDescent="0.25">
      <c r="A738" s="429"/>
      <c r="B738" s="271"/>
      <c r="G738" s="271"/>
      <c r="K738" s="207"/>
    </row>
    <row r="739" spans="1:11" ht="15.75" customHeight="1" x14ac:dyDescent="0.25">
      <c r="A739" s="429"/>
      <c r="B739" s="271"/>
      <c r="G739" s="271"/>
      <c r="K739" s="207"/>
    </row>
    <row r="740" spans="1:11" ht="15.75" customHeight="1" x14ac:dyDescent="0.25">
      <c r="A740" s="429"/>
      <c r="B740" s="271"/>
      <c r="G740" s="271"/>
      <c r="K740" s="207"/>
    </row>
    <row r="741" spans="1:11" ht="15.75" customHeight="1" x14ac:dyDescent="0.25">
      <c r="A741" s="429"/>
      <c r="B741" s="271"/>
      <c r="G741" s="271"/>
      <c r="K741" s="207"/>
    </row>
    <row r="742" spans="1:11" ht="15.75" customHeight="1" x14ac:dyDescent="0.25">
      <c r="A742" s="429"/>
      <c r="B742" s="271"/>
      <c r="G742" s="271"/>
      <c r="K742" s="207"/>
    </row>
    <row r="743" spans="1:11" ht="15.75" customHeight="1" x14ac:dyDescent="0.25">
      <c r="A743" s="429"/>
      <c r="B743" s="271"/>
      <c r="G743" s="271"/>
      <c r="K743" s="207"/>
    </row>
    <row r="744" spans="1:11" ht="15.75" customHeight="1" x14ac:dyDescent="0.25">
      <c r="A744" s="429"/>
      <c r="B744" s="271"/>
      <c r="G744" s="271"/>
      <c r="K744" s="207"/>
    </row>
    <row r="745" spans="1:11" ht="15.75" customHeight="1" x14ac:dyDescent="0.25">
      <c r="A745" s="429"/>
      <c r="B745" s="271"/>
      <c r="G745" s="271"/>
      <c r="K745" s="207"/>
    </row>
    <row r="746" spans="1:11" ht="15.75" customHeight="1" x14ac:dyDescent="0.25">
      <c r="A746" s="429"/>
      <c r="B746" s="271"/>
      <c r="G746" s="271"/>
      <c r="K746" s="207"/>
    </row>
    <row r="747" spans="1:11" ht="15.75" customHeight="1" x14ac:dyDescent="0.25">
      <c r="A747" s="429"/>
      <c r="B747" s="271"/>
      <c r="G747" s="271"/>
      <c r="K747" s="207"/>
    </row>
    <row r="748" spans="1:11" ht="15.75" customHeight="1" x14ac:dyDescent="0.25">
      <c r="A748" s="429"/>
      <c r="B748" s="271"/>
      <c r="G748" s="271"/>
      <c r="K748" s="207"/>
    </row>
    <row r="749" spans="1:11" ht="15.75" customHeight="1" x14ac:dyDescent="0.25">
      <c r="A749" s="429"/>
      <c r="B749" s="271"/>
      <c r="G749" s="271"/>
      <c r="K749" s="207"/>
    </row>
    <row r="750" spans="1:11" ht="15.75" customHeight="1" x14ac:dyDescent="0.25">
      <c r="A750" s="429"/>
      <c r="B750" s="271"/>
      <c r="G750" s="271"/>
      <c r="K750" s="207"/>
    </row>
    <row r="751" spans="1:11" ht="15.75" customHeight="1" x14ac:dyDescent="0.25">
      <c r="A751" s="429"/>
      <c r="B751" s="271"/>
      <c r="G751" s="271"/>
      <c r="K751" s="207"/>
    </row>
    <row r="752" spans="1:11" ht="15.75" customHeight="1" x14ac:dyDescent="0.25">
      <c r="A752" s="429"/>
      <c r="B752" s="271"/>
      <c r="G752" s="271"/>
      <c r="K752" s="207"/>
    </row>
    <row r="753" spans="1:11" ht="15.75" customHeight="1" x14ac:dyDescent="0.25">
      <c r="A753" s="429"/>
      <c r="B753" s="271"/>
      <c r="G753" s="271"/>
      <c r="K753" s="207"/>
    </row>
    <row r="754" spans="1:11" ht="15.75" customHeight="1" x14ac:dyDescent="0.25">
      <c r="A754" s="429"/>
      <c r="B754" s="271"/>
      <c r="G754" s="271"/>
      <c r="K754" s="207"/>
    </row>
    <row r="755" spans="1:11" ht="15.75" customHeight="1" x14ac:dyDescent="0.25">
      <c r="A755" s="429"/>
      <c r="B755" s="271"/>
      <c r="G755" s="271"/>
      <c r="K755" s="207"/>
    </row>
    <row r="756" spans="1:11" ht="15.75" customHeight="1" x14ac:dyDescent="0.25">
      <c r="A756" s="429"/>
      <c r="B756" s="271"/>
      <c r="G756" s="271"/>
      <c r="K756" s="207"/>
    </row>
    <row r="757" spans="1:11" ht="15.75" customHeight="1" x14ac:dyDescent="0.25">
      <c r="A757" s="429"/>
      <c r="B757" s="271"/>
      <c r="G757" s="271"/>
      <c r="K757" s="207"/>
    </row>
    <row r="758" spans="1:11" ht="15.75" customHeight="1" x14ac:dyDescent="0.25">
      <c r="A758" s="429"/>
      <c r="B758" s="271"/>
      <c r="G758" s="271"/>
      <c r="K758" s="207"/>
    </row>
    <row r="759" spans="1:11" ht="15.75" customHeight="1" x14ac:dyDescent="0.25">
      <c r="A759" s="429"/>
      <c r="B759" s="271"/>
      <c r="G759" s="271"/>
      <c r="K759" s="207"/>
    </row>
    <row r="760" spans="1:11" ht="15.75" customHeight="1" x14ac:dyDescent="0.25">
      <c r="A760" s="429"/>
      <c r="B760" s="271"/>
      <c r="G760" s="271"/>
      <c r="K760" s="207"/>
    </row>
    <row r="761" spans="1:11" ht="15.75" customHeight="1" x14ac:dyDescent="0.25">
      <c r="A761" s="429"/>
      <c r="B761" s="271"/>
      <c r="G761" s="271"/>
      <c r="K761" s="207"/>
    </row>
    <row r="762" spans="1:11" ht="15.75" customHeight="1" x14ac:dyDescent="0.25">
      <c r="A762" s="429"/>
      <c r="B762" s="271"/>
      <c r="G762" s="271"/>
      <c r="K762" s="207"/>
    </row>
    <row r="763" spans="1:11" ht="15.75" customHeight="1" x14ac:dyDescent="0.25">
      <c r="A763" s="429"/>
      <c r="B763" s="271"/>
      <c r="G763" s="271"/>
      <c r="K763" s="207"/>
    </row>
    <row r="764" spans="1:11" ht="15.75" customHeight="1" x14ac:dyDescent="0.25">
      <c r="A764" s="429"/>
      <c r="B764" s="271"/>
      <c r="G764" s="271"/>
      <c r="K764" s="207"/>
    </row>
    <row r="765" spans="1:11" ht="15.75" customHeight="1" x14ac:dyDescent="0.25">
      <c r="A765" s="429"/>
      <c r="B765" s="271"/>
      <c r="G765" s="271"/>
      <c r="K765" s="207"/>
    </row>
    <row r="766" spans="1:11" ht="15.75" customHeight="1" x14ac:dyDescent="0.25">
      <c r="A766" s="429"/>
      <c r="B766" s="271"/>
      <c r="G766" s="271"/>
      <c r="K766" s="207"/>
    </row>
    <row r="767" spans="1:11" ht="15.75" customHeight="1" x14ac:dyDescent="0.25">
      <c r="A767" s="429"/>
      <c r="B767" s="271"/>
      <c r="G767" s="271"/>
      <c r="K767" s="207"/>
    </row>
    <row r="768" spans="1:11" ht="15.75" customHeight="1" x14ac:dyDescent="0.25">
      <c r="A768" s="429"/>
      <c r="B768" s="271"/>
      <c r="G768" s="271"/>
      <c r="K768" s="207"/>
    </row>
    <row r="769" spans="1:11" ht="15.75" customHeight="1" x14ac:dyDescent="0.25">
      <c r="A769" s="429"/>
      <c r="B769" s="271"/>
      <c r="G769" s="271"/>
      <c r="K769" s="207"/>
    </row>
    <row r="770" spans="1:11" ht="15.75" customHeight="1" x14ac:dyDescent="0.25">
      <c r="A770" s="429"/>
      <c r="B770" s="271"/>
      <c r="G770" s="271"/>
      <c r="K770" s="207"/>
    </row>
    <row r="771" spans="1:11" ht="15.75" customHeight="1" x14ac:dyDescent="0.25">
      <c r="A771" s="429"/>
      <c r="B771" s="271"/>
      <c r="G771" s="271"/>
      <c r="K771" s="207"/>
    </row>
    <row r="772" spans="1:11" ht="15.75" customHeight="1" x14ac:dyDescent="0.25">
      <c r="A772" s="429"/>
      <c r="B772" s="271"/>
      <c r="G772" s="271"/>
      <c r="K772" s="207"/>
    </row>
    <row r="773" spans="1:11" ht="15.75" customHeight="1" x14ac:dyDescent="0.25">
      <c r="A773" s="429"/>
      <c r="B773" s="271"/>
      <c r="G773" s="271"/>
      <c r="K773" s="207"/>
    </row>
    <row r="774" spans="1:11" ht="15.75" customHeight="1" x14ac:dyDescent="0.25">
      <c r="A774" s="429"/>
      <c r="B774" s="271"/>
      <c r="G774" s="271"/>
      <c r="K774" s="207"/>
    </row>
    <row r="775" spans="1:11" ht="15.75" customHeight="1" x14ac:dyDescent="0.25">
      <c r="A775" s="429"/>
      <c r="B775" s="271"/>
      <c r="G775" s="271"/>
      <c r="K775" s="207"/>
    </row>
    <row r="776" spans="1:11" ht="15.75" customHeight="1" x14ac:dyDescent="0.25">
      <c r="A776" s="429"/>
      <c r="B776" s="271"/>
      <c r="G776" s="271"/>
      <c r="K776" s="207"/>
    </row>
    <row r="777" spans="1:11" ht="15.75" customHeight="1" x14ac:dyDescent="0.25">
      <c r="A777" s="429"/>
      <c r="B777" s="271"/>
      <c r="G777" s="271"/>
      <c r="K777" s="207"/>
    </row>
    <row r="778" spans="1:11" ht="15.75" customHeight="1" x14ac:dyDescent="0.25">
      <c r="A778" s="429"/>
      <c r="B778" s="271"/>
      <c r="G778" s="271"/>
      <c r="K778" s="207"/>
    </row>
    <row r="779" spans="1:11" ht="15.75" customHeight="1" x14ac:dyDescent="0.25">
      <c r="A779" s="429"/>
      <c r="B779" s="271"/>
      <c r="G779" s="271"/>
      <c r="K779" s="207"/>
    </row>
    <row r="780" spans="1:11" ht="15.75" customHeight="1" x14ac:dyDescent="0.25">
      <c r="A780" s="429"/>
      <c r="B780" s="271"/>
      <c r="G780" s="271"/>
      <c r="K780" s="207"/>
    </row>
    <row r="781" spans="1:11" ht="15.75" customHeight="1" x14ac:dyDescent="0.25">
      <c r="A781" s="429"/>
      <c r="B781" s="271"/>
      <c r="G781" s="271"/>
      <c r="K781" s="207"/>
    </row>
    <row r="782" spans="1:11" ht="15.75" customHeight="1" x14ac:dyDescent="0.25">
      <c r="A782" s="429"/>
      <c r="B782" s="271"/>
      <c r="G782" s="271"/>
      <c r="K782" s="207"/>
    </row>
    <row r="783" spans="1:11" ht="15.75" customHeight="1" x14ac:dyDescent="0.25">
      <c r="A783" s="429"/>
      <c r="B783" s="271"/>
      <c r="G783" s="271"/>
      <c r="K783" s="207"/>
    </row>
    <row r="784" spans="1:11" ht="15.75" customHeight="1" x14ac:dyDescent="0.25">
      <c r="A784" s="429"/>
      <c r="B784" s="271"/>
      <c r="G784" s="271"/>
      <c r="K784" s="207"/>
    </row>
    <row r="785" spans="1:11" ht="15.75" customHeight="1" x14ac:dyDescent="0.25">
      <c r="A785" s="429"/>
      <c r="B785" s="271"/>
      <c r="G785" s="271"/>
      <c r="K785" s="207"/>
    </row>
    <row r="786" spans="1:11" ht="15.75" customHeight="1" x14ac:dyDescent="0.25">
      <c r="A786" s="429"/>
      <c r="B786" s="271"/>
      <c r="G786" s="271"/>
      <c r="K786" s="207"/>
    </row>
    <row r="787" spans="1:11" ht="15.75" customHeight="1" x14ac:dyDescent="0.25">
      <c r="A787" s="429"/>
      <c r="B787" s="271"/>
      <c r="G787" s="271"/>
      <c r="K787" s="207"/>
    </row>
    <row r="788" spans="1:11" ht="15.75" customHeight="1" x14ac:dyDescent="0.25">
      <c r="A788" s="429"/>
      <c r="B788" s="271"/>
      <c r="G788" s="271"/>
      <c r="K788" s="207"/>
    </row>
    <row r="789" spans="1:11" ht="15.75" customHeight="1" x14ac:dyDescent="0.25">
      <c r="A789" s="429"/>
      <c r="B789" s="271"/>
      <c r="G789" s="271"/>
      <c r="K789" s="207"/>
    </row>
    <row r="790" spans="1:11" ht="15.75" customHeight="1" x14ac:dyDescent="0.25">
      <c r="A790" s="429"/>
      <c r="B790" s="271"/>
      <c r="G790" s="271"/>
      <c r="K790" s="207"/>
    </row>
    <row r="791" spans="1:11" ht="15.75" customHeight="1" x14ac:dyDescent="0.25">
      <c r="A791" s="429"/>
      <c r="B791" s="271"/>
      <c r="G791" s="271"/>
      <c r="K791" s="207"/>
    </row>
    <row r="792" spans="1:11" ht="15.75" customHeight="1" x14ac:dyDescent="0.25">
      <c r="A792" s="429"/>
      <c r="B792" s="271"/>
      <c r="G792" s="271"/>
      <c r="K792" s="207"/>
    </row>
    <row r="793" spans="1:11" ht="15.75" customHeight="1" x14ac:dyDescent="0.25">
      <c r="A793" s="429"/>
      <c r="B793" s="271"/>
      <c r="G793" s="271"/>
      <c r="K793" s="207"/>
    </row>
    <row r="794" spans="1:11" ht="15.75" customHeight="1" x14ac:dyDescent="0.25">
      <c r="A794" s="429"/>
      <c r="B794" s="271"/>
      <c r="G794" s="271"/>
      <c r="K794" s="207"/>
    </row>
    <row r="795" spans="1:11" ht="15.75" customHeight="1" x14ac:dyDescent="0.25">
      <c r="A795" s="429"/>
      <c r="B795" s="271"/>
      <c r="G795" s="271"/>
      <c r="K795" s="207"/>
    </row>
    <row r="796" spans="1:11" ht="15.75" customHeight="1" x14ac:dyDescent="0.25">
      <c r="A796" s="429"/>
      <c r="B796" s="271"/>
      <c r="G796" s="271"/>
      <c r="K796" s="207"/>
    </row>
    <row r="797" spans="1:11" ht="15.75" customHeight="1" x14ac:dyDescent="0.25">
      <c r="A797" s="429"/>
      <c r="B797" s="271"/>
      <c r="G797" s="271"/>
      <c r="K797" s="207"/>
    </row>
    <row r="798" spans="1:11" ht="15.75" customHeight="1" x14ac:dyDescent="0.25">
      <c r="A798" s="429"/>
      <c r="B798" s="271"/>
      <c r="G798" s="271"/>
      <c r="K798" s="207"/>
    </row>
    <row r="799" spans="1:11" ht="15.75" customHeight="1" x14ac:dyDescent="0.25">
      <c r="A799" s="429"/>
      <c r="B799" s="271"/>
      <c r="G799" s="271"/>
      <c r="K799" s="207"/>
    </row>
    <row r="800" spans="1:11" ht="15.75" customHeight="1" x14ac:dyDescent="0.25">
      <c r="A800" s="429"/>
      <c r="B800" s="271"/>
      <c r="G800" s="271"/>
      <c r="K800" s="207"/>
    </row>
    <row r="801" spans="1:11" ht="15.75" customHeight="1" x14ac:dyDescent="0.25">
      <c r="A801" s="429"/>
      <c r="B801" s="271"/>
      <c r="G801" s="271"/>
      <c r="K801" s="207"/>
    </row>
    <row r="802" spans="1:11" ht="15.75" customHeight="1" x14ac:dyDescent="0.25">
      <c r="A802" s="429"/>
      <c r="B802" s="271"/>
      <c r="G802" s="271"/>
      <c r="K802" s="207"/>
    </row>
    <row r="803" spans="1:11" ht="15.75" customHeight="1" x14ac:dyDescent="0.25">
      <c r="A803" s="429"/>
      <c r="B803" s="271"/>
      <c r="G803" s="271"/>
      <c r="K803" s="207"/>
    </row>
    <row r="804" spans="1:11" ht="15.75" customHeight="1" x14ac:dyDescent="0.25">
      <c r="A804" s="429"/>
      <c r="B804" s="271"/>
      <c r="G804" s="271"/>
      <c r="K804" s="207"/>
    </row>
    <row r="805" spans="1:11" ht="15.75" customHeight="1" x14ac:dyDescent="0.25">
      <c r="A805" s="429"/>
      <c r="B805" s="271"/>
      <c r="G805" s="271"/>
      <c r="K805" s="207"/>
    </row>
    <row r="806" spans="1:11" ht="15.75" customHeight="1" x14ac:dyDescent="0.25">
      <c r="A806" s="429"/>
      <c r="B806" s="271"/>
      <c r="G806" s="271"/>
      <c r="K806" s="207"/>
    </row>
    <row r="807" spans="1:11" ht="15.75" customHeight="1" x14ac:dyDescent="0.25">
      <c r="A807" s="429"/>
      <c r="B807" s="271"/>
      <c r="G807" s="271"/>
      <c r="K807" s="207"/>
    </row>
    <row r="808" spans="1:11" ht="15.75" customHeight="1" x14ac:dyDescent="0.25">
      <c r="A808" s="429"/>
      <c r="B808" s="271"/>
      <c r="G808" s="271"/>
      <c r="K808" s="207"/>
    </row>
    <row r="809" spans="1:11" ht="15.75" customHeight="1" x14ac:dyDescent="0.25">
      <c r="A809" s="429"/>
      <c r="B809" s="271"/>
      <c r="G809" s="271"/>
      <c r="K809" s="207"/>
    </row>
    <row r="810" spans="1:11" ht="15.75" customHeight="1" x14ac:dyDescent="0.25">
      <c r="A810" s="429"/>
      <c r="B810" s="271"/>
      <c r="G810" s="271"/>
      <c r="K810" s="207"/>
    </row>
    <row r="811" spans="1:11" ht="15.75" customHeight="1" x14ac:dyDescent="0.25">
      <c r="A811" s="429"/>
      <c r="B811" s="271"/>
      <c r="G811" s="271"/>
      <c r="K811" s="207"/>
    </row>
    <row r="812" spans="1:11" ht="15.75" customHeight="1" x14ac:dyDescent="0.25">
      <c r="A812" s="429"/>
      <c r="B812" s="271"/>
      <c r="G812" s="271"/>
      <c r="K812" s="207"/>
    </row>
    <row r="813" spans="1:11" ht="15.75" customHeight="1" x14ac:dyDescent="0.25">
      <c r="A813" s="429"/>
      <c r="B813" s="271"/>
      <c r="G813" s="271"/>
      <c r="K813" s="207"/>
    </row>
    <row r="814" spans="1:11" ht="15.75" customHeight="1" x14ac:dyDescent="0.25">
      <c r="A814" s="429"/>
      <c r="B814" s="271"/>
      <c r="G814" s="271"/>
      <c r="K814" s="207"/>
    </row>
    <row r="815" spans="1:11" ht="15.75" customHeight="1" x14ac:dyDescent="0.25">
      <c r="A815" s="429"/>
      <c r="B815" s="271"/>
      <c r="G815" s="271"/>
      <c r="K815" s="207"/>
    </row>
    <row r="816" spans="1:11" ht="15.75" customHeight="1" x14ac:dyDescent="0.25">
      <c r="A816" s="429"/>
      <c r="B816" s="271"/>
      <c r="G816" s="271"/>
      <c r="K816" s="207"/>
    </row>
    <row r="817" spans="1:11" ht="15.75" customHeight="1" x14ac:dyDescent="0.25">
      <c r="A817" s="429"/>
      <c r="B817" s="271"/>
      <c r="G817" s="271"/>
      <c r="K817" s="207"/>
    </row>
    <row r="818" spans="1:11" ht="15.75" customHeight="1" x14ac:dyDescent="0.25">
      <c r="A818" s="429"/>
      <c r="B818" s="271"/>
      <c r="G818" s="271"/>
      <c r="K818" s="207"/>
    </row>
    <row r="819" spans="1:11" ht="15.75" customHeight="1" x14ac:dyDescent="0.25">
      <c r="A819" s="429"/>
      <c r="B819" s="271"/>
      <c r="G819" s="271"/>
      <c r="K819" s="207"/>
    </row>
    <row r="820" spans="1:11" ht="15.75" customHeight="1" x14ac:dyDescent="0.25">
      <c r="A820" s="429"/>
      <c r="B820" s="271"/>
      <c r="G820" s="271"/>
      <c r="K820" s="207"/>
    </row>
    <row r="821" spans="1:11" ht="15.75" customHeight="1" x14ac:dyDescent="0.25">
      <c r="A821" s="429"/>
      <c r="B821" s="271"/>
      <c r="G821" s="271"/>
      <c r="K821" s="207"/>
    </row>
    <row r="822" spans="1:11" ht="15.75" customHeight="1" x14ac:dyDescent="0.25">
      <c r="A822" s="429"/>
      <c r="B822" s="271"/>
      <c r="G822" s="271"/>
      <c r="K822" s="207"/>
    </row>
    <row r="823" spans="1:11" ht="15.75" customHeight="1" x14ac:dyDescent="0.25">
      <c r="A823" s="429"/>
      <c r="B823" s="271"/>
      <c r="G823" s="271"/>
      <c r="K823" s="207"/>
    </row>
    <row r="824" spans="1:11" ht="15.75" customHeight="1" x14ac:dyDescent="0.25">
      <c r="A824" s="429"/>
      <c r="B824" s="271"/>
      <c r="G824" s="271"/>
      <c r="K824" s="207"/>
    </row>
    <row r="825" spans="1:11" ht="15.75" customHeight="1" x14ac:dyDescent="0.25">
      <c r="A825" s="429"/>
      <c r="B825" s="271"/>
      <c r="G825" s="271"/>
      <c r="K825" s="207"/>
    </row>
    <row r="826" spans="1:11" ht="15.75" customHeight="1" x14ac:dyDescent="0.25">
      <c r="A826" s="429"/>
      <c r="B826" s="271"/>
      <c r="G826" s="271"/>
      <c r="K826" s="207"/>
    </row>
    <row r="827" spans="1:11" ht="15.75" customHeight="1" x14ac:dyDescent="0.25">
      <c r="A827" s="429"/>
      <c r="B827" s="271"/>
      <c r="G827" s="271"/>
      <c r="K827" s="207"/>
    </row>
    <row r="828" spans="1:11" ht="15.75" customHeight="1" x14ac:dyDescent="0.25">
      <c r="A828" s="429"/>
      <c r="B828" s="271"/>
      <c r="G828" s="271"/>
      <c r="K828" s="207"/>
    </row>
    <row r="829" spans="1:11" ht="15.75" customHeight="1" x14ac:dyDescent="0.25">
      <c r="A829" s="429"/>
      <c r="B829" s="271"/>
      <c r="G829" s="271"/>
      <c r="K829" s="207"/>
    </row>
    <row r="830" spans="1:11" ht="15.75" customHeight="1" x14ac:dyDescent="0.25">
      <c r="A830" s="429"/>
      <c r="B830" s="271"/>
      <c r="G830" s="271"/>
      <c r="K830" s="207"/>
    </row>
    <row r="831" spans="1:11" ht="15.75" customHeight="1" x14ac:dyDescent="0.25">
      <c r="A831" s="429"/>
      <c r="B831" s="271"/>
      <c r="G831" s="271"/>
      <c r="K831" s="207"/>
    </row>
    <row r="832" spans="1:11" ht="15.75" customHeight="1" x14ac:dyDescent="0.25">
      <c r="A832" s="429"/>
      <c r="B832" s="271"/>
      <c r="G832" s="271"/>
      <c r="K832" s="207"/>
    </row>
    <row r="833" spans="1:11" ht="15.75" customHeight="1" x14ac:dyDescent="0.25">
      <c r="A833" s="429"/>
      <c r="B833" s="271"/>
      <c r="G833" s="271"/>
      <c r="K833" s="207"/>
    </row>
    <row r="834" spans="1:11" ht="15.75" customHeight="1" x14ac:dyDescent="0.25">
      <c r="A834" s="429"/>
      <c r="B834" s="271"/>
      <c r="G834" s="271"/>
      <c r="K834" s="207"/>
    </row>
    <row r="835" spans="1:11" ht="15.75" customHeight="1" x14ac:dyDescent="0.25">
      <c r="A835" s="429"/>
      <c r="B835" s="271"/>
      <c r="G835" s="271"/>
      <c r="K835" s="207"/>
    </row>
    <row r="836" spans="1:11" ht="15.75" customHeight="1" x14ac:dyDescent="0.25">
      <c r="A836" s="429"/>
      <c r="B836" s="271"/>
      <c r="G836" s="271"/>
      <c r="K836" s="207"/>
    </row>
    <row r="837" spans="1:11" ht="15.75" customHeight="1" x14ac:dyDescent="0.25">
      <c r="A837" s="429"/>
      <c r="B837" s="271"/>
      <c r="G837" s="271"/>
      <c r="K837" s="207"/>
    </row>
    <row r="838" spans="1:11" ht="15.75" customHeight="1" x14ac:dyDescent="0.25">
      <c r="A838" s="429"/>
      <c r="B838" s="271"/>
      <c r="G838" s="271"/>
      <c r="K838" s="207"/>
    </row>
    <row r="839" spans="1:11" ht="15.75" customHeight="1" x14ac:dyDescent="0.25">
      <c r="A839" s="429"/>
      <c r="B839" s="271"/>
      <c r="G839" s="271"/>
      <c r="K839" s="207"/>
    </row>
    <row r="840" spans="1:11" ht="15.75" customHeight="1" x14ac:dyDescent="0.25">
      <c r="A840" s="429"/>
      <c r="B840" s="271"/>
      <c r="G840" s="271"/>
      <c r="K840" s="207"/>
    </row>
    <row r="841" spans="1:11" ht="15.75" customHeight="1" x14ac:dyDescent="0.25">
      <c r="A841" s="429"/>
      <c r="B841" s="271"/>
      <c r="G841" s="271"/>
      <c r="K841" s="207"/>
    </row>
    <row r="842" spans="1:11" ht="15.75" customHeight="1" x14ac:dyDescent="0.25">
      <c r="A842" s="429"/>
      <c r="B842" s="271"/>
      <c r="G842" s="271"/>
      <c r="K842" s="207"/>
    </row>
    <row r="843" spans="1:11" ht="15.75" customHeight="1" x14ac:dyDescent="0.25">
      <c r="A843" s="429"/>
      <c r="B843" s="271"/>
      <c r="G843" s="271"/>
      <c r="K843" s="207"/>
    </row>
    <row r="844" spans="1:11" ht="15.75" customHeight="1" x14ac:dyDescent="0.25">
      <c r="A844" s="429"/>
      <c r="B844" s="271"/>
      <c r="G844" s="271"/>
      <c r="K844" s="207"/>
    </row>
    <row r="845" spans="1:11" ht="15.75" customHeight="1" x14ac:dyDescent="0.25">
      <c r="A845" s="429"/>
      <c r="B845" s="271"/>
      <c r="G845" s="271"/>
      <c r="K845" s="207"/>
    </row>
    <row r="846" spans="1:11" ht="15.75" customHeight="1" x14ac:dyDescent="0.25">
      <c r="A846" s="429"/>
      <c r="B846" s="271"/>
      <c r="G846" s="271"/>
      <c r="K846" s="207"/>
    </row>
    <row r="847" spans="1:11" ht="15.75" customHeight="1" x14ac:dyDescent="0.25">
      <c r="A847" s="429"/>
      <c r="B847" s="271"/>
      <c r="G847" s="271"/>
      <c r="K847" s="207"/>
    </row>
    <row r="848" spans="1:11" ht="15.75" customHeight="1" x14ac:dyDescent="0.25">
      <c r="A848" s="429"/>
      <c r="B848" s="271"/>
      <c r="G848" s="271"/>
      <c r="K848" s="207"/>
    </row>
    <row r="849" spans="1:11" ht="15.75" customHeight="1" x14ac:dyDescent="0.25">
      <c r="A849" s="429"/>
      <c r="B849" s="271"/>
      <c r="G849" s="271"/>
      <c r="K849" s="207"/>
    </row>
    <row r="850" spans="1:11" ht="15.75" customHeight="1" x14ac:dyDescent="0.25">
      <c r="A850" s="429"/>
      <c r="B850" s="271"/>
      <c r="G850" s="271"/>
      <c r="K850" s="207"/>
    </row>
    <row r="851" spans="1:11" ht="15.75" customHeight="1" x14ac:dyDescent="0.25">
      <c r="A851" s="429"/>
      <c r="B851" s="271"/>
      <c r="G851" s="271"/>
      <c r="K851" s="207"/>
    </row>
    <row r="852" spans="1:11" ht="15.75" customHeight="1" x14ac:dyDescent="0.25">
      <c r="A852" s="429"/>
      <c r="B852" s="271"/>
      <c r="G852" s="271"/>
      <c r="K852" s="207"/>
    </row>
    <row r="853" spans="1:11" ht="15.75" customHeight="1" x14ac:dyDescent="0.25">
      <c r="A853" s="429"/>
      <c r="B853" s="271"/>
      <c r="G853" s="271"/>
      <c r="K853" s="207"/>
    </row>
    <row r="854" spans="1:11" ht="15.75" customHeight="1" x14ac:dyDescent="0.25">
      <c r="A854" s="429"/>
      <c r="B854" s="271"/>
      <c r="G854" s="271"/>
      <c r="K854" s="207"/>
    </row>
    <row r="855" spans="1:11" ht="15.75" customHeight="1" x14ac:dyDescent="0.25">
      <c r="A855" s="429"/>
      <c r="B855" s="271"/>
      <c r="G855" s="271"/>
      <c r="K855" s="207"/>
    </row>
    <row r="856" spans="1:11" ht="15.75" customHeight="1" x14ac:dyDescent="0.25">
      <c r="A856" s="429"/>
      <c r="B856" s="271"/>
      <c r="G856" s="271"/>
      <c r="K856" s="207"/>
    </row>
    <row r="857" spans="1:11" ht="15.75" customHeight="1" x14ac:dyDescent="0.25">
      <c r="A857" s="429"/>
      <c r="B857" s="271"/>
      <c r="G857" s="271"/>
      <c r="K857" s="207"/>
    </row>
    <row r="858" spans="1:11" ht="15.75" customHeight="1" x14ac:dyDescent="0.25">
      <c r="A858" s="429"/>
      <c r="B858" s="271"/>
      <c r="G858" s="271"/>
      <c r="K858" s="207"/>
    </row>
    <row r="859" spans="1:11" ht="15.75" customHeight="1" x14ac:dyDescent="0.25">
      <c r="A859" s="429"/>
      <c r="B859" s="271"/>
      <c r="G859" s="271"/>
      <c r="K859" s="207"/>
    </row>
    <row r="860" spans="1:11" ht="15.75" customHeight="1" x14ac:dyDescent="0.25">
      <c r="A860" s="429"/>
      <c r="B860" s="271"/>
      <c r="G860" s="271"/>
      <c r="K860" s="207"/>
    </row>
    <row r="861" spans="1:11" ht="15.75" customHeight="1" x14ac:dyDescent="0.25">
      <c r="A861" s="429"/>
      <c r="B861" s="271"/>
      <c r="G861" s="271"/>
      <c r="K861" s="207"/>
    </row>
    <row r="862" spans="1:11" ht="15.75" customHeight="1" x14ac:dyDescent="0.25">
      <c r="A862" s="429"/>
      <c r="B862" s="271"/>
      <c r="G862" s="271"/>
      <c r="K862" s="207"/>
    </row>
    <row r="863" spans="1:11" ht="15.75" customHeight="1" x14ac:dyDescent="0.25">
      <c r="A863" s="429"/>
      <c r="B863" s="271"/>
      <c r="G863" s="271"/>
      <c r="K863" s="207"/>
    </row>
    <row r="864" spans="1:11" ht="15.75" customHeight="1" x14ac:dyDescent="0.25">
      <c r="A864" s="429"/>
      <c r="B864" s="271"/>
      <c r="G864" s="271"/>
      <c r="K864" s="207"/>
    </row>
    <row r="865" spans="1:11" ht="15.75" customHeight="1" x14ac:dyDescent="0.25">
      <c r="A865" s="429"/>
      <c r="B865" s="271"/>
      <c r="G865" s="271"/>
      <c r="K865" s="207"/>
    </row>
    <row r="866" spans="1:11" ht="15.75" customHeight="1" x14ac:dyDescent="0.25">
      <c r="A866" s="429"/>
      <c r="B866" s="271"/>
      <c r="G866" s="271"/>
      <c r="K866" s="207"/>
    </row>
    <row r="867" spans="1:11" ht="15.75" customHeight="1" x14ac:dyDescent="0.25">
      <c r="A867" s="429"/>
      <c r="B867" s="271"/>
      <c r="G867" s="271"/>
      <c r="K867" s="207"/>
    </row>
    <row r="868" spans="1:11" ht="15.75" customHeight="1" x14ac:dyDescent="0.25">
      <c r="A868" s="429"/>
      <c r="B868" s="271"/>
      <c r="G868" s="271"/>
      <c r="K868" s="207"/>
    </row>
    <row r="869" spans="1:11" ht="15.75" customHeight="1" x14ac:dyDescent="0.25">
      <c r="A869" s="429"/>
      <c r="B869" s="271"/>
      <c r="G869" s="271"/>
      <c r="K869" s="207"/>
    </row>
    <row r="870" spans="1:11" ht="15.75" customHeight="1" x14ac:dyDescent="0.25">
      <c r="A870" s="429"/>
      <c r="B870" s="271"/>
      <c r="G870" s="271"/>
      <c r="K870" s="207"/>
    </row>
    <row r="871" spans="1:11" ht="15.75" customHeight="1" x14ac:dyDescent="0.25">
      <c r="A871" s="429"/>
      <c r="B871" s="271"/>
      <c r="G871" s="271"/>
      <c r="K871" s="207"/>
    </row>
    <row r="872" spans="1:11" ht="15.75" customHeight="1" x14ac:dyDescent="0.25">
      <c r="A872" s="429"/>
      <c r="B872" s="271"/>
      <c r="G872" s="271"/>
      <c r="K872" s="207"/>
    </row>
    <row r="873" spans="1:11" ht="15.75" customHeight="1" x14ac:dyDescent="0.25">
      <c r="A873" s="429"/>
      <c r="B873" s="271"/>
      <c r="G873" s="271"/>
      <c r="K873" s="207"/>
    </row>
    <row r="874" spans="1:11" ht="15.75" customHeight="1" x14ac:dyDescent="0.25">
      <c r="A874" s="429"/>
      <c r="B874" s="271"/>
      <c r="G874" s="271"/>
      <c r="K874" s="207"/>
    </row>
    <row r="875" spans="1:11" ht="15.75" customHeight="1" x14ac:dyDescent="0.25">
      <c r="A875" s="429"/>
      <c r="B875" s="271"/>
      <c r="G875" s="271"/>
      <c r="K875" s="207"/>
    </row>
    <row r="876" spans="1:11" ht="15.75" customHeight="1" x14ac:dyDescent="0.25">
      <c r="A876" s="429"/>
      <c r="B876" s="271"/>
      <c r="G876" s="271"/>
      <c r="K876" s="207"/>
    </row>
    <row r="877" spans="1:11" ht="15.75" customHeight="1" x14ac:dyDescent="0.25">
      <c r="A877" s="429"/>
      <c r="B877" s="271"/>
      <c r="G877" s="271"/>
      <c r="K877" s="207"/>
    </row>
    <row r="878" spans="1:11" ht="15.75" customHeight="1" x14ac:dyDescent="0.25">
      <c r="A878" s="429"/>
      <c r="B878" s="271"/>
      <c r="G878" s="271"/>
      <c r="K878" s="207"/>
    </row>
    <row r="879" spans="1:11" ht="15.75" customHeight="1" x14ac:dyDescent="0.25">
      <c r="A879" s="429"/>
      <c r="B879" s="271"/>
      <c r="G879" s="271"/>
      <c r="K879" s="207"/>
    </row>
    <row r="880" spans="1:11" ht="15.75" customHeight="1" x14ac:dyDescent="0.25">
      <c r="A880" s="429"/>
      <c r="B880" s="271"/>
      <c r="G880" s="271"/>
      <c r="K880" s="207"/>
    </row>
    <row r="881" spans="1:11" ht="15.75" customHeight="1" x14ac:dyDescent="0.25">
      <c r="A881" s="429"/>
      <c r="B881" s="271"/>
      <c r="G881" s="271"/>
      <c r="K881" s="207"/>
    </row>
    <row r="882" spans="1:11" ht="15.75" customHeight="1" x14ac:dyDescent="0.25">
      <c r="A882" s="429"/>
      <c r="B882" s="271"/>
      <c r="G882" s="271"/>
      <c r="K882" s="207"/>
    </row>
    <row r="883" spans="1:11" ht="15.75" customHeight="1" x14ac:dyDescent="0.25">
      <c r="A883" s="429"/>
      <c r="B883" s="271"/>
      <c r="G883" s="271"/>
      <c r="K883" s="207"/>
    </row>
    <row r="884" spans="1:11" ht="15.75" customHeight="1" x14ac:dyDescent="0.25">
      <c r="A884" s="429"/>
      <c r="B884" s="271"/>
      <c r="G884" s="271"/>
      <c r="K884" s="207"/>
    </row>
    <row r="885" spans="1:11" ht="15.75" customHeight="1" x14ac:dyDescent="0.25">
      <c r="A885" s="429"/>
      <c r="B885" s="271"/>
      <c r="G885" s="271"/>
      <c r="K885" s="207"/>
    </row>
    <row r="886" spans="1:11" ht="15.75" customHeight="1" x14ac:dyDescent="0.25">
      <c r="A886" s="429"/>
      <c r="B886" s="271"/>
      <c r="G886" s="271"/>
      <c r="K886" s="207"/>
    </row>
    <row r="887" spans="1:11" ht="15.75" customHeight="1" x14ac:dyDescent="0.25">
      <c r="A887" s="429"/>
      <c r="B887" s="271"/>
      <c r="G887" s="271"/>
      <c r="K887" s="207"/>
    </row>
    <row r="888" spans="1:11" ht="15.75" customHeight="1" x14ac:dyDescent="0.25">
      <c r="A888" s="429"/>
      <c r="B888" s="271"/>
      <c r="G888" s="271"/>
      <c r="K888" s="207"/>
    </row>
    <row r="889" spans="1:11" ht="15.75" customHeight="1" x14ac:dyDescent="0.25">
      <c r="A889" s="429"/>
      <c r="B889" s="271"/>
      <c r="G889" s="271"/>
      <c r="K889" s="207"/>
    </row>
    <row r="890" spans="1:11" ht="15.75" customHeight="1" x14ac:dyDescent="0.25">
      <c r="A890" s="429"/>
      <c r="B890" s="271"/>
      <c r="G890" s="271"/>
      <c r="K890" s="207"/>
    </row>
    <row r="891" spans="1:11" ht="15.75" customHeight="1" x14ac:dyDescent="0.25">
      <c r="A891" s="429"/>
      <c r="B891" s="271"/>
      <c r="G891" s="271"/>
      <c r="K891" s="207"/>
    </row>
    <row r="892" spans="1:11" ht="15.75" customHeight="1" x14ac:dyDescent="0.25">
      <c r="A892" s="429"/>
      <c r="B892" s="271"/>
      <c r="G892" s="271"/>
      <c r="K892" s="207"/>
    </row>
    <row r="893" spans="1:11" ht="15.75" customHeight="1" x14ac:dyDescent="0.25">
      <c r="A893" s="429"/>
      <c r="B893" s="271"/>
      <c r="G893" s="271"/>
      <c r="K893" s="207"/>
    </row>
    <row r="894" spans="1:11" ht="15.75" customHeight="1" x14ac:dyDescent="0.25">
      <c r="A894" s="429"/>
      <c r="B894" s="271"/>
      <c r="G894" s="271"/>
      <c r="K894" s="207"/>
    </row>
    <row r="895" spans="1:11" ht="15.75" customHeight="1" x14ac:dyDescent="0.25">
      <c r="A895" s="429"/>
      <c r="B895" s="271"/>
      <c r="G895" s="271"/>
      <c r="K895" s="207"/>
    </row>
    <row r="896" spans="1:11" ht="15.75" customHeight="1" x14ac:dyDescent="0.25">
      <c r="A896" s="429"/>
      <c r="B896" s="271"/>
      <c r="G896" s="271"/>
      <c r="K896" s="207"/>
    </row>
    <row r="897" spans="1:11" ht="15.75" customHeight="1" x14ac:dyDescent="0.25">
      <c r="A897" s="429"/>
      <c r="B897" s="271"/>
      <c r="G897" s="271"/>
      <c r="K897" s="207"/>
    </row>
    <row r="898" spans="1:11" ht="15.75" customHeight="1" x14ac:dyDescent="0.25">
      <c r="A898" s="429"/>
      <c r="B898" s="271"/>
      <c r="G898" s="271"/>
      <c r="K898" s="207"/>
    </row>
    <row r="899" spans="1:11" ht="15.75" customHeight="1" x14ac:dyDescent="0.25">
      <c r="A899" s="429"/>
      <c r="B899" s="271"/>
      <c r="G899" s="271"/>
      <c r="K899" s="207"/>
    </row>
    <row r="900" spans="1:11" ht="15.75" customHeight="1" x14ac:dyDescent="0.25">
      <c r="A900" s="429"/>
      <c r="B900" s="271"/>
      <c r="G900" s="271"/>
      <c r="K900" s="207"/>
    </row>
    <row r="901" spans="1:11" ht="15.75" customHeight="1" x14ac:dyDescent="0.25">
      <c r="A901" s="429"/>
      <c r="B901" s="271"/>
      <c r="G901" s="271"/>
      <c r="K901" s="207"/>
    </row>
    <row r="902" spans="1:11" ht="15.75" customHeight="1" x14ac:dyDescent="0.25">
      <c r="A902" s="429"/>
      <c r="B902" s="271"/>
      <c r="G902" s="271"/>
      <c r="K902" s="207"/>
    </row>
    <row r="903" spans="1:11" ht="15.75" customHeight="1" x14ac:dyDescent="0.25">
      <c r="A903" s="429"/>
      <c r="B903" s="271"/>
      <c r="G903" s="271"/>
      <c r="K903" s="207"/>
    </row>
    <row r="904" spans="1:11" ht="15.75" customHeight="1" x14ac:dyDescent="0.25">
      <c r="A904" s="429"/>
      <c r="B904" s="271"/>
      <c r="G904" s="271"/>
      <c r="K904" s="207"/>
    </row>
    <row r="905" spans="1:11" ht="15.75" customHeight="1" x14ac:dyDescent="0.25">
      <c r="A905" s="429"/>
      <c r="B905" s="271"/>
      <c r="G905" s="271"/>
      <c r="K905" s="207"/>
    </row>
    <row r="906" spans="1:11" ht="15.75" customHeight="1" x14ac:dyDescent="0.25">
      <c r="A906" s="429"/>
      <c r="B906" s="271"/>
      <c r="G906" s="271"/>
      <c r="K906" s="207"/>
    </row>
    <row r="907" spans="1:11" ht="15.75" customHeight="1" x14ac:dyDescent="0.25">
      <c r="A907" s="429"/>
      <c r="B907" s="271"/>
      <c r="G907" s="271"/>
      <c r="K907" s="207"/>
    </row>
    <row r="908" spans="1:11" ht="15.75" customHeight="1" x14ac:dyDescent="0.25">
      <c r="A908" s="429"/>
      <c r="B908" s="271"/>
      <c r="G908" s="271"/>
      <c r="K908" s="207"/>
    </row>
    <row r="909" spans="1:11" ht="15.75" customHeight="1" x14ac:dyDescent="0.25">
      <c r="A909" s="429"/>
      <c r="B909" s="271"/>
      <c r="G909" s="271"/>
      <c r="K909" s="207"/>
    </row>
    <row r="910" spans="1:11" ht="15.75" customHeight="1" x14ac:dyDescent="0.25">
      <c r="A910" s="429"/>
      <c r="B910" s="271"/>
      <c r="G910" s="271"/>
      <c r="K910" s="207"/>
    </row>
    <row r="911" spans="1:11" ht="15.75" customHeight="1" x14ac:dyDescent="0.25">
      <c r="A911" s="429"/>
      <c r="B911" s="271"/>
      <c r="G911" s="271"/>
      <c r="K911" s="207"/>
    </row>
    <row r="912" spans="1:11" ht="15.75" customHeight="1" x14ac:dyDescent="0.25">
      <c r="A912" s="429"/>
      <c r="B912" s="271"/>
      <c r="G912" s="271"/>
      <c r="K912" s="207"/>
    </row>
    <row r="913" spans="1:11" ht="15.75" customHeight="1" x14ac:dyDescent="0.25">
      <c r="A913" s="429"/>
      <c r="B913" s="271"/>
      <c r="G913" s="271"/>
      <c r="K913" s="207"/>
    </row>
    <row r="914" spans="1:11" ht="15.75" customHeight="1" x14ac:dyDescent="0.25">
      <c r="A914" s="429"/>
      <c r="B914" s="271"/>
      <c r="G914" s="271"/>
      <c r="K914" s="207"/>
    </row>
    <row r="915" spans="1:11" ht="15.75" customHeight="1" x14ac:dyDescent="0.25">
      <c r="A915" s="429"/>
      <c r="B915" s="271"/>
      <c r="G915" s="271"/>
      <c r="K915" s="207"/>
    </row>
    <row r="916" spans="1:11" ht="15.75" customHeight="1" x14ac:dyDescent="0.25">
      <c r="A916" s="429"/>
      <c r="B916" s="271"/>
      <c r="G916" s="271"/>
      <c r="K916" s="207"/>
    </row>
    <row r="917" spans="1:11" ht="15.75" customHeight="1" x14ac:dyDescent="0.25">
      <c r="A917" s="429"/>
      <c r="B917" s="271"/>
      <c r="G917" s="271"/>
      <c r="K917" s="207"/>
    </row>
    <row r="918" spans="1:11" ht="15.75" customHeight="1" x14ac:dyDescent="0.25">
      <c r="A918" s="429"/>
      <c r="B918" s="271"/>
      <c r="G918" s="271"/>
      <c r="K918" s="207"/>
    </row>
    <row r="919" spans="1:11" ht="15.75" customHeight="1" x14ac:dyDescent="0.25">
      <c r="A919" s="429"/>
      <c r="B919" s="271"/>
      <c r="G919" s="271"/>
      <c r="K919" s="207"/>
    </row>
    <row r="920" spans="1:11" ht="15.75" customHeight="1" x14ac:dyDescent="0.25">
      <c r="A920" s="429"/>
      <c r="B920" s="271"/>
      <c r="G920" s="271"/>
      <c r="K920" s="207"/>
    </row>
    <row r="921" spans="1:11" ht="15.75" customHeight="1" x14ac:dyDescent="0.25">
      <c r="A921" s="429"/>
      <c r="B921" s="271"/>
      <c r="G921" s="271"/>
      <c r="K921" s="207"/>
    </row>
    <row r="922" spans="1:11" ht="15.75" customHeight="1" x14ac:dyDescent="0.25">
      <c r="A922" s="429"/>
      <c r="B922" s="271"/>
      <c r="G922" s="271"/>
      <c r="K922" s="207"/>
    </row>
    <row r="923" spans="1:11" ht="15.75" customHeight="1" x14ac:dyDescent="0.25">
      <c r="A923" s="429"/>
      <c r="B923" s="271"/>
      <c r="G923" s="271"/>
      <c r="K923" s="207"/>
    </row>
    <row r="924" spans="1:11" ht="15.75" customHeight="1" x14ac:dyDescent="0.25">
      <c r="A924" s="429"/>
      <c r="B924" s="271"/>
      <c r="G924" s="271"/>
      <c r="K924" s="207"/>
    </row>
    <row r="925" spans="1:11" ht="15.75" customHeight="1" x14ac:dyDescent="0.25">
      <c r="A925" s="429"/>
      <c r="B925" s="271"/>
      <c r="G925" s="271"/>
      <c r="K925" s="207"/>
    </row>
    <row r="926" spans="1:11" ht="15.75" customHeight="1" x14ac:dyDescent="0.25">
      <c r="A926" s="429"/>
      <c r="B926" s="271"/>
      <c r="G926" s="271"/>
      <c r="K926" s="207"/>
    </row>
    <row r="927" spans="1:11" ht="15.75" customHeight="1" x14ac:dyDescent="0.25">
      <c r="A927" s="429"/>
      <c r="B927" s="271"/>
      <c r="G927" s="271"/>
      <c r="K927" s="207"/>
    </row>
    <row r="928" spans="1:11" ht="15.75" customHeight="1" x14ac:dyDescent="0.25">
      <c r="A928" s="429"/>
      <c r="B928" s="271"/>
      <c r="G928" s="271"/>
      <c r="K928" s="207"/>
    </row>
    <row r="929" spans="1:11" ht="15.75" customHeight="1" x14ac:dyDescent="0.25">
      <c r="A929" s="429"/>
      <c r="B929" s="271"/>
      <c r="G929" s="271"/>
      <c r="K929" s="207"/>
    </row>
    <row r="930" spans="1:11" ht="15.75" customHeight="1" x14ac:dyDescent="0.25">
      <c r="A930" s="429"/>
      <c r="B930" s="271"/>
      <c r="G930" s="271"/>
      <c r="K930" s="207"/>
    </row>
    <row r="931" spans="1:11" ht="15.75" customHeight="1" x14ac:dyDescent="0.25">
      <c r="A931" s="429"/>
      <c r="B931" s="271"/>
      <c r="G931" s="271"/>
      <c r="K931" s="207"/>
    </row>
    <row r="932" spans="1:11" ht="15.75" customHeight="1" x14ac:dyDescent="0.25">
      <c r="A932" s="429"/>
      <c r="B932" s="271"/>
      <c r="G932" s="271"/>
      <c r="K932" s="207"/>
    </row>
    <row r="933" spans="1:11" ht="15.75" customHeight="1" x14ac:dyDescent="0.25">
      <c r="A933" s="429"/>
      <c r="B933" s="271"/>
      <c r="G933" s="271"/>
      <c r="K933" s="207"/>
    </row>
    <row r="934" spans="1:11" ht="15.75" customHeight="1" x14ac:dyDescent="0.25">
      <c r="A934" s="429"/>
      <c r="B934" s="271"/>
      <c r="G934" s="271"/>
      <c r="K934" s="207"/>
    </row>
    <row r="935" spans="1:11" ht="15.75" customHeight="1" x14ac:dyDescent="0.25">
      <c r="A935" s="429"/>
      <c r="B935" s="271"/>
      <c r="G935" s="271"/>
      <c r="K935" s="207"/>
    </row>
    <row r="936" spans="1:11" ht="15.75" customHeight="1" x14ac:dyDescent="0.25">
      <c r="A936" s="429"/>
      <c r="B936" s="271"/>
      <c r="G936" s="271"/>
      <c r="K936" s="207"/>
    </row>
    <row r="937" spans="1:11" ht="15.75" customHeight="1" x14ac:dyDescent="0.25">
      <c r="A937" s="429"/>
      <c r="B937" s="271"/>
      <c r="G937" s="271"/>
      <c r="K937" s="207"/>
    </row>
    <row r="938" spans="1:11" ht="15.75" customHeight="1" x14ac:dyDescent="0.25">
      <c r="A938" s="429"/>
      <c r="B938" s="271"/>
      <c r="G938" s="271"/>
      <c r="K938" s="207"/>
    </row>
    <row r="939" spans="1:11" ht="15.75" customHeight="1" x14ac:dyDescent="0.25">
      <c r="A939" s="429"/>
      <c r="B939" s="271"/>
      <c r="G939" s="271"/>
      <c r="K939" s="207"/>
    </row>
    <row r="940" spans="1:11" ht="15.75" customHeight="1" x14ac:dyDescent="0.25">
      <c r="A940" s="429"/>
      <c r="B940" s="271"/>
      <c r="G940" s="271"/>
      <c r="K940" s="207"/>
    </row>
    <row r="941" spans="1:11" ht="15.75" customHeight="1" x14ac:dyDescent="0.25">
      <c r="A941" s="429"/>
      <c r="B941" s="271"/>
      <c r="G941" s="271"/>
      <c r="K941" s="207"/>
    </row>
    <row r="942" spans="1:11" ht="15.75" customHeight="1" x14ac:dyDescent="0.25">
      <c r="A942" s="429"/>
      <c r="B942" s="271"/>
      <c r="G942" s="271"/>
      <c r="K942" s="207"/>
    </row>
    <row r="943" spans="1:11" ht="15.75" customHeight="1" x14ac:dyDescent="0.25">
      <c r="A943" s="429"/>
      <c r="B943" s="271"/>
      <c r="G943" s="271"/>
      <c r="K943" s="207"/>
    </row>
    <row r="944" spans="1:11" ht="15.75" customHeight="1" x14ac:dyDescent="0.25">
      <c r="A944" s="429"/>
      <c r="B944" s="271"/>
      <c r="G944" s="271"/>
      <c r="K944" s="207"/>
    </row>
    <row r="945" spans="1:11" ht="15.75" customHeight="1" x14ac:dyDescent="0.25">
      <c r="A945" s="429"/>
      <c r="B945" s="271"/>
      <c r="G945" s="271"/>
      <c r="K945" s="207"/>
    </row>
    <row r="946" spans="1:11" ht="15.75" customHeight="1" x14ac:dyDescent="0.25">
      <c r="A946" s="429"/>
      <c r="B946" s="271"/>
      <c r="G946" s="271"/>
      <c r="K946" s="207"/>
    </row>
    <row r="947" spans="1:11" ht="15.75" customHeight="1" x14ac:dyDescent="0.25">
      <c r="A947" s="429"/>
      <c r="B947" s="271"/>
      <c r="G947" s="271"/>
      <c r="K947" s="207"/>
    </row>
    <row r="948" spans="1:11" ht="15.75" customHeight="1" x14ac:dyDescent="0.25">
      <c r="A948" s="429"/>
      <c r="B948" s="271"/>
      <c r="G948" s="271"/>
      <c r="K948" s="207"/>
    </row>
    <row r="949" spans="1:11" ht="15.75" customHeight="1" x14ac:dyDescent="0.25">
      <c r="A949" s="429"/>
      <c r="B949" s="271"/>
      <c r="G949" s="271"/>
      <c r="K949" s="207"/>
    </row>
    <row r="950" spans="1:11" ht="15.75" customHeight="1" x14ac:dyDescent="0.25">
      <c r="A950" s="429"/>
      <c r="B950" s="271"/>
      <c r="G950" s="271"/>
      <c r="K950" s="207"/>
    </row>
    <row r="951" spans="1:11" ht="15.75" customHeight="1" x14ac:dyDescent="0.25">
      <c r="A951" s="429"/>
      <c r="B951" s="271"/>
      <c r="G951" s="271"/>
      <c r="K951" s="207"/>
    </row>
    <row r="952" spans="1:11" ht="15.75" customHeight="1" x14ac:dyDescent="0.25">
      <c r="A952" s="429"/>
      <c r="B952" s="271"/>
      <c r="G952" s="271"/>
      <c r="K952" s="207"/>
    </row>
    <row r="953" spans="1:11" ht="15.75" customHeight="1" x14ac:dyDescent="0.25">
      <c r="A953" s="429"/>
      <c r="B953" s="271"/>
      <c r="G953" s="271"/>
      <c r="K953" s="207"/>
    </row>
    <row r="954" spans="1:11" ht="15.75" customHeight="1" x14ac:dyDescent="0.25">
      <c r="A954" s="429"/>
      <c r="B954" s="271"/>
      <c r="G954" s="271"/>
      <c r="K954" s="207"/>
    </row>
    <row r="955" spans="1:11" ht="15.75" customHeight="1" x14ac:dyDescent="0.25">
      <c r="A955" s="429"/>
      <c r="B955" s="271"/>
      <c r="G955" s="271"/>
      <c r="K955" s="207"/>
    </row>
    <row r="956" spans="1:11" ht="15.75" customHeight="1" x14ac:dyDescent="0.25">
      <c r="A956" s="429"/>
      <c r="B956" s="271"/>
      <c r="G956" s="271"/>
      <c r="K956" s="207"/>
    </row>
    <row r="957" spans="1:11" ht="15.75" customHeight="1" x14ac:dyDescent="0.25">
      <c r="A957" s="429"/>
      <c r="B957" s="271"/>
      <c r="G957" s="271"/>
      <c r="K957" s="207"/>
    </row>
    <row r="958" spans="1:11" ht="15.75" customHeight="1" x14ac:dyDescent="0.25">
      <c r="A958" s="429"/>
      <c r="B958" s="271"/>
      <c r="G958" s="271"/>
      <c r="K958" s="207"/>
    </row>
    <row r="959" spans="1:11" ht="15.75" customHeight="1" x14ac:dyDescent="0.25">
      <c r="A959" s="429"/>
      <c r="B959" s="271"/>
      <c r="G959" s="271"/>
      <c r="K959" s="207"/>
    </row>
    <row r="960" spans="1:11" ht="15.75" customHeight="1" x14ac:dyDescent="0.25">
      <c r="A960" s="429"/>
      <c r="B960" s="271"/>
      <c r="G960" s="271"/>
      <c r="K960" s="207"/>
    </row>
    <row r="961" spans="1:11" ht="15.75" customHeight="1" x14ac:dyDescent="0.25">
      <c r="A961" s="429"/>
      <c r="B961" s="271"/>
      <c r="G961" s="271"/>
      <c r="K961" s="207"/>
    </row>
    <row r="962" spans="1:11" ht="15.75" customHeight="1" x14ac:dyDescent="0.25">
      <c r="A962" s="429"/>
      <c r="B962" s="271"/>
      <c r="G962" s="271"/>
      <c r="K962" s="207"/>
    </row>
    <row r="963" spans="1:11" ht="15.75" customHeight="1" x14ac:dyDescent="0.25">
      <c r="A963" s="429"/>
      <c r="B963" s="271"/>
      <c r="G963" s="271"/>
      <c r="K963" s="207"/>
    </row>
    <row r="964" spans="1:11" ht="15.75" customHeight="1" x14ac:dyDescent="0.25">
      <c r="A964" s="429"/>
      <c r="B964" s="271"/>
      <c r="G964" s="271"/>
      <c r="K964" s="207"/>
    </row>
    <row r="965" spans="1:11" ht="15.75" customHeight="1" x14ac:dyDescent="0.25">
      <c r="A965" s="429"/>
      <c r="B965" s="271"/>
      <c r="G965" s="271"/>
      <c r="K965" s="207"/>
    </row>
    <row r="966" spans="1:11" ht="15.75" customHeight="1" x14ac:dyDescent="0.25">
      <c r="A966" s="429"/>
      <c r="B966" s="271"/>
      <c r="G966" s="271"/>
      <c r="K966" s="207"/>
    </row>
    <row r="967" spans="1:11" ht="15.75" customHeight="1" x14ac:dyDescent="0.25">
      <c r="A967" s="429"/>
      <c r="B967" s="271"/>
      <c r="G967" s="271"/>
      <c r="K967" s="207"/>
    </row>
    <row r="968" spans="1:11" ht="15.75" customHeight="1" x14ac:dyDescent="0.25">
      <c r="A968" s="429"/>
      <c r="B968" s="271"/>
      <c r="G968" s="271"/>
      <c r="K968" s="207"/>
    </row>
    <row r="969" spans="1:11" ht="15.75" customHeight="1" x14ac:dyDescent="0.25">
      <c r="A969" s="429"/>
      <c r="B969" s="271"/>
      <c r="G969" s="271"/>
      <c r="K969" s="207"/>
    </row>
    <row r="970" spans="1:11" ht="15.75" customHeight="1" x14ac:dyDescent="0.25">
      <c r="A970" s="429"/>
      <c r="B970" s="271"/>
      <c r="G970" s="271"/>
      <c r="K970" s="207"/>
    </row>
    <row r="971" spans="1:11" ht="15.75" customHeight="1" x14ac:dyDescent="0.25">
      <c r="A971" s="429"/>
      <c r="B971" s="271"/>
      <c r="G971" s="271"/>
      <c r="K971" s="207"/>
    </row>
    <row r="972" spans="1:11" ht="15.75" customHeight="1" x14ac:dyDescent="0.25">
      <c r="A972" s="429"/>
      <c r="B972" s="271"/>
      <c r="G972" s="271"/>
      <c r="K972" s="207"/>
    </row>
    <row r="973" spans="1:11" ht="15.75" customHeight="1" x14ac:dyDescent="0.25">
      <c r="A973" s="429"/>
      <c r="B973" s="271"/>
      <c r="G973" s="271"/>
      <c r="K973" s="207"/>
    </row>
    <row r="974" spans="1:11" ht="15.75" customHeight="1" x14ac:dyDescent="0.25">
      <c r="A974" s="429"/>
      <c r="B974" s="271"/>
      <c r="G974" s="271"/>
      <c r="K974" s="207"/>
    </row>
    <row r="975" spans="1:11" ht="15.75" customHeight="1" x14ac:dyDescent="0.25">
      <c r="A975" s="429"/>
      <c r="B975" s="271"/>
      <c r="G975" s="271"/>
      <c r="K975" s="207"/>
    </row>
    <row r="976" spans="1:11" ht="15.75" customHeight="1" x14ac:dyDescent="0.25">
      <c r="A976" s="429"/>
      <c r="B976" s="271"/>
      <c r="G976" s="271"/>
      <c r="K976" s="207"/>
    </row>
    <row r="977" spans="1:11" ht="15.75" customHeight="1" x14ac:dyDescent="0.25">
      <c r="A977" s="429"/>
      <c r="B977" s="271"/>
      <c r="G977" s="271"/>
      <c r="K977" s="207"/>
    </row>
    <row r="978" spans="1:11" ht="15.75" customHeight="1" x14ac:dyDescent="0.25">
      <c r="A978" s="429"/>
      <c r="B978" s="271"/>
      <c r="G978" s="271"/>
      <c r="K978" s="207"/>
    </row>
    <row r="979" spans="1:11" ht="15.75" customHeight="1" x14ac:dyDescent="0.25">
      <c r="A979" s="429"/>
      <c r="B979" s="271"/>
      <c r="G979" s="271"/>
      <c r="K979" s="207"/>
    </row>
    <row r="980" spans="1:11" ht="15.75" customHeight="1" x14ac:dyDescent="0.25">
      <c r="A980" s="429"/>
      <c r="B980" s="271"/>
      <c r="G980" s="271"/>
      <c r="K980" s="207"/>
    </row>
    <row r="981" spans="1:11" ht="15.75" customHeight="1" x14ac:dyDescent="0.25">
      <c r="A981" s="429"/>
      <c r="B981" s="271"/>
      <c r="G981" s="271"/>
      <c r="K981" s="207"/>
    </row>
    <row r="982" spans="1:11" ht="15.75" customHeight="1" x14ac:dyDescent="0.25">
      <c r="A982" s="429"/>
      <c r="B982" s="271"/>
      <c r="G982" s="271"/>
      <c r="K982" s="207"/>
    </row>
    <row r="983" spans="1:11" ht="15.75" customHeight="1" x14ac:dyDescent="0.25">
      <c r="A983" s="429"/>
      <c r="B983" s="271"/>
      <c r="G983" s="271"/>
      <c r="K983" s="207"/>
    </row>
    <row r="984" spans="1:11" ht="15.75" customHeight="1" x14ac:dyDescent="0.25">
      <c r="A984" s="429"/>
      <c r="B984" s="271"/>
      <c r="G984" s="271"/>
      <c r="K984" s="207"/>
    </row>
    <row r="985" spans="1:11" ht="15.75" customHeight="1" x14ac:dyDescent="0.25">
      <c r="A985" s="429"/>
      <c r="B985" s="271"/>
      <c r="G985" s="271"/>
      <c r="K985" s="207"/>
    </row>
    <row r="986" spans="1:11" ht="15.75" customHeight="1" x14ac:dyDescent="0.25">
      <c r="A986" s="429"/>
      <c r="B986" s="271"/>
      <c r="G986" s="271"/>
      <c r="K986" s="207"/>
    </row>
    <row r="987" spans="1:11" ht="15.75" customHeight="1" x14ac:dyDescent="0.25">
      <c r="A987" s="429"/>
      <c r="B987" s="271"/>
      <c r="G987" s="271"/>
      <c r="K987" s="207"/>
    </row>
    <row r="988" spans="1:11" ht="15.75" customHeight="1" x14ac:dyDescent="0.25">
      <c r="A988" s="429"/>
      <c r="B988" s="271"/>
      <c r="G988" s="271"/>
      <c r="K988" s="207"/>
    </row>
    <row r="989" spans="1:11" ht="15.75" customHeight="1" x14ac:dyDescent="0.25">
      <c r="A989" s="429"/>
      <c r="B989" s="271"/>
      <c r="G989" s="271"/>
      <c r="K989" s="207"/>
    </row>
    <row r="990" spans="1:11" ht="15.75" customHeight="1" x14ac:dyDescent="0.25">
      <c r="A990" s="429"/>
      <c r="B990" s="271"/>
      <c r="G990" s="271"/>
      <c r="K990" s="207"/>
    </row>
    <row r="991" spans="1:11" ht="15.75" customHeight="1" x14ac:dyDescent="0.25">
      <c r="A991" s="429"/>
      <c r="B991" s="271"/>
      <c r="G991" s="271"/>
      <c r="K991" s="207"/>
    </row>
    <row r="992" spans="1:11" ht="15.75" customHeight="1" x14ac:dyDescent="0.25">
      <c r="A992" s="429"/>
      <c r="B992" s="271"/>
      <c r="G992" s="271"/>
      <c r="K992" s="207"/>
    </row>
    <row r="993" spans="1:11" ht="15.75" customHeight="1" x14ac:dyDescent="0.25">
      <c r="A993" s="429"/>
      <c r="B993" s="271"/>
      <c r="G993" s="271"/>
      <c r="K993" s="207"/>
    </row>
    <row r="994" spans="1:11" ht="15.75" customHeight="1" x14ac:dyDescent="0.25">
      <c r="A994" s="429"/>
      <c r="B994" s="271"/>
      <c r="G994" s="271"/>
      <c r="K994" s="207"/>
    </row>
    <row r="995" spans="1:11" ht="15.75" customHeight="1" x14ac:dyDescent="0.25">
      <c r="A995" s="429"/>
      <c r="B995" s="271"/>
      <c r="G995" s="271"/>
      <c r="K995" s="207"/>
    </row>
    <row r="996" spans="1:11" ht="15.75" customHeight="1" x14ac:dyDescent="0.25">
      <c r="A996" s="429"/>
      <c r="B996" s="271"/>
      <c r="G996" s="271"/>
      <c r="K996" s="207"/>
    </row>
    <row r="997" spans="1:11" ht="15.75" customHeight="1" x14ac:dyDescent="0.25">
      <c r="A997" s="429"/>
      <c r="B997" s="271"/>
      <c r="G997" s="271"/>
      <c r="K997" s="207"/>
    </row>
    <row r="998" spans="1:11" ht="15.75" customHeight="1" x14ac:dyDescent="0.25">
      <c r="A998" s="429"/>
      <c r="B998" s="271"/>
      <c r="G998" s="271"/>
      <c r="K998" s="207"/>
    </row>
    <row r="999" spans="1:11" ht="15.75" customHeight="1" x14ac:dyDescent="0.25">
      <c r="A999" s="429"/>
      <c r="B999" s="271"/>
      <c r="G999" s="271"/>
      <c r="K999" s="207"/>
    </row>
    <row r="1000" spans="1:11" ht="15.75" customHeight="1" x14ac:dyDescent="0.25">
      <c r="A1000" s="429"/>
      <c r="B1000" s="271"/>
      <c r="G1000" s="271"/>
      <c r="K1000" s="207"/>
    </row>
  </sheetData>
  <mergeCells count="27">
    <mergeCell ref="B49:B54"/>
    <mergeCell ref="B56:B60"/>
    <mergeCell ref="B64:B67"/>
    <mergeCell ref="E7:F7"/>
    <mergeCell ref="A8:A9"/>
    <mergeCell ref="B8:B9"/>
    <mergeCell ref="D8:D9"/>
    <mergeCell ref="E8:F8"/>
    <mergeCell ref="C8:C9"/>
    <mergeCell ref="C13:C43"/>
    <mergeCell ref="B21:B42"/>
    <mergeCell ref="D33:D35"/>
    <mergeCell ref="B45:B47"/>
    <mergeCell ref="G8:G9"/>
    <mergeCell ref="A13:A20"/>
    <mergeCell ref="D13:D19"/>
    <mergeCell ref="K21:K42"/>
    <mergeCell ref="K44:K47"/>
    <mergeCell ref="K48:K62"/>
    <mergeCell ref="K63:K67"/>
    <mergeCell ref="H7:I7"/>
    <mergeCell ref="H8:I8"/>
    <mergeCell ref="J8:J9"/>
    <mergeCell ref="K8:K9"/>
    <mergeCell ref="J13:J43"/>
    <mergeCell ref="K13:K19"/>
    <mergeCell ref="J44:J84"/>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45"/>
  <sheetViews>
    <sheetView showGridLines="0" workbookViewId="0">
      <selection activeCell="A33" sqref="A33:XFD33"/>
    </sheetView>
  </sheetViews>
  <sheetFormatPr baseColWidth="10" defaultColWidth="12.625" defaultRowHeight="15" customHeight="1" x14ac:dyDescent="0.2"/>
  <cols>
    <col min="1" max="1" width="64.75" customWidth="1"/>
    <col min="2" max="2" width="25.875" style="736" bestFit="1" customWidth="1"/>
    <col min="3" max="3" width="11.875" style="736" bestFit="1" customWidth="1"/>
    <col min="4" max="4" width="16.25" style="736" bestFit="1" customWidth="1"/>
    <col min="5" max="5" width="10.75" style="736" customWidth="1"/>
    <col min="6" max="6" width="10.875" style="736" customWidth="1"/>
    <col min="7" max="7" width="21.125" style="736" customWidth="1"/>
    <col min="8" max="8" width="25.875" style="736" bestFit="1" customWidth="1"/>
    <col min="9" max="9" width="24" style="736" bestFit="1" customWidth="1"/>
    <col min="10" max="10" width="10.625" style="736" bestFit="1" customWidth="1"/>
  </cols>
  <sheetData>
    <row r="1" spans="1:11" ht="15.75" x14ac:dyDescent="0.25">
      <c r="A1" s="138"/>
      <c r="B1" s="803"/>
      <c r="C1" s="542"/>
      <c r="D1" s="542"/>
      <c r="E1" s="542"/>
      <c r="F1" s="542"/>
      <c r="G1" s="542"/>
      <c r="H1" s="542"/>
      <c r="I1" s="542"/>
      <c r="J1" s="542"/>
      <c r="K1" s="35"/>
    </row>
    <row r="2" spans="1:11" x14ac:dyDescent="0.25">
      <c r="A2" s="39" t="s">
        <v>105</v>
      </c>
      <c r="B2" s="544"/>
      <c r="C2" s="544"/>
      <c r="D2" s="544"/>
      <c r="E2" s="544"/>
      <c r="F2" s="544"/>
      <c r="G2" s="544"/>
      <c r="H2" s="544"/>
      <c r="I2" s="544"/>
      <c r="J2" s="544"/>
      <c r="K2" s="82" t="s">
        <v>106</v>
      </c>
    </row>
    <row r="3" spans="1:11" x14ac:dyDescent="0.25">
      <c r="A3" s="43" t="s">
        <v>107</v>
      </c>
      <c r="B3" s="544"/>
      <c r="C3" s="544"/>
      <c r="D3" s="544"/>
      <c r="E3" s="544"/>
      <c r="F3" s="544"/>
      <c r="G3" s="544"/>
      <c r="H3" s="544"/>
      <c r="I3" s="544"/>
      <c r="J3" s="544"/>
      <c r="K3" s="83"/>
    </row>
    <row r="4" spans="1:11" x14ac:dyDescent="0.25">
      <c r="A4" s="719" t="s">
        <v>3212</v>
      </c>
      <c r="B4" s="544"/>
      <c r="C4" s="544"/>
      <c r="D4" s="544"/>
      <c r="E4" s="544"/>
      <c r="F4" s="544"/>
      <c r="G4" s="544"/>
      <c r="H4" s="544"/>
      <c r="I4" s="544"/>
      <c r="J4" s="544"/>
      <c r="K4" s="83"/>
    </row>
    <row r="5" spans="1:11" x14ac:dyDescent="0.25">
      <c r="A5" s="140"/>
      <c r="B5" s="544"/>
      <c r="C5" s="544"/>
      <c r="D5" s="544"/>
      <c r="E5" s="544"/>
      <c r="F5" s="544"/>
      <c r="G5" s="544"/>
      <c r="H5" s="544"/>
      <c r="I5" s="544"/>
      <c r="J5" s="544"/>
      <c r="K5" s="83"/>
    </row>
    <row r="6" spans="1:11" x14ac:dyDescent="0.25">
      <c r="A6" s="35"/>
      <c r="B6" s="542"/>
      <c r="C6" s="542"/>
      <c r="D6" s="542"/>
      <c r="E6" s="542"/>
      <c r="F6" s="542"/>
      <c r="G6" s="542"/>
      <c r="H6" s="542"/>
      <c r="I6" s="542"/>
      <c r="J6" s="542"/>
      <c r="K6" s="35"/>
    </row>
    <row r="7" spans="1:11" x14ac:dyDescent="0.25">
      <c r="A7" s="47" t="s">
        <v>108</v>
      </c>
      <c r="B7" s="730" t="s">
        <v>109</v>
      </c>
      <c r="C7" s="730" t="s">
        <v>110</v>
      </c>
      <c r="D7" s="730"/>
      <c r="E7" s="968" t="s">
        <v>111</v>
      </c>
      <c r="F7" s="969"/>
      <c r="G7" s="730" t="s">
        <v>112</v>
      </c>
      <c r="H7" s="968" t="s">
        <v>113</v>
      </c>
      <c r="I7" s="969"/>
      <c r="J7" s="730" t="s">
        <v>114</v>
      </c>
      <c r="K7" s="48" t="s">
        <v>115</v>
      </c>
    </row>
    <row r="8" spans="1:11" ht="15" customHeight="1" x14ac:dyDescent="0.2">
      <c r="A8" s="965" t="s">
        <v>116</v>
      </c>
      <c r="B8" s="963" t="s">
        <v>117</v>
      </c>
      <c r="C8" s="963" t="s">
        <v>118</v>
      </c>
      <c r="D8" s="963" t="s">
        <v>119</v>
      </c>
      <c r="E8" s="962" t="s">
        <v>120</v>
      </c>
      <c r="F8" s="967"/>
      <c r="G8" s="1014" t="s">
        <v>121</v>
      </c>
      <c r="H8" s="962" t="s">
        <v>122</v>
      </c>
      <c r="I8" s="967"/>
      <c r="J8" s="963" t="s">
        <v>123</v>
      </c>
      <c r="K8" s="1003" t="s">
        <v>124</v>
      </c>
    </row>
    <row r="9" spans="1:11" ht="15" customHeight="1" x14ac:dyDescent="0.2">
      <c r="A9" s="946"/>
      <c r="B9" s="966"/>
      <c r="C9" s="966"/>
      <c r="D9" s="966"/>
      <c r="E9" s="580" t="s">
        <v>125</v>
      </c>
      <c r="F9" s="580" t="s">
        <v>126</v>
      </c>
      <c r="G9" s="966"/>
      <c r="H9" s="580" t="s">
        <v>125</v>
      </c>
      <c r="I9" s="580" t="s">
        <v>126</v>
      </c>
      <c r="J9" s="966"/>
      <c r="K9" s="946"/>
    </row>
    <row r="10" spans="1:11" x14ac:dyDescent="0.25">
      <c r="A10" s="53" t="s">
        <v>127</v>
      </c>
      <c r="B10" s="549"/>
      <c r="C10" s="549"/>
      <c r="D10" s="549"/>
      <c r="E10" s="549"/>
      <c r="F10" s="549"/>
      <c r="G10" s="549"/>
      <c r="H10" s="549"/>
      <c r="I10" s="549"/>
      <c r="J10" s="549"/>
      <c r="K10" s="84">
        <f>SUM(K11)</f>
        <v>0</v>
      </c>
    </row>
    <row r="11" spans="1:11" x14ac:dyDescent="0.25">
      <c r="A11" s="57"/>
      <c r="B11" s="445"/>
      <c r="C11" s="445"/>
      <c r="D11" s="592"/>
      <c r="E11" s="592"/>
      <c r="F11" s="592"/>
      <c r="G11" s="445"/>
      <c r="H11" s="445"/>
      <c r="I11" s="445"/>
      <c r="J11" s="445"/>
      <c r="K11" s="85"/>
    </row>
    <row r="12" spans="1:11" x14ac:dyDescent="0.25">
      <c r="A12" s="53" t="s">
        <v>128</v>
      </c>
      <c r="B12" s="549"/>
      <c r="C12" s="549"/>
      <c r="D12" s="368"/>
      <c r="E12" s="368"/>
      <c r="F12" s="368"/>
      <c r="G12" s="549"/>
      <c r="H12" s="549"/>
      <c r="I12" s="549"/>
      <c r="J12" s="549"/>
      <c r="K12" s="84">
        <f>SUM(K13:K17)</f>
        <v>393560.64</v>
      </c>
    </row>
    <row r="13" spans="1:11" x14ac:dyDescent="0.25">
      <c r="A13" s="708" t="s">
        <v>1612</v>
      </c>
      <c r="B13" s="833" t="s">
        <v>1613</v>
      </c>
      <c r="C13" s="833" t="s">
        <v>383</v>
      </c>
      <c r="D13" s="836"/>
      <c r="E13" s="836"/>
      <c r="F13" s="836"/>
      <c r="G13" s="834"/>
      <c r="H13" s="834"/>
      <c r="I13" s="834"/>
      <c r="J13" s="833" t="s">
        <v>1614</v>
      </c>
      <c r="K13" s="711">
        <v>152671</v>
      </c>
    </row>
    <row r="14" spans="1:11" x14ac:dyDescent="0.25">
      <c r="A14" s="708" t="s">
        <v>1615</v>
      </c>
      <c r="B14" s="833"/>
      <c r="C14" s="833"/>
      <c r="D14" s="836"/>
      <c r="E14" s="836"/>
      <c r="F14" s="836"/>
      <c r="G14" s="834"/>
      <c r="H14" s="834"/>
      <c r="I14" s="834"/>
      <c r="J14" s="834"/>
      <c r="K14" s="711"/>
    </row>
    <row r="15" spans="1:11" ht="30" x14ac:dyDescent="0.25">
      <c r="A15" s="840" t="s">
        <v>3188</v>
      </c>
      <c r="B15" s="833" t="s">
        <v>1616</v>
      </c>
      <c r="C15" s="833" t="s">
        <v>131</v>
      </c>
      <c r="D15" s="836"/>
      <c r="E15" s="836"/>
      <c r="F15" s="836"/>
      <c r="G15" s="834">
        <v>6</v>
      </c>
      <c r="H15" s="834"/>
      <c r="I15" s="834"/>
      <c r="J15" s="833" t="s">
        <v>1614</v>
      </c>
      <c r="K15" s="711">
        <v>214389.64</v>
      </c>
    </row>
    <row r="16" spans="1:11" x14ac:dyDescent="0.25">
      <c r="A16" s="708" t="s">
        <v>1617</v>
      </c>
      <c r="B16" s="833" t="s">
        <v>703</v>
      </c>
      <c r="C16" s="833" t="s">
        <v>1618</v>
      </c>
      <c r="D16" s="836"/>
      <c r="E16" s="836"/>
      <c r="F16" s="836"/>
      <c r="G16" s="834">
        <v>325</v>
      </c>
      <c r="H16" s="834"/>
      <c r="I16" s="834"/>
      <c r="J16" s="833" t="s">
        <v>1614</v>
      </c>
      <c r="K16" s="711">
        <v>22750</v>
      </c>
    </row>
    <row r="17" spans="1:11" x14ac:dyDescent="0.25">
      <c r="A17" s="708" t="s">
        <v>1619</v>
      </c>
      <c r="B17" s="833" t="s">
        <v>703</v>
      </c>
      <c r="C17" s="833" t="s">
        <v>1618</v>
      </c>
      <c r="D17" s="836"/>
      <c r="E17" s="836"/>
      <c r="F17" s="836"/>
      <c r="G17" s="834">
        <v>130</v>
      </c>
      <c r="H17" s="834"/>
      <c r="I17" s="834"/>
      <c r="J17" s="833" t="s">
        <v>1614</v>
      </c>
      <c r="K17" s="711">
        <v>3750</v>
      </c>
    </row>
    <row r="18" spans="1:11" x14ac:dyDescent="0.25">
      <c r="A18" s="712" t="s">
        <v>135</v>
      </c>
      <c r="B18" s="837"/>
      <c r="C18" s="837"/>
      <c r="D18" s="838"/>
      <c r="E18" s="838"/>
      <c r="F18" s="838"/>
      <c r="G18" s="837"/>
      <c r="H18" s="837"/>
      <c r="I18" s="837"/>
      <c r="J18" s="837"/>
      <c r="K18" s="713">
        <f>SUM(K19:K20)</f>
        <v>0</v>
      </c>
    </row>
    <row r="19" spans="1:11" x14ac:dyDescent="0.25">
      <c r="A19" s="710"/>
      <c r="B19" s="834"/>
      <c r="C19" s="834"/>
      <c r="D19" s="836"/>
      <c r="E19" s="836"/>
      <c r="F19" s="836"/>
      <c r="G19" s="834"/>
      <c r="H19" s="834"/>
      <c r="I19" s="834"/>
      <c r="J19" s="834"/>
      <c r="K19" s="711"/>
    </row>
    <row r="20" spans="1:11" x14ac:dyDescent="0.25">
      <c r="A20" s="710"/>
      <c r="B20" s="834"/>
      <c r="C20" s="834"/>
      <c r="D20" s="836"/>
      <c r="E20" s="836"/>
      <c r="F20" s="836"/>
      <c r="G20" s="834"/>
      <c r="H20" s="834"/>
      <c r="I20" s="834"/>
      <c r="J20" s="834"/>
      <c r="K20" s="711"/>
    </row>
    <row r="21" spans="1:11" x14ac:dyDescent="0.25">
      <c r="A21" s="712" t="s">
        <v>141</v>
      </c>
      <c r="B21" s="837"/>
      <c r="C21" s="837"/>
      <c r="D21" s="838"/>
      <c r="E21" s="838"/>
      <c r="F21" s="838"/>
      <c r="G21" s="837"/>
      <c r="H21" s="837"/>
      <c r="I21" s="837"/>
      <c r="J21" s="837"/>
      <c r="K21" s="713">
        <f>SUM(K22:K35)</f>
        <v>503390.04000000004</v>
      </c>
    </row>
    <row r="22" spans="1:11" x14ac:dyDescent="0.25">
      <c r="A22" s="708" t="s">
        <v>349</v>
      </c>
      <c r="B22" s="834"/>
      <c r="C22" s="834"/>
      <c r="D22" s="836"/>
      <c r="E22" s="836"/>
      <c r="F22" s="836"/>
      <c r="G22" s="834"/>
      <c r="H22" s="834"/>
      <c r="I22" s="834"/>
      <c r="J22" s="834"/>
      <c r="K22" s="711"/>
    </row>
    <row r="23" spans="1:11" x14ac:dyDescent="0.25">
      <c r="A23" s="708" t="s">
        <v>1620</v>
      </c>
      <c r="B23" s="834"/>
      <c r="C23" s="834"/>
      <c r="D23" s="836"/>
      <c r="E23" s="836"/>
      <c r="F23" s="836"/>
      <c r="G23" s="834"/>
      <c r="H23" s="834"/>
      <c r="I23" s="834"/>
      <c r="J23" s="834"/>
      <c r="K23" s="711"/>
    </row>
    <row r="24" spans="1:11" x14ac:dyDescent="0.25">
      <c r="A24" s="708" t="s">
        <v>1621</v>
      </c>
      <c r="B24" s="834" t="s">
        <v>1622</v>
      </c>
      <c r="C24" s="834" t="s">
        <v>212</v>
      </c>
      <c r="D24" s="836"/>
      <c r="E24" s="836"/>
      <c r="F24" s="836"/>
      <c r="G24" s="834"/>
      <c r="H24" s="834"/>
      <c r="I24" s="834"/>
      <c r="J24" s="834"/>
      <c r="K24" s="711">
        <v>3500</v>
      </c>
    </row>
    <row r="25" spans="1:11" x14ac:dyDescent="0.25">
      <c r="A25" s="708" t="s">
        <v>1623</v>
      </c>
      <c r="B25" s="834" t="s">
        <v>1624</v>
      </c>
      <c r="C25" s="834" t="s">
        <v>212</v>
      </c>
      <c r="D25" s="836"/>
      <c r="E25" s="836"/>
      <c r="F25" s="836"/>
      <c r="G25" s="834"/>
      <c r="H25" s="834"/>
      <c r="I25" s="834"/>
      <c r="J25" s="834"/>
      <c r="K25" s="711">
        <v>89604</v>
      </c>
    </row>
    <row r="26" spans="1:11" x14ac:dyDescent="0.25">
      <c r="A26" s="708" t="s">
        <v>1625</v>
      </c>
      <c r="B26" s="834" t="s">
        <v>1626</v>
      </c>
      <c r="C26" s="834" t="s">
        <v>1627</v>
      </c>
      <c r="D26" s="836"/>
      <c r="E26" s="836"/>
      <c r="F26" s="836"/>
      <c r="G26" s="834"/>
      <c r="H26" s="834"/>
      <c r="I26" s="834"/>
      <c r="J26" s="833" t="s">
        <v>1614</v>
      </c>
      <c r="K26" s="711">
        <v>39990</v>
      </c>
    </row>
    <row r="27" spans="1:11" x14ac:dyDescent="0.25">
      <c r="A27" s="708" t="s">
        <v>1628</v>
      </c>
      <c r="B27" s="834" t="s">
        <v>1629</v>
      </c>
      <c r="C27" s="834" t="s">
        <v>1627</v>
      </c>
      <c r="D27" s="836"/>
      <c r="E27" s="836"/>
      <c r="F27" s="836"/>
      <c r="G27" s="834">
        <v>2400</v>
      </c>
      <c r="H27" s="834"/>
      <c r="I27" s="834"/>
      <c r="J27" s="833" t="s">
        <v>1614</v>
      </c>
      <c r="K27" s="711">
        <v>15150</v>
      </c>
    </row>
    <row r="28" spans="1:11" x14ac:dyDescent="0.25">
      <c r="A28" s="708" t="s">
        <v>1630</v>
      </c>
      <c r="B28" s="834" t="s">
        <v>1631</v>
      </c>
      <c r="C28" s="834" t="s">
        <v>1627</v>
      </c>
      <c r="D28" s="836"/>
      <c r="E28" s="836"/>
      <c r="F28" s="836"/>
      <c r="G28" s="834" t="s">
        <v>1632</v>
      </c>
      <c r="H28" s="834" t="s">
        <v>1633</v>
      </c>
      <c r="I28" s="834" t="s">
        <v>1634</v>
      </c>
      <c r="J28" s="833" t="s">
        <v>1614</v>
      </c>
      <c r="K28" s="711">
        <v>78445.13</v>
      </c>
    </row>
    <row r="29" spans="1:11" x14ac:dyDescent="0.25">
      <c r="A29" s="708" t="s">
        <v>1635</v>
      </c>
      <c r="B29" s="834"/>
      <c r="C29" s="834"/>
      <c r="D29" s="836"/>
      <c r="E29" s="836"/>
      <c r="F29" s="836"/>
      <c r="G29" s="834"/>
      <c r="H29" s="834"/>
      <c r="I29" s="834"/>
      <c r="J29" s="833" t="s">
        <v>1614</v>
      </c>
      <c r="K29" s="711">
        <v>120800.91</v>
      </c>
    </row>
    <row r="30" spans="1:11" x14ac:dyDescent="0.25">
      <c r="A30" s="708" t="s">
        <v>408</v>
      </c>
      <c r="B30" s="834"/>
      <c r="C30" s="834"/>
      <c r="D30" s="836"/>
      <c r="E30" s="836"/>
      <c r="F30" s="836"/>
      <c r="G30" s="834"/>
      <c r="H30" s="834"/>
      <c r="I30" s="834"/>
      <c r="J30" s="834"/>
      <c r="K30" s="711"/>
    </row>
    <row r="31" spans="1:11" x14ac:dyDescent="0.25">
      <c r="A31" s="708" t="s">
        <v>1636</v>
      </c>
      <c r="B31" s="834" t="s">
        <v>703</v>
      </c>
      <c r="C31" s="834" t="s">
        <v>1627</v>
      </c>
      <c r="D31" s="836"/>
      <c r="E31" s="836"/>
      <c r="F31" s="836"/>
      <c r="G31" s="834">
        <v>150</v>
      </c>
      <c r="H31" s="834"/>
      <c r="I31" s="834"/>
      <c r="J31" s="833" t="s">
        <v>1614</v>
      </c>
      <c r="K31" s="711">
        <v>7200</v>
      </c>
    </row>
    <row r="32" spans="1:11" ht="30" x14ac:dyDescent="0.25">
      <c r="A32" s="417" t="s">
        <v>3250</v>
      </c>
      <c r="B32" s="834"/>
      <c r="C32" s="834"/>
      <c r="D32" s="836"/>
      <c r="E32" s="836"/>
      <c r="F32" s="836"/>
      <c r="G32" s="834"/>
      <c r="H32" s="834"/>
      <c r="I32" s="834"/>
      <c r="J32" s="834"/>
      <c r="K32" s="711"/>
    </row>
    <row r="33" spans="1:11" x14ac:dyDescent="0.25">
      <c r="A33" s="708" t="s">
        <v>1637</v>
      </c>
      <c r="B33" s="834" t="s">
        <v>703</v>
      </c>
      <c r="C33" s="834" t="s">
        <v>1627</v>
      </c>
      <c r="D33" s="836"/>
      <c r="E33" s="836"/>
      <c r="F33" s="836"/>
      <c r="G33" s="834">
        <v>600</v>
      </c>
      <c r="H33" s="834"/>
      <c r="I33" s="834"/>
      <c r="J33" s="833" t="s">
        <v>1614</v>
      </c>
      <c r="K33" s="711">
        <v>147100</v>
      </c>
    </row>
    <row r="34" spans="1:11" x14ac:dyDescent="0.25">
      <c r="A34" s="708" t="s">
        <v>405</v>
      </c>
      <c r="B34" s="834" t="s">
        <v>703</v>
      </c>
      <c r="C34" s="834" t="s">
        <v>814</v>
      </c>
      <c r="D34" s="836"/>
      <c r="E34" s="836"/>
      <c r="F34" s="836"/>
      <c r="G34" s="834">
        <v>400</v>
      </c>
      <c r="H34" s="834"/>
      <c r="I34" s="834"/>
      <c r="J34" s="833" t="s">
        <v>1614</v>
      </c>
      <c r="K34" s="711">
        <v>1600</v>
      </c>
    </row>
    <row r="35" spans="1:11" x14ac:dyDescent="0.25">
      <c r="A35" s="710"/>
      <c r="B35" s="834"/>
      <c r="C35" s="834"/>
      <c r="D35" s="836"/>
      <c r="E35" s="836"/>
      <c r="F35" s="836"/>
      <c r="G35" s="834"/>
      <c r="H35" s="834"/>
      <c r="I35" s="834"/>
      <c r="J35" s="834"/>
      <c r="K35" s="711"/>
    </row>
    <row r="36" spans="1:11" x14ac:dyDescent="0.25">
      <c r="A36" s="712" t="s">
        <v>158</v>
      </c>
      <c r="B36" s="837"/>
      <c r="C36" s="837"/>
      <c r="D36" s="838"/>
      <c r="E36" s="838"/>
      <c r="F36" s="838"/>
      <c r="G36" s="837"/>
      <c r="H36" s="837"/>
      <c r="I36" s="837"/>
      <c r="J36" s="837"/>
      <c r="K36" s="713">
        <f>SUM(K37:K38)</f>
        <v>27000</v>
      </c>
    </row>
    <row r="37" spans="1:11" x14ac:dyDescent="0.25">
      <c r="A37" s="708" t="s">
        <v>1638</v>
      </c>
      <c r="B37" s="834" t="s">
        <v>703</v>
      </c>
      <c r="C37" s="834" t="s">
        <v>1627</v>
      </c>
      <c r="D37" s="836"/>
      <c r="E37" s="836"/>
      <c r="F37" s="836"/>
      <c r="G37" s="834">
        <v>1500</v>
      </c>
      <c r="H37" s="834"/>
      <c r="I37" s="834"/>
      <c r="J37" s="833" t="s">
        <v>1614</v>
      </c>
      <c r="K37" s="711">
        <v>27000</v>
      </c>
    </row>
    <row r="38" spans="1:11" x14ac:dyDescent="0.25">
      <c r="A38" s="710"/>
      <c r="B38" s="834"/>
      <c r="C38" s="834"/>
      <c r="D38" s="836"/>
      <c r="E38" s="836"/>
      <c r="F38" s="836"/>
      <c r="G38" s="834"/>
      <c r="H38" s="834"/>
      <c r="I38" s="834"/>
      <c r="J38" s="834"/>
      <c r="K38" s="711"/>
    </row>
    <row r="39" spans="1:11" x14ac:dyDescent="0.25">
      <c r="A39" s="712" t="s">
        <v>163</v>
      </c>
      <c r="B39" s="837"/>
      <c r="C39" s="837"/>
      <c r="D39" s="838"/>
      <c r="E39" s="838"/>
      <c r="F39" s="838"/>
      <c r="G39" s="837"/>
      <c r="H39" s="837"/>
      <c r="I39" s="837"/>
      <c r="J39" s="837"/>
      <c r="K39" s="713">
        <f>SUM(K40)</f>
        <v>0</v>
      </c>
    </row>
    <row r="40" spans="1:11" x14ac:dyDescent="0.25">
      <c r="A40" s="710"/>
      <c r="B40" s="834"/>
      <c r="C40" s="834"/>
      <c r="D40" s="836"/>
      <c r="E40" s="836"/>
      <c r="F40" s="836"/>
      <c r="G40" s="834"/>
      <c r="H40" s="834"/>
      <c r="I40" s="834"/>
      <c r="J40" s="834"/>
      <c r="K40" s="711"/>
    </row>
    <row r="41" spans="1:11" x14ac:dyDescent="0.25">
      <c r="A41" s="712" t="s">
        <v>164</v>
      </c>
      <c r="B41" s="837"/>
      <c r="C41" s="837"/>
      <c r="D41" s="838"/>
      <c r="E41" s="838"/>
      <c r="F41" s="838"/>
      <c r="G41" s="837"/>
      <c r="H41" s="837"/>
      <c r="I41" s="837"/>
      <c r="J41" s="837"/>
      <c r="K41" s="713">
        <f>SUM(K42)</f>
        <v>0</v>
      </c>
    </row>
    <row r="42" spans="1:11" x14ac:dyDescent="0.25">
      <c r="A42" s="710"/>
      <c r="B42" s="834"/>
      <c r="C42" s="834"/>
      <c r="D42" s="836"/>
      <c r="E42" s="836"/>
      <c r="F42" s="836"/>
      <c r="G42" s="834"/>
      <c r="H42" s="834"/>
      <c r="I42" s="834"/>
      <c r="J42" s="834"/>
      <c r="K42" s="711"/>
    </row>
    <row r="43" spans="1:11" x14ac:dyDescent="0.25">
      <c r="A43" s="712" t="s">
        <v>165</v>
      </c>
      <c r="B43" s="837"/>
      <c r="C43" s="837"/>
      <c r="D43" s="838"/>
      <c r="E43" s="838"/>
      <c r="F43" s="838"/>
      <c r="G43" s="837"/>
      <c r="H43" s="837"/>
      <c r="I43" s="837"/>
      <c r="J43" s="837"/>
      <c r="K43" s="713">
        <f>SUM(K44)</f>
        <v>0</v>
      </c>
    </row>
    <row r="44" spans="1:11" x14ac:dyDescent="0.25">
      <c r="A44" s="710"/>
      <c r="B44" s="834"/>
      <c r="C44" s="834"/>
      <c r="D44" s="836"/>
      <c r="E44" s="836"/>
      <c r="F44" s="836"/>
      <c r="G44" s="834"/>
      <c r="H44" s="834"/>
      <c r="I44" s="834"/>
      <c r="J44" s="834"/>
      <c r="K44" s="711"/>
    </row>
    <row r="45" spans="1:11" x14ac:dyDescent="0.25">
      <c r="A45" s="715" t="s">
        <v>168</v>
      </c>
      <c r="B45" s="716"/>
      <c r="C45" s="716"/>
      <c r="D45" s="839"/>
      <c r="E45" s="839"/>
      <c r="F45" s="839"/>
      <c r="G45" s="835"/>
      <c r="H45" s="716"/>
      <c r="I45" s="716"/>
      <c r="J45" s="716"/>
      <c r="K45" s="717">
        <f>+K10+K12+K18+K21+K36+K39+K41+K43</f>
        <v>923950.68</v>
      </c>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workbookViewId="0">
      <selection activeCell="A26" sqref="A26:B31"/>
    </sheetView>
  </sheetViews>
  <sheetFormatPr baseColWidth="10" defaultColWidth="12.625" defaultRowHeight="15" customHeight="1" x14ac:dyDescent="0.2"/>
  <cols>
    <col min="1" max="1" width="70" bestFit="1" customWidth="1"/>
    <col min="2" max="2" width="48" bestFit="1" customWidth="1"/>
    <col min="3" max="3" width="19.125" bestFit="1" customWidth="1"/>
    <col min="11" max="11" width="13.5" bestFit="1" customWidth="1"/>
  </cols>
  <sheetData>
    <row r="1" spans="1:11" ht="15.75" x14ac:dyDescent="0.25">
      <c r="A1" s="138"/>
      <c r="B1" s="208"/>
      <c r="C1" s="36"/>
      <c r="D1" s="36"/>
      <c r="E1" s="36"/>
      <c r="F1" s="36"/>
      <c r="G1" s="37"/>
      <c r="H1" s="36"/>
      <c r="I1" s="36"/>
      <c r="J1" s="36"/>
      <c r="K1" s="35"/>
    </row>
    <row r="2" spans="1:11" x14ac:dyDescent="0.25">
      <c r="A2" s="39" t="s">
        <v>105</v>
      </c>
      <c r="B2" s="40"/>
      <c r="C2" s="40"/>
      <c r="D2" s="40"/>
      <c r="E2" s="40"/>
      <c r="F2" s="40"/>
      <c r="G2" s="41"/>
      <c r="H2" s="40"/>
      <c r="I2" s="40"/>
      <c r="J2" s="40"/>
      <c r="K2" s="82" t="s">
        <v>106</v>
      </c>
    </row>
    <row r="3" spans="1:11" x14ac:dyDescent="0.25">
      <c r="A3" s="43" t="s">
        <v>107</v>
      </c>
      <c r="B3" s="40"/>
      <c r="C3" s="40"/>
      <c r="D3" s="40"/>
      <c r="E3" s="40"/>
      <c r="F3" s="40"/>
      <c r="G3" s="41"/>
      <c r="H3" s="40"/>
      <c r="I3" s="40"/>
      <c r="J3" s="40"/>
      <c r="K3" s="83"/>
    </row>
    <row r="4" spans="1:11" x14ac:dyDescent="0.25">
      <c r="A4" s="719" t="s">
        <v>3213</v>
      </c>
      <c r="B4" s="40"/>
      <c r="C4" s="40"/>
      <c r="D4" s="40"/>
      <c r="E4" s="40"/>
      <c r="F4" s="40"/>
      <c r="G4" s="41"/>
      <c r="H4" s="40"/>
      <c r="I4" s="40"/>
      <c r="J4" s="40"/>
      <c r="K4" s="83"/>
    </row>
    <row r="5" spans="1:11" x14ac:dyDescent="0.25">
      <c r="A5" s="140"/>
      <c r="B5" s="40"/>
      <c r="C5" s="40"/>
      <c r="D5" s="40"/>
      <c r="E5" s="40"/>
      <c r="F5" s="40"/>
      <c r="G5" s="41"/>
      <c r="H5" s="40"/>
      <c r="I5" s="40"/>
      <c r="J5" s="40"/>
      <c r="K5" s="83"/>
    </row>
    <row r="6" spans="1:11" x14ac:dyDescent="0.25">
      <c r="A6" s="35"/>
      <c r="B6" s="36"/>
      <c r="C6" s="36"/>
      <c r="D6" s="36"/>
      <c r="E6" s="36"/>
      <c r="F6" s="36"/>
      <c r="G6" s="37"/>
      <c r="H6" s="36"/>
      <c r="I6" s="36"/>
      <c r="J6" s="36"/>
      <c r="K6" s="35"/>
    </row>
    <row r="7" spans="1:11" x14ac:dyDescent="0.25">
      <c r="A7" s="47" t="s">
        <v>108</v>
      </c>
      <c r="B7" s="48" t="s">
        <v>109</v>
      </c>
      <c r="C7" s="48" t="s">
        <v>110</v>
      </c>
      <c r="D7" s="48"/>
      <c r="E7" s="48" t="s">
        <v>111</v>
      </c>
      <c r="F7" s="48"/>
      <c r="G7" s="50" t="s">
        <v>112</v>
      </c>
      <c r="H7" s="951" t="s">
        <v>113</v>
      </c>
      <c r="I7" s="952"/>
      <c r="J7" s="48" t="s">
        <v>114</v>
      </c>
      <c r="K7" s="48" t="s">
        <v>115</v>
      </c>
    </row>
    <row r="8" spans="1:11" ht="15" customHeight="1" x14ac:dyDescent="0.2">
      <c r="A8" s="985" t="s">
        <v>116</v>
      </c>
      <c r="B8" s="963" t="s">
        <v>117</v>
      </c>
      <c r="C8" s="963" t="s">
        <v>118</v>
      </c>
      <c r="D8" s="963" t="s">
        <v>119</v>
      </c>
      <c r="E8" s="962" t="s">
        <v>120</v>
      </c>
      <c r="F8" s="950"/>
      <c r="G8" s="1014" t="s">
        <v>121</v>
      </c>
      <c r="H8" s="962" t="s">
        <v>122</v>
      </c>
      <c r="I8" s="950"/>
      <c r="J8" s="963" t="s">
        <v>123</v>
      </c>
      <c r="K8" s="1003" t="s">
        <v>124</v>
      </c>
    </row>
    <row r="9" spans="1:11" ht="15" customHeight="1" x14ac:dyDescent="0.2">
      <c r="A9" s="946"/>
      <c r="B9" s="946"/>
      <c r="C9" s="946"/>
      <c r="D9" s="946"/>
      <c r="E9" s="433" t="s">
        <v>125</v>
      </c>
      <c r="F9" s="433" t="s">
        <v>126</v>
      </c>
      <c r="G9" s="946"/>
      <c r="H9" s="433" t="s">
        <v>125</v>
      </c>
      <c r="I9" s="433" t="s">
        <v>126</v>
      </c>
      <c r="J9" s="946"/>
      <c r="K9" s="946"/>
    </row>
    <row r="10" spans="1:11" x14ac:dyDescent="0.25">
      <c r="A10" s="53" t="s">
        <v>127</v>
      </c>
      <c r="B10" s="54"/>
      <c r="C10" s="54"/>
      <c r="D10" s="54"/>
      <c r="E10" s="54"/>
      <c r="F10" s="54"/>
      <c r="G10" s="55"/>
      <c r="H10" s="54"/>
      <c r="I10" s="54"/>
      <c r="J10" s="54"/>
      <c r="K10" s="84">
        <f>SUM(K11)</f>
        <v>0</v>
      </c>
    </row>
    <row r="11" spans="1:11" x14ac:dyDescent="0.25">
      <c r="A11" s="57"/>
      <c r="B11" s="58"/>
      <c r="C11" s="58"/>
      <c r="D11" s="59"/>
      <c r="E11" s="59"/>
      <c r="F11" s="59"/>
      <c r="G11" s="60"/>
      <c r="H11" s="58"/>
      <c r="I11" s="58"/>
      <c r="J11" s="58"/>
      <c r="K11" s="85"/>
    </row>
    <row r="12" spans="1:11" x14ac:dyDescent="0.25">
      <c r="A12" s="53" t="s">
        <v>128</v>
      </c>
      <c r="B12" s="54"/>
      <c r="C12" s="54"/>
      <c r="D12" s="62"/>
      <c r="E12" s="62"/>
      <c r="F12" s="62"/>
      <c r="G12" s="55"/>
      <c r="H12" s="54"/>
      <c r="I12" s="54"/>
      <c r="J12" s="54"/>
      <c r="K12" s="84">
        <f>SUM(K13:K31)</f>
        <v>8569773.5500000007</v>
      </c>
    </row>
    <row r="13" spans="1:11" x14ac:dyDescent="0.25">
      <c r="A13" s="454" t="s">
        <v>1403</v>
      </c>
      <c r="B13" s="58"/>
      <c r="C13" s="58" t="s">
        <v>171</v>
      </c>
      <c r="D13" s="116">
        <v>1.6E-2</v>
      </c>
      <c r="E13" s="59"/>
      <c r="F13" s="59"/>
      <c r="G13" s="60">
        <v>810</v>
      </c>
      <c r="H13" s="58"/>
      <c r="I13" s="58"/>
      <c r="J13" s="58"/>
      <c r="K13" s="85">
        <v>4494107.4800000004</v>
      </c>
    </row>
    <row r="14" spans="1:11" x14ac:dyDescent="0.25">
      <c r="A14" s="66" t="s">
        <v>1404</v>
      </c>
      <c r="B14" s="58" t="s">
        <v>1405</v>
      </c>
      <c r="C14" s="58" t="s">
        <v>171</v>
      </c>
      <c r="D14" s="116">
        <v>0.03</v>
      </c>
      <c r="E14" s="59"/>
      <c r="F14" s="59"/>
      <c r="G14" s="60"/>
      <c r="H14" s="58"/>
      <c r="I14" s="58"/>
      <c r="J14" s="58"/>
      <c r="K14" s="85"/>
    </row>
    <row r="15" spans="1:11" x14ac:dyDescent="0.25">
      <c r="A15" s="57" t="s">
        <v>1406</v>
      </c>
      <c r="B15" s="58"/>
      <c r="C15" s="58"/>
      <c r="D15" s="59"/>
      <c r="E15" s="59"/>
      <c r="F15" s="59"/>
      <c r="G15" s="64"/>
      <c r="H15" s="58"/>
      <c r="I15" s="58"/>
      <c r="J15" s="58"/>
      <c r="K15" s="85"/>
    </row>
    <row r="16" spans="1:11" x14ac:dyDescent="0.25">
      <c r="A16" s="57" t="s">
        <v>1407</v>
      </c>
      <c r="B16" s="58"/>
      <c r="C16" s="58"/>
      <c r="D16" s="59"/>
      <c r="E16" s="59"/>
      <c r="F16" s="59"/>
      <c r="G16" s="64"/>
      <c r="H16" s="58"/>
      <c r="I16" s="58"/>
      <c r="J16" s="58"/>
      <c r="K16" s="85"/>
    </row>
    <row r="17" spans="1:11" x14ac:dyDescent="0.25">
      <c r="A17" s="57" t="s">
        <v>1408</v>
      </c>
      <c r="B17" s="58"/>
      <c r="C17" s="58"/>
      <c r="D17" s="59"/>
      <c r="E17" s="59"/>
      <c r="F17" s="59"/>
      <c r="G17" s="64"/>
      <c r="H17" s="58"/>
      <c r="I17" s="58"/>
      <c r="J17" s="58"/>
      <c r="K17" s="85"/>
    </row>
    <row r="18" spans="1:11" x14ac:dyDescent="0.25">
      <c r="A18" s="66" t="s">
        <v>1404</v>
      </c>
      <c r="B18" s="58" t="s">
        <v>1405</v>
      </c>
      <c r="C18" s="58" t="s">
        <v>171</v>
      </c>
      <c r="D18" s="116">
        <v>0.01</v>
      </c>
      <c r="E18" s="59"/>
      <c r="F18" s="59"/>
      <c r="G18" s="60"/>
      <c r="H18" s="58"/>
      <c r="I18" s="58"/>
      <c r="J18" s="58"/>
      <c r="K18" s="85"/>
    </row>
    <row r="19" spans="1:11" x14ac:dyDescent="0.25">
      <c r="A19" s="57" t="s">
        <v>1409</v>
      </c>
      <c r="B19" s="58"/>
      <c r="C19" s="58" t="s">
        <v>171</v>
      </c>
      <c r="D19" s="116"/>
      <c r="E19" s="59"/>
      <c r="F19" s="59"/>
      <c r="G19" s="60">
        <v>1538</v>
      </c>
      <c r="H19" s="58"/>
      <c r="I19" s="58"/>
      <c r="J19" s="58"/>
      <c r="K19" s="85"/>
    </row>
    <row r="20" spans="1:11" x14ac:dyDescent="0.25">
      <c r="A20" s="57" t="s">
        <v>1410</v>
      </c>
      <c r="B20" s="58"/>
      <c r="C20" s="58" t="s">
        <v>171</v>
      </c>
      <c r="D20" s="116"/>
      <c r="E20" s="59"/>
      <c r="F20" s="59"/>
      <c r="G20" s="60">
        <v>810</v>
      </c>
      <c r="H20" s="58"/>
      <c r="I20" s="58"/>
      <c r="J20" s="58"/>
      <c r="K20" s="85"/>
    </row>
    <row r="21" spans="1:11" x14ac:dyDescent="0.25">
      <c r="A21" s="57" t="s">
        <v>1411</v>
      </c>
      <c r="B21" s="58"/>
      <c r="C21" s="58" t="s">
        <v>171</v>
      </c>
      <c r="D21" s="116"/>
      <c r="E21" s="59"/>
      <c r="F21" s="59"/>
      <c r="G21" s="60"/>
      <c r="H21" s="58"/>
      <c r="I21" s="58"/>
      <c r="J21" s="58"/>
      <c r="K21" s="85"/>
    </row>
    <row r="22" spans="1:11" x14ac:dyDescent="0.25">
      <c r="A22" s="66" t="s">
        <v>1404</v>
      </c>
      <c r="B22" s="58"/>
      <c r="C22" s="58" t="s">
        <v>171</v>
      </c>
      <c r="D22" s="116"/>
      <c r="E22" s="59"/>
      <c r="F22" s="59"/>
      <c r="G22" s="60"/>
      <c r="H22" s="58"/>
      <c r="I22" s="58"/>
      <c r="J22" s="58"/>
      <c r="K22" s="85"/>
    </row>
    <row r="23" spans="1:11" x14ac:dyDescent="0.25">
      <c r="A23" s="57" t="s">
        <v>1412</v>
      </c>
      <c r="B23" s="58" t="s">
        <v>1413</v>
      </c>
      <c r="C23" s="58" t="s">
        <v>171</v>
      </c>
      <c r="D23" s="116">
        <v>0.05</v>
      </c>
      <c r="E23" s="59"/>
      <c r="F23" s="59"/>
      <c r="G23" s="60"/>
      <c r="H23" s="58"/>
      <c r="I23" s="58"/>
      <c r="J23" s="58"/>
      <c r="K23" s="85"/>
    </row>
    <row r="24" spans="1:11" x14ac:dyDescent="0.25">
      <c r="A24" s="57" t="s">
        <v>1414</v>
      </c>
      <c r="B24" s="58" t="s">
        <v>1413</v>
      </c>
      <c r="C24" s="58" t="s">
        <v>171</v>
      </c>
      <c r="D24" s="116">
        <v>0.08</v>
      </c>
      <c r="E24" s="59"/>
      <c r="F24" s="59"/>
      <c r="G24" s="60"/>
      <c r="H24" s="58"/>
      <c r="I24" s="58"/>
      <c r="J24" s="58"/>
      <c r="K24" s="85"/>
    </row>
    <row r="25" spans="1:11" x14ac:dyDescent="0.25">
      <c r="A25" s="57" t="s">
        <v>1415</v>
      </c>
      <c r="B25" s="58" t="s">
        <v>1413</v>
      </c>
      <c r="C25" s="58" t="s">
        <v>171</v>
      </c>
      <c r="D25" s="116">
        <v>0.05</v>
      </c>
      <c r="E25" s="59"/>
      <c r="F25" s="59"/>
      <c r="G25" s="60"/>
      <c r="H25" s="58"/>
      <c r="I25" s="58"/>
      <c r="J25" s="58"/>
      <c r="K25" s="85"/>
    </row>
    <row r="26" spans="1:11" ht="30" x14ac:dyDescent="0.25">
      <c r="A26" s="589" t="s">
        <v>1416</v>
      </c>
      <c r="B26" s="686" t="s">
        <v>1417</v>
      </c>
      <c r="C26" s="58" t="s">
        <v>171</v>
      </c>
      <c r="D26" s="116">
        <v>8.0000000000000002E-3</v>
      </c>
      <c r="E26" s="59"/>
      <c r="F26" s="59"/>
      <c r="G26" s="60">
        <v>565</v>
      </c>
      <c r="H26" s="58"/>
      <c r="I26" s="58"/>
      <c r="J26" s="58"/>
      <c r="K26" s="85"/>
    </row>
    <row r="27" spans="1:11" ht="30" x14ac:dyDescent="0.25">
      <c r="A27" s="589" t="s">
        <v>1418</v>
      </c>
      <c r="B27" s="686" t="s">
        <v>1419</v>
      </c>
      <c r="C27" s="58" t="s">
        <v>171</v>
      </c>
      <c r="D27" s="116">
        <v>1.7999999999999999E-2</v>
      </c>
      <c r="E27" s="59"/>
      <c r="F27" s="59"/>
      <c r="G27" s="60">
        <v>1447</v>
      </c>
      <c r="H27" s="58"/>
      <c r="I27" s="58"/>
      <c r="J27" s="58"/>
      <c r="K27" s="85"/>
    </row>
    <row r="28" spans="1:11" x14ac:dyDescent="0.25">
      <c r="A28" s="841" t="s">
        <v>169</v>
      </c>
      <c r="B28" s="445"/>
      <c r="C28" s="58"/>
      <c r="D28" s="59"/>
      <c r="E28" s="59"/>
      <c r="F28" s="59"/>
      <c r="G28" s="60"/>
      <c r="H28" s="58"/>
      <c r="I28" s="58"/>
      <c r="J28" s="58"/>
      <c r="K28" s="85">
        <v>3917727.69</v>
      </c>
    </row>
    <row r="29" spans="1:11" x14ac:dyDescent="0.25">
      <c r="A29" s="589" t="s">
        <v>1420</v>
      </c>
      <c r="B29" s="445"/>
      <c r="C29" s="58" t="s">
        <v>189</v>
      </c>
      <c r="D29" s="59"/>
      <c r="E29" s="59"/>
      <c r="F29" s="59"/>
      <c r="G29" s="60">
        <v>1550</v>
      </c>
      <c r="H29" s="58"/>
      <c r="I29" s="58"/>
      <c r="J29" s="58"/>
      <c r="K29" s="85"/>
    </row>
    <row r="30" spans="1:11" x14ac:dyDescent="0.25">
      <c r="A30" s="589"/>
      <c r="B30" s="445"/>
      <c r="C30" s="58" t="s">
        <v>171</v>
      </c>
      <c r="D30" s="59"/>
      <c r="E30" s="59"/>
      <c r="F30" s="59"/>
      <c r="G30" s="60">
        <v>130</v>
      </c>
      <c r="H30" s="58"/>
      <c r="I30" s="58"/>
      <c r="J30" s="58"/>
      <c r="K30" s="85"/>
    </row>
    <row r="31" spans="1:11" x14ac:dyDescent="0.25">
      <c r="A31" s="841" t="s">
        <v>1421</v>
      </c>
      <c r="B31" s="686" t="s">
        <v>1422</v>
      </c>
      <c r="C31" s="58" t="s">
        <v>171</v>
      </c>
      <c r="D31" s="59"/>
      <c r="E31" s="59"/>
      <c r="F31" s="59"/>
      <c r="G31" s="64"/>
      <c r="H31" s="58"/>
      <c r="I31" s="58"/>
      <c r="J31" s="58"/>
      <c r="K31" s="85">
        <v>157938.38</v>
      </c>
    </row>
    <row r="32" spans="1:11" x14ac:dyDescent="0.25">
      <c r="A32" s="53" t="s">
        <v>135</v>
      </c>
      <c r="B32" s="54"/>
      <c r="C32" s="54"/>
      <c r="D32" s="62"/>
      <c r="E32" s="62"/>
      <c r="F32" s="62"/>
      <c r="G32" s="55"/>
      <c r="H32" s="54"/>
      <c r="I32" s="54"/>
      <c r="J32" s="54"/>
      <c r="K32" s="84">
        <f>SUM(K33:K34)</f>
        <v>0</v>
      </c>
    </row>
    <row r="33" spans="1:11" x14ac:dyDescent="0.25">
      <c r="A33" s="57"/>
      <c r="B33" s="58"/>
      <c r="C33" s="58"/>
      <c r="D33" s="59"/>
      <c r="E33" s="59"/>
      <c r="F33" s="59"/>
      <c r="G33" s="60"/>
      <c r="H33" s="58"/>
      <c r="I33" s="58"/>
      <c r="J33" s="58"/>
      <c r="K33" s="85"/>
    </row>
    <row r="34" spans="1:11" x14ac:dyDescent="0.25">
      <c r="A34" s="57"/>
      <c r="B34" s="58"/>
      <c r="C34" s="58"/>
      <c r="D34" s="59"/>
      <c r="E34" s="59"/>
      <c r="F34" s="59"/>
      <c r="G34" s="60"/>
      <c r="H34" s="58"/>
      <c r="I34" s="58"/>
      <c r="J34" s="58"/>
      <c r="K34" s="85"/>
    </row>
    <row r="35" spans="1:11" x14ac:dyDescent="0.25">
      <c r="A35" s="53" t="s">
        <v>141</v>
      </c>
      <c r="B35" s="54"/>
      <c r="C35" s="54"/>
      <c r="D35" s="62"/>
      <c r="E35" s="62"/>
      <c r="F35" s="62"/>
      <c r="G35" s="55"/>
      <c r="H35" s="54"/>
      <c r="I35" s="54"/>
      <c r="J35" s="54"/>
      <c r="K35" s="84">
        <f>+SUM(K36:K181)</f>
        <v>17835788.799999997</v>
      </c>
    </row>
    <row r="36" spans="1:11" x14ac:dyDescent="0.25">
      <c r="A36" s="454" t="s">
        <v>1423</v>
      </c>
      <c r="B36" s="58"/>
      <c r="C36" s="58"/>
      <c r="D36" s="456"/>
      <c r="E36" s="59"/>
      <c r="F36" s="59"/>
      <c r="G36" s="64"/>
      <c r="H36" s="58"/>
      <c r="I36" s="58"/>
      <c r="J36" s="58"/>
      <c r="K36" s="85">
        <v>11905760.09</v>
      </c>
    </row>
    <row r="37" spans="1:11" x14ac:dyDescent="0.25">
      <c r="A37" s="57" t="s">
        <v>1424</v>
      </c>
      <c r="B37" s="58" t="s">
        <v>1425</v>
      </c>
      <c r="C37" s="58"/>
      <c r="D37" s="116"/>
      <c r="E37" s="59"/>
      <c r="F37" s="59"/>
      <c r="G37" s="60">
        <v>0.84</v>
      </c>
      <c r="H37" s="58"/>
      <c r="I37" s="58"/>
      <c r="J37" s="58"/>
      <c r="K37" s="85"/>
    </row>
    <row r="38" spans="1:11" x14ac:dyDescent="0.25">
      <c r="A38" s="57" t="s">
        <v>1426</v>
      </c>
      <c r="B38" s="58" t="s">
        <v>1425</v>
      </c>
      <c r="C38" s="58"/>
      <c r="D38" s="116"/>
      <c r="E38" s="59"/>
      <c r="F38" s="59"/>
      <c r="G38" s="60">
        <v>3.5</v>
      </c>
      <c r="H38" s="58"/>
      <c r="I38" s="58"/>
      <c r="J38" s="58"/>
      <c r="K38" s="85"/>
    </row>
    <row r="39" spans="1:11" x14ac:dyDescent="0.25">
      <c r="A39" s="57" t="s">
        <v>1427</v>
      </c>
      <c r="B39" s="58" t="s">
        <v>1425</v>
      </c>
      <c r="C39" s="58"/>
      <c r="D39" s="116"/>
      <c r="E39" s="59"/>
      <c r="F39" s="59"/>
      <c r="G39" s="60">
        <v>4.2</v>
      </c>
      <c r="H39" s="58"/>
      <c r="I39" s="58"/>
      <c r="J39" s="58"/>
      <c r="K39" s="85"/>
    </row>
    <row r="40" spans="1:11" x14ac:dyDescent="0.25">
      <c r="A40" s="57" t="s">
        <v>1428</v>
      </c>
      <c r="B40" s="58" t="s">
        <v>1425</v>
      </c>
      <c r="C40" s="58"/>
      <c r="D40" s="116"/>
      <c r="E40" s="59"/>
      <c r="F40" s="59"/>
      <c r="G40" s="60">
        <v>3.5</v>
      </c>
      <c r="H40" s="58"/>
      <c r="I40" s="58"/>
      <c r="J40" s="58"/>
      <c r="K40" s="85"/>
    </row>
    <row r="41" spans="1:11" x14ac:dyDescent="0.25">
      <c r="A41" s="57" t="s">
        <v>1429</v>
      </c>
      <c r="B41" s="58" t="s">
        <v>1425</v>
      </c>
      <c r="C41" s="58"/>
      <c r="D41" s="116"/>
      <c r="E41" s="59"/>
      <c r="F41" s="59"/>
      <c r="G41" s="60">
        <v>15</v>
      </c>
      <c r="H41" s="58"/>
      <c r="I41" s="58"/>
      <c r="J41" s="58"/>
      <c r="K41" s="85"/>
    </row>
    <row r="42" spans="1:11" x14ac:dyDescent="0.25">
      <c r="A42" s="57" t="s">
        <v>1430</v>
      </c>
      <c r="B42" s="58" t="s">
        <v>1425</v>
      </c>
      <c r="C42" s="58"/>
      <c r="D42" s="116"/>
      <c r="E42" s="59"/>
      <c r="F42" s="59"/>
      <c r="G42" s="60">
        <v>15</v>
      </c>
      <c r="H42" s="58"/>
      <c r="I42" s="58"/>
      <c r="J42" s="58"/>
      <c r="K42" s="85"/>
    </row>
    <row r="43" spans="1:11" x14ac:dyDescent="0.25">
      <c r="A43" s="57" t="s">
        <v>1431</v>
      </c>
      <c r="B43" s="58" t="s">
        <v>1425</v>
      </c>
      <c r="C43" s="58"/>
      <c r="D43" s="116"/>
      <c r="E43" s="59"/>
      <c r="F43" s="59"/>
      <c r="G43" s="60">
        <v>1.54</v>
      </c>
      <c r="H43" s="58"/>
      <c r="I43" s="58"/>
      <c r="J43" s="58"/>
      <c r="K43" s="85"/>
    </row>
    <row r="44" spans="1:11" x14ac:dyDescent="0.25">
      <c r="A44" s="57" t="s">
        <v>1432</v>
      </c>
      <c r="B44" s="58" t="s">
        <v>1425</v>
      </c>
      <c r="C44" s="58"/>
      <c r="D44" s="116"/>
      <c r="E44" s="59"/>
      <c r="F44" s="59"/>
      <c r="G44" s="60">
        <v>3.6</v>
      </c>
      <c r="H44" s="58"/>
      <c r="I44" s="58"/>
      <c r="J44" s="58"/>
      <c r="K44" s="85"/>
    </row>
    <row r="45" spans="1:11" x14ac:dyDescent="0.25">
      <c r="A45" s="57" t="s">
        <v>1433</v>
      </c>
      <c r="B45" s="58" t="s">
        <v>1425</v>
      </c>
      <c r="C45" s="58"/>
      <c r="D45" s="116"/>
      <c r="E45" s="59"/>
      <c r="F45" s="59"/>
      <c r="G45" s="60">
        <v>14.5</v>
      </c>
      <c r="H45" s="58"/>
      <c r="I45" s="58"/>
      <c r="J45" s="58"/>
      <c r="K45" s="85"/>
    </row>
    <row r="46" spans="1:11" x14ac:dyDescent="0.25">
      <c r="A46" s="454" t="s">
        <v>1434</v>
      </c>
      <c r="B46" s="58"/>
      <c r="C46" s="58"/>
      <c r="D46" s="116"/>
      <c r="E46" s="59"/>
      <c r="F46" s="59"/>
      <c r="G46" s="60"/>
      <c r="H46" s="58"/>
      <c r="I46" s="58"/>
      <c r="J46" s="58"/>
      <c r="K46" s="85">
        <v>2115144.73</v>
      </c>
    </row>
    <row r="47" spans="1:11" x14ac:dyDescent="0.25">
      <c r="A47" s="457" t="s">
        <v>1435</v>
      </c>
      <c r="B47" s="58"/>
      <c r="C47" s="58" t="s">
        <v>189</v>
      </c>
      <c r="D47" s="59"/>
      <c r="E47" s="59"/>
      <c r="F47" s="59"/>
      <c r="G47" s="60">
        <v>3570</v>
      </c>
      <c r="H47" s="58"/>
      <c r="I47" s="58"/>
      <c r="J47" s="58"/>
      <c r="K47" s="85"/>
    </row>
    <row r="48" spans="1:11" x14ac:dyDescent="0.25">
      <c r="A48" s="457"/>
      <c r="B48" s="58"/>
      <c r="C48" s="58" t="s">
        <v>171</v>
      </c>
      <c r="D48" s="59"/>
      <c r="E48" s="59"/>
      <c r="F48" s="59"/>
      <c r="G48" s="60">
        <v>298</v>
      </c>
      <c r="H48" s="58"/>
      <c r="I48" s="58"/>
      <c r="J48" s="58"/>
      <c r="K48" s="85"/>
    </row>
    <row r="49" spans="1:11" x14ac:dyDescent="0.25">
      <c r="A49" s="457" t="s">
        <v>1436</v>
      </c>
      <c r="B49" s="58" t="s">
        <v>1437</v>
      </c>
      <c r="C49" s="58" t="s">
        <v>171</v>
      </c>
      <c r="D49" s="116">
        <v>0.05</v>
      </c>
      <c r="E49" s="59"/>
      <c r="F49" s="59"/>
      <c r="G49" s="60"/>
      <c r="H49" s="58"/>
      <c r="I49" s="58"/>
      <c r="J49" s="58"/>
      <c r="K49" s="85"/>
    </row>
    <row r="50" spans="1:11" x14ac:dyDescent="0.25">
      <c r="A50" s="454" t="s">
        <v>1438</v>
      </c>
      <c r="B50" s="58"/>
      <c r="C50" s="58"/>
      <c r="D50" s="116"/>
      <c r="E50" s="59"/>
      <c r="F50" s="59"/>
      <c r="G50" s="60"/>
      <c r="H50" s="58"/>
      <c r="I50" s="58"/>
      <c r="J50" s="58"/>
      <c r="K50" s="85">
        <v>1178763.44</v>
      </c>
    </row>
    <row r="51" spans="1:11" x14ac:dyDescent="0.25">
      <c r="A51" s="57" t="s">
        <v>1439</v>
      </c>
      <c r="B51" s="58" t="s">
        <v>1440</v>
      </c>
      <c r="C51" s="58"/>
      <c r="D51" s="116"/>
      <c r="E51" s="59"/>
      <c r="F51" s="59"/>
      <c r="G51" s="60"/>
      <c r="H51" s="58"/>
      <c r="I51" s="58"/>
      <c r="J51" s="58"/>
      <c r="K51" s="85"/>
    </row>
    <row r="52" spans="1:11" x14ac:dyDescent="0.25">
      <c r="A52" s="57" t="s">
        <v>1441</v>
      </c>
      <c r="B52" s="58" t="s">
        <v>1442</v>
      </c>
      <c r="C52" s="58"/>
      <c r="D52" s="116"/>
      <c r="E52" s="59"/>
      <c r="F52" s="59"/>
      <c r="G52" s="60">
        <v>30</v>
      </c>
      <c r="H52" s="58"/>
      <c r="I52" s="58"/>
      <c r="J52" s="58"/>
      <c r="K52" s="85"/>
    </row>
    <row r="53" spans="1:11" x14ac:dyDescent="0.25">
      <c r="A53" s="57" t="s">
        <v>1443</v>
      </c>
      <c r="B53" s="58" t="s">
        <v>1444</v>
      </c>
      <c r="C53" s="58"/>
      <c r="D53" s="116"/>
      <c r="E53" s="59"/>
      <c r="F53" s="59"/>
      <c r="G53" s="60">
        <v>61</v>
      </c>
      <c r="H53" s="58"/>
      <c r="I53" s="58"/>
      <c r="J53" s="58"/>
      <c r="K53" s="85"/>
    </row>
    <row r="54" spans="1:11" x14ac:dyDescent="0.25">
      <c r="A54" s="454" t="s">
        <v>237</v>
      </c>
      <c r="B54" s="58"/>
      <c r="C54" s="58"/>
      <c r="D54" s="116"/>
      <c r="E54" s="59"/>
      <c r="F54" s="59"/>
      <c r="G54" s="60"/>
      <c r="H54" s="58"/>
      <c r="I54" s="58"/>
      <c r="J54" s="58"/>
      <c r="K54" s="85">
        <v>1108974.1299999999</v>
      </c>
    </row>
    <row r="55" spans="1:11" x14ac:dyDescent="0.25">
      <c r="A55" s="57" t="s">
        <v>1445</v>
      </c>
      <c r="B55" s="58" t="s">
        <v>1446</v>
      </c>
      <c r="C55" s="58"/>
      <c r="D55" s="116"/>
      <c r="E55" s="59"/>
      <c r="F55" s="59"/>
      <c r="G55" s="60">
        <v>420</v>
      </c>
      <c r="H55" s="58"/>
      <c r="I55" s="58"/>
      <c r="J55" s="58"/>
      <c r="K55" s="85"/>
    </row>
    <row r="56" spans="1:11" x14ac:dyDescent="0.25">
      <c r="A56" s="57" t="s">
        <v>1447</v>
      </c>
      <c r="B56" s="58" t="s">
        <v>1446</v>
      </c>
      <c r="C56" s="58"/>
      <c r="D56" s="116"/>
      <c r="E56" s="59"/>
      <c r="F56" s="59"/>
      <c r="G56" s="60">
        <v>7.2</v>
      </c>
      <c r="H56" s="58"/>
      <c r="I56" s="58"/>
      <c r="J56" s="58"/>
      <c r="K56" s="85"/>
    </row>
    <row r="57" spans="1:11" x14ac:dyDescent="0.25">
      <c r="A57" s="57" t="s">
        <v>1448</v>
      </c>
      <c r="B57" s="58" t="s">
        <v>1446</v>
      </c>
      <c r="C57" s="58"/>
      <c r="D57" s="116"/>
      <c r="E57" s="59"/>
      <c r="F57" s="59"/>
      <c r="G57" s="60">
        <v>127</v>
      </c>
      <c r="H57" s="58"/>
      <c r="I57" s="58"/>
      <c r="J57" s="58"/>
      <c r="K57" s="85"/>
    </row>
    <row r="58" spans="1:11" x14ac:dyDescent="0.25">
      <c r="A58" s="57" t="s">
        <v>1449</v>
      </c>
      <c r="B58" s="58" t="s">
        <v>1446</v>
      </c>
      <c r="C58" s="58"/>
      <c r="D58" s="116"/>
      <c r="E58" s="59"/>
      <c r="F58" s="59"/>
      <c r="G58" s="60">
        <v>200</v>
      </c>
      <c r="H58" s="58"/>
      <c r="I58" s="58"/>
      <c r="J58" s="58"/>
      <c r="K58" s="85"/>
    </row>
    <row r="59" spans="1:11" x14ac:dyDescent="0.25">
      <c r="A59" s="57" t="s">
        <v>1450</v>
      </c>
      <c r="B59" s="58" t="s">
        <v>1446</v>
      </c>
      <c r="C59" s="58"/>
      <c r="D59" s="116"/>
      <c r="E59" s="59"/>
      <c r="F59" s="59"/>
      <c r="G59" s="60">
        <v>110</v>
      </c>
      <c r="H59" s="58"/>
      <c r="I59" s="58"/>
      <c r="J59" s="58"/>
      <c r="K59" s="85"/>
    </row>
    <row r="60" spans="1:11" x14ac:dyDescent="0.25">
      <c r="A60" s="458" t="s">
        <v>1451</v>
      </c>
      <c r="B60" s="58"/>
      <c r="C60" s="58"/>
      <c r="D60" s="116"/>
      <c r="E60" s="59"/>
      <c r="F60" s="59"/>
      <c r="G60" s="60">
        <v>127</v>
      </c>
      <c r="H60" s="58"/>
      <c r="I60" s="58"/>
      <c r="J60" s="58"/>
      <c r="K60" s="85"/>
    </row>
    <row r="61" spans="1:11" x14ac:dyDescent="0.25">
      <c r="A61" s="459" t="s">
        <v>1452</v>
      </c>
      <c r="B61" s="58" t="s">
        <v>1446</v>
      </c>
      <c r="C61" s="58"/>
      <c r="D61" s="116"/>
      <c r="E61" s="59"/>
      <c r="F61" s="59"/>
      <c r="G61" s="60"/>
      <c r="H61" s="58"/>
      <c r="I61" s="58"/>
      <c r="J61" s="58"/>
      <c r="K61" s="85"/>
    </row>
    <row r="62" spans="1:11" x14ac:dyDescent="0.25">
      <c r="A62" s="459" t="s">
        <v>1453</v>
      </c>
      <c r="B62" s="58" t="s">
        <v>1446</v>
      </c>
      <c r="C62" s="58"/>
      <c r="D62" s="116"/>
      <c r="E62" s="59"/>
      <c r="F62" s="59"/>
      <c r="G62" s="60"/>
      <c r="H62" s="58"/>
      <c r="I62" s="58"/>
      <c r="J62" s="58"/>
      <c r="K62" s="85"/>
    </row>
    <row r="63" spans="1:11" x14ac:dyDescent="0.25">
      <c r="A63" s="57" t="s">
        <v>1454</v>
      </c>
      <c r="B63" s="58" t="s">
        <v>1446</v>
      </c>
      <c r="C63" s="58"/>
      <c r="D63" s="116"/>
      <c r="E63" s="59"/>
      <c r="F63" s="59"/>
      <c r="G63" s="60">
        <v>200</v>
      </c>
      <c r="H63" s="58"/>
      <c r="I63" s="58"/>
      <c r="J63" s="58"/>
      <c r="K63" s="85"/>
    </row>
    <row r="64" spans="1:11" x14ac:dyDescent="0.25">
      <c r="A64" s="57" t="s">
        <v>1455</v>
      </c>
      <c r="B64" s="58" t="s">
        <v>1446</v>
      </c>
      <c r="C64" s="58"/>
      <c r="D64" s="116"/>
      <c r="E64" s="59"/>
      <c r="F64" s="59"/>
      <c r="G64" s="60">
        <v>156</v>
      </c>
      <c r="H64" s="58"/>
      <c r="I64" s="58"/>
      <c r="J64" s="58"/>
      <c r="K64" s="85"/>
    </row>
    <row r="65" spans="1:11" x14ac:dyDescent="0.25">
      <c r="A65" s="57" t="s">
        <v>1456</v>
      </c>
      <c r="B65" s="58" t="s">
        <v>1457</v>
      </c>
      <c r="C65" s="58"/>
      <c r="D65" s="116">
        <v>0.04</v>
      </c>
      <c r="E65" s="59"/>
      <c r="F65" s="59"/>
      <c r="G65" s="60"/>
      <c r="H65" s="58"/>
      <c r="I65" s="58"/>
      <c r="J65" s="58"/>
      <c r="K65" s="85"/>
    </row>
    <row r="66" spans="1:11" x14ac:dyDescent="0.25">
      <c r="A66" s="57" t="s">
        <v>1458</v>
      </c>
      <c r="B66" s="58" t="s">
        <v>1446</v>
      </c>
      <c r="C66" s="58"/>
      <c r="D66" s="116"/>
      <c r="E66" s="59"/>
      <c r="F66" s="59"/>
      <c r="G66" s="60">
        <v>200</v>
      </c>
      <c r="H66" s="58"/>
      <c r="I66" s="58"/>
      <c r="J66" s="58"/>
      <c r="K66" s="85"/>
    </row>
    <row r="67" spans="1:11" x14ac:dyDescent="0.25">
      <c r="A67" s="57" t="s">
        <v>1459</v>
      </c>
      <c r="B67" s="58" t="s">
        <v>1446</v>
      </c>
      <c r="C67" s="58"/>
      <c r="D67" s="116"/>
      <c r="E67" s="59"/>
      <c r="F67" s="59"/>
      <c r="G67" s="60">
        <v>900</v>
      </c>
      <c r="H67" s="58"/>
      <c r="I67" s="58"/>
      <c r="J67" s="58"/>
      <c r="K67" s="85"/>
    </row>
    <row r="68" spans="1:11" x14ac:dyDescent="0.25">
      <c r="A68" s="57" t="s">
        <v>1460</v>
      </c>
      <c r="B68" s="58" t="s">
        <v>1446</v>
      </c>
      <c r="C68" s="58"/>
      <c r="D68" s="116"/>
      <c r="E68" s="59"/>
      <c r="F68" s="59"/>
      <c r="G68" s="60">
        <v>870</v>
      </c>
      <c r="H68" s="58"/>
      <c r="I68" s="58"/>
      <c r="J68" s="58"/>
      <c r="K68" s="85"/>
    </row>
    <row r="69" spans="1:11" x14ac:dyDescent="0.25">
      <c r="A69" s="57" t="s">
        <v>1461</v>
      </c>
      <c r="B69" s="58" t="s">
        <v>1446</v>
      </c>
      <c r="C69" s="58"/>
      <c r="D69" s="116"/>
      <c r="E69" s="59"/>
      <c r="F69" s="59"/>
      <c r="G69" s="60">
        <v>250</v>
      </c>
      <c r="H69" s="58"/>
      <c r="I69" s="58"/>
      <c r="J69" s="58"/>
      <c r="K69" s="85"/>
    </row>
    <row r="70" spans="1:11" x14ac:dyDescent="0.25">
      <c r="A70" s="454" t="s">
        <v>1462</v>
      </c>
      <c r="B70" s="58"/>
      <c r="C70" s="58"/>
      <c r="D70" s="116"/>
      <c r="E70" s="59"/>
      <c r="F70" s="59"/>
      <c r="G70" s="60"/>
      <c r="H70" s="58"/>
      <c r="I70" s="58"/>
      <c r="J70" s="58"/>
      <c r="K70" s="85"/>
    </row>
    <row r="71" spans="1:11" x14ac:dyDescent="0.25">
      <c r="A71" s="57" t="s">
        <v>1463</v>
      </c>
      <c r="B71" s="58"/>
      <c r="C71" s="58"/>
      <c r="D71" s="116"/>
      <c r="E71" s="59"/>
      <c r="F71" s="59"/>
      <c r="G71" s="60"/>
      <c r="H71" s="58"/>
      <c r="I71" s="58"/>
      <c r="J71" s="58"/>
      <c r="K71" s="85"/>
    </row>
    <row r="72" spans="1:11" x14ac:dyDescent="0.25">
      <c r="A72" s="458" t="s">
        <v>1464</v>
      </c>
      <c r="B72" s="58"/>
      <c r="C72" s="58"/>
      <c r="D72" s="116"/>
      <c r="E72" s="59"/>
      <c r="F72" s="59"/>
      <c r="G72" s="60"/>
      <c r="H72" s="58"/>
      <c r="I72" s="58"/>
      <c r="J72" s="58"/>
      <c r="K72" s="85"/>
    </row>
    <row r="73" spans="1:11" x14ac:dyDescent="0.25">
      <c r="A73" s="57" t="s">
        <v>1465</v>
      </c>
      <c r="B73" s="58" t="s">
        <v>1466</v>
      </c>
      <c r="C73" s="58" t="s">
        <v>1467</v>
      </c>
      <c r="D73" s="116"/>
      <c r="E73" s="59"/>
      <c r="F73" s="59"/>
      <c r="G73" s="60"/>
      <c r="H73" s="58"/>
      <c r="I73" s="58"/>
      <c r="J73" s="58"/>
      <c r="K73" s="85"/>
    </row>
    <row r="74" spans="1:11" x14ac:dyDescent="0.25">
      <c r="A74" s="57" t="s">
        <v>1468</v>
      </c>
      <c r="B74" s="58" t="s">
        <v>1469</v>
      </c>
      <c r="C74" s="58" t="s">
        <v>1467</v>
      </c>
      <c r="D74" s="116"/>
      <c r="E74" s="59"/>
      <c r="F74" s="59"/>
      <c r="G74" s="60"/>
      <c r="H74" s="58"/>
      <c r="I74" s="58"/>
      <c r="J74" s="58"/>
      <c r="K74" s="85"/>
    </row>
    <row r="75" spans="1:11" x14ac:dyDescent="0.25">
      <c r="A75" s="57" t="s">
        <v>1470</v>
      </c>
      <c r="B75" s="58" t="s">
        <v>1446</v>
      </c>
      <c r="C75" s="58" t="s">
        <v>1467</v>
      </c>
      <c r="D75" s="116"/>
      <c r="E75" s="59"/>
      <c r="F75" s="59"/>
      <c r="G75" s="60">
        <v>113</v>
      </c>
      <c r="H75" s="58"/>
      <c r="I75" s="58"/>
      <c r="J75" s="58"/>
      <c r="K75" s="85"/>
    </row>
    <row r="76" spans="1:11" x14ac:dyDescent="0.25">
      <c r="A76" s="458" t="s">
        <v>1471</v>
      </c>
      <c r="B76" s="58"/>
      <c r="C76" s="58"/>
      <c r="D76" s="116"/>
      <c r="E76" s="59"/>
      <c r="F76" s="59"/>
      <c r="G76" s="60"/>
      <c r="H76" s="58"/>
      <c r="I76" s="58"/>
      <c r="J76" s="58"/>
      <c r="K76" s="85"/>
    </row>
    <row r="77" spans="1:11" x14ac:dyDescent="0.25">
      <c r="A77" s="57" t="s">
        <v>1465</v>
      </c>
      <c r="B77" s="58" t="s">
        <v>1472</v>
      </c>
      <c r="C77" s="58" t="s">
        <v>870</v>
      </c>
      <c r="D77" s="116"/>
      <c r="E77" s="59"/>
      <c r="F77" s="59"/>
      <c r="G77" s="60"/>
      <c r="H77" s="58"/>
      <c r="I77" s="58"/>
      <c r="J77" s="58"/>
      <c r="K77" s="85"/>
    </row>
    <row r="78" spans="1:11" x14ac:dyDescent="0.25">
      <c r="A78" s="57" t="s">
        <v>1468</v>
      </c>
      <c r="B78" s="58" t="s">
        <v>1473</v>
      </c>
      <c r="C78" s="58"/>
      <c r="D78" s="116"/>
      <c r="E78" s="59"/>
      <c r="F78" s="59"/>
      <c r="G78" s="60"/>
      <c r="H78" s="58"/>
      <c r="I78" s="58"/>
      <c r="J78" s="58"/>
      <c r="K78" s="85"/>
    </row>
    <row r="79" spans="1:11" x14ac:dyDescent="0.25">
      <c r="A79" s="57" t="s">
        <v>1470</v>
      </c>
      <c r="B79" s="58"/>
      <c r="C79" s="58"/>
      <c r="D79" s="116"/>
      <c r="E79" s="59"/>
      <c r="F79" s="59"/>
      <c r="G79" s="60">
        <v>113</v>
      </c>
      <c r="H79" s="58"/>
      <c r="I79" s="58"/>
      <c r="J79" s="58"/>
      <c r="K79" s="85"/>
    </row>
    <row r="80" spans="1:11" x14ac:dyDescent="0.25">
      <c r="A80" s="458" t="s">
        <v>1474</v>
      </c>
      <c r="B80" s="58"/>
      <c r="C80" s="58"/>
      <c r="D80" s="116"/>
      <c r="E80" s="59"/>
      <c r="F80" s="59"/>
      <c r="G80" s="60"/>
      <c r="H80" s="58"/>
      <c r="I80" s="58"/>
      <c r="J80" s="58"/>
      <c r="K80" s="85"/>
    </row>
    <row r="81" spans="1:11" x14ac:dyDescent="0.25">
      <c r="A81" s="57" t="s">
        <v>1475</v>
      </c>
      <c r="B81" s="58" t="s">
        <v>1476</v>
      </c>
      <c r="C81" s="58" t="s">
        <v>1477</v>
      </c>
      <c r="D81" s="116"/>
      <c r="E81" s="59"/>
      <c r="F81" s="59"/>
      <c r="G81" s="60">
        <v>364</v>
      </c>
      <c r="H81" s="58"/>
      <c r="I81" s="58"/>
      <c r="J81" s="58"/>
      <c r="K81" s="85"/>
    </row>
    <row r="82" spans="1:11" x14ac:dyDescent="0.25">
      <c r="A82" s="57" t="s">
        <v>1478</v>
      </c>
      <c r="B82" s="58" t="s">
        <v>1479</v>
      </c>
      <c r="C82" s="58" t="s">
        <v>1477</v>
      </c>
      <c r="D82" s="116"/>
      <c r="E82" s="59"/>
      <c r="F82" s="59"/>
      <c r="G82" s="60">
        <v>28</v>
      </c>
      <c r="H82" s="58"/>
      <c r="I82" s="58"/>
      <c r="J82" s="58"/>
      <c r="K82" s="85"/>
    </row>
    <row r="83" spans="1:11" x14ac:dyDescent="0.25">
      <c r="A83" s="458" t="s">
        <v>1480</v>
      </c>
      <c r="B83" s="58"/>
      <c r="C83" s="58"/>
      <c r="D83" s="116"/>
      <c r="E83" s="59"/>
      <c r="F83" s="59"/>
      <c r="G83" s="60"/>
      <c r="H83" s="58"/>
      <c r="I83" s="58"/>
      <c r="J83" s="58"/>
      <c r="K83" s="85"/>
    </row>
    <row r="84" spans="1:11" x14ac:dyDescent="0.25">
      <c r="A84" s="57" t="s">
        <v>1481</v>
      </c>
      <c r="B84" s="58" t="s">
        <v>1446</v>
      </c>
      <c r="C84" s="58" t="s">
        <v>1477</v>
      </c>
      <c r="D84" s="116"/>
      <c r="E84" s="59"/>
      <c r="F84" s="59"/>
      <c r="G84" s="60">
        <v>228</v>
      </c>
      <c r="H84" s="58"/>
      <c r="I84" s="58"/>
      <c r="J84" s="58"/>
      <c r="K84" s="85"/>
    </row>
    <row r="85" spans="1:11" x14ac:dyDescent="0.25">
      <c r="A85" s="57" t="s">
        <v>1482</v>
      </c>
      <c r="B85" s="58" t="s">
        <v>1446</v>
      </c>
      <c r="C85" s="58" t="s">
        <v>1477</v>
      </c>
      <c r="D85" s="116"/>
      <c r="E85" s="59"/>
      <c r="F85" s="59"/>
      <c r="G85" s="60">
        <v>28</v>
      </c>
      <c r="H85" s="58"/>
      <c r="I85" s="58"/>
      <c r="J85" s="58"/>
      <c r="K85" s="85"/>
    </row>
    <row r="86" spans="1:11" x14ac:dyDescent="0.25">
      <c r="A86" s="57" t="s">
        <v>1470</v>
      </c>
      <c r="B86" s="58" t="s">
        <v>1446</v>
      </c>
      <c r="C86" s="58" t="s">
        <v>1477</v>
      </c>
      <c r="D86" s="116"/>
      <c r="E86" s="59"/>
      <c r="F86" s="59"/>
      <c r="G86" s="60">
        <v>55</v>
      </c>
      <c r="H86" s="58"/>
      <c r="I86" s="58"/>
      <c r="J86" s="58"/>
      <c r="K86" s="85"/>
    </row>
    <row r="87" spans="1:11" x14ac:dyDescent="0.25">
      <c r="A87" s="458" t="s">
        <v>1483</v>
      </c>
      <c r="B87" s="455" t="s">
        <v>1484</v>
      </c>
      <c r="C87" s="58" t="s">
        <v>1467</v>
      </c>
      <c r="D87" s="116">
        <v>0.05</v>
      </c>
      <c r="E87" s="59"/>
      <c r="F87" s="59"/>
      <c r="G87" s="60">
        <v>10650</v>
      </c>
      <c r="H87" s="58"/>
      <c r="I87" s="58"/>
      <c r="J87" s="58"/>
      <c r="K87" s="85"/>
    </row>
    <row r="88" spans="1:11" x14ac:dyDescent="0.25">
      <c r="A88" s="458" t="s">
        <v>1485</v>
      </c>
      <c r="B88" s="58" t="s">
        <v>1446</v>
      </c>
      <c r="C88" s="58" t="s">
        <v>171</v>
      </c>
      <c r="D88" s="116"/>
      <c r="E88" s="59"/>
      <c r="F88" s="59"/>
      <c r="G88" s="60">
        <v>8000</v>
      </c>
      <c r="H88" s="58"/>
      <c r="I88" s="58"/>
      <c r="J88" s="58"/>
      <c r="K88" s="85"/>
    </row>
    <row r="89" spans="1:11" x14ac:dyDescent="0.25">
      <c r="A89" s="454" t="s">
        <v>1486</v>
      </c>
      <c r="B89" s="58"/>
      <c r="C89" s="58"/>
      <c r="D89" s="116"/>
      <c r="E89" s="59"/>
      <c r="F89" s="59"/>
      <c r="G89" s="60"/>
      <c r="H89" s="58"/>
      <c r="I89" s="58"/>
      <c r="J89" s="58"/>
      <c r="K89" s="85">
        <v>379996.32</v>
      </c>
    </row>
    <row r="90" spans="1:11" x14ac:dyDescent="0.25">
      <c r="A90" s="57" t="s">
        <v>1487</v>
      </c>
      <c r="B90" s="58"/>
      <c r="C90" s="58"/>
      <c r="D90" s="116"/>
      <c r="E90" s="59"/>
      <c r="F90" s="59"/>
      <c r="G90" s="60">
        <v>236</v>
      </c>
      <c r="H90" s="58"/>
      <c r="I90" s="58"/>
      <c r="J90" s="58"/>
      <c r="K90" s="85"/>
    </row>
    <row r="91" spans="1:11" x14ac:dyDescent="0.25">
      <c r="A91" s="57" t="s">
        <v>1488</v>
      </c>
      <c r="B91" s="58" t="s">
        <v>1446</v>
      </c>
      <c r="C91" s="58"/>
      <c r="D91" s="116"/>
      <c r="E91" s="59"/>
      <c r="F91" s="59"/>
      <c r="G91" s="60"/>
      <c r="H91" s="58"/>
      <c r="I91" s="58"/>
      <c r="J91" s="58"/>
      <c r="K91" s="85"/>
    </row>
    <row r="92" spans="1:11" x14ac:dyDescent="0.25">
      <c r="A92" s="57" t="s">
        <v>1489</v>
      </c>
      <c r="B92" s="58" t="s">
        <v>1446</v>
      </c>
      <c r="C92" s="58"/>
      <c r="D92" s="116"/>
      <c r="E92" s="59"/>
      <c r="F92" s="59"/>
      <c r="G92" s="60">
        <v>345</v>
      </c>
      <c r="H92" s="58"/>
      <c r="I92" s="58"/>
      <c r="J92" s="58"/>
      <c r="K92" s="85"/>
    </row>
    <row r="93" spans="1:11" x14ac:dyDescent="0.25">
      <c r="A93" s="57" t="s">
        <v>1490</v>
      </c>
      <c r="B93" s="58" t="s">
        <v>1446</v>
      </c>
      <c r="C93" s="58"/>
      <c r="D93" s="116"/>
      <c r="E93" s="59"/>
      <c r="F93" s="59"/>
      <c r="G93" s="60">
        <v>490</v>
      </c>
      <c r="H93" s="58"/>
      <c r="I93" s="58"/>
      <c r="J93" s="58"/>
      <c r="K93" s="85"/>
    </row>
    <row r="94" spans="1:11" x14ac:dyDescent="0.25">
      <c r="A94" s="57" t="s">
        <v>1491</v>
      </c>
      <c r="B94" s="58" t="s">
        <v>1446</v>
      </c>
      <c r="C94" s="58"/>
      <c r="D94" s="116"/>
      <c r="E94" s="59"/>
      <c r="F94" s="59"/>
      <c r="G94" s="60">
        <v>236</v>
      </c>
      <c r="H94" s="58"/>
      <c r="I94" s="58"/>
      <c r="J94" s="58"/>
      <c r="K94" s="85"/>
    </row>
    <row r="95" spans="1:11" x14ac:dyDescent="0.25">
      <c r="A95" s="57" t="s">
        <v>1492</v>
      </c>
      <c r="B95" s="58" t="s">
        <v>1446</v>
      </c>
      <c r="C95" s="58" t="s">
        <v>372</v>
      </c>
      <c r="D95" s="116"/>
      <c r="E95" s="59"/>
      <c r="F95" s="59"/>
      <c r="G95" s="60">
        <v>428</v>
      </c>
      <c r="H95" s="58"/>
      <c r="I95" s="58"/>
      <c r="J95" s="58"/>
      <c r="K95" s="85"/>
    </row>
    <row r="96" spans="1:11" x14ac:dyDescent="0.25">
      <c r="A96" s="57" t="s">
        <v>1493</v>
      </c>
      <c r="B96" s="58" t="s">
        <v>1446</v>
      </c>
      <c r="C96" s="58" t="s">
        <v>372</v>
      </c>
      <c r="D96" s="116"/>
      <c r="E96" s="59"/>
      <c r="F96" s="59"/>
      <c r="G96" s="60">
        <v>370</v>
      </c>
      <c r="H96" s="58"/>
      <c r="I96" s="58"/>
      <c r="J96" s="58"/>
      <c r="K96" s="85"/>
    </row>
    <row r="97" spans="1:11" x14ac:dyDescent="0.25">
      <c r="A97" s="57" t="s">
        <v>1494</v>
      </c>
      <c r="B97" s="58" t="s">
        <v>1446</v>
      </c>
      <c r="C97" s="58" t="s">
        <v>372</v>
      </c>
      <c r="D97" s="116"/>
      <c r="E97" s="59"/>
      <c r="F97" s="59"/>
      <c r="G97" s="60">
        <v>568</v>
      </c>
      <c r="H97" s="58"/>
      <c r="I97" s="58"/>
      <c r="J97" s="58"/>
      <c r="K97" s="85"/>
    </row>
    <row r="98" spans="1:11" x14ac:dyDescent="0.25">
      <c r="A98" s="57" t="s">
        <v>1495</v>
      </c>
      <c r="B98" s="58" t="s">
        <v>1446</v>
      </c>
      <c r="C98" s="58" t="s">
        <v>372</v>
      </c>
      <c r="D98" s="116"/>
      <c r="E98" s="59"/>
      <c r="F98" s="59"/>
      <c r="G98" s="60">
        <v>370</v>
      </c>
      <c r="H98" s="58"/>
      <c r="I98" s="58"/>
      <c r="J98" s="58"/>
      <c r="K98" s="85"/>
    </row>
    <row r="99" spans="1:11" x14ac:dyDescent="0.25">
      <c r="A99" s="454" t="s">
        <v>1496</v>
      </c>
      <c r="B99" s="58" t="s">
        <v>1446</v>
      </c>
      <c r="C99" s="58"/>
      <c r="D99" s="116"/>
      <c r="E99" s="59"/>
      <c r="F99" s="59"/>
      <c r="G99" s="60"/>
      <c r="H99" s="58"/>
      <c r="I99" s="58"/>
      <c r="J99" s="58"/>
      <c r="K99" s="85">
        <v>771064.62</v>
      </c>
    </row>
    <row r="100" spans="1:11" x14ac:dyDescent="0.25">
      <c r="A100" s="57" t="s">
        <v>1497</v>
      </c>
      <c r="B100" s="58"/>
      <c r="C100" s="58"/>
      <c r="D100" s="116"/>
      <c r="E100" s="59"/>
      <c r="F100" s="59"/>
      <c r="G100" s="60"/>
      <c r="H100" s="58"/>
      <c r="I100" s="58"/>
      <c r="J100" s="58"/>
      <c r="K100" s="85"/>
    </row>
    <row r="101" spans="1:11" x14ac:dyDescent="0.25">
      <c r="A101" s="57" t="s">
        <v>1498</v>
      </c>
      <c r="B101" s="58" t="s">
        <v>1446</v>
      </c>
      <c r="C101" s="58" t="s">
        <v>171</v>
      </c>
      <c r="D101" s="116"/>
      <c r="E101" s="59"/>
      <c r="F101" s="59"/>
      <c r="G101" s="60">
        <v>110</v>
      </c>
      <c r="H101" s="58"/>
      <c r="I101" s="58"/>
      <c r="J101" s="58"/>
      <c r="K101" s="85"/>
    </row>
    <row r="102" spans="1:11" x14ac:dyDescent="0.25">
      <c r="A102" s="57" t="s">
        <v>1499</v>
      </c>
      <c r="B102" s="58" t="s">
        <v>1446</v>
      </c>
      <c r="C102" s="58" t="s">
        <v>171</v>
      </c>
      <c r="D102" s="116"/>
      <c r="E102" s="59"/>
      <c r="F102" s="59"/>
      <c r="G102" s="60">
        <v>150</v>
      </c>
      <c r="H102" s="58"/>
      <c r="I102" s="58"/>
      <c r="J102" s="58"/>
      <c r="K102" s="85"/>
    </row>
    <row r="103" spans="1:11" x14ac:dyDescent="0.25">
      <c r="A103" s="57" t="s">
        <v>1500</v>
      </c>
      <c r="B103" s="58"/>
      <c r="C103" s="58"/>
      <c r="D103" s="116"/>
      <c r="E103" s="59"/>
      <c r="F103" s="59"/>
      <c r="G103" s="60"/>
      <c r="H103" s="58"/>
      <c r="I103" s="58"/>
      <c r="J103" s="58"/>
      <c r="K103" s="85"/>
    </row>
    <row r="104" spans="1:11" x14ac:dyDescent="0.25">
      <c r="A104" s="57" t="s">
        <v>1501</v>
      </c>
      <c r="B104" s="58" t="s">
        <v>1446</v>
      </c>
      <c r="C104" s="58" t="s">
        <v>171</v>
      </c>
      <c r="D104" s="116"/>
      <c r="E104" s="59"/>
      <c r="F104" s="59"/>
      <c r="G104" s="60">
        <v>145</v>
      </c>
      <c r="H104" s="58"/>
      <c r="I104" s="58"/>
      <c r="J104" s="58"/>
      <c r="K104" s="85"/>
    </row>
    <row r="105" spans="1:11" x14ac:dyDescent="0.25">
      <c r="A105" s="57" t="s">
        <v>1502</v>
      </c>
      <c r="B105" s="58" t="s">
        <v>1446</v>
      </c>
      <c r="C105" s="58" t="s">
        <v>171</v>
      </c>
      <c r="D105" s="116"/>
      <c r="E105" s="59"/>
      <c r="F105" s="59"/>
      <c r="G105" s="60">
        <v>200</v>
      </c>
      <c r="H105" s="58"/>
      <c r="I105" s="58"/>
      <c r="J105" s="58"/>
      <c r="K105" s="85"/>
    </row>
    <row r="106" spans="1:11" x14ac:dyDescent="0.25">
      <c r="A106" s="454" t="s">
        <v>1503</v>
      </c>
      <c r="B106" s="58"/>
      <c r="C106" s="58"/>
      <c r="D106" s="116"/>
      <c r="E106" s="59"/>
      <c r="F106" s="59"/>
      <c r="G106" s="60"/>
      <c r="H106" s="58"/>
      <c r="I106" s="58"/>
      <c r="J106" s="58"/>
      <c r="K106" s="85">
        <v>144064.4</v>
      </c>
    </row>
    <row r="107" spans="1:11" x14ac:dyDescent="0.25">
      <c r="A107" s="57" t="s">
        <v>1504</v>
      </c>
      <c r="B107" s="58" t="s">
        <v>1505</v>
      </c>
      <c r="C107" s="58"/>
      <c r="D107" s="116"/>
      <c r="E107" s="59"/>
      <c r="F107" s="59"/>
      <c r="G107" s="60">
        <v>1456</v>
      </c>
      <c r="H107" s="58"/>
      <c r="I107" s="58"/>
      <c r="J107" s="58"/>
      <c r="K107" s="85"/>
    </row>
    <row r="108" spans="1:11" x14ac:dyDescent="0.25">
      <c r="A108" s="57" t="s">
        <v>1506</v>
      </c>
      <c r="B108" s="58" t="s">
        <v>1446</v>
      </c>
      <c r="C108" s="58" t="s">
        <v>171</v>
      </c>
      <c r="D108" s="116"/>
      <c r="E108" s="59"/>
      <c r="F108" s="59"/>
      <c r="G108" s="60">
        <v>113</v>
      </c>
      <c r="H108" s="58"/>
      <c r="I108" s="58"/>
      <c r="J108" s="58"/>
      <c r="K108" s="85"/>
    </row>
    <row r="109" spans="1:11" x14ac:dyDescent="0.25">
      <c r="A109" s="454" t="s">
        <v>1507</v>
      </c>
      <c r="B109" s="58" t="s">
        <v>1446</v>
      </c>
      <c r="C109" s="114" t="s">
        <v>171</v>
      </c>
      <c r="D109" s="116"/>
      <c r="E109" s="59"/>
      <c r="F109" s="59"/>
      <c r="G109" s="60">
        <v>10500</v>
      </c>
      <c r="H109" s="58"/>
      <c r="I109" s="58"/>
      <c r="J109" s="58"/>
      <c r="K109" s="85">
        <v>105000</v>
      </c>
    </row>
    <row r="110" spans="1:11" x14ac:dyDescent="0.25">
      <c r="A110" s="454" t="s">
        <v>1508</v>
      </c>
      <c r="B110" s="58"/>
      <c r="C110" s="114"/>
      <c r="D110" s="116"/>
      <c r="E110" s="59"/>
      <c r="F110" s="59"/>
      <c r="G110" s="60"/>
      <c r="H110" s="58"/>
      <c r="I110" s="58"/>
      <c r="J110" s="58"/>
      <c r="K110" s="85">
        <v>79404.86</v>
      </c>
    </row>
    <row r="111" spans="1:11" x14ac:dyDescent="0.25">
      <c r="A111" s="419" t="s">
        <v>1509</v>
      </c>
      <c r="B111" s="58"/>
      <c r="C111" s="114"/>
      <c r="D111" s="116"/>
      <c r="E111" s="59"/>
      <c r="F111" s="59"/>
      <c r="G111" s="60"/>
      <c r="H111" s="58"/>
      <c r="I111" s="58"/>
      <c r="J111" s="58"/>
      <c r="K111" s="85"/>
    </row>
    <row r="112" spans="1:11" x14ac:dyDescent="0.25">
      <c r="A112" s="458" t="s">
        <v>1510</v>
      </c>
      <c r="B112" s="58"/>
      <c r="C112" s="114"/>
      <c r="D112" s="116"/>
      <c r="E112" s="59"/>
      <c r="F112" s="59"/>
      <c r="G112" s="60"/>
      <c r="H112" s="58"/>
      <c r="I112" s="58"/>
      <c r="J112" s="58"/>
      <c r="K112" s="85"/>
    </row>
    <row r="113" spans="1:11" x14ac:dyDescent="0.25">
      <c r="A113" s="57" t="s">
        <v>1511</v>
      </c>
      <c r="B113" s="58" t="s">
        <v>1446</v>
      </c>
      <c r="C113" s="114" t="s">
        <v>171</v>
      </c>
      <c r="D113" s="116"/>
      <c r="E113" s="59"/>
      <c r="F113" s="59"/>
      <c r="G113" s="60">
        <v>182</v>
      </c>
      <c r="H113" s="58"/>
      <c r="I113" s="58"/>
      <c r="J113" s="58"/>
      <c r="K113" s="85"/>
    </row>
    <row r="114" spans="1:11" x14ac:dyDescent="0.25">
      <c r="A114" s="57" t="s">
        <v>1512</v>
      </c>
      <c r="B114" s="58" t="s">
        <v>1446</v>
      </c>
      <c r="C114" s="114" t="s">
        <v>171</v>
      </c>
      <c r="D114" s="116"/>
      <c r="E114" s="59"/>
      <c r="F114" s="59"/>
      <c r="G114" s="60">
        <v>145</v>
      </c>
      <c r="H114" s="58"/>
      <c r="I114" s="58"/>
      <c r="J114" s="58"/>
      <c r="K114" s="85"/>
    </row>
    <row r="115" spans="1:11" x14ac:dyDescent="0.25">
      <c r="A115" s="458" t="s">
        <v>1513</v>
      </c>
      <c r="B115" s="58"/>
      <c r="C115" s="114"/>
      <c r="D115" s="116"/>
      <c r="E115" s="59"/>
      <c r="F115" s="59"/>
      <c r="G115" s="60"/>
      <c r="H115" s="58"/>
      <c r="I115" s="58"/>
      <c r="J115" s="58"/>
      <c r="K115" s="85"/>
    </row>
    <row r="116" spans="1:11" x14ac:dyDescent="0.25">
      <c r="A116" s="57" t="s">
        <v>1511</v>
      </c>
      <c r="B116" s="58" t="s">
        <v>1446</v>
      </c>
      <c r="C116" s="114" t="s">
        <v>171</v>
      </c>
      <c r="D116" s="116"/>
      <c r="E116" s="59"/>
      <c r="F116" s="59"/>
      <c r="G116" s="60">
        <v>145</v>
      </c>
      <c r="H116" s="58"/>
      <c r="I116" s="58"/>
      <c r="J116" s="58"/>
      <c r="K116" s="85"/>
    </row>
    <row r="117" spans="1:11" x14ac:dyDescent="0.25">
      <c r="A117" s="57" t="s">
        <v>1512</v>
      </c>
      <c r="B117" s="58" t="s">
        <v>1446</v>
      </c>
      <c r="C117" s="114" t="s">
        <v>171</v>
      </c>
      <c r="D117" s="116"/>
      <c r="E117" s="59"/>
      <c r="F117" s="59"/>
      <c r="G117" s="60">
        <v>109</v>
      </c>
      <c r="H117" s="58"/>
      <c r="I117" s="58"/>
      <c r="J117" s="58"/>
      <c r="K117" s="85"/>
    </row>
    <row r="118" spans="1:11" x14ac:dyDescent="0.25">
      <c r="A118" s="458" t="s">
        <v>1514</v>
      </c>
      <c r="B118" s="58" t="s">
        <v>1446</v>
      </c>
      <c r="C118" s="114" t="s">
        <v>1467</v>
      </c>
      <c r="D118" s="116"/>
      <c r="E118" s="59"/>
      <c r="F118" s="59"/>
      <c r="G118" s="60">
        <v>55</v>
      </c>
      <c r="H118" s="58"/>
      <c r="I118" s="58"/>
      <c r="J118" s="58"/>
      <c r="K118" s="85"/>
    </row>
    <row r="119" spans="1:11" x14ac:dyDescent="0.25">
      <c r="A119" s="458" t="s">
        <v>1515</v>
      </c>
      <c r="B119" s="58" t="s">
        <v>1446</v>
      </c>
      <c r="C119" s="114" t="s">
        <v>171</v>
      </c>
      <c r="D119" s="116"/>
      <c r="E119" s="59"/>
      <c r="F119" s="59"/>
      <c r="G119" s="60">
        <v>182</v>
      </c>
      <c r="H119" s="58"/>
      <c r="I119" s="58"/>
      <c r="J119" s="58"/>
      <c r="K119" s="85"/>
    </row>
    <row r="120" spans="1:11" x14ac:dyDescent="0.25">
      <c r="A120" s="57"/>
      <c r="B120" s="58" t="s">
        <v>1446</v>
      </c>
      <c r="C120" s="114" t="s">
        <v>1467</v>
      </c>
      <c r="D120" s="116"/>
      <c r="E120" s="59"/>
      <c r="F120" s="59"/>
      <c r="G120" s="60">
        <v>9.1</v>
      </c>
      <c r="H120" s="58"/>
      <c r="I120" s="58"/>
      <c r="J120" s="58"/>
      <c r="K120" s="85"/>
    </row>
    <row r="121" spans="1:11" x14ac:dyDescent="0.25">
      <c r="A121" s="57"/>
      <c r="B121" s="58"/>
      <c r="C121" s="114"/>
      <c r="D121" s="116"/>
      <c r="E121" s="59"/>
      <c r="F121" s="59"/>
      <c r="G121" s="60"/>
      <c r="H121" s="58"/>
      <c r="I121" s="58"/>
      <c r="J121" s="58"/>
      <c r="K121" s="85"/>
    </row>
    <row r="122" spans="1:11" x14ac:dyDescent="0.25">
      <c r="A122" s="454" t="s">
        <v>1516</v>
      </c>
      <c r="B122" s="58" t="s">
        <v>1517</v>
      </c>
      <c r="C122" s="58" t="s">
        <v>171</v>
      </c>
      <c r="D122" s="116">
        <v>0.01</v>
      </c>
      <c r="E122" s="59"/>
      <c r="F122" s="59"/>
      <c r="G122" s="60"/>
      <c r="H122" s="58"/>
      <c r="I122" s="58"/>
      <c r="J122" s="58"/>
      <c r="K122" s="85">
        <v>46619.81</v>
      </c>
    </row>
    <row r="123" spans="1:11" x14ac:dyDescent="0.25">
      <c r="A123" s="458" t="s">
        <v>1518</v>
      </c>
      <c r="B123" s="58"/>
      <c r="C123" s="58"/>
      <c r="D123" s="116"/>
      <c r="E123" s="59"/>
      <c r="F123" s="59"/>
      <c r="G123" s="60"/>
      <c r="H123" s="58"/>
      <c r="I123" s="58"/>
      <c r="J123" s="58"/>
      <c r="K123" s="85"/>
    </row>
    <row r="124" spans="1:11" x14ac:dyDescent="0.25">
      <c r="A124" s="57" t="s">
        <v>1519</v>
      </c>
      <c r="B124" s="58" t="s">
        <v>1520</v>
      </c>
      <c r="C124" s="58"/>
      <c r="D124" s="116"/>
      <c r="E124" s="59"/>
      <c r="F124" s="59"/>
      <c r="G124" s="60"/>
      <c r="H124" s="58"/>
      <c r="I124" s="58"/>
      <c r="J124" s="58"/>
      <c r="K124" s="85"/>
    </row>
    <row r="125" spans="1:11" x14ac:dyDescent="0.25">
      <c r="A125" s="57" t="s">
        <v>1521</v>
      </c>
      <c r="B125" s="58" t="s">
        <v>1522</v>
      </c>
      <c r="C125" s="58" t="s">
        <v>171</v>
      </c>
      <c r="D125" s="116"/>
      <c r="E125" s="59"/>
      <c r="F125" s="59"/>
      <c r="G125" s="60"/>
      <c r="H125" s="58"/>
      <c r="I125" s="58"/>
      <c r="J125" s="58"/>
      <c r="K125" s="85"/>
    </row>
    <row r="126" spans="1:11" x14ac:dyDescent="0.25">
      <c r="A126" s="57" t="s">
        <v>1523</v>
      </c>
      <c r="B126" s="460" t="s">
        <v>1524</v>
      </c>
      <c r="C126" s="58"/>
      <c r="D126" s="116"/>
      <c r="E126" s="59"/>
      <c r="F126" s="59"/>
      <c r="G126" s="60"/>
      <c r="H126" s="58"/>
      <c r="I126" s="58"/>
      <c r="J126" s="58"/>
      <c r="K126" s="85"/>
    </row>
    <row r="127" spans="1:11" x14ac:dyDescent="0.25">
      <c r="A127" s="57" t="s">
        <v>1525</v>
      </c>
      <c r="B127" s="58"/>
      <c r="C127" s="58"/>
      <c r="D127" s="116"/>
      <c r="E127" s="59"/>
      <c r="F127" s="59"/>
      <c r="G127" s="60"/>
      <c r="H127" s="58"/>
      <c r="I127" s="58"/>
      <c r="J127" s="58"/>
      <c r="K127" s="85"/>
    </row>
    <row r="128" spans="1:11" x14ac:dyDescent="0.25">
      <c r="A128" s="57" t="s">
        <v>1526</v>
      </c>
      <c r="B128" s="58"/>
      <c r="C128" s="58"/>
      <c r="D128" s="116"/>
      <c r="E128" s="59"/>
      <c r="F128" s="59"/>
      <c r="G128" s="60"/>
      <c r="H128" s="58"/>
      <c r="I128" s="58"/>
      <c r="J128" s="58"/>
      <c r="K128" s="85"/>
    </row>
    <row r="129" spans="1:11" x14ac:dyDescent="0.25">
      <c r="A129" s="454" t="s">
        <v>1527</v>
      </c>
      <c r="B129" s="58"/>
      <c r="C129" s="58"/>
      <c r="D129" s="116"/>
      <c r="E129" s="59"/>
      <c r="F129" s="59"/>
      <c r="G129" s="60"/>
      <c r="H129" s="58"/>
      <c r="I129" s="58"/>
      <c r="J129" s="58"/>
      <c r="K129" s="85"/>
    </row>
    <row r="130" spans="1:11" x14ac:dyDescent="0.25">
      <c r="A130" s="57" t="s">
        <v>1528</v>
      </c>
      <c r="B130" s="58" t="s">
        <v>1446</v>
      </c>
      <c r="C130" s="58" t="s">
        <v>1529</v>
      </c>
      <c r="D130" s="116"/>
      <c r="E130" s="59"/>
      <c r="F130" s="59"/>
      <c r="G130" s="60">
        <v>73</v>
      </c>
      <c r="H130" s="58"/>
      <c r="I130" s="58"/>
      <c r="J130" s="58"/>
      <c r="K130" s="85"/>
    </row>
    <row r="131" spans="1:11" x14ac:dyDescent="0.25">
      <c r="A131" s="57" t="s">
        <v>1530</v>
      </c>
      <c r="B131" s="58" t="s">
        <v>1531</v>
      </c>
      <c r="C131" s="58" t="s">
        <v>1529</v>
      </c>
      <c r="D131" s="116">
        <v>0.1</v>
      </c>
      <c r="E131" s="59"/>
      <c r="F131" s="59"/>
      <c r="G131" s="60"/>
      <c r="H131" s="58"/>
      <c r="I131" s="58"/>
      <c r="J131" s="58"/>
      <c r="K131" s="85"/>
    </row>
    <row r="132" spans="1:11" x14ac:dyDescent="0.25">
      <c r="A132" s="57" t="s">
        <v>1532</v>
      </c>
      <c r="B132" s="58" t="s">
        <v>1531</v>
      </c>
      <c r="C132" s="58" t="s">
        <v>1529</v>
      </c>
      <c r="D132" s="116">
        <v>0.1</v>
      </c>
      <c r="E132" s="59"/>
      <c r="F132" s="59"/>
      <c r="G132" s="60"/>
      <c r="H132" s="58"/>
      <c r="I132" s="58"/>
      <c r="J132" s="58"/>
      <c r="K132" s="85"/>
    </row>
    <row r="133" spans="1:11" x14ac:dyDescent="0.25">
      <c r="A133" s="57" t="s">
        <v>1533</v>
      </c>
      <c r="B133" s="58" t="s">
        <v>1531</v>
      </c>
      <c r="C133" s="58" t="s">
        <v>1529</v>
      </c>
      <c r="D133" s="116">
        <v>0.1</v>
      </c>
      <c r="E133" s="59"/>
      <c r="F133" s="59"/>
      <c r="G133" s="60"/>
      <c r="H133" s="58"/>
      <c r="I133" s="58"/>
      <c r="J133" s="58"/>
      <c r="K133" s="85"/>
    </row>
    <row r="134" spans="1:11" x14ac:dyDescent="0.25">
      <c r="A134" s="57" t="s">
        <v>1534</v>
      </c>
      <c r="B134" s="58" t="s">
        <v>1535</v>
      </c>
      <c r="C134" s="58"/>
      <c r="D134" s="116"/>
      <c r="E134" s="59"/>
      <c r="F134" s="59"/>
      <c r="G134" s="60">
        <v>56</v>
      </c>
      <c r="H134" s="58"/>
      <c r="I134" s="58"/>
      <c r="J134" s="58"/>
      <c r="K134" s="85"/>
    </row>
    <row r="135" spans="1:11" x14ac:dyDescent="0.25">
      <c r="A135" s="454" t="s">
        <v>1131</v>
      </c>
      <c r="B135" s="58"/>
      <c r="C135" s="58"/>
      <c r="D135" s="116"/>
      <c r="E135" s="59"/>
      <c r="F135" s="59"/>
      <c r="G135" s="60"/>
      <c r="H135" s="58"/>
      <c r="I135" s="58"/>
      <c r="J135" s="58"/>
      <c r="K135" s="85"/>
    </row>
    <row r="136" spans="1:11" x14ac:dyDescent="0.25">
      <c r="A136" s="57" t="s">
        <v>1536</v>
      </c>
      <c r="B136" s="58" t="s">
        <v>1446</v>
      </c>
      <c r="C136" s="58" t="s">
        <v>1537</v>
      </c>
      <c r="D136" s="116"/>
      <c r="E136" s="59"/>
      <c r="F136" s="59"/>
      <c r="G136" s="60">
        <v>210</v>
      </c>
      <c r="H136" s="58"/>
      <c r="I136" s="58"/>
      <c r="J136" s="58"/>
      <c r="K136" s="85"/>
    </row>
    <row r="137" spans="1:11" x14ac:dyDescent="0.25">
      <c r="A137" s="57"/>
      <c r="B137" s="58" t="s">
        <v>1446</v>
      </c>
      <c r="C137" s="58" t="s">
        <v>1538</v>
      </c>
      <c r="D137" s="116"/>
      <c r="E137" s="59"/>
      <c r="F137" s="59"/>
      <c r="G137" s="60">
        <v>105</v>
      </c>
      <c r="H137" s="58"/>
      <c r="I137" s="58"/>
      <c r="J137" s="58"/>
      <c r="K137" s="85"/>
    </row>
    <row r="138" spans="1:11" x14ac:dyDescent="0.25">
      <c r="A138" s="57" t="s">
        <v>1539</v>
      </c>
      <c r="B138" s="58"/>
      <c r="C138" s="58"/>
      <c r="D138" s="116"/>
      <c r="E138" s="59"/>
      <c r="F138" s="59"/>
      <c r="G138" s="60"/>
      <c r="H138" s="58"/>
      <c r="I138" s="58"/>
      <c r="J138" s="58"/>
      <c r="K138" s="85"/>
    </row>
    <row r="139" spans="1:11" x14ac:dyDescent="0.25">
      <c r="A139" s="57" t="s">
        <v>1540</v>
      </c>
      <c r="B139" s="58" t="s">
        <v>1446</v>
      </c>
      <c r="C139" s="58"/>
      <c r="D139" s="116"/>
      <c r="E139" s="59"/>
      <c r="F139" s="59"/>
      <c r="G139" s="60">
        <v>154</v>
      </c>
      <c r="H139" s="58"/>
      <c r="I139" s="58"/>
      <c r="J139" s="58"/>
      <c r="K139" s="85"/>
    </row>
    <row r="140" spans="1:11" x14ac:dyDescent="0.25">
      <c r="A140" s="57" t="s">
        <v>1541</v>
      </c>
      <c r="B140" s="58" t="s">
        <v>1446</v>
      </c>
      <c r="C140" s="58"/>
      <c r="D140" s="116"/>
      <c r="E140" s="59"/>
      <c r="F140" s="59"/>
      <c r="G140" s="60">
        <v>70</v>
      </c>
      <c r="H140" s="58"/>
      <c r="I140" s="58"/>
      <c r="J140" s="58"/>
      <c r="K140" s="85"/>
    </row>
    <row r="141" spans="1:11" x14ac:dyDescent="0.25">
      <c r="A141" s="57"/>
      <c r="B141" s="58"/>
      <c r="C141" s="58"/>
      <c r="D141" s="116"/>
      <c r="E141" s="59"/>
      <c r="F141" s="59"/>
      <c r="G141" s="60"/>
      <c r="H141" s="58"/>
      <c r="I141" s="58"/>
      <c r="J141" s="58"/>
      <c r="K141" s="85"/>
    </row>
    <row r="142" spans="1:11" x14ac:dyDescent="0.25">
      <c r="A142" s="57" t="s">
        <v>1542</v>
      </c>
      <c r="B142" s="58" t="s">
        <v>1446</v>
      </c>
      <c r="C142" s="58"/>
      <c r="D142" s="116"/>
      <c r="E142" s="59"/>
      <c r="F142" s="59"/>
      <c r="G142" s="60">
        <v>228</v>
      </c>
      <c r="H142" s="58"/>
      <c r="I142" s="58"/>
      <c r="J142" s="58"/>
      <c r="K142" s="85"/>
    </row>
    <row r="143" spans="1:11" x14ac:dyDescent="0.25">
      <c r="A143" s="57" t="s">
        <v>1543</v>
      </c>
      <c r="B143" s="58" t="s">
        <v>1446</v>
      </c>
      <c r="C143" s="58"/>
      <c r="D143" s="116"/>
      <c r="E143" s="59"/>
      <c r="F143" s="59"/>
      <c r="G143" s="60">
        <v>819</v>
      </c>
      <c r="H143" s="58"/>
      <c r="I143" s="58"/>
      <c r="J143" s="58"/>
      <c r="K143" s="85"/>
    </row>
    <row r="144" spans="1:11" x14ac:dyDescent="0.25">
      <c r="A144" s="57" t="s">
        <v>1544</v>
      </c>
      <c r="B144" s="58" t="s">
        <v>1446</v>
      </c>
      <c r="C144" s="58"/>
      <c r="D144" s="116"/>
      <c r="E144" s="59"/>
      <c r="F144" s="59"/>
      <c r="G144" s="60">
        <v>213</v>
      </c>
      <c r="H144" s="58"/>
      <c r="I144" s="58"/>
      <c r="J144" s="58"/>
      <c r="K144" s="85"/>
    </row>
    <row r="145" spans="1:11" x14ac:dyDescent="0.25">
      <c r="A145" s="57" t="s">
        <v>1545</v>
      </c>
      <c r="B145" s="58" t="s">
        <v>1446</v>
      </c>
      <c r="C145" s="58"/>
      <c r="D145" s="116"/>
      <c r="E145" s="59"/>
      <c r="F145" s="59"/>
      <c r="G145" s="60">
        <v>428</v>
      </c>
      <c r="H145" s="58"/>
      <c r="I145" s="58"/>
      <c r="J145" s="58"/>
      <c r="K145" s="85"/>
    </row>
    <row r="146" spans="1:11" x14ac:dyDescent="0.25">
      <c r="A146" s="57"/>
      <c r="B146" s="58"/>
      <c r="C146" s="58"/>
      <c r="D146" s="116"/>
      <c r="E146" s="59"/>
      <c r="F146" s="59"/>
      <c r="G146" s="60"/>
      <c r="H146" s="58"/>
      <c r="I146" s="58"/>
      <c r="J146" s="58"/>
      <c r="K146" s="85"/>
    </row>
    <row r="147" spans="1:11" x14ac:dyDescent="0.25">
      <c r="A147" s="454" t="s">
        <v>1546</v>
      </c>
      <c r="B147" s="58"/>
      <c r="C147" s="58"/>
      <c r="D147" s="116"/>
      <c r="E147" s="59"/>
      <c r="F147" s="59"/>
      <c r="G147" s="60"/>
      <c r="H147" s="58"/>
      <c r="I147" s="58"/>
      <c r="J147" s="58"/>
      <c r="K147" s="85"/>
    </row>
    <row r="148" spans="1:11" x14ac:dyDescent="0.25">
      <c r="A148" s="57" t="s">
        <v>1547</v>
      </c>
      <c r="B148" s="58" t="s">
        <v>1548</v>
      </c>
      <c r="C148" s="58" t="s">
        <v>171</v>
      </c>
      <c r="D148" s="116"/>
      <c r="E148" s="59"/>
      <c r="F148" s="59"/>
      <c r="G148" s="60">
        <v>113</v>
      </c>
      <c r="H148" s="58"/>
      <c r="I148" s="58"/>
      <c r="J148" s="58"/>
      <c r="K148" s="85"/>
    </row>
    <row r="149" spans="1:11" x14ac:dyDescent="0.25">
      <c r="A149" s="57"/>
      <c r="B149" s="58" t="s">
        <v>1549</v>
      </c>
      <c r="C149" s="58" t="s">
        <v>171</v>
      </c>
      <c r="D149" s="116"/>
      <c r="E149" s="59"/>
      <c r="F149" s="59"/>
      <c r="G149" s="60">
        <v>56</v>
      </c>
      <c r="H149" s="58"/>
      <c r="I149" s="58"/>
      <c r="J149" s="58"/>
      <c r="K149" s="85"/>
    </row>
    <row r="150" spans="1:11" x14ac:dyDescent="0.25">
      <c r="A150" s="57" t="s">
        <v>1550</v>
      </c>
      <c r="B150" s="58" t="s">
        <v>1446</v>
      </c>
      <c r="C150" s="58" t="s">
        <v>171</v>
      </c>
      <c r="D150" s="116"/>
      <c r="E150" s="59"/>
      <c r="F150" s="59"/>
      <c r="G150" s="60">
        <v>56</v>
      </c>
      <c r="H150" s="58"/>
      <c r="I150" s="58"/>
      <c r="J150" s="58"/>
      <c r="K150" s="85"/>
    </row>
    <row r="151" spans="1:11" x14ac:dyDescent="0.25">
      <c r="A151" s="57" t="s">
        <v>1551</v>
      </c>
      <c r="B151" s="58" t="s">
        <v>1446</v>
      </c>
      <c r="C151" s="58" t="s">
        <v>171</v>
      </c>
      <c r="D151" s="116"/>
      <c r="E151" s="59"/>
      <c r="F151" s="59"/>
      <c r="G151" s="60">
        <v>71</v>
      </c>
      <c r="H151" s="58"/>
      <c r="I151" s="58"/>
      <c r="J151" s="58"/>
      <c r="K151" s="85"/>
    </row>
    <row r="152" spans="1:11" x14ac:dyDescent="0.25">
      <c r="A152" s="57" t="s">
        <v>1552</v>
      </c>
      <c r="B152" s="58" t="s">
        <v>1553</v>
      </c>
      <c r="C152" s="58" t="s">
        <v>171</v>
      </c>
      <c r="D152" s="116"/>
      <c r="E152" s="59"/>
      <c r="F152" s="59"/>
      <c r="G152" s="60">
        <v>0.59</v>
      </c>
      <c r="H152" s="58"/>
      <c r="I152" s="58"/>
      <c r="J152" s="58"/>
      <c r="K152" s="85"/>
    </row>
    <row r="153" spans="1:11" x14ac:dyDescent="0.25">
      <c r="A153" s="57" t="s">
        <v>1554</v>
      </c>
      <c r="B153" s="58" t="s">
        <v>1555</v>
      </c>
      <c r="C153" s="58" t="s">
        <v>171</v>
      </c>
      <c r="D153" s="116"/>
      <c r="E153" s="59"/>
      <c r="F153" s="59"/>
      <c r="G153" s="60">
        <v>113</v>
      </c>
      <c r="H153" s="58"/>
      <c r="I153" s="58"/>
      <c r="J153" s="58"/>
      <c r="K153" s="85"/>
    </row>
    <row r="154" spans="1:11" x14ac:dyDescent="0.25">
      <c r="A154" s="57"/>
      <c r="B154" s="58" t="s">
        <v>1556</v>
      </c>
      <c r="C154" s="58" t="s">
        <v>171</v>
      </c>
      <c r="D154" s="116"/>
      <c r="E154" s="59"/>
      <c r="F154" s="59"/>
      <c r="G154" s="60">
        <v>56</v>
      </c>
      <c r="H154" s="58"/>
      <c r="I154" s="58"/>
      <c r="J154" s="58"/>
      <c r="K154" s="85"/>
    </row>
    <row r="155" spans="1:11" x14ac:dyDescent="0.25">
      <c r="A155" s="57"/>
      <c r="B155" s="58" t="s">
        <v>1557</v>
      </c>
      <c r="C155" s="58" t="s">
        <v>171</v>
      </c>
      <c r="D155" s="116"/>
      <c r="E155" s="59"/>
      <c r="F155" s="59"/>
      <c r="G155" s="60">
        <v>0.59</v>
      </c>
      <c r="H155" s="58"/>
      <c r="I155" s="58"/>
      <c r="J155" s="58"/>
      <c r="K155" s="85"/>
    </row>
    <row r="156" spans="1:11" x14ac:dyDescent="0.25">
      <c r="A156" s="57" t="s">
        <v>1558</v>
      </c>
      <c r="B156" s="58" t="s">
        <v>1559</v>
      </c>
      <c r="C156" s="58" t="s">
        <v>171</v>
      </c>
      <c r="D156" s="116"/>
      <c r="E156" s="59"/>
      <c r="F156" s="59"/>
      <c r="G156" s="60">
        <v>87</v>
      </c>
      <c r="H156" s="58"/>
      <c r="I156" s="58"/>
      <c r="J156" s="58"/>
      <c r="K156" s="85"/>
    </row>
    <row r="157" spans="1:11" x14ac:dyDescent="0.25">
      <c r="A157" s="454" t="s">
        <v>1560</v>
      </c>
      <c r="B157" s="58"/>
      <c r="C157" s="58"/>
      <c r="D157" s="116"/>
      <c r="E157" s="59"/>
      <c r="F157" s="59"/>
      <c r="G157" s="60"/>
      <c r="H157" s="58"/>
      <c r="I157" s="58"/>
      <c r="J157" s="58"/>
      <c r="K157" s="85"/>
    </row>
    <row r="158" spans="1:11" x14ac:dyDescent="0.25">
      <c r="A158" s="57" t="s">
        <v>1561</v>
      </c>
      <c r="B158" s="455" t="s">
        <v>1562</v>
      </c>
      <c r="C158" s="58"/>
      <c r="D158" s="116">
        <v>0.05</v>
      </c>
      <c r="E158" s="59"/>
      <c r="F158" s="59"/>
      <c r="G158" s="60"/>
      <c r="H158" s="58"/>
      <c r="I158" s="58"/>
      <c r="J158" s="58"/>
      <c r="K158" s="85"/>
    </row>
    <row r="159" spans="1:11" x14ac:dyDescent="0.25">
      <c r="A159" s="57" t="s">
        <v>1563</v>
      </c>
      <c r="B159" s="58"/>
      <c r="C159" s="58"/>
      <c r="D159" s="116">
        <v>0.1</v>
      </c>
      <c r="E159" s="59"/>
      <c r="F159" s="59"/>
      <c r="G159" s="60"/>
      <c r="H159" s="58"/>
      <c r="I159" s="58"/>
      <c r="J159" s="58"/>
      <c r="K159" s="85"/>
    </row>
    <row r="160" spans="1:11" x14ac:dyDescent="0.25">
      <c r="A160" s="454" t="s">
        <v>255</v>
      </c>
      <c r="B160" s="58"/>
      <c r="C160" s="58"/>
      <c r="D160" s="116"/>
      <c r="E160" s="59"/>
      <c r="F160" s="59"/>
      <c r="G160" s="60"/>
      <c r="H160" s="58"/>
      <c r="I160" s="58"/>
      <c r="J160" s="58"/>
      <c r="K160" s="85">
        <v>996.4</v>
      </c>
    </row>
    <row r="161" spans="1:11" x14ac:dyDescent="0.25">
      <c r="A161" s="57" t="s">
        <v>1564</v>
      </c>
      <c r="B161" s="58" t="s">
        <v>1446</v>
      </c>
      <c r="C161" s="58" t="s">
        <v>1467</v>
      </c>
      <c r="D161" s="116"/>
      <c r="E161" s="59"/>
      <c r="F161" s="59"/>
      <c r="G161" s="60">
        <v>460</v>
      </c>
      <c r="H161" s="58"/>
      <c r="I161" s="58"/>
      <c r="J161" s="58"/>
      <c r="K161" s="85"/>
    </row>
    <row r="162" spans="1:11" x14ac:dyDescent="0.25">
      <c r="A162" s="57" t="s">
        <v>1565</v>
      </c>
      <c r="B162" s="58" t="s">
        <v>1446</v>
      </c>
      <c r="C162" s="58" t="s">
        <v>1467</v>
      </c>
      <c r="D162" s="116"/>
      <c r="E162" s="59"/>
      <c r="F162" s="59"/>
      <c r="G162" s="60">
        <v>770</v>
      </c>
      <c r="H162" s="58"/>
      <c r="I162" s="58"/>
      <c r="J162" s="58"/>
      <c r="K162" s="85"/>
    </row>
    <row r="163" spans="1:11" x14ac:dyDescent="0.25">
      <c r="A163" s="57" t="s">
        <v>1566</v>
      </c>
      <c r="B163" s="58" t="s">
        <v>1446</v>
      </c>
      <c r="C163" s="58" t="s">
        <v>1467</v>
      </c>
      <c r="D163" s="116"/>
      <c r="E163" s="59"/>
      <c r="F163" s="59"/>
      <c r="G163" s="60">
        <v>460</v>
      </c>
      <c r="H163" s="58"/>
      <c r="I163" s="58"/>
      <c r="J163" s="58"/>
      <c r="K163" s="85"/>
    </row>
    <row r="164" spans="1:11" x14ac:dyDescent="0.25">
      <c r="A164" s="57" t="s">
        <v>1567</v>
      </c>
      <c r="B164" s="58" t="s">
        <v>1446</v>
      </c>
      <c r="C164" s="58" t="s">
        <v>1467</v>
      </c>
      <c r="D164" s="116"/>
      <c r="E164" s="59"/>
      <c r="F164" s="59"/>
      <c r="G164" s="60">
        <v>600</v>
      </c>
      <c r="H164" s="58"/>
      <c r="I164" s="58"/>
      <c r="J164" s="58"/>
      <c r="K164" s="85"/>
    </row>
    <row r="165" spans="1:11" x14ac:dyDescent="0.25">
      <c r="A165" s="57" t="s">
        <v>1568</v>
      </c>
      <c r="B165" s="58" t="s">
        <v>1446</v>
      </c>
      <c r="C165" s="58" t="s">
        <v>1467</v>
      </c>
      <c r="D165" s="116"/>
      <c r="E165" s="59"/>
      <c r="F165" s="59"/>
      <c r="G165" s="60">
        <v>440</v>
      </c>
      <c r="H165" s="58"/>
      <c r="I165" s="58"/>
      <c r="J165" s="58"/>
      <c r="K165" s="85"/>
    </row>
    <row r="166" spans="1:11" x14ac:dyDescent="0.25">
      <c r="A166" s="454" t="s">
        <v>1569</v>
      </c>
      <c r="B166" s="58"/>
      <c r="C166" s="58"/>
      <c r="D166" s="116"/>
      <c r="E166" s="59"/>
      <c r="F166" s="59"/>
      <c r="G166" s="60"/>
      <c r="H166" s="58"/>
      <c r="I166" s="58"/>
      <c r="J166" s="58"/>
      <c r="K166" s="85"/>
    </row>
    <row r="167" spans="1:11" x14ac:dyDescent="0.25">
      <c r="A167" s="57" t="s">
        <v>1570</v>
      </c>
      <c r="B167" s="58" t="s">
        <v>1571</v>
      </c>
      <c r="C167" s="58" t="s">
        <v>171</v>
      </c>
      <c r="D167" s="116">
        <v>0.08</v>
      </c>
      <c r="E167" s="59"/>
      <c r="F167" s="59"/>
      <c r="G167" s="60"/>
      <c r="H167" s="58"/>
      <c r="I167" s="58"/>
      <c r="J167" s="58"/>
      <c r="K167" s="85"/>
    </row>
    <row r="168" spans="1:11" x14ac:dyDescent="0.25">
      <c r="A168" s="57" t="s">
        <v>1572</v>
      </c>
      <c r="B168" s="455" t="s">
        <v>1573</v>
      </c>
      <c r="C168" s="58" t="s">
        <v>1574</v>
      </c>
      <c r="D168" s="116"/>
      <c r="E168" s="59"/>
      <c r="F168" s="59"/>
      <c r="G168" s="60">
        <v>228</v>
      </c>
      <c r="H168" s="58"/>
      <c r="I168" s="58"/>
      <c r="J168" s="58"/>
      <c r="K168" s="85"/>
    </row>
    <row r="169" spans="1:11" x14ac:dyDescent="0.25">
      <c r="A169" s="57" t="s">
        <v>1575</v>
      </c>
      <c r="B169" s="58" t="s">
        <v>1576</v>
      </c>
      <c r="C169" s="58" t="s">
        <v>1467</v>
      </c>
      <c r="D169" s="116"/>
      <c r="E169" s="59"/>
      <c r="F169" s="59"/>
      <c r="G169" s="60">
        <v>64</v>
      </c>
      <c r="H169" s="58"/>
      <c r="I169" s="58"/>
      <c r="J169" s="58"/>
      <c r="K169" s="85"/>
    </row>
    <row r="170" spans="1:11" x14ac:dyDescent="0.25">
      <c r="A170" s="57" t="s">
        <v>1577</v>
      </c>
      <c r="B170" s="58" t="s">
        <v>1578</v>
      </c>
      <c r="C170" s="58" t="s">
        <v>1467</v>
      </c>
      <c r="D170" s="116">
        <v>0.05</v>
      </c>
      <c r="E170" s="59"/>
      <c r="F170" s="59"/>
      <c r="G170" s="60"/>
      <c r="H170" s="58"/>
      <c r="I170" s="58"/>
      <c r="J170" s="58"/>
      <c r="K170" s="85"/>
    </row>
    <row r="171" spans="1:11" x14ac:dyDescent="0.25">
      <c r="A171" s="454" t="s">
        <v>517</v>
      </c>
      <c r="B171" s="58"/>
      <c r="C171" s="58"/>
      <c r="D171" s="116"/>
      <c r="E171" s="59"/>
      <c r="F171" s="59"/>
      <c r="G171" s="60"/>
      <c r="H171" s="58"/>
      <c r="I171" s="58"/>
      <c r="J171" s="58"/>
      <c r="K171" s="85"/>
    </row>
    <row r="172" spans="1:11" x14ac:dyDescent="0.25">
      <c r="A172" s="57" t="s">
        <v>1579</v>
      </c>
      <c r="B172" s="58"/>
      <c r="C172" s="58"/>
      <c r="D172" s="116"/>
      <c r="E172" s="59"/>
      <c r="F172" s="59"/>
      <c r="G172" s="60"/>
      <c r="H172" s="58"/>
      <c r="I172" s="58"/>
      <c r="J172" s="58"/>
      <c r="K172" s="85"/>
    </row>
    <row r="173" spans="1:11" x14ac:dyDescent="0.25">
      <c r="A173" s="57" t="s">
        <v>1580</v>
      </c>
      <c r="B173" s="58" t="s">
        <v>1581</v>
      </c>
      <c r="C173" s="58"/>
      <c r="D173" s="116"/>
      <c r="E173" s="59"/>
      <c r="F173" s="59"/>
      <c r="G173" s="60">
        <v>228</v>
      </c>
      <c r="H173" s="58"/>
      <c r="I173" s="58"/>
      <c r="J173" s="58"/>
      <c r="K173" s="85"/>
    </row>
    <row r="174" spans="1:11" x14ac:dyDescent="0.25">
      <c r="A174" s="458"/>
      <c r="B174" s="58" t="s">
        <v>1582</v>
      </c>
      <c r="C174" s="58"/>
      <c r="D174" s="116"/>
      <c r="E174" s="59"/>
      <c r="F174" s="59"/>
      <c r="G174" s="60">
        <v>7.2</v>
      </c>
      <c r="H174" s="58"/>
      <c r="I174" s="58"/>
      <c r="J174" s="58"/>
      <c r="K174" s="85"/>
    </row>
    <row r="175" spans="1:11" x14ac:dyDescent="0.25">
      <c r="A175" s="57" t="s">
        <v>1580</v>
      </c>
      <c r="B175" s="58" t="s">
        <v>1583</v>
      </c>
      <c r="C175" s="58"/>
      <c r="D175" s="116"/>
      <c r="E175" s="59"/>
      <c r="F175" s="59"/>
      <c r="G175" s="60">
        <v>425</v>
      </c>
      <c r="H175" s="58"/>
      <c r="I175" s="58"/>
      <c r="J175" s="58"/>
      <c r="K175" s="85"/>
    </row>
    <row r="176" spans="1:11" x14ac:dyDescent="0.25">
      <c r="A176" s="57"/>
      <c r="B176" s="58" t="s">
        <v>1582</v>
      </c>
      <c r="C176" s="58"/>
      <c r="D176" s="116"/>
      <c r="E176" s="59"/>
      <c r="F176" s="59"/>
      <c r="G176" s="60">
        <v>9.1</v>
      </c>
      <c r="H176" s="58"/>
      <c r="I176" s="58"/>
      <c r="J176" s="58"/>
      <c r="K176" s="85"/>
    </row>
    <row r="177" spans="1:11" x14ac:dyDescent="0.25">
      <c r="A177" s="57" t="s">
        <v>1584</v>
      </c>
      <c r="B177" s="58" t="s">
        <v>1446</v>
      </c>
      <c r="C177" s="58" t="s">
        <v>189</v>
      </c>
      <c r="D177" s="116"/>
      <c r="E177" s="59"/>
      <c r="F177" s="59"/>
      <c r="G177" s="60">
        <v>29</v>
      </c>
      <c r="H177" s="58"/>
      <c r="I177" s="58"/>
      <c r="J177" s="58"/>
      <c r="K177" s="85"/>
    </row>
    <row r="178" spans="1:11" x14ac:dyDescent="0.25">
      <c r="A178" s="57" t="s">
        <v>1585</v>
      </c>
      <c r="B178" s="58" t="s">
        <v>1446</v>
      </c>
      <c r="C178" s="58" t="s">
        <v>1586</v>
      </c>
      <c r="D178" s="116"/>
      <c r="E178" s="59"/>
      <c r="F178" s="59"/>
      <c r="G178" s="60">
        <v>29</v>
      </c>
      <c r="H178" s="58"/>
      <c r="I178" s="58"/>
      <c r="J178" s="58"/>
      <c r="K178" s="85"/>
    </row>
    <row r="179" spans="1:11" x14ac:dyDescent="0.25">
      <c r="A179" s="57" t="s">
        <v>1587</v>
      </c>
      <c r="B179" s="58" t="s">
        <v>1588</v>
      </c>
      <c r="C179" s="58" t="s">
        <v>171</v>
      </c>
      <c r="D179" s="116"/>
      <c r="E179" s="59"/>
      <c r="F179" s="59"/>
      <c r="G179" s="60">
        <v>29</v>
      </c>
      <c r="H179" s="58"/>
      <c r="I179" s="58"/>
      <c r="J179" s="58"/>
      <c r="K179" s="85"/>
    </row>
    <row r="180" spans="1:11" x14ac:dyDescent="0.25">
      <c r="A180" s="57" t="s">
        <v>1589</v>
      </c>
      <c r="B180" s="58"/>
      <c r="C180" s="58"/>
      <c r="D180" s="116"/>
      <c r="E180" s="59"/>
      <c r="F180" s="59"/>
      <c r="G180" s="60"/>
      <c r="H180" s="58"/>
      <c r="I180" s="58"/>
      <c r="J180" s="58"/>
      <c r="K180" s="85"/>
    </row>
    <row r="181" spans="1:11" ht="30" x14ac:dyDescent="0.25">
      <c r="A181" s="57"/>
      <c r="B181" s="455" t="s">
        <v>1590</v>
      </c>
      <c r="C181" s="114" t="s">
        <v>1591</v>
      </c>
      <c r="D181" s="116"/>
      <c r="E181" s="59"/>
      <c r="F181" s="59"/>
      <c r="G181" s="60">
        <v>710</v>
      </c>
      <c r="H181" s="58"/>
      <c r="I181" s="58"/>
      <c r="J181" s="58"/>
      <c r="K181" s="85"/>
    </row>
    <row r="182" spans="1:11" x14ac:dyDescent="0.25">
      <c r="A182" s="53" t="s">
        <v>158</v>
      </c>
      <c r="B182" s="54"/>
      <c r="C182" s="54"/>
      <c r="D182" s="62"/>
      <c r="E182" s="62"/>
      <c r="F182" s="62"/>
      <c r="G182" s="55"/>
      <c r="H182" s="54"/>
      <c r="I182" s="54"/>
      <c r="J182" s="54"/>
      <c r="K182" s="84">
        <f>SUM(K183:K185)</f>
        <v>0</v>
      </c>
    </row>
    <row r="183" spans="1:11" x14ac:dyDescent="0.25">
      <c r="A183" s="66"/>
      <c r="B183" s="58"/>
      <c r="C183" s="58"/>
      <c r="D183" s="59"/>
      <c r="E183" s="59"/>
      <c r="F183" s="59"/>
      <c r="G183" s="60"/>
      <c r="H183" s="58"/>
      <c r="I183" s="58"/>
      <c r="J183" s="58"/>
      <c r="K183" s="85"/>
    </row>
    <row r="184" spans="1:11" x14ac:dyDescent="0.25">
      <c r="A184" s="66"/>
      <c r="B184" s="58"/>
      <c r="C184" s="58"/>
      <c r="D184" s="59"/>
      <c r="E184" s="59"/>
      <c r="F184" s="59"/>
      <c r="G184" s="60"/>
      <c r="H184" s="58"/>
      <c r="I184" s="58"/>
      <c r="J184" s="58"/>
      <c r="K184" s="85"/>
    </row>
    <row r="185" spans="1:11" x14ac:dyDescent="0.25">
      <c r="A185" s="66"/>
      <c r="B185" s="58"/>
      <c r="C185" s="58"/>
      <c r="D185" s="59"/>
      <c r="E185" s="59"/>
      <c r="F185" s="59"/>
      <c r="G185" s="60"/>
      <c r="H185" s="58"/>
      <c r="I185" s="58"/>
      <c r="J185" s="58"/>
      <c r="K185" s="85"/>
    </row>
    <row r="186" spans="1:11" x14ac:dyDescent="0.25">
      <c r="A186" s="53" t="s">
        <v>163</v>
      </c>
      <c r="B186" s="54"/>
      <c r="C186" s="54"/>
      <c r="D186" s="62"/>
      <c r="E186" s="62"/>
      <c r="F186" s="62"/>
      <c r="G186" s="55"/>
      <c r="H186" s="54"/>
      <c r="I186" s="54"/>
      <c r="J186" s="54"/>
      <c r="K186" s="84">
        <f>SUM(K187:K197)</f>
        <v>97733.28</v>
      </c>
    </row>
    <row r="187" spans="1:11" x14ac:dyDescent="0.25">
      <c r="A187" s="458" t="s">
        <v>1592</v>
      </c>
      <c r="B187" s="58"/>
      <c r="C187" s="58"/>
      <c r="D187" s="456"/>
      <c r="E187" s="59"/>
      <c r="F187" s="59"/>
      <c r="G187" s="64"/>
      <c r="H187" s="58"/>
      <c r="I187" s="58"/>
      <c r="J187" s="58"/>
      <c r="K187" s="85">
        <v>97733.28</v>
      </c>
    </row>
    <row r="188" spans="1:11" x14ac:dyDescent="0.25">
      <c r="A188" s="458" t="s">
        <v>1593</v>
      </c>
      <c r="B188" s="58"/>
      <c r="C188" s="58"/>
      <c r="D188" s="456"/>
      <c r="E188" s="59"/>
      <c r="F188" s="59"/>
      <c r="G188" s="64"/>
      <c r="H188" s="58"/>
      <c r="I188" s="58"/>
      <c r="J188" s="58"/>
      <c r="K188" s="85"/>
    </row>
    <row r="189" spans="1:11" x14ac:dyDescent="0.25">
      <c r="A189" s="57" t="s">
        <v>1594</v>
      </c>
      <c r="B189" s="58"/>
      <c r="C189" s="58"/>
      <c r="D189" s="456"/>
      <c r="E189" s="59"/>
      <c r="F189" s="59"/>
      <c r="G189" s="64"/>
      <c r="H189" s="58"/>
      <c r="I189" s="58"/>
      <c r="J189" s="58"/>
      <c r="K189" s="85"/>
    </row>
    <row r="190" spans="1:11" x14ac:dyDescent="0.25">
      <c r="A190" s="57" t="s">
        <v>1595</v>
      </c>
      <c r="B190" s="58" t="s">
        <v>1596</v>
      </c>
      <c r="C190" s="58"/>
      <c r="D190" s="456">
        <v>0.1</v>
      </c>
      <c r="E190" s="59"/>
      <c r="F190" s="59"/>
      <c r="G190" s="64"/>
      <c r="H190" s="58"/>
      <c r="I190" s="58"/>
      <c r="J190" s="58"/>
      <c r="K190" s="85"/>
    </row>
    <row r="191" spans="1:11" x14ac:dyDescent="0.25">
      <c r="A191" s="57" t="s">
        <v>1597</v>
      </c>
      <c r="B191" s="58" t="s">
        <v>1598</v>
      </c>
      <c r="C191" s="58"/>
      <c r="D191" s="456"/>
      <c r="E191" s="59"/>
      <c r="F191" s="59"/>
      <c r="G191" s="64"/>
      <c r="H191" s="58"/>
      <c r="I191" s="58"/>
      <c r="J191" s="58"/>
      <c r="K191" s="85"/>
    </row>
    <row r="192" spans="1:11" x14ac:dyDescent="0.25">
      <c r="A192" s="57"/>
      <c r="B192" s="58" t="s">
        <v>1599</v>
      </c>
      <c r="C192" s="58"/>
      <c r="D192" s="456"/>
      <c r="E192" s="59"/>
      <c r="F192" s="59"/>
      <c r="G192" s="64"/>
      <c r="H192" s="58"/>
      <c r="I192" s="58"/>
      <c r="J192" s="58"/>
      <c r="K192" s="85"/>
    </row>
    <row r="193" spans="1:11" x14ac:dyDescent="0.25">
      <c r="A193" s="57"/>
      <c r="B193" s="58" t="s">
        <v>1600</v>
      </c>
      <c r="C193" s="58"/>
      <c r="D193" s="456"/>
      <c r="E193" s="59"/>
      <c r="F193" s="59"/>
      <c r="G193" s="64"/>
      <c r="H193" s="58"/>
      <c r="I193" s="58"/>
      <c r="J193" s="58"/>
      <c r="K193" s="85"/>
    </row>
    <row r="194" spans="1:11" x14ac:dyDescent="0.25">
      <c r="A194" s="57" t="s">
        <v>1601</v>
      </c>
      <c r="B194" s="58" t="s">
        <v>1602</v>
      </c>
      <c r="C194" s="58"/>
      <c r="D194" s="456"/>
      <c r="E194" s="59"/>
      <c r="F194" s="59"/>
      <c r="G194" s="64"/>
      <c r="H194" s="58"/>
      <c r="I194" s="58"/>
      <c r="J194" s="58"/>
      <c r="K194" s="85"/>
    </row>
    <row r="195" spans="1:11" x14ac:dyDescent="0.25">
      <c r="A195" s="57"/>
      <c r="B195" s="58" t="s">
        <v>1603</v>
      </c>
      <c r="C195" s="58"/>
      <c r="D195" s="456"/>
      <c r="E195" s="59"/>
      <c r="F195" s="59"/>
      <c r="G195" s="64"/>
      <c r="H195" s="58"/>
      <c r="I195" s="58"/>
      <c r="J195" s="58"/>
      <c r="K195" s="85"/>
    </row>
    <row r="196" spans="1:11" x14ac:dyDescent="0.25">
      <c r="A196" s="57"/>
      <c r="B196" s="58" t="s">
        <v>1604</v>
      </c>
      <c r="C196" s="58"/>
      <c r="D196" s="116">
        <v>0.2</v>
      </c>
      <c r="E196" s="59"/>
      <c r="F196" s="59"/>
      <c r="G196" s="64"/>
      <c r="H196" s="58"/>
      <c r="I196" s="58"/>
      <c r="J196" s="58"/>
      <c r="K196" s="85"/>
    </row>
    <row r="197" spans="1:11" x14ac:dyDescent="0.25">
      <c r="A197" s="66"/>
      <c r="B197" s="58"/>
      <c r="C197" s="58"/>
      <c r="D197" s="59"/>
      <c r="E197" s="59"/>
      <c r="F197" s="59"/>
      <c r="G197" s="60"/>
      <c r="H197" s="58"/>
      <c r="I197" s="58"/>
      <c r="J197" s="58"/>
      <c r="K197" s="85"/>
    </row>
    <row r="198" spans="1:11" x14ac:dyDescent="0.25">
      <c r="A198" s="53" t="s">
        <v>164</v>
      </c>
      <c r="B198" s="54"/>
      <c r="C198" s="54"/>
      <c r="D198" s="62"/>
      <c r="E198" s="62"/>
      <c r="F198" s="62"/>
      <c r="G198" s="55"/>
      <c r="H198" s="54"/>
      <c r="I198" s="54"/>
      <c r="J198" s="54"/>
      <c r="K198" s="84">
        <f>SUM(K199)</f>
        <v>0</v>
      </c>
    </row>
    <row r="199" spans="1:11" x14ac:dyDescent="0.25">
      <c r="A199" s="57"/>
      <c r="B199" s="58"/>
      <c r="C199" s="58"/>
      <c r="D199" s="59"/>
      <c r="E199" s="59"/>
      <c r="F199" s="59"/>
      <c r="G199" s="60"/>
      <c r="H199" s="58"/>
      <c r="I199" s="58"/>
      <c r="J199" s="58"/>
      <c r="K199" s="85"/>
    </row>
    <row r="200" spans="1:11" x14ac:dyDescent="0.25">
      <c r="A200" s="53" t="s">
        <v>165</v>
      </c>
      <c r="B200" s="54"/>
      <c r="C200" s="54"/>
      <c r="D200" s="62"/>
      <c r="E200" s="62"/>
      <c r="F200" s="62"/>
      <c r="G200" s="55"/>
      <c r="H200" s="54"/>
      <c r="I200" s="54"/>
      <c r="J200" s="54"/>
      <c r="K200" s="84">
        <f>SUM(K202:K205)</f>
        <v>2505351.4500000002</v>
      </c>
    </row>
    <row r="201" spans="1:11" x14ac:dyDescent="0.25">
      <c r="A201" s="458" t="s">
        <v>1605</v>
      </c>
      <c r="B201" s="455" t="s">
        <v>1606</v>
      </c>
      <c r="C201" s="58" t="s">
        <v>171</v>
      </c>
      <c r="D201" s="116" t="s">
        <v>1607</v>
      </c>
      <c r="E201" s="59"/>
      <c r="F201" s="59"/>
      <c r="G201" s="60"/>
      <c r="H201" s="58"/>
      <c r="I201" s="58"/>
      <c r="J201" s="58"/>
      <c r="K201" s="85">
        <v>1380383.33</v>
      </c>
    </row>
    <row r="202" spans="1:11" x14ac:dyDescent="0.25">
      <c r="A202" s="458" t="s">
        <v>1608</v>
      </c>
      <c r="B202" s="58" t="s">
        <v>1609</v>
      </c>
      <c r="C202" s="58" t="s">
        <v>171</v>
      </c>
      <c r="D202" s="116"/>
      <c r="E202" s="59"/>
      <c r="F202" s="59"/>
      <c r="G202" s="60"/>
      <c r="H202" s="58"/>
      <c r="I202" s="58"/>
      <c r="J202" s="58"/>
      <c r="K202" s="85">
        <v>1032813.61</v>
      </c>
    </row>
    <row r="203" spans="1:11" x14ac:dyDescent="0.25">
      <c r="A203" s="458" t="s">
        <v>1610</v>
      </c>
      <c r="B203" s="455" t="s">
        <v>1606</v>
      </c>
      <c r="C203" s="58" t="s">
        <v>171</v>
      </c>
      <c r="D203" s="116" t="s">
        <v>1607</v>
      </c>
      <c r="E203" s="59"/>
      <c r="F203" s="59"/>
      <c r="G203" s="60"/>
      <c r="H203" s="58"/>
      <c r="I203" s="58"/>
      <c r="J203" s="58"/>
      <c r="K203" s="85">
        <v>1031727.63</v>
      </c>
    </row>
    <row r="204" spans="1:11" x14ac:dyDescent="0.25">
      <c r="A204" s="458" t="s">
        <v>925</v>
      </c>
      <c r="B204" s="58"/>
      <c r="C204" s="58" t="s">
        <v>1611</v>
      </c>
      <c r="D204" s="456"/>
      <c r="E204" s="59"/>
      <c r="F204" s="59"/>
      <c r="G204" s="60"/>
      <c r="H204" s="58"/>
      <c r="I204" s="58"/>
      <c r="J204" s="58"/>
      <c r="K204" s="85">
        <v>440810.21</v>
      </c>
    </row>
    <row r="205" spans="1:11" x14ac:dyDescent="0.25">
      <c r="A205" s="66"/>
      <c r="B205" s="58"/>
      <c r="C205" s="58"/>
      <c r="D205" s="59"/>
      <c r="E205" s="59"/>
      <c r="F205" s="59"/>
      <c r="G205" s="60"/>
      <c r="H205" s="58"/>
      <c r="I205" s="58"/>
      <c r="J205" s="58"/>
      <c r="K205" s="85"/>
    </row>
    <row r="206" spans="1:11" x14ac:dyDescent="0.25">
      <c r="A206" s="449" t="s">
        <v>168</v>
      </c>
      <c r="B206" s="450"/>
      <c r="C206" s="451"/>
      <c r="D206" s="452"/>
      <c r="E206" s="452"/>
      <c r="F206" s="452"/>
      <c r="G206" s="321"/>
      <c r="H206" s="451"/>
      <c r="I206" s="451"/>
      <c r="J206" s="451"/>
      <c r="K206" s="461">
        <f>+K10+K12+K32+K35+K182+K186+K198+K200</f>
        <v>29008647.079999998</v>
      </c>
    </row>
    <row r="207" spans="1:11" x14ac:dyDescent="0.25">
      <c r="B207" s="79"/>
      <c r="C207" s="79"/>
      <c r="D207" s="79"/>
      <c r="E207" s="79"/>
      <c r="F207" s="79"/>
      <c r="G207" s="80"/>
      <c r="H207" s="79"/>
      <c r="I207" s="79"/>
      <c r="J207" s="79"/>
    </row>
    <row r="208" spans="1:11" x14ac:dyDescent="0.25">
      <c r="B208" s="79"/>
      <c r="C208" s="79"/>
      <c r="D208" s="79"/>
      <c r="E208" s="79"/>
      <c r="F208" s="79"/>
      <c r="G208" s="80"/>
      <c r="H208" s="79"/>
      <c r="I208" s="79"/>
      <c r="J208" s="79"/>
    </row>
    <row r="209" spans="2:10" x14ac:dyDescent="0.25">
      <c r="B209" s="79"/>
      <c r="C209" s="79"/>
      <c r="D209" s="79"/>
      <c r="E209" s="79"/>
      <c r="F209" s="79"/>
      <c r="G209" s="80"/>
      <c r="H209" s="79"/>
      <c r="I209" s="79"/>
      <c r="J209" s="79"/>
    </row>
    <row r="210" spans="2:10" x14ac:dyDescent="0.25">
      <c r="B210" s="79"/>
      <c r="C210" s="79"/>
      <c r="D210" s="79"/>
      <c r="E210" s="79"/>
      <c r="F210" s="79"/>
      <c r="G210" s="80"/>
      <c r="H210" s="79"/>
      <c r="I210" s="79"/>
      <c r="J210" s="79"/>
    </row>
    <row r="211" spans="2:10" x14ac:dyDescent="0.25">
      <c r="B211" s="79"/>
      <c r="C211" s="79"/>
      <c r="D211" s="79"/>
      <c r="E211" s="79"/>
      <c r="F211" s="79"/>
      <c r="G211" s="80"/>
      <c r="H211" s="79"/>
      <c r="I211" s="79"/>
      <c r="J211" s="79"/>
    </row>
    <row r="212" spans="2:10" x14ac:dyDescent="0.25">
      <c r="B212" s="79"/>
      <c r="C212" s="79"/>
      <c r="D212" s="79"/>
      <c r="E212" s="79"/>
      <c r="F212" s="79"/>
      <c r="G212" s="80"/>
      <c r="H212" s="79"/>
      <c r="I212" s="79"/>
      <c r="J212" s="79"/>
    </row>
    <row r="213" spans="2:10" x14ac:dyDescent="0.25">
      <c r="B213" s="79"/>
      <c r="C213" s="79"/>
      <c r="D213" s="79"/>
      <c r="E213" s="79"/>
      <c r="F213" s="79"/>
      <c r="G213" s="80"/>
      <c r="H213" s="79"/>
      <c r="I213" s="79"/>
      <c r="J213" s="79"/>
    </row>
    <row r="214" spans="2:10" x14ac:dyDescent="0.25">
      <c r="B214" s="79"/>
      <c r="C214" s="79"/>
      <c r="D214" s="79"/>
      <c r="E214" s="79"/>
      <c r="F214" s="79"/>
      <c r="G214" s="80"/>
      <c r="H214" s="79"/>
      <c r="I214" s="79"/>
      <c r="J214" s="79"/>
    </row>
    <row r="215" spans="2:10" x14ac:dyDescent="0.25">
      <c r="B215" s="79"/>
      <c r="C215" s="79"/>
      <c r="D215" s="79"/>
      <c r="E215" s="79"/>
      <c r="F215" s="79"/>
      <c r="G215" s="80"/>
      <c r="H215" s="79"/>
      <c r="I215" s="79"/>
      <c r="J215" s="79"/>
    </row>
    <row r="216" spans="2:10" x14ac:dyDescent="0.25">
      <c r="B216" s="79"/>
      <c r="C216" s="79"/>
      <c r="D216" s="79"/>
      <c r="E216" s="79"/>
      <c r="F216" s="79"/>
      <c r="G216" s="80"/>
      <c r="H216" s="79"/>
      <c r="I216" s="79"/>
      <c r="J216" s="79"/>
    </row>
    <row r="217" spans="2:10" x14ac:dyDescent="0.25">
      <c r="B217" s="79"/>
      <c r="C217" s="79"/>
      <c r="D217" s="79"/>
      <c r="E217" s="79"/>
      <c r="F217" s="79"/>
      <c r="G217" s="80"/>
      <c r="H217" s="79"/>
      <c r="I217" s="79"/>
      <c r="J217" s="79"/>
    </row>
    <row r="218" spans="2:10" x14ac:dyDescent="0.25">
      <c r="B218" s="79"/>
      <c r="C218" s="79"/>
      <c r="D218" s="79"/>
      <c r="E218" s="79"/>
      <c r="F218" s="79"/>
      <c r="G218" s="80"/>
      <c r="H218" s="79"/>
      <c r="I218" s="79"/>
      <c r="J218" s="79"/>
    </row>
    <row r="219" spans="2:10" x14ac:dyDescent="0.25">
      <c r="B219" s="79"/>
      <c r="C219" s="79"/>
      <c r="D219" s="79"/>
      <c r="E219" s="79"/>
      <c r="F219" s="79"/>
      <c r="G219" s="80"/>
      <c r="H219" s="79"/>
      <c r="I219" s="79"/>
      <c r="J219" s="79"/>
    </row>
    <row r="220" spans="2:10" x14ac:dyDescent="0.25">
      <c r="B220" s="79"/>
      <c r="C220" s="79"/>
      <c r="D220" s="79"/>
      <c r="E220" s="79"/>
      <c r="F220" s="79"/>
      <c r="G220" s="80"/>
      <c r="H220" s="79"/>
      <c r="I220" s="79"/>
      <c r="J220" s="79"/>
    </row>
    <row r="221" spans="2:10" x14ac:dyDescent="0.25">
      <c r="B221" s="79"/>
      <c r="C221" s="79"/>
      <c r="D221" s="79"/>
      <c r="E221" s="79"/>
      <c r="F221" s="79"/>
      <c r="G221" s="80"/>
      <c r="H221" s="79"/>
      <c r="I221" s="79"/>
      <c r="J221" s="79"/>
    </row>
    <row r="222" spans="2:10" x14ac:dyDescent="0.25">
      <c r="B222" s="79"/>
      <c r="C222" s="79"/>
      <c r="D222" s="79"/>
      <c r="E222" s="79"/>
      <c r="F222" s="79"/>
      <c r="G222" s="80"/>
      <c r="H222" s="79"/>
      <c r="I222" s="79"/>
      <c r="J222" s="79"/>
    </row>
    <row r="223" spans="2:10" x14ac:dyDescent="0.25">
      <c r="B223" s="79"/>
      <c r="C223" s="79"/>
      <c r="D223" s="79"/>
      <c r="E223" s="79"/>
      <c r="F223" s="79"/>
      <c r="G223" s="80"/>
      <c r="H223" s="79"/>
      <c r="I223" s="79"/>
      <c r="J223" s="79"/>
    </row>
    <row r="224" spans="2:10" x14ac:dyDescent="0.25">
      <c r="B224" s="79"/>
      <c r="C224" s="79"/>
      <c r="D224" s="79"/>
      <c r="E224" s="79"/>
      <c r="F224" s="79"/>
      <c r="G224" s="80"/>
      <c r="H224" s="79"/>
      <c r="I224" s="79"/>
      <c r="J224" s="79"/>
    </row>
    <row r="225" spans="2:10" x14ac:dyDescent="0.25">
      <c r="B225" s="79"/>
      <c r="C225" s="79"/>
      <c r="D225" s="79"/>
      <c r="E225" s="79"/>
      <c r="F225" s="79"/>
      <c r="G225" s="80"/>
      <c r="H225" s="79"/>
      <c r="I225" s="79"/>
      <c r="J225" s="79"/>
    </row>
    <row r="226" spans="2:10" x14ac:dyDescent="0.25">
      <c r="B226" s="79"/>
      <c r="C226" s="79"/>
      <c r="D226" s="79"/>
      <c r="E226" s="79"/>
      <c r="F226" s="79"/>
      <c r="G226" s="80"/>
      <c r="H226" s="79"/>
      <c r="I226" s="79"/>
      <c r="J226" s="79"/>
    </row>
    <row r="227" spans="2:10" x14ac:dyDescent="0.25">
      <c r="B227" s="79"/>
      <c r="C227" s="79"/>
      <c r="D227" s="79"/>
      <c r="E227" s="79"/>
      <c r="F227" s="79"/>
      <c r="G227" s="80"/>
      <c r="H227" s="79"/>
      <c r="I227" s="79"/>
      <c r="J227" s="79"/>
    </row>
    <row r="228" spans="2:10" x14ac:dyDescent="0.25">
      <c r="B228" s="79"/>
      <c r="C228" s="79"/>
      <c r="D228" s="79"/>
      <c r="E228" s="79"/>
      <c r="F228" s="79"/>
      <c r="G228" s="80"/>
      <c r="H228" s="79"/>
      <c r="I228" s="79"/>
      <c r="J228" s="79"/>
    </row>
    <row r="229" spans="2:10" x14ac:dyDescent="0.25">
      <c r="B229" s="79"/>
      <c r="C229" s="79"/>
      <c r="D229" s="79"/>
      <c r="E229" s="79"/>
      <c r="F229" s="79"/>
      <c r="G229" s="80"/>
      <c r="H229" s="79"/>
      <c r="I229" s="79"/>
      <c r="J229" s="79"/>
    </row>
    <row r="230" spans="2:10" x14ac:dyDescent="0.25">
      <c r="B230" s="79"/>
      <c r="C230" s="79"/>
      <c r="D230" s="79"/>
      <c r="E230" s="79"/>
      <c r="F230" s="79"/>
      <c r="G230" s="80"/>
      <c r="H230" s="79"/>
      <c r="I230" s="79"/>
      <c r="J230" s="79"/>
    </row>
    <row r="231" spans="2:10" x14ac:dyDescent="0.25">
      <c r="B231" s="79"/>
      <c r="C231" s="79"/>
      <c r="D231" s="79"/>
      <c r="E231" s="79"/>
      <c r="F231" s="79"/>
      <c r="G231" s="80"/>
      <c r="H231" s="79"/>
      <c r="I231" s="79"/>
      <c r="J231" s="79"/>
    </row>
    <row r="232" spans="2:10" x14ac:dyDescent="0.25">
      <c r="B232" s="79"/>
      <c r="C232" s="79"/>
      <c r="D232" s="79"/>
      <c r="E232" s="79"/>
      <c r="F232" s="79"/>
      <c r="G232" s="80"/>
      <c r="H232" s="79"/>
      <c r="I232" s="79"/>
      <c r="J232" s="79"/>
    </row>
    <row r="233" spans="2:10" x14ac:dyDescent="0.25">
      <c r="B233" s="79"/>
      <c r="C233" s="79"/>
      <c r="D233" s="79"/>
      <c r="E233" s="79"/>
      <c r="F233" s="79"/>
      <c r="G233" s="80"/>
      <c r="H233" s="79"/>
      <c r="I233" s="79"/>
      <c r="J233" s="79"/>
    </row>
    <row r="234" spans="2:10" x14ac:dyDescent="0.25">
      <c r="B234" s="79"/>
      <c r="C234" s="79"/>
      <c r="D234" s="79"/>
      <c r="E234" s="79"/>
      <c r="F234" s="79"/>
      <c r="G234" s="80"/>
      <c r="H234" s="79"/>
      <c r="I234" s="79"/>
      <c r="J234" s="79"/>
    </row>
    <row r="235" spans="2:10" x14ac:dyDescent="0.25">
      <c r="B235" s="79"/>
      <c r="C235" s="79"/>
      <c r="D235" s="79"/>
      <c r="E235" s="79"/>
      <c r="F235" s="79"/>
      <c r="G235" s="80"/>
      <c r="H235" s="79"/>
      <c r="I235" s="79"/>
      <c r="J235" s="79"/>
    </row>
    <row r="236" spans="2:10" x14ac:dyDescent="0.25">
      <c r="B236" s="79"/>
      <c r="C236" s="79"/>
      <c r="D236" s="79"/>
      <c r="E236" s="79"/>
      <c r="F236" s="79"/>
      <c r="G236" s="80"/>
      <c r="H236" s="79"/>
      <c r="I236" s="79"/>
      <c r="J236" s="79"/>
    </row>
    <row r="237" spans="2:10" x14ac:dyDescent="0.25">
      <c r="B237" s="79"/>
      <c r="C237" s="79"/>
      <c r="D237" s="79"/>
      <c r="E237" s="79"/>
      <c r="F237" s="79"/>
      <c r="G237" s="80"/>
      <c r="H237" s="79"/>
      <c r="I237" s="79"/>
      <c r="J237" s="79"/>
    </row>
    <row r="238" spans="2:10" x14ac:dyDescent="0.25">
      <c r="B238" s="79"/>
      <c r="C238" s="79"/>
      <c r="D238" s="79"/>
      <c r="E238" s="79"/>
      <c r="F238" s="79"/>
      <c r="G238" s="80"/>
      <c r="H238" s="79"/>
      <c r="I238" s="79"/>
      <c r="J238" s="79"/>
    </row>
    <row r="239" spans="2:10" x14ac:dyDescent="0.25">
      <c r="B239" s="79"/>
      <c r="C239" s="79"/>
      <c r="D239" s="79"/>
      <c r="E239" s="79"/>
      <c r="F239" s="79"/>
      <c r="G239" s="80"/>
      <c r="H239" s="79"/>
      <c r="I239" s="79"/>
      <c r="J239" s="79"/>
    </row>
    <row r="240" spans="2:10" x14ac:dyDescent="0.25">
      <c r="B240" s="79"/>
      <c r="C240" s="79"/>
      <c r="D240" s="79"/>
      <c r="E240" s="79"/>
      <c r="F240" s="79"/>
      <c r="G240" s="80"/>
      <c r="H240" s="79"/>
      <c r="I240" s="79"/>
      <c r="J240" s="79"/>
    </row>
    <row r="241" spans="2:10" x14ac:dyDescent="0.25">
      <c r="B241" s="79"/>
      <c r="C241" s="79"/>
      <c r="D241" s="79"/>
      <c r="E241" s="79"/>
      <c r="F241" s="79"/>
      <c r="G241" s="80"/>
      <c r="H241" s="79"/>
      <c r="I241" s="79"/>
      <c r="J241" s="79"/>
    </row>
    <row r="242" spans="2:10" x14ac:dyDescent="0.25">
      <c r="B242" s="79"/>
      <c r="C242" s="79"/>
      <c r="D242" s="79"/>
      <c r="E242" s="79"/>
      <c r="F242" s="79"/>
      <c r="G242" s="80"/>
      <c r="H242" s="79"/>
      <c r="I242" s="79"/>
      <c r="J242" s="79"/>
    </row>
    <row r="243" spans="2:10" x14ac:dyDescent="0.25">
      <c r="B243" s="79"/>
      <c r="C243" s="79"/>
      <c r="D243" s="79"/>
      <c r="E243" s="79"/>
      <c r="F243" s="79"/>
      <c r="G243" s="80"/>
      <c r="H243" s="79"/>
      <c r="I243" s="79"/>
      <c r="J243" s="79"/>
    </row>
    <row r="244" spans="2:10" x14ac:dyDescent="0.25">
      <c r="B244" s="79"/>
      <c r="C244" s="79"/>
      <c r="D244" s="79"/>
      <c r="E244" s="79"/>
      <c r="F244" s="79"/>
      <c r="G244" s="80"/>
      <c r="H244" s="79"/>
      <c r="I244" s="79"/>
      <c r="J244" s="79"/>
    </row>
    <row r="245" spans="2:10" x14ac:dyDescent="0.25">
      <c r="B245" s="79"/>
      <c r="C245" s="79"/>
      <c r="D245" s="79"/>
      <c r="E245" s="79"/>
      <c r="F245" s="79"/>
      <c r="G245" s="80"/>
      <c r="H245" s="79"/>
      <c r="I245" s="79"/>
      <c r="J245" s="79"/>
    </row>
    <row r="246" spans="2:10" x14ac:dyDescent="0.25">
      <c r="B246" s="79"/>
      <c r="C246" s="79"/>
      <c r="D246" s="79"/>
      <c r="E246" s="79"/>
      <c r="F246" s="79"/>
      <c r="G246" s="80"/>
      <c r="H246" s="79"/>
      <c r="I246" s="79"/>
      <c r="J246" s="79"/>
    </row>
    <row r="247" spans="2:10" x14ac:dyDescent="0.25">
      <c r="B247" s="79"/>
      <c r="C247" s="79"/>
      <c r="D247" s="79"/>
      <c r="E247" s="79"/>
      <c r="F247" s="79"/>
      <c r="G247" s="80"/>
      <c r="H247" s="79"/>
      <c r="I247" s="79"/>
      <c r="J247" s="79"/>
    </row>
    <row r="248" spans="2:10" x14ac:dyDescent="0.25">
      <c r="B248" s="79"/>
      <c r="C248" s="79"/>
      <c r="D248" s="79"/>
      <c r="E248" s="79"/>
      <c r="F248" s="79"/>
      <c r="G248" s="80"/>
      <c r="H248" s="79"/>
      <c r="I248" s="79"/>
      <c r="J248" s="79"/>
    </row>
    <row r="249" spans="2:10" x14ac:dyDescent="0.25">
      <c r="B249" s="79"/>
      <c r="C249" s="79"/>
      <c r="D249" s="79"/>
      <c r="E249" s="79"/>
      <c r="F249" s="79"/>
      <c r="G249" s="80"/>
      <c r="H249" s="79"/>
      <c r="I249" s="79"/>
      <c r="J249" s="79"/>
    </row>
    <row r="250" spans="2:10" x14ac:dyDescent="0.25">
      <c r="B250" s="79"/>
      <c r="C250" s="79"/>
      <c r="D250" s="79"/>
      <c r="E250" s="79"/>
      <c r="F250" s="79"/>
      <c r="G250" s="80"/>
      <c r="H250" s="79"/>
      <c r="I250" s="79"/>
      <c r="J250" s="79"/>
    </row>
    <row r="251" spans="2:10" x14ac:dyDescent="0.25">
      <c r="B251" s="79"/>
      <c r="C251" s="79"/>
      <c r="D251" s="79"/>
      <c r="E251" s="79"/>
      <c r="F251" s="79"/>
      <c r="G251" s="80"/>
      <c r="H251" s="79"/>
      <c r="I251" s="79"/>
      <c r="J251" s="79"/>
    </row>
    <row r="252" spans="2:10" x14ac:dyDescent="0.25">
      <c r="B252" s="79"/>
      <c r="C252" s="79"/>
      <c r="D252" s="79"/>
      <c r="E252" s="79"/>
      <c r="F252" s="79"/>
      <c r="G252" s="80"/>
      <c r="H252" s="79"/>
      <c r="I252" s="79"/>
      <c r="J252" s="79"/>
    </row>
    <row r="253" spans="2:10" x14ac:dyDescent="0.25">
      <c r="B253" s="79"/>
      <c r="C253" s="79"/>
      <c r="D253" s="79"/>
      <c r="E253" s="79"/>
      <c r="F253" s="79"/>
      <c r="G253" s="80"/>
      <c r="H253" s="79"/>
      <c r="I253" s="79"/>
      <c r="J253" s="79"/>
    </row>
    <row r="254" spans="2:10" x14ac:dyDescent="0.25">
      <c r="B254" s="79"/>
      <c r="C254" s="79"/>
      <c r="D254" s="79"/>
      <c r="E254" s="79"/>
      <c r="F254" s="79"/>
      <c r="G254" s="80"/>
      <c r="H254" s="79"/>
      <c r="I254" s="79"/>
      <c r="J254" s="79"/>
    </row>
    <row r="255" spans="2:10" x14ac:dyDescent="0.25">
      <c r="B255" s="79"/>
      <c r="C255" s="79"/>
      <c r="D255" s="79"/>
      <c r="E255" s="79"/>
      <c r="F255" s="79"/>
      <c r="G255" s="80"/>
      <c r="H255" s="79"/>
      <c r="I255" s="79"/>
      <c r="J255" s="79"/>
    </row>
    <row r="256" spans="2:10" x14ac:dyDescent="0.25">
      <c r="B256" s="79"/>
      <c r="C256" s="79"/>
      <c r="D256" s="79"/>
      <c r="E256" s="79"/>
      <c r="F256" s="79"/>
      <c r="G256" s="80"/>
      <c r="H256" s="79"/>
      <c r="I256" s="79"/>
      <c r="J256" s="79"/>
    </row>
    <row r="257" spans="2:10" x14ac:dyDescent="0.25">
      <c r="B257" s="79"/>
      <c r="C257" s="79"/>
      <c r="D257" s="79"/>
      <c r="E257" s="79"/>
      <c r="F257" s="79"/>
      <c r="G257" s="80"/>
      <c r="H257" s="79"/>
      <c r="I257" s="79"/>
      <c r="J257" s="79"/>
    </row>
    <row r="258" spans="2:10" x14ac:dyDescent="0.25">
      <c r="B258" s="79"/>
      <c r="C258" s="79"/>
      <c r="D258" s="79"/>
      <c r="E258" s="79"/>
      <c r="F258" s="79"/>
      <c r="G258" s="80"/>
      <c r="H258" s="79"/>
      <c r="I258" s="79"/>
      <c r="J258" s="79"/>
    </row>
    <row r="259" spans="2:10" x14ac:dyDescent="0.25">
      <c r="B259" s="79"/>
      <c r="C259" s="79"/>
      <c r="D259" s="79"/>
      <c r="E259" s="79"/>
      <c r="F259" s="79"/>
      <c r="G259" s="80"/>
      <c r="H259" s="79"/>
      <c r="I259" s="79"/>
      <c r="J259" s="79"/>
    </row>
    <row r="260" spans="2:10" x14ac:dyDescent="0.25">
      <c r="B260" s="79"/>
      <c r="C260" s="79"/>
      <c r="D260" s="79"/>
      <c r="E260" s="79"/>
      <c r="F260" s="79"/>
      <c r="G260" s="80"/>
      <c r="H260" s="79"/>
      <c r="I260" s="79"/>
      <c r="J260" s="79"/>
    </row>
    <row r="261" spans="2:10" x14ac:dyDescent="0.25">
      <c r="B261" s="79"/>
      <c r="C261" s="79"/>
      <c r="D261" s="79"/>
      <c r="E261" s="79"/>
      <c r="F261" s="79"/>
      <c r="G261" s="80"/>
      <c r="H261" s="79"/>
      <c r="I261" s="79"/>
      <c r="J261" s="79"/>
    </row>
    <row r="262" spans="2:10" x14ac:dyDescent="0.25">
      <c r="B262" s="79"/>
      <c r="C262" s="79"/>
      <c r="D262" s="79"/>
      <c r="E262" s="79"/>
      <c r="F262" s="79"/>
      <c r="G262" s="80"/>
      <c r="H262" s="79"/>
      <c r="I262" s="79"/>
      <c r="J262" s="79"/>
    </row>
    <row r="263" spans="2:10" x14ac:dyDescent="0.25">
      <c r="B263" s="79"/>
      <c r="C263" s="79"/>
      <c r="D263" s="79"/>
      <c r="E263" s="79"/>
      <c r="F263" s="79"/>
      <c r="G263" s="80"/>
      <c r="H263" s="79"/>
      <c r="I263" s="79"/>
      <c r="J263" s="79"/>
    </row>
    <row r="264" spans="2:10" x14ac:dyDescent="0.25">
      <c r="B264" s="79"/>
      <c r="C264" s="79"/>
      <c r="D264" s="79"/>
      <c r="E264" s="79"/>
      <c r="F264" s="79"/>
      <c r="G264" s="80"/>
      <c r="H264" s="79"/>
      <c r="I264" s="79"/>
      <c r="J264" s="79"/>
    </row>
    <row r="265" spans="2:10" x14ac:dyDescent="0.25">
      <c r="B265" s="79"/>
      <c r="C265" s="79"/>
      <c r="D265" s="79"/>
      <c r="E265" s="79"/>
      <c r="F265" s="79"/>
      <c r="G265" s="80"/>
      <c r="H265" s="79"/>
      <c r="I265" s="79"/>
      <c r="J265" s="79"/>
    </row>
    <row r="266" spans="2:10" x14ac:dyDescent="0.25">
      <c r="B266" s="79"/>
      <c r="C266" s="79"/>
      <c r="D266" s="79"/>
      <c r="E266" s="79"/>
      <c r="F266" s="79"/>
      <c r="G266" s="80"/>
      <c r="H266" s="79"/>
      <c r="I266" s="79"/>
      <c r="J266" s="79"/>
    </row>
    <row r="267" spans="2:10" x14ac:dyDescent="0.25">
      <c r="B267" s="79"/>
      <c r="C267" s="79"/>
      <c r="D267" s="79"/>
      <c r="E267" s="79"/>
      <c r="F267" s="79"/>
      <c r="G267" s="80"/>
      <c r="H267" s="79"/>
      <c r="I267" s="79"/>
      <c r="J267" s="79"/>
    </row>
    <row r="268" spans="2:10" x14ac:dyDescent="0.25">
      <c r="B268" s="79"/>
      <c r="C268" s="79"/>
      <c r="D268" s="79"/>
      <c r="E268" s="79"/>
      <c r="F268" s="79"/>
      <c r="G268" s="80"/>
      <c r="H268" s="79"/>
      <c r="I268" s="79"/>
      <c r="J268" s="79"/>
    </row>
    <row r="269" spans="2:10" x14ac:dyDescent="0.25">
      <c r="B269" s="79"/>
      <c r="C269" s="79"/>
      <c r="D269" s="79"/>
      <c r="E269" s="79"/>
      <c r="F269" s="79"/>
      <c r="G269" s="80"/>
      <c r="H269" s="79"/>
      <c r="I269" s="79"/>
      <c r="J269" s="79"/>
    </row>
    <row r="270" spans="2:10" x14ac:dyDescent="0.25">
      <c r="B270" s="79"/>
      <c r="C270" s="79"/>
      <c r="D270" s="79"/>
      <c r="E270" s="79"/>
      <c r="F270" s="79"/>
      <c r="G270" s="80"/>
      <c r="H270" s="79"/>
      <c r="I270" s="79"/>
      <c r="J270" s="79"/>
    </row>
    <row r="271" spans="2:10" x14ac:dyDescent="0.25">
      <c r="B271" s="79"/>
      <c r="C271" s="79"/>
      <c r="D271" s="79"/>
      <c r="E271" s="79"/>
      <c r="F271" s="79"/>
      <c r="G271" s="80"/>
      <c r="H271" s="79"/>
      <c r="I271" s="79"/>
      <c r="J271" s="79"/>
    </row>
    <row r="272" spans="2:10" x14ac:dyDescent="0.25">
      <c r="B272" s="79"/>
      <c r="C272" s="79"/>
      <c r="D272" s="79"/>
      <c r="E272" s="79"/>
      <c r="F272" s="79"/>
      <c r="G272" s="80"/>
      <c r="H272" s="79"/>
      <c r="I272" s="79"/>
      <c r="J272" s="79"/>
    </row>
    <row r="273" spans="2:10" x14ac:dyDescent="0.25">
      <c r="B273" s="79"/>
      <c r="C273" s="79"/>
      <c r="D273" s="79"/>
      <c r="E273" s="79"/>
      <c r="F273" s="79"/>
      <c r="G273" s="80"/>
      <c r="H273" s="79"/>
      <c r="I273" s="79"/>
      <c r="J273" s="79"/>
    </row>
    <row r="274" spans="2:10" x14ac:dyDescent="0.25">
      <c r="B274" s="79"/>
      <c r="C274" s="79"/>
      <c r="D274" s="79"/>
      <c r="E274" s="79"/>
      <c r="F274" s="79"/>
      <c r="G274" s="80"/>
      <c r="H274" s="79"/>
      <c r="I274" s="79"/>
      <c r="J274" s="79"/>
    </row>
    <row r="275" spans="2:10" x14ac:dyDescent="0.25">
      <c r="B275" s="79"/>
      <c r="C275" s="79"/>
      <c r="D275" s="79"/>
      <c r="E275" s="79"/>
      <c r="F275" s="79"/>
      <c r="G275" s="80"/>
      <c r="H275" s="79"/>
      <c r="I275" s="79"/>
      <c r="J275" s="79"/>
    </row>
    <row r="276" spans="2:10" x14ac:dyDescent="0.25">
      <c r="B276" s="79"/>
      <c r="C276" s="79"/>
      <c r="D276" s="79"/>
      <c r="E276" s="79"/>
      <c r="F276" s="79"/>
      <c r="G276" s="80"/>
      <c r="H276" s="79"/>
      <c r="I276" s="79"/>
      <c r="J276" s="79"/>
    </row>
    <row r="277" spans="2:10" x14ac:dyDescent="0.25">
      <c r="B277" s="79"/>
      <c r="C277" s="79"/>
      <c r="D277" s="79"/>
      <c r="E277" s="79"/>
      <c r="F277" s="79"/>
      <c r="G277" s="80"/>
      <c r="H277" s="79"/>
      <c r="I277" s="79"/>
      <c r="J277" s="79"/>
    </row>
    <row r="278" spans="2:10" x14ac:dyDescent="0.25">
      <c r="B278" s="79"/>
      <c r="C278" s="79"/>
      <c r="D278" s="79"/>
      <c r="E278" s="79"/>
      <c r="F278" s="79"/>
      <c r="G278" s="80"/>
      <c r="H278" s="79"/>
      <c r="I278" s="79"/>
      <c r="J278" s="79"/>
    </row>
    <row r="279" spans="2:10" x14ac:dyDescent="0.25">
      <c r="B279" s="79"/>
      <c r="C279" s="79"/>
      <c r="D279" s="79"/>
      <c r="E279" s="79"/>
      <c r="F279" s="79"/>
      <c r="G279" s="80"/>
      <c r="H279" s="79"/>
      <c r="I279" s="79"/>
      <c r="J279" s="79"/>
    </row>
    <row r="280" spans="2:10" x14ac:dyDescent="0.25">
      <c r="B280" s="79"/>
      <c r="C280" s="79"/>
      <c r="D280" s="79"/>
      <c r="E280" s="79"/>
      <c r="F280" s="79"/>
      <c r="G280" s="80"/>
      <c r="H280" s="79"/>
      <c r="I280" s="79"/>
      <c r="J280" s="79"/>
    </row>
    <row r="281" spans="2:10" x14ac:dyDescent="0.25">
      <c r="B281" s="79"/>
      <c r="C281" s="79"/>
      <c r="D281" s="79"/>
      <c r="E281" s="79"/>
      <c r="F281" s="79"/>
      <c r="G281" s="80"/>
      <c r="H281" s="79"/>
      <c r="I281" s="79"/>
      <c r="J281" s="79"/>
    </row>
    <row r="282" spans="2:10" x14ac:dyDescent="0.25">
      <c r="B282" s="79"/>
      <c r="C282" s="79"/>
      <c r="D282" s="79"/>
      <c r="E282" s="79"/>
      <c r="F282" s="79"/>
      <c r="G282" s="80"/>
      <c r="H282" s="79"/>
      <c r="I282" s="79"/>
      <c r="J282" s="79"/>
    </row>
    <row r="283" spans="2:10" x14ac:dyDescent="0.25">
      <c r="B283" s="79"/>
      <c r="C283" s="79"/>
      <c r="D283" s="79"/>
      <c r="E283" s="79"/>
      <c r="F283" s="79"/>
      <c r="G283" s="80"/>
      <c r="H283" s="79"/>
      <c r="I283" s="79"/>
      <c r="J283" s="79"/>
    </row>
    <row r="284" spans="2:10" x14ac:dyDescent="0.25">
      <c r="B284" s="79"/>
      <c r="C284" s="79"/>
      <c r="D284" s="79"/>
      <c r="E284" s="79"/>
      <c r="F284" s="79"/>
      <c r="G284" s="80"/>
      <c r="H284" s="79"/>
      <c r="I284" s="79"/>
      <c r="J284" s="79"/>
    </row>
    <row r="285" spans="2:10" x14ac:dyDescent="0.25">
      <c r="B285" s="79"/>
      <c r="C285" s="79"/>
      <c r="D285" s="79"/>
      <c r="E285" s="79"/>
      <c r="F285" s="79"/>
      <c r="G285" s="80"/>
      <c r="H285" s="79"/>
      <c r="I285" s="79"/>
      <c r="J285" s="79"/>
    </row>
    <row r="286" spans="2:10" x14ac:dyDescent="0.25">
      <c r="B286" s="79"/>
      <c r="C286" s="79"/>
      <c r="D286" s="79"/>
      <c r="E286" s="79"/>
      <c r="F286" s="79"/>
      <c r="G286" s="80"/>
      <c r="H286" s="79"/>
      <c r="I286" s="79"/>
      <c r="J286" s="79"/>
    </row>
    <row r="287" spans="2:10" x14ac:dyDescent="0.25">
      <c r="B287" s="79"/>
      <c r="C287" s="79"/>
      <c r="D287" s="79"/>
      <c r="E287" s="79"/>
      <c r="F287" s="79"/>
      <c r="G287" s="80"/>
      <c r="H287" s="79"/>
      <c r="I287" s="79"/>
      <c r="J287" s="79"/>
    </row>
    <row r="288" spans="2:10" x14ac:dyDescent="0.25">
      <c r="B288" s="79"/>
      <c r="C288" s="79"/>
      <c r="D288" s="79"/>
      <c r="E288" s="79"/>
      <c r="F288" s="79"/>
      <c r="G288" s="80"/>
      <c r="H288" s="79"/>
      <c r="I288" s="79"/>
      <c r="J288" s="79"/>
    </row>
    <row r="289" spans="2:10" x14ac:dyDescent="0.25">
      <c r="B289" s="79"/>
      <c r="C289" s="79"/>
      <c r="D289" s="79"/>
      <c r="E289" s="79"/>
      <c r="F289" s="79"/>
      <c r="G289" s="80"/>
      <c r="H289" s="79"/>
      <c r="I289" s="79"/>
      <c r="J289" s="79"/>
    </row>
    <row r="290" spans="2:10" x14ac:dyDescent="0.25">
      <c r="B290" s="79"/>
      <c r="C290" s="79"/>
      <c r="D290" s="79"/>
      <c r="E290" s="79"/>
      <c r="F290" s="79"/>
      <c r="G290" s="80"/>
      <c r="H290" s="79"/>
      <c r="I290" s="79"/>
      <c r="J290" s="79"/>
    </row>
    <row r="291" spans="2:10" x14ac:dyDescent="0.25">
      <c r="B291" s="79"/>
      <c r="C291" s="79"/>
      <c r="D291" s="79"/>
      <c r="E291" s="79"/>
      <c r="F291" s="79"/>
      <c r="G291" s="80"/>
      <c r="H291" s="79"/>
      <c r="I291" s="79"/>
      <c r="J291" s="79"/>
    </row>
    <row r="292" spans="2:10" x14ac:dyDescent="0.25">
      <c r="B292" s="79"/>
      <c r="C292" s="79"/>
      <c r="D292" s="79"/>
      <c r="E292" s="79"/>
      <c r="F292" s="79"/>
      <c r="G292" s="80"/>
      <c r="H292" s="79"/>
      <c r="I292" s="79"/>
      <c r="J292" s="79"/>
    </row>
    <row r="293" spans="2:10" x14ac:dyDescent="0.25">
      <c r="B293" s="79"/>
      <c r="C293" s="79"/>
      <c r="D293" s="79"/>
      <c r="E293" s="79"/>
      <c r="F293" s="79"/>
      <c r="G293" s="80"/>
      <c r="H293" s="79"/>
      <c r="I293" s="79"/>
      <c r="J293" s="79"/>
    </row>
    <row r="294" spans="2:10" x14ac:dyDescent="0.25">
      <c r="B294" s="79"/>
      <c r="C294" s="79"/>
      <c r="D294" s="79"/>
      <c r="E294" s="79"/>
      <c r="F294" s="79"/>
      <c r="G294" s="80"/>
      <c r="H294" s="79"/>
      <c r="I294" s="79"/>
      <c r="J294" s="79"/>
    </row>
    <row r="295" spans="2:10" x14ac:dyDescent="0.25">
      <c r="B295" s="79"/>
      <c r="C295" s="79"/>
      <c r="D295" s="79"/>
      <c r="E295" s="79"/>
      <c r="F295" s="79"/>
      <c r="G295" s="80"/>
      <c r="H295" s="79"/>
      <c r="I295" s="79"/>
      <c r="J295" s="79"/>
    </row>
    <row r="296" spans="2:10" x14ac:dyDescent="0.25">
      <c r="B296" s="79"/>
      <c r="C296" s="79"/>
      <c r="D296" s="79"/>
      <c r="E296" s="79"/>
      <c r="F296" s="79"/>
      <c r="G296" s="80"/>
      <c r="H296" s="79"/>
      <c r="I296" s="79"/>
      <c r="J296" s="79"/>
    </row>
    <row r="297" spans="2:10" x14ac:dyDescent="0.25">
      <c r="B297" s="79"/>
      <c r="C297" s="79"/>
      <c r="D297" s="79"/>
      <c r="E297" s="79"/>
      <c r="F297" s="79"/>
      <c r="G297" s="80"/>
      <c r="H297" s="79"/>
      <c r="I297" s="79"/>
      <c r="J297" s="79"/>
    </row>
    <row r="298" spans="2:10" x14ac:dyDescent="0.25">
      <c r="B298" s="79"/>
      <c r="C298" s="79"/>
      <c r="D298" s="79"/>
      <c r="E298" s="79"/>
      <c r="F298" s="79"/>
      <c r="G298" s="80"/>
      <c r="H298" s="79"/>
      <c r="I298" s="79"/>
      <c r="J298" s="79"/>
    </row>
    <row r="299" spans="2:10" x14ac:dyDescent="0.25">
      <c r="B299" s="79"/>
      <c r="C299" s="79"/>
      <c r="D299" s="79"/>
      <c r="E299" s="79"/>
      <c r="F299" s="79"/>
      <c r="G299" s="80"/>
      <c r="H299" s="79"/>
      <c r="I299" s="79"/>
      <c r="J299" s="79"/>
    </row>
    <row r="300" spans="2:10" x14ac:dyDescent="0.25">
      <c r="B300" s="79"/>
      <c r="C300" s="79"/>
      <c r="D300" s="79"/>
      <c r="E300" s="79"/>
      <c r="F300" s="79"/>
      <c r="G300" s="80"/>
      <c r="H300" s="79"/>
      <c r="I300" s="79"/>
      <c r="J300" s="79"/>
    </row>
    <row r="301" spans="2:10" x14ac:dyDescent="0.25">
      <c r="B301" s="79"/>
      <c r="C301" s="79"/>
      <c r="D301" s="79"/>
      <c r="E301" s="79"/>
      <c r="F301" s="79"/>
      <c r="G301" s="80"/>
      <c r="H301" s="79"/>
      <c r="I301" s="79"/>
      <c r="J301" s="79"/>
    </row>
    <row r="302" spans="2:10" x14ac:dyDescent="0.25">
      <c r="B302" s="79"/>
      <c r="C302" s="79"/>
      <c r="D302" s="79"/>
      <c r="E302" s="79"/>
      <c r="F302" s="79"/>
      <c r="G302" s="80"/>
      <c r="H302" s="79"/>
      <c r="I302" s="79"/>
      <c r="J302" s="79"/>
    </row>
    <row r="303" spans="2:10" x14ac:dyDescent="0.25">
      <c r="B303" s="79"/>
      <c r="C303" s="79"/>
      <c r="D303" s="79"/>
      <c r="E303" s="79"/>
      <c r="F303" s="79"/>
      <c r="G303" s="80"/>
      <c r="H303" s="79"/>
      <c r="I303" s="79"/>
      <c r="J303" s="79"/>
    </row>
    <row r="304" spans="2:10" x14ac:dyDescent="0.25">
      <c r="B304" s="79"/>
      <c r="C304" s="79"/>
      <c r="D304" s="79"/>
      <c r="E304" s="79"/>
      <c r="F304" s="79"/>
      <c r="G304" s="80"/>
      <c r="H304" s="79"/>
      <c r="I304" s="79"/>
      <c r="J304" s="79"/>
    </row>
    <row r="305" spans="2:10" x14ac:dyDescent="0.25">
      <c r="B305" s="79"/>
      <c r="C305" s="79"/>
      <c r="D305" s="79"/>
      <c r="E305" s="79"/>
      <c r="F305" s="79"/>
      <c r="G305" s="80"/>
      <c r="H305" s="79"/>
      <c r="I305" s="79"/>
      <c r="J305" s="79"/>
    </row>
    <row r="306" spans="2:10" x14ac:dyDescent="0.25">
      <c r="B306" s="79"/>
      <c r="C306" s="79"/>
      <c r="D306" s="79"/>
      <c r="E306" s="79"/>
      <c r="F306" s="79"/>
      <c r="G306" s="80"/>
      <c r="H306" s="79"/>
      <c r="I306" s="79"/>
      <c r="J306" s="79"/>
    </row>
    <row r="307" spans="2:10" x14ac:dyDescent="0.25">
      <c r="B307" s="79"/>
      <c r="C307" s="79"/>
      <c r="D307" s="79"/>
      <c r="E307" s="79"/>
      <c r="F307" s="79"/>
      <c r="G307" s="80"/>
      <c r="H307" s="79"/>
      <c r="I307" s="79"/>
      <c r="J307" s="79"/>
    </row>
    <row r="308" spans="2:10" x14ac:dyDescent="0.25">
      <c r="B308" s="79"/>
      <c r="C308" s="79"/>
      <c r="D308" s="79"/>
      <c r="E308" s="79"/>
      <c r="F308" s="79"/>
      <c r="G308" s="80"/>
      <c r="H308" s="79"/>
      <c r="I308" s="79"/>
      <c r="J308" s="79"/>
    </row>
    <row r="309" spans="2:10" x14ac:dyDescent="0.25">
      <c r="B309" s="79"/>
      <c r="C309" s="79"/>
      <c r="D309" s="79"/>
      <c r="E309" s="79"/>
      <c r="F309" s="79"/>
      <c r="G309" s="80"/>
      <c r="H309" s="79"/>
      <c r="I309" s="79"/>
      <c r="J309" s="79"/>
    </row>
    <row r="310" spans="2:10" x14ac:dyDescent="0.25">
      <c r="B310" s="79"/>
      <c r="C310" s="79"/>
      <c r="D310" s="79"/>
      <c r="E310" s="79"/>
      <c r="F310" s="79"/>
      <c r="G310" s="80"/>
      <c r="H310" s="79"/>
      <c r="I310" s="79"/>
      <c r="J310" s="79"/>
    </row>
    <row r="311" spans="2:10" x14ac:dyDescent="0.25">
      <c r="B311" s="79"/>
      <c r="C311" s="79"/>
      <c r="D311" s="79"/>
      <c r="E311" s="79"/>
      <c r="F311" s="79"/>
      <c r="G311" s="80"/>
      <c r="H311" s="79"/>
      <c r="I311" s="79"/>
      <c r="J311" s="79"/>
    </row>
    <row r="312" spans="2:10" x14ac:dyDescent="0.25">
      <c r="B312" s="79"/>
      <c r="C312" s="79"/>
      <c r="D312" s="79"/>
      <c r="E312" s="79"/>
      <c r="F312" s="79"/>
      <c r="G312" s="80"/>
      <c r="H312" s="79"/>
      <c r="I312" s="79"/>
      <c r="J312" s="79"/>
    </row>
    <row r="313" spans="2:10" x14ac:dyDescent="0.25">
      <c r="B313" s="79"/>
      <c r="C313" s="79"/>
      <c r="D313" s="79"/>
      <c r="E313" s="79"/>
      <c r="F313" s="79"/>
      <c r="G313" s="80"/>
      <c r="H313" s="79"/>
      <c r="I313" s="79"/>
      <c r="J313" s="79"/>
    </row>
    <row r="314" spans="2:10" x14ac:dyDescent="0.25">
      <c r="B314" s="79"/>
      <c r="C314" s="79"/>
      <c r="D314" s="79"/>
      <c r="E314" s="79"/>
      <c r="F314" s="79"/>
      <c r="G314" s="80"/>
      <c r="H314" s="79"/>
      <c r="I314" s="79"/>
      <c r="J314" s="79"/>
    </row>
    <row r="315" spans="2:10" x14ac:dyDescent="0.25">
      <c r="B315" s="79"/>
      <c r="C315" s="79"/>
      <c r="D315" s="79"/>
      <c r="E315" s="79"/>
      <c r="F315" s="79"/>
      <c r="G315" s="80"/>
      <c r="H315" s="79"/>
      <c r="I315" s="79"/>
      <c r="J315" s="79"/>
    </row>
    <row r="316" spans="2:10" x14ac:dyDescent="0.25">
      <c r="B316" s="79"/>
      <c r="C316" s="79"/>
      <c r="D316" s="79"/>
      <c r="E316" s="79"/>
      <c r="F316" s="79"/>
      <c r="G316" s="80"/>
      <c r="H316" s="79"/>
      <c r="I316" s="79"/>
      <c r="J316" s="79"/>
    </row>
    <row r="317" spans="2:10" x14ac:dyDescent="0.25">
      <c r="B317" s="79"/>
      <c r="C317" s="79"/>
      <c r="D317" s="79"/>
      <c r="E317" s="79"/>
      <c r="F317" s="79"/>
      <c r="G317" s="80"/>
      <c r="H317" s="79"/>
      <c r="I317" s="79"/>
      <c r="J317" s="79"/>
    </row>
    <row r="318" spans="2:10" x14ac:dyDescent="0.25">
      <c r="B318" s="79"/>
      <c r="C318" s="79"/>
      <c r="D318" s="79"/>
      <c r="E318" s="79"/>
      <c r="F318" s="79"/>
      <c r="G318" s="80"/>
      <c r="H318" s="79"/>
      <c r="I318" s="79"/>
      <c r="J318" s="79"/>
    </row>
    <row r="319" spans="2:10" x14ac:dyDescent="0.25">
      <c r="B319" s="79"/>
      <c r="C319" s="79"/>
      <c r="D319" s="79"/>
      <c r="E319" s="79"/>
      <c r="F319" s="79"/>
      <c r="G319" s="80"/>
      <c r="H319" s="79"/>
      <c r="I319" s="79"/>
      <c r="J319" s="79"/>
    </row>
    <row r="320" spans="2:10" x14ac:dyDescent="0.25">
      <c r="B320" s="79"/>
      <c r="C320" s="79"/>
      <c r="D320" s="79"/>
      <c r="E320" s="79"/>
      <c r="F320" s="79"/>
      <c r="G320" s="80"/>
      <c r="H320" s="79"/>
      <c r="I320" s="79"/>
      <c r="J320" s="79"/>
    </row>
    <row r="321" spans="2:10" x14ac:dyDescent="0.25">
      <c r="B321" s="79"/>
      <c r="C321" s="79"/>
      <c r="D321" s="79"/>
      <c r="E321" s="79"/>
      <c r="F321" s="79"/>
      <c r="G321" s="80"/>
      <c r="H321" s="79"/>
      <c r="I321" s="79"/>
      <c r="J321" s="79"/>
    </row>
    <row r="322" spans="2:10" x14ac:dyDescent="0.25">
      <c r="B322" s="79"/>
      <c r="C322" s="79"/>
      <c r="D322" s="79"/>
      <c r="E322" s="79"/>
      <c r="F322" s="79"/>
      <c r="G322" s="80"/>
      <c r="H322" s="79"/>
      <c r="I322" s="79"/>
      <c r="J322" s="79"/>
    </row>
    <row r="323" spans="2:10" x14ac:dyDescent="0.25">
      <c r="B323" s="79"/>
      <c r="C323" s="79"/>
      <c r="D323" s="79"/>
      <c r="E323" s="79"/>
      <c r="F323" s="79"/>
      <c r="G323" s="80"/>
      <c r="H323" s="79"/>
      <c r="I323" s="79"/>
      <c r="J323" s="79"/>
    </row>
    <row r="324" spans="2:10" x14ac:dyDescent="0.25">
      <c r="B324" s="79"/>
      <c r="C324" s="79"/>
      <c r="D324" s="79"/>
      <c r="E324" s="79"/>
      <c r="F324" s="79"/>
      <c r="G324" s="80"/>
      <c r="H324" s="79"/>
      <c r="I324" s="79"/>
      <c r="J324" s="79"/>
    </row>
    <row r="325" spans="2:10" x14ac:dyDescent="0.25">
      <c r="B325" s="79"/>
      <c r="C325" s="79"/>
      <c r="D325" s="79"/>
      <c r="E325" s="79"/>
      <c r="F325" s="79"/>
      <c r="G325" s="80"/>
      <c r="H325" s="79"/>
      <c r="I325" s="79"/>
      <c r="J325" s="79"/>
    </row>
    <row r="326" spans="2:10" x14ac:dyDescent="0.25">
      <c r="B326" s="79"/>
      <c r="C326" s="79"/>
      <c r="D326" s="79"/>
      <c r="E326" s="79"/>
      <c r="F326" s="79"/>
      <c r="G326" s="80"/>
      <c r="H326" s="79"/>
      <c r="I326" s="79"/>
      <c r="J326" s="79"/>
    </row>
    <row r="327" spans="2:10" x14ac:dyDescent="0.25">
      <c r="B327" s="79"/>
      <c r="C327" s="79"/>
      <c r="D327" s="79"/>
      <c r="E327" s="79"/>
      <c r="F327" s="79"/>
      <c r="G327" s="80"/>
      <c r="H327" s="79"/>
      <c r="I327" s="79"/>
      <c r="J327" s="79"/>
    </row>
    <row r="328" spans="2:10" x14ac:dyDescent="0.25">
      <c r="B328" s="79"/>
      <c r="C328" s="79"/>
      <c r="D328" s="79"/>
      <c r="E328" s="79"/>
      <c r="F328" s="79"/>
      <c r="G328" s="80"/>
      <c r="H328" s="79"/>
      <c r="I328" s="79"/>
      <c r="J328" s="79"/>
    </row>
    <row r="329" spans="2:10" x14ac:dyDescent="0.25">
      <c r="B329" s="79"/>
      <c r="C329" s="79"/>
      <c r="D329" s="79"/>
      <c r="E329" s="79"/>
      <c r="F329" s="79"/>
      <c r="G329" s="80"/>
      <c r="H329" s="79"/>
      <c r="I329" s="79"/>
      <c r="J329" s="79"/>
    </row>
    <row r="330" spans="2:10" x14ac:dyDescent="0.25">
      <c r="B330" s="79"/>
      <c r="C330" s="79"/>
      <c r="D330" s="79"/>
      <c r="E330" s="79"/>
      <c r="F330" s="79"/>
      <c r="G330" s="80"/>
      <c r="H330" s="79"/>
      <c r="I330" s="79"/>
      <c r="J330" s="79"/>
    </row>
    <row r="331" spans="2:10" x14ac:dyDescent="0.25">
      <c r="B331" s="79"/>
      <c r="C331" s="79"/>
      <c r="D331" s="79"/>
      <c r="E331" s="79"/>
      <c r="F331" s="79"/>
      <c r="G331" s="80"/>
      <c r="H331" s="79"/>
      <c r="I331" s="79"/>
      <c r="J331" s="79"/>
    </row>
    <row r="332" spans="2:10" x14ac:dyDescent="0.25">
      <c r="B332" s="79"/>
      <c r="C332" s="79"/>
      <c r="D332" s="79"/>
      <c r="E332" s="79"/>
      <c r="F332" s="79"/>
      <c r="G332" s="80"/>
      <c r="H332" s="79"/>
      <c r="I332" s="79"/>
      <c r="J332" s="79"/>
    </row>
    <row r="333" spans="2:10" x14ac:dyDescent="0.25">
      <c r="B333" s="79"/>
      <c r="C333" s="79"/>
      <c r="D333" s="79"/>
      <c r="E333" s="79"/>
      <c r="F333" s="79"/>
      <c r="G333" s="80"/>
      <c r="H333" s="79"/>
      <c r="I333" s="79"/>
      <c r="J333" s="79"/>
    </row>
    <row r="334" spans="2:10" x14ac:dyDescent="0.25">
      <c r="B334" s="79"/>
      <c r="C334" s="79"/>
      <c r="D334" s="79"/>
      <c r="E334" s="79"/>
      <c r="F334" s="79"/>
      <c r="G334" s="80"/>
      <c r="H334" s="79"/>
      <c r="I334" s="79"/>
      <c r="J334" s="79"/>
    </row>
    <row r="335" spans="2:10" x14ac:dyDescent="0.25">
      <c r="B335" s="79"/>
      <c r="C335" s="79"/>
      <c r="D335" s="79"/>
      <c r="E335" s="79"/>
      <c r="F335" s="79"/>
      <c r="G335" s="80"/>
      <c r="H335" s="79"/>
      <c r="I335" s="79"/>
      <c r="J335" s="79"/>
    </row>
    <row r="336" spans="2:10" x14ac:dyDescent="0.25">
      <c r="B336" s="79"/>
      <c r="C336" s="79"/>
      <c r="D336" s="79"/>
      <c r="E336" s="79"/>
      <c r="F336" s="79"/>
      <c r="G336" s="80"/>
      <c r="H336" s="79"/>
      <c r="I336" s="79"/>
      <c r="J336" s="79"/>
    </row>
    <row r="337" spans="2:10" x14ac:dyDescent="0.25">
      <c r="B337" s="79"/>
      <c r="C337" s="79"/>
      <c r="D337" s="79"/>
      <c r="E337" s="79"/>
      <c r="F337" s="79"/>
      <c r="G337" s="80"/>
      <c r="H337" s="79"/>
      <c r="I337" s="79"/>
      <c r="J337" s="79"/>
    </row>
    <row r="338" spans="2:10" x14ac:dyDescent="0.25">
      <c r="B338" s="79"/>
      <c r="C338" s="79"/>
      <c r="D338" s="79"/>
      <c r="E338" s="79"/>
      <c r="F338" s="79"/>
      <c r="G338" s="80"/>
      <c r="H338" s="79"/>
      <c r="I338" s="79"/>
      <c r="J338" s="79"/>
    </row>
    <row r="339" spans="2:10" x14ac:dyDescent="0.25">
      <c r="B339" s="79"/>
      <c r="C339" s="79"/>
      <c r="D339" s="79"/>
      <c r="E339" s="79"/>
      <c r="F339" s="79"/>
      <c r="G339" s="80"/>
      <c r="H339" s="79"/>
      <c r="I339" s="79"/>
      <c r="J339" s="79"/>
    </row>
    <row r="340" spans="2:10" x14ac:dyDescent="0.25">
      <c r="B340" s="79"/>
      <c r="C340" s="79"/>
      <c r="D340" s="79"/>
      <c r="E340" s="79"/>
      <c r="F340" s="79"/>
      <c r="G340" s="80"/>
      <c r="H340" s="79"/>
      <c r="I340" s="79"/>
      <c r="J340" s="79"/>
    </row>
    <row r="341" spans="2:10" x14ac:dyDescent="0.25">
      <c r="B341" s="79"/>
      <c r="C341" s="79"/>
      <c r="D341" s="79"/>
      <c r="E341" s="79"/>
      <c r="F341" s="79"/>
      <c r="G341" s="80"/>
      <c r="H341" s="79"/>
      <c r="I341" s="79"/>
      <c r="J341" s="79"/>
    </row>
    <row r="342" spans="2:10" x14ac:dyDescent="0.25">
      <c r="B342" s="79"/>
      <c r="C342" s="79"/>
      <c r="D342" s="79"/>
      <c r="E342" s="79"/>
      <c r="F342" s="79"/>
      <c r="G342" s="80"/>
      <c r="H342" s="79"/>
      <c r="I342" s="79"/>
      <c r="J342" s="79"/>
    </row>
    <row r="343" spans="2:10" x14ac:dyDescent="0.25">
      <c r="B343" s="79"/>
      <c r="C343" s="79"/>
      <c r="D343" s="79"/>
      <c r="E343" s="79"/>
      <c r="F343" s="79"/>
      <c r="G343" s="80"/>
      <c r="H343" s="79"/>
      <c r="I343" s="79"/>
      <c r="J343" s="79"/>
    </row>
    <row r="344" spans="2:10" x14ac:dyDescent="0.25">
      <c r="B344" s="79"/>
      <c r="C344" s="79"/>
      <c r="D344" s="79"/>
      <c r="E344" s="79"/>
      <c r="F344" s="79"/>
      <c r="G344" s="80"/>
      <c r="H344" s="79"/>
      <c r="I344" s="79"/>
      <c r="J344" s="79"/>
    </row>
    <row r="345" spans="2:10" x14ac:dyDescent="0.25">
      <c r="B345" s="79"/>
      <c r="C345" s="79"/>
      <c r="D345" s="79"/>
      <c r="E345" s="79"/>
      <c r="F345" s="79"/>
      <c r="G345" s="80"/>
      <c r="H345" s="79"/>
      <c r="I345" s="79"/>
      <c r="J345" s="79"/>
    </row>
    <row r="346" spans="2:10" x14ac:dyDescent="0.25">
      <c r="B346" s="79"/>
      <c r="C346" s="79"/>
      <c r="D346" s="79"/>
      <c r="E346" s="79"/>
      <c r="F346" s="79"/>
      <c r="G346" s="80"/>
      <c r="H346" s="79"/>
      <c r="I346" s="79"/>
      <c r="J346" s="79"/>
    </row>
    <row r="347" spans="2:10" x14ac:dyDescent="0.25">
      <c r="B347" s="79"/>
      <c r="C347" s="79"/>
      <c r="D347" s="79"/>
      <c r="E347" s="79"/>
      <c r="F347" s="79"/>
      <c r="G347" s="80"/>
      <c r="H347" s="79"/>
      <c r="I347" s="79"/>
      <c r="J347" s="79"/>
    </row>
    <row r="348" spans="2:10" x14ac:dyDescent="0.25">
      <c r="B348" s="79"/>
      <c r="C348" s="79"/>
      <c r="D348" s="79"/>
      <c r="E348" s="79"/>
      <c r="F348" s="79"/>
      <c r="G348" s="80"/>
      <c r="H348" s="79"/>
      <c r="I348" s="79"/>
      <c r="J348" s="79"/>
    </row>
    <row r="349" spans="2:10" x14ac:dyDescent="0.25">
      <c r="B349" s="79"/>
      <c r="C349" s="79"/>
      <c r="D349" s="79"/>
      <c r="E349" s="79"/>
      <c r="F349" s="79"/>
      <c r="G349" s="80"/>
      <c r="H349" s="79"/>
      <c r="I349" s="79"/>
      <c r="J349" s="79"/>
    </row>
    <row r="350" spans="2:10" x14ac:dyDescent="0.25">
      <c r="B350" s="79"/>
      <c r="C350" s="79"/>
      <c r="D350" s="79"/>
      <c r="E350" s="79"/>
      <c r="F350" s="79"/>
      <c r="G350" s="80"/>
      <c r="H350" s="79"/>
      <c r="I350" s="79"/>
      <c r="J350" s="79"/>
    </row>
    <row r="351" spans="2:10" x14ac:dyDescent="0.25">
      <c r="B351" s="79"/>
      <c r="C351" s="79"/>
      <c r="D351" s="79"/>
      <c r="E351" s="79"/>
      <c r="F351" s="79"/>
      <c r="G351" s="80"/>
      <c r="H351" s="79"/>
      <c r="I351" s="79"/>
      <c r="J351" s="79"/>
    </row>
    <row r="352" spans="2:10" x14ac:dyDescent="0.25">
      <c r="B352" s="79"/>
      <c r="C352" s="79"/>
      <c r="D352" s="79"/>
      <c r="E352" s="79"/>
      <c r="F352" s="79"/>
      <c r="G352" s="80"/>
      <c r="H352" s="79"/>
      <c r="I352" s="79"/>
      <c r="J352" s="79"/>
    </row>
    <row r="353" spans="2:10" x14ac:dyDescent="0.25">
      <c r="B353" s="79"/>
      <c r="C353" s="79"/>
      <c r="D353" s="79"/>
      <c r="E353" s="79"/>
      <c r="F353" s="79"/>
      <c r="G353" s="80"/>
      <c r="H353" s="79"/>
      <c r="I353" s="79"/>
      <c r="J353" s="79"/>
    </row>
    <row r="354" spans="2:10" x14ac:dyDescent="0.25">
      <c r="B354" s="79"/>
      <c r="C354" s="79"/>
      <c r="D354" s="79"/>
      <c r="E354" s="79"/>
      <c r="F354" s="79"/>
      <c r="G354" s="80"/>
      <c r="H354" s="79"/>
      <c r="I354" s="79"/>
      <c r="J354" s="79"/>
    </row>
    <row r="355" spans="2:10" x14ac:dyDescent="0.25">
      <c r="B355" s="79"/>
      <c r="C355" s="79"/>
      <c r="D355" s="79"/>
      <c r="E355" s="79"/>
      <c r="F355" s="79"/>
      <c r="G355" s="80"/>
      <c r="H355" s="79"/>
      <c r="I355" s="79"/>
      <c r="J355" s="79"/>
    </row>
    <row r="356" spans="2:10" x14ac:dyDescent="0.25">
      <c r="B356" s="79"/>
      <c r="C356" s="79"/>
      <c r="D356" s="79"/>
      <c r="E356" s="79"/>
      <c r="F356" s="79"/>
      <c r="G356" s="80"/>
      <c r="H356" s="79"/>
      <c r="I356" s="79"/>
      <c r="J356" s="79"/>
    </row>
    <row r="357" spans="2:10" x14ac:dyDescent="0.25">
      <c r="B357" s="79"/>
      <c r="C357" s="79"/>
      <c r="D357" s="79"/>
      <c r="E357" s="79"/>
      <c r="F357" s="79"/>
      <c r="G357" s="80"/>
      <c r="H357" s="79"/>
      <c r="I357" s="79"/>
      <c r="J357" s="79"/>
    </row>
    <row r="358" spans="2:10" x14ac:dyDescent="0.25">
      <c r="B358" s="79"/>
      <c r="C358" s="79"/>
      <c r="D358" s="79"/>
      <c r="E358" s="79"/>
      <c r="F358" s="79"/>
      <c r="G358" s="80"/>
      <c r="H358" s="79"/>
      <c r="I358" s="79"/>
      <c r="J358" s="79"/>
    </row>
    <row r="359" spans="2:10" x14ac:dyDescent="0.25">
      <c r="B359" s="79"/>
      <c r="C359" s="79"/>
      <c r="D359" s="79"/>
      <c r="E359" s="79"/>
      <c r="F359" s="79"/>
      <c r="G359" s="80"/>
      <c r="H359" s="79"/>
      <c r="I359" s="79"/>
      <c r="J359" s="79"/>
    </row>
    <row r="360" spans="2:10" x14ac:dyDescent="0.25">
      <c r="B360" s="79"/>
      <c r="C360" s="79"/>
      <c r="D360" s="79"/>
      <c r="E360" s="79"/>
      <c r="F360" s="79"/>
      <c r="G360" s="80"/>
      <c r="H360" s="79"/>
      <c r="I360" s="79"/>
      <c r="J360" s="79"/>
    </row>
    <row r="361" spans="2:10" x14ac:dyDescent="0.25">
      <c r="B361" s="79"/>
      <c r="C361" s="79"/>
      <c r="D361" s="79"/>
      <c r="E361" s="79"/>
      <c r="F361" s="79"/>
      <c r="G361" s="80"/>
      <c r="H361" s="79"/>
      <c r="I361" s="79"/>
      <c r="J361" s="79"/>
    </row>
    <row r="362" spans="2:10" x14ac:dyDescent="0.25">
      <c r="B362" s="79"/>
      <c r="C362" s="79"/>
      <c r="D362" s="79"/>
      <c r="E362" s="79"/>
      <c r="F362" s="79"/>
      <c r="G362" s="80"/>
      <c r="H362" s="79"/>
      <c r="I362" s="79"/>
      <c r="J362" s="79"/>
    </row>
    <row r="363" spans="2:10" x14ac:dyDescent="0.25">
      <c r="B363" s="79"/>
      <c r="C363" s="79"/>
      <c r="D363" s="79"/>
      <c r="E363" s="79"/>
      <c r="F363" s="79"/>
      <c r="G363" s="80"/>
      <c r="H363" s="79"/>
      <c r="I363" s="79"/>
      <c r="J363" s="79"/>
    </row>
    <row r="364" spans="2:10" x14ac:dyDescent="0.25">
      <c r="B364" s="79"/>
      <c r="C364" s="79"/>
      <c r="D364" s="79"/>
      <c r="E364" s="79"/>
      <c r="F364" s="79"/>
      <c r="G364" s="80"/>
      <c r="H364" s="79"/>
      <c r="I364" s="79"/>
      <c r="J364" s="79"/>
    </row>
    <row r="365" spans="2:10" x14ac:dyDescent="0.25">
      <c r="B365" s="79"/>
      <c r="C365" s="79"/>
      <c r="D365" s="79"/>
      <c r="E365" s="79"/>
      <c r="F365" s="79"/>
      <c r="G365" s="80"/>
      <c r="H365" s="79"/>
      <c r="I365" s="79"/>
      <c r="J365" s="79"/>
    </row>
    <row r="366" spans="2:10" x14ac:dyDescent="0.25">
      <c r="B366" s="79"/>
      <c r="C366" s="79"/>
      <c r="D366" s="79"/>
      <c r="E366" s="79"/>
      <c r="F366" s="79"/>
      <c r="G366" s="80"/>
      <c r="H366" s="79"/>
      <c r="I366" s="79"/>
      <c r="J366" s="79"/>
    </row>
    <row r="367" spans="2:10" x14ac:dyDescent="0.25">
      <c r="B367" s="79"/>
      <c r="C367" s="79"/>
      <c r="D367" s="79"/>
      <c r="E367" s="79"/>
      <c r="F367" s="79"/>
      <c r="G367" s="80"/>
      <c r="H367" s="79"/>
      <c r="I367" s="79"/>
      <c r="J367" s="79"/>
    </row>
    <row r="368" spans="2:10" x14ac:dyDescent="0.25">
      <c r="B368" s="79"/>
      <c r="C368" s="79"/>
      <c r="D368" s="79"/>
      <c r="E368" s="79"/>
      <c r="F368" s="79"/>
      <c r="G368" s="80"/>
      <c r="H368" s="79"/>
      <c r="I368" s="79"/>
      <c r="J368" s="79"/>
    </row>
    <row r="369" spans="2:10" x14ac:dyDescent="0.25">
      <c r="B369" s="79"/>
      <c r="C369" s="79"/>
      <c r="D369" s="79"/>
      <c r="E369" s="79"/>
      <c r="F369" s="79"/>
      <c r="G369" s="80"/>
      <c r="H369" s="79"/>
      <c r="I369" s="79"/>
      <c r="J369" s="79"/>
    </row>
    <row r="370" spans="2:10" x14ac:dyDescent="0.25">
      <c r="B370" s="79"/>
      <c r="C370" s="79"/>
      <c r="D370" s="79"/>
      <c r="E370" s="79"/>
      <c r="F370" s="79"/>
      <c r="G370" s="80"/>
      <c r="H370" s="79"/>
      <c r="I370" s="79"/>
      <c r="J370" s="79"/>
    </row>
    <row r="371" spans="2:10" x14ac:dyDescent="0.25">
      <c r="B371" s="79"/>
      <c r="C371" s="79"/>
      <c r="D371" s="79"/>
      <c r="E371" s="79"/>
      <c r="F371" s="79"/>
      <c r="G371" s="80"/>
      <c r="H371" s="79"/>
      <c r="I371" s="79"/>
      <c r="J371" s="79"/>
    </row>
    <row r="372" spans="2:10" x14ac:dyDescent="0.25">
      <c r="B372" s="79"/>
      <c r="C372" s="79"/>
      <c r="D372" s="79"/>
      <c r="E372" s="79"/>
      <c r="F372" s="79"/>
      <c r="G372" s="80"/>
      <c r="H372" s="79"/>
      <c r="I372" s="79"/>
      <c r="J372" s="79"/>
    </row>
    <row r="373" spans="2:10" x14ac:dyDescent="0.25">
      <c r="B373" s="79"/>
      <c r="C373" s="79"/>
      <c r="D373" s="79"/>
      <c r="E373" s="79"/>
      <c r="F373" s="79"/>
      <c r="G373" s="80"/>
      <c r="H373" s="79"/>
      <c r="I373" s="79"/>
      <c r="J373" s="79"/>
    </row>
    <row r="374" spans="2:10" x14ac:dyDescent="0.25">
      <c r="B374" s="79"/>
      <c r="C374" s="79"/>
      <c r="D374" s="79"/>
      <c r="E374" s="79"/>
      <c r="F374" s="79"/>
      <c r="G374" s="80"/>
      <c r="H374" s="79"/>
      <c r="I374" s="79"/>
      <c r="J374" s="79"/>
    </row>
    <row r="375" spans="2:10" x14ac:dyDescent="0.25">
      <c r="B375" s="79"/>
      <c r="C375" s="79"/>
      <c r="D375" s="79"/>
      <c r="E375" s="79"/>
      <c r="F375" s="79"/>
      <c r="G375" s="80"/>
      <c r="H375" s="79"/>
      <c r="I375" s="79"/>
      <c r="J375" s="79"/>
    </row>
    <row r="376" spans="2:10" x14ac:dyDescent="0.25">
      <c r="B376" s="79"/>
      <c r="C376" s="79"/>
      <c r="D376" s="79"/>
      <c r="E376" s="79"/>
      <c r="F376" s="79"/>
      <c r="G376" s="80"/>
      <c r="H376" s="79"/>
      <c r="I376" s="79"/>
      <c r="J376" s="79"/>
    </row>
    <row r="377" spans="2:10" x14ac:dyDescent="0.25">
      <c r="B377" s="79"/>
      <c r="C377" s="79"/>
      <c r="D377" s="79"/>
      <c r="E377" s="79"/>
      <c r="F377" s="79"/>
      <c r="G377" s="80"/>
      <c r="H377" s="79"/>
      <c r="I377" s="79"/>
      <c r="J377" s="79"/>
    </row>
    <row r="378" spans="2:10" x14ac:dyDescent="0.25">
      <c r="B378" s="79"/>
      <c r="C378" s="79"/>
      <c r="D378" s="79"/>
      <c r="E378" s="79"/>
      <c r="F378" s="79"/>
      <c r="G378" s="80"/>
      <c r="H378" s="79"/>
      <c r="I378" s="79"/>
      <c r="J378" s="79"/>
    </row>
    <row r="379" spans="2:10" x14ac:dyDescent="0.25">
      <c r="B379" s="79"/>
      <c r="C379" s="79"/>
      <c r="D379" s="79"/>
      <c r="E379" s="79"/>
      <c r="F379" s="79"/>
      <c r="G379" s="80"/>
      <c r="H379" s="79"/>
      <c r="I379" s="79"/>
      <c r="J379" s="79"/>
    </row>
    <row r="380" spans="2:10" x14ac:dyDescent="0.25">
      <c r="B380" s="79"/>
      <c r="C380" s="79"/>
      <c r="D380" s="79"/>
      <c r="E380" s="79"/>
      <c r="F380" s="79"/>
      <c r="G380" s="80"/>
      <c r="H380" s="79"/>
      <c r="I380" s="79"/>
      <c r="J380" s="79"/>
    </row>
    <row r="381" spans="2:10" x14ac:dyDescent="0.25">
      <c r="B381" s="79"/>
      <c r="C381" s="79"/>
      <c r="D381" s="79"/>
      <c r="E381" s="79"/>
      <c r="F381" s="79"/>
      <c r="G381" s="80"/>
      <c r="H381" s="79"/>
      <c r="I381" s="79"/>
      <c r="J381" s="79"/>
    </row>
    <row r="382" spans="2:10" x14ac:dyDescent="0.25">
      <c r="B382" s="79"/>
      <c r="C382" s="79"/>
      <c r="D382" s="79"/>
      <c r="E382" s="79"/>
      <c r="F382" s="79"/>
      <c r="G382" s="80"/>
      <c r="H382" s="79"/>
      <c r="I382" s="79"/>
      <c r="J382" s="79"/>
    </row>
    <row r="383" spans="2:10" x14ac:dyDescent="0.25">
      <c r="B383" s="79"/>
      <c r="C383" s="79"/>
      <c r="D383" s="79"/>
      <c r="E383" s="79"/>
      <c r="F383" s="79"/>
      <c r="G383" s="80"/>
      <c r="H383" s="79"/>
      <c r="I383" s="79"/>
      <c r="J383" s="79"/>
    </row>
    <row r="384" spans="2:10" x14ac:dyDescent="0.25">
      <c r="B384" s="79"/>
      <c r="C384" s="79"/>
      <c r="D384" s="79"/>
      <c r="E384" s="79"/>
      <c r="F384" s="79"/>
      <c r="G384" s="80"/>
      <c r="H384" s="79"/>
      <c r="I384" s="79"/>
      <c r="J384" s="79"/>
    </row>
    <row r="385" spans="2:10" x14ac:dyDescent="0.25">
      <c r="B385" s="79"/>
      <c r="C385" s="79"/>
      <c r="D385" s="79"/>
      <c r="E385" s="79"/>
      <c r="F385" s="79"/>
      <c r="G385" s="80"/>
      <c r="H385" s="79"/>
      <c r="I385" s="79"/>
      <c r="J385" s="79"/>
    </row>
    <row r="386" spans="2:10" x14ac:dyDescent="0.25">
      <c r="B386" s="79"/>
      <c r="C386" s="79"/>
      <c r="D386" s="79"/>
      <c r="E386" s="79"/>
      <c r="F386" s="79"/>
      <c r="G386" s="80"/>
      <c r="H386" s="79"/>
      <c r="I386" s="79"/>
      <c r="J386" s="79"/>
    </row>
    <row r="387" spans="2:10" x14ac:dyDescent="0.25">
      <c r="B387" s="79"/>
      <c r="C387" s="79"/>
      <c r="D387" s="79"/>
      <c r="E387" s="79"/>
      <c r="F387" s="79"/>
      <c r="G387" s="80"/>
      <c r="H387" s="79"/>
      <c r="I387" s="79"/>
      <c r="J387" s="79"/>
    </row>
    <row r="388" spans="2:10" x14ac:dyDescent="0.25">
      <c r="B388" s="79"/>
      <c r="C388" s="79"/>
      <c r="D388" s="79"/>
      <c r="E388" s="79"/>
      <c r="F388" s="79"/>
      <c r="G388" s="80"/>
      <c r="H388" s="79"/>
      <c r="I388" s="79"/>
      <c r="J388" s="79"/>
    </row>
    <row r="389" spans="2:10" x14ac:dyDescent="0.25">
      <c r="B389" s="79"/>
      <c r="C389" s="79"/>
      <c r="D389" s="79"/>
      <c r="E389" s="79"/>
      <c r="F389" s="79"/>
      <c r="G389" s="80"/>
      <c r="H389" s="79"/>
      <c r="I389" s="79"/>
      <c r="J389" s="79"/>
    </row>
    <row r="390" spans="2:10" x14ac:dyDescent="0.25">
      <c r="B390" s="79"/>
      <c r="C390" s="79"/>
      <c r="D390" s="79"/>
      <c r="E390" s="79"/>
      <c r="F390" s="79"/>
      <c r="G390" s="80"/>
      <c r="H390" s="79"/>
      <c r="I390" s="79"/>
      <c r="J390" s="79"/>
    </row>
    <row r="391" spans="2:10" x14ac:dyDescent="0.25">
      <c r="B391" s="79"/>
      <c r="C391" s="79"/>
      <c r="D391" s="79"/>
      <c r="E391" s="79"/>
      <c r="F391" s="79"/>
      <c r="G391" s="80"/>
      <c r="H391" s="79"/>
      <c r="I391" s="79"/>
      <c r="J391" s="79"/>
    </row>
    <row r="392" spans="2:10" x14ac:dyDescent="0.25">
      <c r="B392" s="79"/>
      <c r="C392" s="79"/>
      <c r="D392" s="79"/>
      <c r="E392" s="79"/>
      <c r="F392" s="79"/>
      <c r="G392" s="80"/>
      <c r="H392" s="79"/>
      <c r="I392" s="79"/>
      <c r="J392" s="79"/>
    </row>
    <row r="393" spans="2:10" x14ac:dyDescent="0.25">
      <c r="B393" s="79"/>
      <c r="C393" s="79"/>
      <c r="D393" s="79"/>
      <c r="E393" s="79"/>
      <c r="F393" s="79"/>
      <c r="G393" s="80"/>
      <c r="H393" s="79"/>
      <c r="I393" s="79"/>
      <c r="J393" s="79"/>
    </row>
    <row r="394" spans="2:10" x14ac:dyDescent="0.25">
      <c r="B394" s="79"/>
      <c r="C394" s="79"/>
      <c r="D394" s="79"/>
      <c r="E394" s="79"/>
      <c r="F394" s="79"/>
      <c r="G394" s="80"/>
      <c r="H394" s="79"/>
      <c r="I394" s="79"/>
      <c r="J394" s="79"/>
    </row>
    <row r="395" spans="2:10" x14ac:dyDescent="0.25">
      <c r="B395" s="79"/>
      <c r="C395" s="79"/>
      <c r="D395" s="79"/>
      <c r="E395" s="79"/>
      <c r="F395" s="79"/>
      <c r="G395" s="80"/>
      <c r="H395" s="79"/>
      <c r="I395" s="79"/>
      <c r="J395" s="79"/>
    </row>
    <row r="396" spans="2:10" x14ac:dyDescent="0.25">
      <c r="B396" s="79"/>
      <c r="C396" s="79"/>
      <c r="D396" s="79"/>
      <c r="E396" s="79"/>
      <c r="F396" s="79"/>
      <c r="G396" s="80"/>
      <c r="H396" s="79"/>
      <c r="I396" s="79"/>
      <c r="J396" s="79"/>
    </row>
    <row r="397" spans="2:10" x14ac:dyDescent="0.25">
      <c r="B397" s="79"/>
      <c r="C397" s="79"/>
      <c r="D397" s="79"/>
      <c r="E397" s="79"/>
      <c r="F397" s="79"/>
      <c r="G397" s="80"/>
      <c r="H397" s="79"/>
      <c r="I397" s="79"/>
      <c r="J397" s="79"/>
    </row>
    <row r="398" spans="2:10" x14ac:dyDescent="0.25">
      <c r="B398" s="79"/>
      <c r="C398" s="79"/>
      <c r="D398" s="79"/>
      <c r="E398" s="79"/>
      <c r="F398" s="79"/>
      <c r="G398" s="80"/>
      <c r="H398" s="79"/>
      <c r="I398" s="79"/>
      <c r="J398" s="79"/>
    </row>
    <row r="399" spans="2:10" x14ac:dyDescent="0.25">
      <c r="B399" s="79"/>
      <c r="C399" s="79"/>
      <c r="D399" s="79"/>
      <c r="E399" s="79"/>
      <c r="F399" s="79"/>
      <c r="G399" s="80"/>
      <c r="H399" s="79"/>
      <c r="I399" s="79"/>
      <c r="J399" s="79"/>
    </row>
    <row r="400" spans="2:10" x14ac:dyDescent="0.25">
      <c r="B400" s="79"/>
      <c r="C400" s="79"/>
      <c r="D400" s="79"/>
      <c r="E400" s="79"/>
      <c r="F400" s="79"/>
      <c r="G400" s="80"/>
      <c r="H400" s="79"/>
      <c r="I400" s="79"/>
      <c r="J400" s="79"/>
    </row>
    <row r="401" spans="2:10" x14ac:dyDescent="0.25">
      <c r="B401" s="79"/>
      <c r="C401" s="79"/>
      <c r="D401" s="79"/>
      <c r="E401" s="79"/>
      <c r="F401" s="79"/>
      <c r="G401" s="80"/>
      <c r="H401" s="79"/>
      <c r="I401" s="79"/>
      <c r="J401" s="79"/>
    </row>
    <row r="402" spans="2:10" x14ac:dyDescent="0.25">
      <c r="B402" s="79"/>
      <c r="C402" s="79"/>
      <c r="D402" s="79"/>
      <c r="E402" s="79"/>
      <c r="F402" s="79"/>
      <c r="G402" s="80"/>
      <c r="H402" s="79"/>
      <c r="I402" s="79"/>
      <c r="J402" s="79"/>
    </row>
    <row r="403" spans="2:10" x14ac:dyDescent="0.25">
      <c r="B403" s="79"/>
      <c r="C403" s="79"/>
      <c r="D403" s="79"/>
      <c r="E403" s="79"/>
      <c r="F403" s="79"/>
      <c r="G403" s="80"/>
      <c r="H403" s="79"/>
      <c r="I403" s="79"/>
      <c r="J403" s="79"/>
    </row>
    <row r="404" spans="2:10" x14ac:dyDescent="0.25">
      <c r="B404" s="79"/>
      <c r="C404" s="79"/>
      <c r="D404" s="79"/>
      <c r="E404" s="79"/>
      <c r="F404" s="79"/>
      <c r="G404" s="80"/>
      <c r="H404" s="79"/>
      <c r="I404" s="79"/>
      <c r="J404" s="79"/>
    </row>
    <row r="405" spans="2:10" x14ac:dyDescent="0.25">
      <c r="B405" s="79"/>
      <c r="C405" s="79"/>
      <c r="D405" s="79"/>
      <c r="E405" s="79"/>
      <c r="F405" s="79"/>
      <c r="G405" s="80"/>
      <c r="H405" s="79"/>
      <c r="I405" s="79"/>
      <c r="J405" s="79"/>
    </row>
    <row r="406" spans="2:10" x14ac:dyDescent="0.25">
      <c r="B406" s="79"/>
      <c r="C406" s="79"/>
      <c r="D406" s="79"/>
      <c r="E406" s="79"/>
      <c r="F406" s="79"/>
      <c r="G406" s="80"/>
      <c r="H406" s="79"/>
      <c r="I406" s="79"/>
      <c r="J406" s="79"/>
    </row>
    <row r="407" spans="2:10" x14ac:dyDescent="0.25">
      <c r="B407" s="79"/>
      <c r="C407" s="79"/>
      <c r="D407" s="79"/>
      <c r="E407" s="79"/>
      <c r="F407" s="79"/>
      <c r="G407" s="80"/>
      <c r="H407" s="79"/>
      <c r="I407" s="79"/>
      <c r="J407" s="79"/>
    </row>
    <row r="408" spans="2:10" x14ac:dyDescent="0.25">
      <c r="B408" s="79"/>
      <c r="C408" s="79"/>
      <c r="D408" s="79"/>
      <c r="E408" s="79"/>
      <c r="F408" s="79"/>
      <c r="G408" s="80"/>
      <c r="H408" s="79"/>
      <c r="I408" s="79"/>
      <c r="J408" s="79"/>
    </row>
    <row r="409" spans="2:10" x14ac:dyDescent="0.25">
      <c r="B409" s="79"/>
      <c r="C409" s="79"/>
      <c r="D409" s="79"/>
      <c r="E409" s="79"/>
      <c r="F409" s="79"/>
      <c r="G409" s="80"/>
      <c r="H409" s="79"/>
      <c r="I409" s="79"/>
      <c r="J409" s="79"/>
    </row>
    <row r="410" spans="2:10" x14ac:dyDescent="0.25">
      <c r="B410" s="79"/>
      <c r="C410" s="79"/>
      <c r="D410" s="79"/>
      <c r="E410" s="79"/>
      <c r="F410" s="79"/>
      <c r="G410" s="80"/>
      <c r="H410" s="79"/>
      <c r="I410" s="79"/>
      <c r="J410" s="79"/>
    </row>
    <row r="411" spans="2:10" x14ac:dyDescent="0.25">
      <c r="B411" s="79"/>
      <c r="C411" s="79"/>
      <c r="D411" s="79"/>
      <c r="E411" s="79"/>
      <c r="F411" s="79"/>
      <c r="G411" s="80"/>
      <c r="H411" s="79"/>
      <c r="I411" s="79"/>
      <c r="J411" s="79"/>
    </row>
    <row r="412" spans="2:10" x14ac:dyDescent="0.25">
      <c r="B412" s="79"/>
      <c r="C412" s="79"/>
      <c r="D412" s="79"/>
      <c r="E412" s="79"/>
      <c r="F412" s="79"/>
      <c r="G412" s="80"/>
      <c r="H412" s="79"/>
      <c r="I412" s="79"/>
      <c r="J412" s="79"/>
    </row>
    <row r="413" spans="2:10" x14ac:dyDescent="0.25">
      <c r="B413" s="79"/>
      <c r="C413" s="79"/>
      <c r="D413" s="79"/>
      <c r="E413" s="79"/>
      <c r="F413" s="79"/>
      <c r="G413" s="80"/>
      <c r="H413" s="79"/>
      <c r="I413" s="79"/>
      <c r="J413" s="79"/>
    </row>
    <row r="414" spans="2:10" x14ac:dyDescent="0.25">
      <c r="B414" s="79"/>
      <c r="C414" s="79"/>
      <c r="D414" s="79"/>
      <c r="E414" s="79"/>
      <c r="F414" s="79"/>
      <c r="G414" s="80"/>
      <c r="H414" s="79"/>
      <c r="I414" s="79"/>
      <c r="J414" s="79"/>
    </row>
    <row r="415" spans="2:10" x14ac:dyDescent="0.25">
      <c r="B415" s="79"/>
      <c r="C415" s="79"/>
      <c r="D415" s="79"/>
      <c r="E415" s="79"/>
      <c r="F415" s="79"/>
      <c r="G415" s="80"/>
      <c r="H415" s="79"/>
      <c r="I415" s="79"/>
      <c r="J415" s="79"/>
    </row>
    <row r="416" spans="2:10" x14ac:dyDescent="0.25">
      <c r="B416" s="79"/>
      <c r="C416" s="79"/>
      <c r="D416" s="79"/>
      <c r="E416" s="79"/>
      <c r="F416" s="79"/>
      <c r="G416" s="80"/>
      <c r="H416" s="79"/>
      <c r="I416" s="79"/>
      <c r="J416" s="79"/>
    </row>
    <row r="417" spans="2:10" x14ac:dyDescent="0.25">
      <c r="B417" s="79"/>
      <c r="C417" s="79"/>
      <c r="D417" s="79"/>
      <c r="E417" s="79"/>
      <c r="F417" s="79"/>
      <c r="G417" s="80"/>
      <c r="H417" s="79"/>
      <c r="I417" s="79"/>
      <c r="J417" s="79"/>
    </row>
    <row r="418" spans="2:10" x14ac:dyDescent="0.25">
      <c r="B418" s="79"/>
      <c r="C418" s="79"/>
      <c r="D418" s="79"/>
      <c r="E418" s="79"/>
      <c r="F418" s="79"/>
      <c r="G418" s="80"/>
      <c r="H418" s="79"/>
      <c r="I418" s="79"/>
      <c r="J418" s="79"/>
    </row>
    <row r="419" spans="2:10" x14ac:dyDescent="0.25">
      <c r="B419" s="79"/>
      <c r="C419" s="79"/>
      <c r="D419" s="79"/>
      <c r="E419" s="79"/>
      <c r="F419" s="79"/>
      <c r="G419" s="80"/>
      <c r="H419" s="79"/>
      <c r="I419" s="79"/>
      <c r="J419" s="79"/>
    </row>
    <row r="420" spans="2:10" x14ac:dyDescent="0.25">
      <c r="B420" s="79"/>
      <c r="C420" s="79"/>
      <c r="D420" s="79"/>
      <c r="E420" s="79"/>
      <c r="F420" s="79"/>
      <c r="G420" s="80"/>
      <c r="H420" s="79"/>
      <c r="I420" s="79"/>
      <c r="J420" s="79"/>
    </row>
    <row r="421" spans="2:10" x14ac:dyDescent="0.25">
      <c r="B421" s="79"/>
      <c r="C421" s="79"/>
      <c r="D421" s="79"/>
      <c r="E421" s="79"/>
      <c r="F421" s="79"/>
      <c r="G421" s="80"/>
      <c r="H421" s="79"/>
      <c r="I421" s="79"/>
      <c r="J421" s="79"/>
    </row>
    <row r="422" spans="2:10" x14ac:dyDescent="0.25">
      <c r="B422" s="79"/>
      <c r="C422" s="79"/>
      <c r="D422" s="79"/>
      <c r="E422" s="79"/>
      <c r="F422" s="79"/>
      <c r="G422" s="80"/>
      <c r="H422" s="79"/>
      <c r="I422" s="79"/>
      <c r="J422" s="79"/>
    </row>
    <row r="423" spans="2:10" x14ac:dyDescent="0.25">
      <c r="B423" s="79"/>
      <c r="C423" s="79"/>
      <c r="D423" s="79"/>
      <c r="E423" s="79"/>
      <c r="F423" s="79"/>
      <c r="G423" s="80"/>
      <c r="H423" s="79"/>
      <c r="I423" s="79"/>
      <c r="J423" s="79"/>
    </row>
    <row r="424" spans="2:10" x14ac:dyDescent="0.25">
      <c r="B424" s="79"/>
      <c r="C424" s="79"/>
      <c r="D424" s="79"/>
      <c r="E424" s="79"/>
      <c r="F424" s="79"/>
      <c r="G424" s="80"/>
      <c r="H424" s="79"/>
      <c r="I424" s="79"/>
      <c r="J424" s="79"/>
    </row>
    <row r="425" spans="2:10" x14ac:dyDescent="0.25">
      <c r="B425" s="79"/>
      <c r="C425" s="79"/>
      <c r="D425" s="79"/>
      <c r="E425" s="79"/>
      <c r="F425" s="79"/>
      <c r="G425" s="80"/>
      <c r="H425" s="79"/>
      <c r="I425" s="79"/>
      <c r="J425" s="79"/>
    </row>
    <row r="426" spans="2:10" x14ac:dyDescent="0.25">
      <c r="B426" s="79"/>
      <c r="C426" s="79"/>
      <c r="D426" s="79"/>
      <c r="E426" s="79"/>
      <c r="F426" s="79"/>
      <c r="G426" s="80"/>
      <c r="H426" s="79"/>
      <c r="I426" s="79"/>
      <c r="J426" s="79"/>
    </row>
    <row r="427" spans="2:10" x14ac:dyDescent="0.25">
      <c r="B427" s="79"/>
      <c r="C427" s="79"/>
      <c r="D427" s="79"/>
      <c r="E427" s="79"/>
      <c r="F427" s="79"/>
      <c r="G427" s="80"/>
      <c r="H427" s="79"/>
      <c r="I427" s="79"/>
      <c r="J427" s="79"/>
    </row>
    <row r="428" spans="2:10" x14ac:dyDescent="0.25">
      <c r="B428" s="79"/>
      <c r="C428" s="79"/>
      <c r="D428" s="79"/>
      <c r="E428" s="79"/>
      <c r="F428" s="79"/>
      <c r="G428" s="80"/>
      <c r="H428" s="79"/>
      <c r="I428" s="79"/>
      <c r="J428" s="79"/>
    </row>
    <row r="429" spans="2:10" x14ac:dyDescent="0.25">
      <c r="B429" s="79"/>
      <c r="C429" s="79"/>
      <c r="D429" s="79"/>
      <c r="E429" s="79"/>
      <c r="F429" s="79"/>
      <c r="G429" s="80"/>
      <c r="H429" s="79"/>
      <c r="I429" s="79"/>
      <c r="J429" s="79"/>
    </row>
    <row r="430" spans="2:10" x14ac:dyDescent="0.25">
      <c r="B430" s="79"/>
      <c r="C430" s="79"/>
      <c r="D430" s="79"/>
      <c r="E430" s="79"/>
      <c r="F430" s="79"/>
      <c r="G430" s="80"/>
      <c r="H430" s="79"/>
      <c r="I430" s="79"/>
      <c r="J430" s="79"/>
    </row>
    <row r="431" spans="2:10" x14ac:dyDescent="0.25">
      <c r="B431" s="79"/>
      <c r="C431" s="79"/>
      <c r="D431" s="79"/>
      <c r="E431" s="79"/>
      <c r="F431" s="79"/>
      <c r="G431" s="80"/>
      <c r="H431" s="79"/>
      <c r="I431" s="79"/>
      <c r="J431" s="79"/>
    </row>
    <row r="432" spans="2:10" x14ac:dyDescent="0.25">
      <c r="B432" s="79"/>
      <c r="C432" s="79"/>
      <c r="D432" s="79"/>
      <c r="E432" s="79"/>
      <c r="F432" s="79"/>
      <c r="G432" s="80"/>
      <c r="H432" s="79"/>
      <c r="I432" s="79"/>
      <c r="J432" s="79"/>
    </row>
    <row r="433" spans="2:10" x14ac:dyDescent="0.25">
      <c r="B433" s="79"/>
      <c r="C433" s="79"/>
      <c r="D433" s="79"/>
      <c r="E433" s="79"/>
      <c r="F433" s="79"/>
      <c r="G433" s="80"/>
      <c r="H433" s="79"/>
      <c r="I433" s="79"/>
      <c r="J433" s="79"/>
    </row>
    <row r="434" spans="2:10" x14ac:dyDescent="0.25">
      <c r="B434" s="79"/>
      <c r="C434" s="79"/>
      <c r="D434" s="79"/>
      <c r="E434" s="79"/>
      <c r="F434" s="79"/>
      <c r="G434" s="80"/>
      <c r="H434" s="79"/>
      <c r="I434" s="79"/>
      <c r="J434" s="79"/>
    </row>
    <row r="435" spans="2:10" x14ac:dyDescent="0.25">
      <c r="B435" s="79"/>
      <c r="C435" s="79"/>
      <c r="D435" s="79"/>
      <c r="E435" s="79"/>
      <c r="F435" s="79"/>
      <c r="G435" s="80"/>
      <c r="H435" s="79"/>
      <c r="I435" s="79"/>
      <c r="J435" s="79"/>
    </row>
    <row r="436" spans="2:10" x14ac:dyDescent="0.25">
      <c r="B436" s="79"/>
      <c r="C436" s="79"/>
      <c r="D436" s="79"/>
      <c r="E436" s="79"/>
      <c r="F436" s="79"/>
      <c r="G436" s="80"/>
      <c r="H436" s="79"/>
      <c r="I436" s="79"/>
      <c r="J436" s="79"/>
    </row>
    <row r="437" spans="2:10" x14ac:dyDescent="0.25">
      <c r="B437" s="79"/>
      <c r="C437" s="79"/>
      <c r="D437" s="79"/>
      <c r="E437" s="79"/>
      <c r="F437" s="79"/>
      <c r="G437" s="80"/>
      <c r="H437" s="79"/>
      <c r="I437" s="79"/>
      <c r="J437" s="79"/>
    </row>
    <row r="438" spans="2:10" x14ac:dyDescent="0.25">
      <c r="B438" s="79"/>
      <c r="C438" s="79"/>
      <c r="D438" s="79"/>
      <c r="E438" s="79"/>
      <c r="F438" s="79"/>
      <c r="G438" s="80"/>
      <c r="H438" s="79"/>
      <c r="I438" s="79"/>
      <c r="J438" s="79"/>
    </row>
    <row r="439" spans="2:10" x14ac:dyDescent="0.25">
      <c r="B439" s="79"/>
      <c r="C439" s="79"/>
      <c r="D439" s="79"/>
      <c r="E439" s="79"/>
      <c r="F439" s="79"/>
      <c r="G439" s="80"/>
      <c r="H439" s="79"/>
      <c r="I439" s="79"/>
      <c r="J439" s="79"/>
    </row>
    <row r="440" spans="2:10" x14ac:dyDescent="0.25">
      <c r="B440" s="79"/>
      <c r="C440" s="79"/>
      <c r="D440" s="79"/>
      <c r="E440" s="79"/>
      <c r="F440" s="79"/>
      <c r="G440" s="80"/>
      <c r="H440" s="79"/>
      <c r="I440" s="79"/>
      <c r="J440" s="79"/>
    </row>
    <row r="441" spans="2:10" x14ac:dyDescent="0.25">
      <c r="B441" s="79"/>
      <c r="C441" s="79"/>
      <c r="D441" s="79"/>
      <c r="E441" s="79"/>
      <c r="F441" s="79"/>
      <c r="G441" s="80"/>
      <c r="H441" s="79"/>
      <c r="I441" s="79"/>
      <c r="J441" s="79"/>
    </row>
    <row r="442" spans="2:10" x14ac:dyDescent="0.25">
      <c r="B442" s="79"/>
      <c r="C442" s="79"/>
      <c r="D442" s="79"/>
      <c r="E442" s="79"/>
      <c r="F442" s="79"/>
      <c r="G442" s="80"/>
      <c r="H442" s="79"/>
      <c r="I442" s="79"/>
      <c r="J442" s="79"/>
    </row>
    <row r="443" spans="2:10" x14ac:dyDescent="0.25">
      <c r="B443" s="79"/>
      <c r="C443" s="79"/>
      <c r="D443" s="79"/>
      <c r="E443" s="79"/>
      <c r="F443" s="79"/>
      <c r="G443" s="80"/>
      <c r="H443" s="79"/>
      <c r="I443" s="79"/>
      <c r="J443" s="79"/>
    </row>
    <row r="444" spans="2:10" x14ac:dyDescent="0.25">
      <c r="B444" s="79"/>
      <c r="C444" s="79"/>
      <c r="D444" s="79"/>
      <c r="E444" s="79"/>
      <c r="F444" s="79"/>
      <c r="G444" s="80"/>
      <c r="H444" s="79"/>
      <c r="I444" s="79"/>
      <c r="J444" s="79"/>
    </row>
    <row r="445" spans="2:10" x14ac:dyDescent="0.25">
      <c r="B445" s="79"/>
      <c r="C445" s="79"/>
      <c r="D445" s="79"/>
      <c r="E445" s="79"/>
      <c r="F445" s="79"/>
      <c r="G445" s="80"/>
      <c r="H445" s="79"/>
      <c r="I445" s="79"/>
      <c r="J445" s="79"/>
    </row>
    <row r="446" spans="2:10" x14ac:dyDescent="0.25">
      <c r="B446" s="79"/>
      <c r="C446" s="79"/>
      <c r="D446" s="79"/>
      <c r="E446" s="79"/>
      <c r="F446" s="79"/>
      <c r="G446" s="80"/>
      <c r="H446" s="79"/>
      <c r="I446" s="79"/>
      <c r="J446" s="79"/>
    </row>
    <row r="447" spans="2:10" x14ac:dyDescent="0.25">
      <c r="B447" s="79"/>
      <c r="C447" s="79"/>
      <c r="D447" s="79"/>
      <c r="E447" s="79"/>
      <c r="F447" s="79"/>
      <c r="G447" s="80"/>
      <c r="H447" s="79"/>
      <c r="I447" s="79"/>
      <c r="J447" s="79"/>
    </row>
    <row r="448" spans="2:10" x14ac:dyDescent="0.25">
      <c r="B448" s="79"/>
      <c r="C448" s="79"/>
      <c r="D448" s="79"/>
      <c r="E448" s="79"/>
      <c r="F448" s="79"/>
      <c r="G448" s="80"/>
      <c r="H448" s="79"/>
      <c r="I448" s="79"/>
      <c r="J448" s="79"/>
    </row>
    <row r="449" spans="2:10" x14ac:dyDescent="0.25">
      <c r="B449" s="79"/>
      <c r="C449" s="79"/>
      <c r="D449" s="79"/>
      <c r="E449" s="79"/>
      <c r="F449" s="79"/>
      <c r="G449" s="80"/>
      <c r="H449" s="79"/>
      <c r="I449" s="79"/>
      <c r="J449" s="79"/>
    </row>
    <row r="450" spans="2:10" x14ac:dyDescent="0.25">
      <c r="B450" s="79"/>
      <c r="C450" s="79"/>
      <c r="D450" s="79"/>
      <c r="E450" s="79"/>
      <c r="F450" s="79"/>
      <c r="G450" s="80"/>
      <c r="H450" s="79"/>
      <c r="I450" s="79"/>
      <c r="J450" s="79"/>
    </row>
    <row r="451" spans="2:10" x14ac:dyDescent="0.25">
      <c r="B451" s="79"/>
      <c r="C451" s="79"/>
      <c r="D451" s="79"/>
      <c r="E451" s="79"/>
      <c r="F451" s="79"/>
      <c r="G451" s="80"/>
      <c r="H451" s="79"/>
      <c r="I451" s="79"/>
      <c r="J451" s="79"/>
    </row>
    <row r="452" spans="2:10" x14ac:dyDescent="0.25">
      <c r="B452" s="79"/>
      <c r="C452" s="79"/>
      <c r="D452" s="79"/>
      <c r="E452" s="79"/>
      <c r="F452" s="79"/>
      <c r="G452" s="80"/>
      <c r="H452" s="79"/>
      <c r="I452" s="79"/>
      <c r="J452" s="79"/>
    </row>
    <row r="453" spans="2:10" x14ac:dyDescent="0.25">
      <c r="B453" s="79"/>
      <c r="C453" s="79"/>
      <c r="D453" s="79"/>
      <c r="E453" s="79"/>
      <c r="F453" s="79"/>
      <c r="G453" s="80"/>
      <c r="H453" s="79"/>
      <c r="I453" s="79"/>
      <c r="J453" s="79"/>
    </row>
    <row r="454" spans="2:10" x14ac:dyDescent="0.25">
      <c r="B454" s="79"/>
      <c r="C454" s="79"/>
      <c r="D454" s="79"/>
      <c r="E454" s="79"/>
      <c r="F454" s="79"/>
      <c r="G454" s="80"/>
      <c r="H454" s="79"/>
      <c r="I454" s="79"/>
      <c r="J454" s="79"/>
    </row>
    <row r="455" spans="2:10" x14ac:dyDescent="0.25">
      <c r="B455" s="79"/>
      <c r="C455" s="79"/>
      <c r="D455" s="79"/>
      <c r="E455" s="79"/>
      <c r="F455" s="79"/>
      <c r="G455" s="80"/>
      <c r="H455" s="79"/>
      <c r="I455" s="79"/>
      <c r="J455" s="79"/>
    </row>
    <row r="456" spans="2:10" x14ac:dyDescent="0.25">
      <c r="B456" s="79"/>
      <c r="C456" s="79"/>
      <c r="D456" s="79"/>
      <c r="E456" s="79"/>
      <c r="F456" s="79"/>
      <c r="G456" s="80"/>
      <c r="H456" s="79"/>
      <c r="I456" s="79"/>
      <c r="J456" s="79"/>
    </row>
    <row r="457" spans="2:10" x14ac:dyDescent="0.25">
      <c r="B457" s="79"/>
      <c r="C457" s="79"/>
      <c r="D457" s="79"/>
      <c r="E457" s="79"/>
      <c r="F457" s="79"/>
      <c r="G457" s="80"/>
      <c r="H457" s="79"/>
      <c r="I457" s="79"/>
      <c r="J457" s="79"/>
    </row>
    <row r="458" spans="2:10" x14ac:dyDescent="0.25">
      <c r="B458" s="79"/>
      <c r="C458" s="79"/>
      <c r="D458" s="79"/>
      <c r="E458" s="79"/>
      <c r="F458" s="79"/>
      <c r="G458" s="80"/>
      <c r="H458" s="79"/>
      <c r="I458" s="79"/>
      <c r="J458" s="79"/>
    </row>
    <row r="459" spans="2:10" x14ac:dyDescent="0.25">
      <c r="B459" s="79"/>
      <c r="C459" s="79"/>
      <c r="D459" s="79"/>
      <c r="E459" s="79"/>
      <c r="F459" s="79"/>
      <c r="G459" s="80"/>
      <c r="H459" s="79"/>
      <c r="I459" s="79"/>
      <c r="J459" s="79"/>
    </row>
    <row r="460" spans="2:10" x14ac:dyDescent="0.25">
      <c r="B460" s="79"/>
      <c r="C460" s="79"/>
      <c r="D460" s="79"/>
      <c r="E460" s="79"/>
      <c r="F460" s="79"/>
      <c r="G460" s="80"/>
      <c r="H460" s="79"/>
      <c r="I460" s="79"/>
      <c r="J460" s="79"/>
    </row>
    <row r="461" spans="2:10" x14ac:dyDescent="0.25">
      <c r="B461" s="79"/>
      <c r="C461" s="79"/>
      <c r="D461" s="79"/>
      <c r="E461" s="79"/>
      <c r="F461" s="79"/>
      <c r="G461" s="80"/>
      <c r="H461" s="79"/>
      <c r="I461" s="79"/>
      <c r="J461" s="79"/>
    </row>
    <row r="462" spans="2:10" x14ac:dyDescent="0.25">
      <c r="B462" s="79"/>
      <c r="C462" s="79"/>
      <c r="D462" s="79"/>
      <c r="E462" s="79"/>
      <c r="F462" s="79"/>
      <c r="G462" s="80"/>
      <c r="H462" s="79"/>
      <c r="I462" s="79"/>
      <c r="J462" s="79"/>
    </row>
    <row r="463" spans="2:10" x14ac:dyDescent="0.25">
      <c r="B463" s="79"/>
      <c r="C463" s="79"/>
      <c r="D463" s="79"/>
      <c r="E463" s="79"/>
      <c r="F463" s="79"/>
      <c r="G463" s="80"/>
      <c r="H463" s="79"/>
      <c r="I463" s="79"/>
      <c r="J463" s="79"/>
    </row>
    <row r="464" spans="2:10" x14ac:dyDescent="0.25">
      <c r="B464" s="79"/>
      <c r="C464" s="79"/>
      <c r="D464" s="79"/>
      <c r="E464" s="79"/>
      <c r="F464" s="79"/>
      <c r="G464" s="80"/>
      <c r="H464" s="79"/>
      <c r="I464" s="79"/>
      <c r="J464" s="79"/>
    </row>
    <row r="465" spans="2:10" x14ac:dyDescent="0.25">
      <c r="B465" s="79"/>
      <c r="C465" s="79"/>
      <c r="D465" s="79"/>
      <c r="E465" s="79"/>
      <c r="F465" s="79"/>
      <c r="G465" s="80"/>
      <c r="H465" s="79"/>
      <c r="I465" s="79"/>
      <c r="J465" s="79"/>
    </row>
    <row r="466" spans="2:10" x14ac:dyDescent="0.25">
      <c r="B466" s="79"/>
      <c r="C466" s="79"/>
      <c r="D466" s="79"/>
      <c r="E466" s="79"/>
      <c r="F466" s="79"/>
      <c r="G466" s="80"/>
      <c r="H466" s="79"/>
      <c r="I466" s="79"/>
      <c r="J466" s="79"/>
    </row>
    <row r="467" spans="2:10" x14ac:dyDescent="0.25">
      <c r="B467" s="79"/>
      <c r="C467" s="79"/>
      <c r="D467" s="79"/>
      <c r="E467" s="79"/>
      <c r="F467" s="79"/>
      <c r="G467" s="80"/>
      <c r="H467" s="79"/>
      <c r="I467" s="79"/>
      <c r="J467" s="79"/>
    </row>
    <row r="468" spans="2:10" x14ac:dyDescent="0.25">
      <c r="B468" s="79"/>
      <c r="C468" s="79"/>
      <c r="D468" s="79"/>
      <c r="E468" s="79"/>
      <c r="F468" s="79"/>
      <c r="G468" s="80"/>
      <c r="H468" s="79"/>
      <c r="I468" s="79"/>
      <c r="J468" s="79"/>
    </row>
    <row r="469" spans="2:10" x14ac:dyDescent="0.25">
      <c r="B469" s="79"/>
      <c r="C469" s="79"/>
      <c r="D469" s="79"/>
      <c r="E469" s="79"/>
      <c r="F469" s="79"/>
      <c r="G469" s="80"/>
      <c r="H469" s="79"/>
      <c r="I469" s="79"/>
      <c r="J469" s="79"/>
    </row>
    <row r="470" spans="2:10" x14ac:dyDescent="0.25">
      <c r="B470" s="79"/>
      <c r="C470" s="79"/>
      <c r="D470" s="79"/>
      <c r="E470" s="79"/>
      <c r="F470" s="79"/>
      <c r="G470" s="80"/>
      <c r="H470" s="79"/>
      <c r="I470" s="79"/>
      <c r="J470" s="79"/>
    </row>
    <row r="471" spans="2:10" x14ac:dyDescent="0.25">
      <c r="B471" s="79"/>
      <c r="C471" s="79"/>
      <c r="D471" s="79"/>
      <c r="E471" s="79"/>
      <c r="F471" s="79"/>
      <c r="G471" s="80"/>
      <c r="H471" s="79"/>
      <c r="I471" s="79"/>
      <c r="J471" s="79"/>
    </row>
    <row r="472" spans="2:10" x14ac:dyDescent="0.25">
      <c r="B472" s="79"/>
      <c r="C472" s="79"/>
      <c r="D472" s="79"/>
      <c r="E472" s="79"/>
      <c r="F472" s="79"/>
      <c r="G472" s="80"/>
      <c r="H472" s="79"/>
      <c r="I472" s="79"/>
      <c r="J472" s="79"/>
    </row>
    <row r="473" spans="2:10" x14ac:dyDescent="0.25">
      <c r="B473" s="79"/>
      <c r="C473" s="79"/>
      <c r="D473" s="79"/>
      <c r="E473" s="79"/>
      <c r="F473" s="79"/>
      <c r="G473" s="80"/>
      <c r="H473" s="79"/>
      <c r="I473" s="79"/>
      <c r="J473" s="79"/>
    </row>
    <row r="474" spans="2:10" x14ac:dyDescent="0.25">
      <c r="B474" s="79"/>
      <c r="C474" s="79"/>
      <c r="D474" s="79"/>
      <c r="E474" s="79"/>
      <c r="F474" s="79"/>
      <c r="G474" s="80"/>
      <c r="H474" s="79"/>
      <c r="I474" s="79"/>
      <c r="J474" s="79"/>
    </row>
    <row r="475" spans="2:10" x14ac:dyDescent="0.25">
      <c r="B475" s="79"/>
      <c r="C475" s="79"/>
      <c r="D475" s="79"/>
      <c r="E475" s="79"/>
      <c r="F475" s="79"/>
      <c r="G475" s="80"/>
      <c r="H475" s="79"/>
      <c r="I475" s="79"/>
      <c r="J475" s="79"/>
    </row>
    <row r="476" spans="2:10" x14ac:dyDescent="0.25">
      <c r="B476" s="79"/>
      <c r="C476" s="79"/>
      <c r="D476" s="79"/>
      <c r="E476" s="79"/>
      <c r="F476" s="79"/>
      <c r="G476" s="80"/>
      <c r="H476" s="79"/>
      <c r="I476" s="79"/>
      <c r="J476" s="79"/>
    </row>
    <row r="477" spans="2:10" x14ac:dyDescent="0.25">
      <c r="B477" s="79"/>
      <c r="C477" s="79"/>
      <c r="D477" s="79"/>
      <c r="E477" s="79"/>
      <c r="F477" s="79"/>
      <c r="G477" s="80"/>
      <c r="H477" s="79"/>
      <c r="I477" s="79"/>
      <c r="J477" s="79"/>
    </row>
    <row r="478" spans="2:10" x14ac:dyDescent="0.25">
      <c r="B478" s="79"/>
      <c r="C478" s="79"/>
      <c r="D478" s="79"/>
      <c r="E478" s="79"/>
      <c r="F478" s="79"/>
      <c r="G478" s="80"/>
      <c r="H478" s="79"/>
      <c r="I478" s="79"/>
      <c r="J478" s="79"/>
    </row>
    <row r="479" spans="2:10" x14ac:dyDescent="0.25">
      <c r="B479" s="79"/>
      <c r="C479" s="79"/>
      <c r="D479" s="79"/>
      <c r="E479" s="79"/>
      <c r="F479" s="79"/>
      <c r="G479" s="80"/>
      <c r="H479" s="79"/>
      <c r="I479" s="79"/>
      <c r="J479" s="79"/>
    </row>
    <row r="480" spans="2:10" x14ac:dyDescent="0.25">
      <c r="B480" s="79"/>
      <c r="C480" s="79"/>
      <c r="D480" s="79"/>
      <c r="E480" s="79"/>
      <c r="F480" s="79"/>
      <c r="G480" s="80"/>
      <c r="H480" s="79"/>
      <c r="I480" s="79"/>
      <c r="J480" s="79"/>
    </row>
    <row r="481" spans="2:10" x14ac:dyDescent="0.25">
      <c r="B481" s="79"/>
      <c r="C481" s="79"/>
      <c r="D481" s="79"/>
      <c r="E481" s="79"/>
      <c r="F481" s="79"/>
      <c r="G481" s="80"/>
      <c r="H481" s="79"/>
      <c r="I481" s="79"/>
      <c r="J481" s="79"/>
    </row>
    <row r="482" spans="2:10" x14ac:dyDescent="0.25">
      <c r="B482" s="79"/>
      <c r="C482" s="79"/>
      <c r="D482" s="79"/>
      <c r="E482" s="79"/>
      <c r="F482" s="79"/>
      <c r="G482" s="80"/>
      <c r="H482" s="79"/>
      <c r="I482" s="79"/>
      <c r="J482" s="79"/>
    </row>
    <row r="483" spans="2:10" x14ac:dyDescent="0.25">
      <c r="B483" s="79"/>
      <c r="C483" s="79"/>
      <c r="D483" s="79"/>
      <c r="E483" s="79"/>
      <c r="F483" s="79"/>
      <c r="G483" s="80"/>
      <c r="H483" s="79"/>
      <c r="I483" s="79"/>
      <c r="J483" s="79"/>
    </row>
    <row r="484" spans="2:10" x14ac:dyDescent="0.25">
      <c r="B484" s="79"/>
      <c r="C484" s="79"/>
      <c r="D484" s="79"/>
      <c r="E484" s="79"/>
      <c r="F484" s="79"/>
      <c r="G484" s="80"/>
      <c r="H484" s="79"/>
      <c r="I484" s="79"/>
      <c r="J484" s="79"/>
    </row>
    <row r="485" spans="2:10" x14ac:dyDescent="0.25">
      <c r="B485" s="79"/>
      <c r="C485" s="79"/>
      <c r="D485" s="79"/>
      <c r="E485" s="79"/>
      <c r="F485" s="79"/>
      <c r="G485" s="80"/>
      <c r="H485" s="79"/>
      <c r="I485" s="79"/>
      <c r="J485" s="79"/>
    </row>
    <row r="486" spans="2:10" x14ac:dyDescent="0.25">
      <c r="B486" s="79"/>
      <c r="C486" s="79"/>
      <c r="D486" s="79"/>
      <c r="E486" s="79"/>
      <c r="F486" s="79"/>
      <c r="G486" s="80"/>
      <c r="H486" s="79"/>
      <c r="I486" s="79"/>
      <c r="J486" s="79"/>
    </row>
    <row r="487" spans="2:10" x14ac:dyDescent="0.25">
      <c r="B487" s="79"/>
      <c r="C487" s="79"/>
      <c r="D487" s="79"/>
      <c r="E487" s="79"/>
      <c r="F487" s="79"/>
      <c r="G487" s="80"/>
      <c r="H487" s="79"/>
      <c r="I487" s="79"/>
      <c r="J487" s="79"/>
    </row>
    <row r="488" spans="2:10" x14ac:dyDescent="0.25">
      <c r="B488" s="79"/>
      <c r="C488" s="79"/>
      <c r="D488" s="79"/>
      <c r="E488" s="79"/>
      <c r="F488" s="79"/>
      <c r="G488" s="80"/>
      <c r="H488" s="79"/>
      <c r="I488" s="79"/>
      <c r="J488" s="79"/>
    </row>
    <row r="489" spans="2:10" x14ac:dyDescent="0.25">
      <c r="B489" s="79"/>
      <c r="C489" s="79"/>
      <c r="D489" s="79"/>
      <c r="E489" s="79"/>
      <c r="F489" s="79"/>
      <c r="G489" s="80"/>
      <c r="H489" s="79"/>
      <c r="I489" s="79"/>
      <c r="J489" s="79"/>
    </row>
    <row r="490" spans="2:10" x14ac:dyDescent="0.25">
      <c r="B490" s="79"/>
      <c r="C490" s="79"/>
      <c r="D490" s="79"/>
      <c r="E490" s="79"/>
      <c r="F490" s="79"/>
      <c r="G490" s="80"/>
      <c r="H490" s="79"/>
      <c r="I490" s="79"/>
      <c r="J490" s="79"/>
    </row>
    <row r="491" spans="2:10" x14ac:dyDescent="0.25">
      <c r="B491" s="79"/>
      <c r="C491" s="79"/>
      <c r="D491" s="79"/>
      <c r="E491" s="79"/>
      <c r="F491" s="79"/>
      <c r="G491" s="80"/>
      <c r="H491" s="79"/>
      <c r="I491" s="79"/>
      <c r="J491" s="79"/>
    </row>
    <row r="492" spans="2:10" x14ac:dyDescent="0.25">
      <c r="B492" s="79"/>
      <c r="C492" s="79"/>
      <c r="D492" s="79"/>
      <c r="E492" s="79"/>
      <c r="F492" s="79"/>
      <c r="G492" s="80"/>
      <c r="H492" s="79"/>
      <c r="I492" s="79"/>
      <c r="J492" s="79"/>
    </row>
    <row r="493" spans="2:10" x14ac:dyDescent="0.25">
      <c r="B493" s="79"/>
      <c r="C493" s="79"/>
      <c r="D493" s="79"/>
      <c r="E493" s="79"/>
      <c r="F493" s="79"/>
      <c r="G493" s="80"/>
      <c r="H493" s="79"/>
      <c r="I493" s="79"/>
      <c r="J493" s="79"/>
    </row>
    <row r="494" spans="2:10" x14ac:dyDescent="0.25">
      <c r="B494" s="79"/>
      <c r="C494" s="79"/>
      <c r="D494" s="79"/>
      <c r="E494" s="79"/>
      <c r="F494" s="79"/>
      <c r="G494" s="80"/>
      <c r="H494" s="79"/>
      <c r="I494" s="79"/>
      <c r="J494" s="79"/>
    </row>
    <row r="495" spans="2:10" x14ac:dyDescent="0.25">
      <c r="B495" s="79"/>
      <c r="C495" s="79"/>
      <c r="D495" s="79"/>
      <c r="E495" s="79"/>
      <c r="F495" s="79"/>
      <c r="G495" s="80"/>
      <c r="H495" s="79"/>
      <c r="I495" s="79"/>
      <c r="J495" s="79"/>
    </row>
    <row r="496" spans="2:10" x14ac:dyDescent="0.25">
      <c r="B496" s="79"/>
      <c r="C496" s="79"/>
      <c r="D496" s="79"/>
      <c r="E496" s="79"/>
      <c r="F496" s="79"/>
      <c r="G496" s="80"/>
      <c r="H496" s="79"/>
      <c r="I496" s="79"/>
      <c r="J496" s="79"/>
    </row>
    <row r="497" spans="2:10" x14ac:dyDescent="0.25">
      <c r="B497" s="79"/>
      <c r="C497" s="79"/>
      <c r="D497" s="79"/>
      <c r="E497" s="79"/>
      <c r="F497" s="79"/>
      <c r="G497" s="80"/>
      <c r="H497" s="79"/>
      <c r="I497" s="79"/>
      <c r="J497" s="79"/>
    </row>
    <row r="498" spans="2:10" x14ac:dyDescent="0.25">
      <c r="B498" s="79"/>
      <c r="C498" s="79"/>
      <c r="D498" s="79"/>
      <c r="E498" s="79"/>
      <c r="F498" s="79"/>
      <c r="G498" s="80"/>
      <c r="H498" s="79"/>
      <c r="I498" s="79"/>
      <c r="J498" s="79"/>
    </row>
    <row r="499" spans="2:10" x14ac:dyDescent="0.25">
      <c r="B499" s="79"/>
      <c r="C499" s="79"/>
      <c r="D499" s="79"/>
      <c r="E499" s="79"/>
      <c r="F499" s="79"/>
      <c r="G499" s="80"/>
      <c r="H499" s="79"/>
      <c r="I499" s="79"/>
      <c r="J499" s="79"/>
    </row>
    <row r="500" spans="2:10" x14ac:dyDescent="0.25">
      <c r="B500" s="79"/>
      <c r="C500" s="79"/>
      <c r="D500" s="79"/>
      <c r="E500" s="79"/>
      <c r="F500" s="79"/>
      <c r="G500" s="80"/>
      <c r="H500" s="79"/>
      <c r="I500" s="79"/>
      <c r="J500" s="79"/>
    </row>
    <row r="501" spans="2:10" x14ac:dyDescent="0.25">
      <c r="B501" s="79"/>
      <c r="C501" s="79"/>
      <c r="D501" s="79"/>
      <c r="E501" s="79"/>
      <c r="F501" s="79"/>
      <c r="G501" s="80"/>
      <c r="H501" s="79"/>
      <c r="I501" s="79"/>
      <c r="J501" s="79"/>
    </row>
    <row r="502" spans="2:10" x14ac:dyDescent="0.25">
      <c r="B502" s="79"/>
      <c r="C502" s="79"/>
      <c r="D502" s="79"/>
      <c r="E502" s="79"/>
      <c r="F502" s="79"/>
      <c r="G502" s="80"/>
      <c r="H502" s="79"/>
      <c r="I502" s="79"/>
      <c r="J502" s="79"/>
    </row>
    <row r="503" spans="2:10" x14ac:dyDescent="0.25">
      <c r="B503" s="79"/>
      <c r="C503" s="79"/>
      <c r="D503" s="79"/>
      <c r="E503" s="79"/>
      <c r="F503" s="79"/>
      <c r="G503" s="80"/>
      <c r="H503" s="79"/>
      <c r="I503" s="79"/>
      <c r="J503" s="79"/>
    </row>
    <row r="504" spans="2:10" x14ac:dyDescent="0.25">
      <c r="B504" s="79"/>
      <c r="C504" s="79"/>
      <c r="D504" s="79"/>
      <c r="E504" s="79"/>
      <c r="F504" s="79"/>
      <c r="G504" s="80"/>
      <c r="H504" s="79"/>
      <c r="I504" s="79"/>
      <c r="J504" s="79"/>
    </row>
    <row r="505" spans="2:10" x14ac:dyDescent="0.25">
      <c r="B505" s="79"/>
      <c r="C505" s="79"/>
      <c r="D505" s="79"/>
      <c r="E505" s="79"/>
      <c r="F505" s="79"/>
      <c r="G505" s="80"/>
      <c r="H505" s="79"/>
      <c r="I505" s="79"/>
      <c r="J505" s="79"/>
    </row>
    <row r="506" spans="2:10" x14ac:dyDescent="0.25">
      <c r="B506" s="79"/>
      <c r="C506" s="79"/>
      <c r="D506" s="79"/>
      <c r="E506" s="79"/>
      <c r="F506" s="79"/>
      <c r="G506" s="80"/>
      <c r="H506" s="79"/>
      <c r="I506" s="79"/>
      <c r="J506" s="79"/>
    </row>
    <row r="507" spans="2:10" x14ac:dyDescent="0.25">
      <c r="B507" s="79"/>
      <c r="C507" s="79"/>
      <c r="D507" s="79"/>
      <c r="E507" s="79"/>
      <c r="F507" s="79"/>
      <c r="G507" s="80"/>
      <c r="H507" s="79"/>
      <c r="I507" s="79"/>
      <c r="J507" s="79"/>
    </row>
    <row r="508" spans="2:10" x14ac:dyDescent="0.25">
      <c r="B508" s="79"/>
      <c r="C508" s="79"/>
      <c r="D508" s="79"/>
      <c r="E508" s="79"/>
      <c r="F508" s="79"/>
      <c r="G508" s="80"/>
      <c r="H508" s="79"/>
      <c r="I508" s="79"/>
      <c r="J508" s="79"/>
    </row>
    <row r="509" spans="2:10" x14ac:dyDescent="0.25">
      <c r="B509" s="79"/>
      <c r="C509" s="79"/>
      <c r="D509" s="79"/>
      <c r="E509" s="79"/>
      <c r="F509" s="79"/>
      <c r="G509" s="80"/>
      <c r="H509" s="79"/>
      <c r="I509" s="79"/>
      <c r="J509" s="79"/>
    </row>
    <row r="510" spans="2:10" x14ac:dyDescent="0.25">
      <c r="B510" s="79"/>
      <c r="C510" s="79"/>
      <c r="D510" s="79"/>
      <c r="E510" s="79"/>
      <c r="F510" s="79"/>
      <c r="G510" s="80"/>
      <c r="H510" s="79"/>
      <c r="I510" s="79"/>
      <c r="J510" s="79"/>
    </row>
    <row r="511" spans="2:10" x14ac:dyDescent="0.25">
      <c r="B511" s="79"/>
      <c r="C511" s="79"/>
      <c r="D511" s="79"/>
      <c r="E511" s="79"/>
      <c r="F511" s="79"/>
      <c r="G511" s="80"/>
      <c r="H511" s="79"/>
      <c r="I511" s="79"/>
      <c r="J511" s="79"/>
    </row>
    <row r="512" spans="2:10" x14ac:dyDescent="0.25">
      <c r="B512" s="79"/>
      <c r="C512" s="79"/>
      <c r="D512" s="79"/>
      <c r="E512" s="79"/>
      <c r="F512" s="79"/>
      <c r="G512" s="80"/>
      <c r="H512" s="79"/>
      <c r="I512" s="79"/>
      <c r="J512" s="79"/>
    </row>
    <row r="513" spans="2:10" x14ac:dyDescent="0.25">
      <c r="B513" s="79"/>
      <c r="C513" s="79"/>
      <c r="D513" s="79"/>
      <c r="E513" s="79"/>
      <c r="F513" s="79"/>
      <c r="G513" s="80"/>
      <c r="H513" s="79"/>
      <c r="I513" s="79"/>
      <c r="J513" s="79"/>
    </row>
    <row r="514" spans="2:10" x14ac:dyDescent="0.25">
      <c r="B514" s="79"/>
      <c r="C514" s="79"/>
      <c r="D514" s="79"/>
      <c r="E514" s="79"/>
      <c r="F514" s="79"/>
      <c r="G514" s="80"/>
      <c r="H514" s="79"/>
      <c r="I514" s="79"/>
      <c r="J514" s="79"/>
    </row>
    <row r="515" spans="2:10" x14ac:dyDescent="0.25">
      <c r="B515" s="79"/>
      <c r="C515" s="79"/>
      <c r="D515" s="79"/>
      <c r="E515" s="79"/>
      <c r="F515" s="79"/>
      <c r="G515" s="80"/>
      <c r="H515" s="79"/>
      <c r="I515" s="79"/>
      <c r="J515" s="79"/>
    </row>
    <row r="516" spans="2:10" x14ac:dyDescent="0.25">
      <c r="B516" s="79"/>
      <c r="C516" s="79"/>
      <c r="D516" s="79"/>
      <c r="E516" s="79"/>
      <c r="F516" s="79"/>
      <c r="G516" s="80"/>
      <c r="H516" s="79"/>
      <c r="I516" s="79"/>
      <c r="J516" s="79"/>
    </row>
    <row r="517" spans="2:10" x14ac:dyDescent="0.25">
      <c r="B517" s="79"/>
      <c r="C517" s="79"/>
      <c r="D517" s="79"/>
      <c r="E517" s="79"/>
      <c r="F517" s="79"/>
      <c r="G517" s="80"/>
      <c r="H517" s="79"/>
      <c r="I517" s="79"/>
      <c r="J517" s="79"/>
    </row>
    <row r="518" spans="2:10" x14ac:dyDescent="0.25">
      <c r="B518" s="79"/>
      <c r="C518" s="79"/>
      <c r="D518" s="79"/>
      <c r="E518" s="79"/>
      <c r="F518" s="79"/>
      <c r="G518" s="80"/>
      <c r="H518" s="79"/>
      <c r="I518" s="79"/>
      <c r="J518" s="79"/>
    </row>
    <row r="519" spans="2:10" x14ac:dyDescent="0.25">
      <c r="B519" s="79"/>
      <c r="C519" s="79"/>
      <c r="D519" s="79"/>
      <c r="E519" s="79"/>
      <c r="F519" s="79"/>
      <c r="G519" s="80"/>
      <c r="H519" s="79"/>
      <c r="I519" s="79"/>
      <c r="J519" s="79"/>
    </row>
    <row r="520" spans="2:10" x14ac:dyDescent="0.25">
      <c r="B520" s="79"/>
      <c r="C520" s="79"/>
      <c r="D520" s="79"/>
      <c r="E520" s="79"/>
      <c r="F520" s="79"/>
      <c r="G520" s="80"/>
      <c r="H520" s="79"/>
      <c r="I520" s="79"/>
      <c r="J520" s="79"/>
    </row>
    <row r="521" spans="2:10" x14ac:dyDescent="0.25">
      <c r="B521" s="79"/>
      <c r="C521" s="79"/>
      <c r="D521" s="79"/>
      <c r="E521" s="79"/>
      <c r="F521" s="79"/>
      <c r="G521" s="80"/>
      <c r="H521" s="79"/>
      <c r="I521" s="79"/>
      <c r="J521" s="79"/>
    </row>
    <row r="522" spans="2:10" x14ac:dyDescent="0.25">
      <c r="B522" s="79"/>
      <c r="C522" s="79"/>
      <c r="D522" s="79"/>
      <c r="E522" s="79"/>
      <c r="F522" s="79"/>
      <c r="G522" s="80"/>
      <c r="H522" s="79"/>
      <c r="I522" s="79"/>
      <c r="J522" s="79"/>
    </row>
    <row r="523" spans="2:10" x14ac:dyDescent="0.25">
      <c r="B523" s="79"/>
      <c r="C523" s="79"/>
      <c r="D523" s="79"/>
      <c r="E523" s="79"/>
      <c r="F523" s="79"/>
      <c r="G523" s="80"/>
      <c r="H523" s="79"/>
      <c r="I523" s="79"/>
      <c r="J523" s="79"/>
    </row>
    <row r="524" spans="2:10" x14ac:dyDescent="0.25">
      <c r="B524" s="79"/>
      <c r="C524" s="79"/>
      <c r="D524" s="79"/>
      <c r="E524" s="79"/>
      <c r="F524" s="79"/>
      <c r="G524" s="80"/>
      <c r="H524" s="79"/>
      <c r="I524" s="79"/>
      <c r="J524" s="79"/>
    </row>
    <row r="525" spans="2:10" x14ac:dyDescent="0.25">
      <c r="B525" s="79"/>
      <c r="C525" s="79"/>
      <c r="D525" s="79"/>
      <c r="E525" s="79"/>
      <c r="F525" s="79"/>
      <c r="G525" s="80"/>
      <c r="H525" s="79"/>
      <c r="I525" s="79"/>
      <c r="J525" s="79"/>
    </row>
    <row r="526" spans="2:10" x14ac:dyDescent="0.25">
      <c r="B526" s="79"/>
      <c r="C526" s="79"/>
      <c r="D526" s="79"/>
      <c r="E526" s="79"/>
      <c r="F526" s="79"/>
      <c r="G526" s="80"/>
      <c r="H526" s="79"/>
      <c r="I526" s="79"/>
      <c r="J526" s="79"/>
    </row>
    <row r="527" spans="2:10" x14ac:dyDescent="0.25">
      <c r="B527" s="79"/>
      <c r="C527" s="79"/>
      <c r="D527" s="79"/>
      <c r="E527" s="79"/>
      <c r="F527" s="79"/>
      <c r="G527" s="80"/>
      <c r="H527" s="79"/>
      <c r="I527" s="79"/>
      <c r="J527" s="79"/>
    </row>
    <row r="528" spans="2:10" x14ac:dyDescent="0.25">
      <c r="B528" s="79"/>
      <c r="C528" s="79"/>
      <c r="D528" s="79"/>
      <c r="E528" s="79"/>
      <c r="F528" s="79"/>
      <c r="G528" s="80"/>
      <c r="H528" s="79"/>
      <c r="I528" s="79"/>
      <c r="J528" s="79"/>
    </row>
    <row r="529" spans="2:10" x14ac:dyDescent="0.25">
      <c r="B529" s="79"/>
      <c r="C529" s="79"/>
      <c r="D529" s="79"/>
      <c r="E529" s="79"/>
      <c r="F529" s="79"/>
      <c r="G529" s="80"/>
      <c r="H529" s="79"/>
      <c r="I529" s="79"/>
      <c r="J529" s="79"/>
    </row>
    <row r="530" spans="2:10" x14ac:dyDescent="0.25">
      <c r="B530" s="79"/>
      <c r="C530" s="79"/>
      <c r="D530" s="79"/>
      <c r="E530" s="79"/>
      <c r="F530" s="79"/>
      <c r="G530" s="80"/>
      <c r="H530" s="79"/>
      <c r="I530" s="79"/>
      <c r="J530" s="79"/>
    </row>
    <row r="531" spans="2:10" x14ac:dyDescent="0.25">
      <c r="B531" s="79"/>
      <c r="C531" s="79"/>
      <c r="D531" s="79"/>
      <c r="E531" s="79"/>
      <c r="F531" s="79"/>
      <c r="G531" s="80"/>
      <c r="H531" s="79"/>
      <c r="I531" s="79"/>
      <c r="J531" s="79"/>
    </row>
    <row r="532" spans="2:10" x14ac:dyDescent="0.25">
      <c r="B532" s="79"/>
      <c r="C532" s="79"/>
      <c r="D532" s="79"/>
      <c r="E532" s="79"/>
      <c r="F532" s="79"/>
      <c r="G532" s="80"/>
      <c r="H532" s="79"/>
      <c r="I532" s="79"/>
      <c r="J532" s="79"/>
    </row>
    <row r="533" spans="2:10" x14ac:dyDescent="0.25">
      <c r="B533" s="79"/>
      <c r="C533" s="79"/>
      <c r="D533" s="79"/>
      <c r="E533" s="79"/>
      <c r="F533" s="79"/>
      <c r="G533" s="80"/>
      <c r="H533" s="79"/>
      <c r="I533" s="79"/>
      <c r="J533" s="79"/>
    </row>
    <row r="534" spans="2:10" x14ac:dyDescent="0.25">
      <c r="B534" s="79"/>
      <c r="C534" s="79"/>
      <c r="D534" s="79"/>
      <c r="E534" s="79"/>
      <c r="F534" s="79"/>
      <c r="G534" s="80"/>
      <c r="H534" s="79"/>
      <c r="I534" s="79"/>
      <c r="J534" s="79"/>
    </row>
    <row r="535" spans="2:10" x14ac:dyDescent="0.25">
      <c r="B535" s="79"/>
      <c r="C535" s="79"/>
      <c r="D535" s="79"/>
      <c r="E535" s="79"/>
      <c r="F535" s="79"/>
      <c r="G535" s="80"/>
      <c r="H535" s="79"/>
      <c r="I535" s="79"/>
      <c r="J535" s="79"/>
    </row>
    <row r="536" spans="2:10" x14ac:dyDescent="0.25">
      <c r="B536" s="79"/>
      <c r="C536" s="79"/>
      <c r="D536" s="79"/>
      <c r="E536" s="79"/>
      <c r="F536" s="79"/>
      <c r="G536" s="80"/>
      <c r="H536" s="79"/>
      <c r="I536" s="79"/>
      <c r="J536" s="79"/>
    </row>
    <row r="537" spans="2:10" x14ac:dyDescent="0.25">
      <c r="B537" s="79"/>
      <c r="C537" s="79"/>
      <c r="D537" s="79"/>
      <c r="E537" s="79"/>
      <c r="F537" s="79"/>
      <c r="G537" s="80"/>
      <c r="H537" s="79"/>
      <c r="I537" s="79"/>
      <c r="J537" s="79"/>
    </row>
    <row r="538" spans="2:10" x14ac:dyDescent="0.25">
      <c r="B538" s="79"/>
      <c r="C538" s="79"/>
      <c r="D538" s="79"/>
      <c r="E538" s="79"/>
      <c r="F538" s="79"/>
      <c r="G538" s="80"/>
      <c r="H538" s="79"/>
      <c r="I538" s="79"/>
      <c r="J538" s="79"/>
    </row>
    <row r="539" spans="2:10" x14ac:dyDescent="0.25">
      <c r="B539" s="79"/>
      <c r="C539" s="79"/>
      <c r="D539" s="79"/>
      <c r="E539" s="79"/>
      <c r="F539" s="79"/>
      <c r="G539" s="80"/>
      <c r="H539" s="79"/>
      <c r="I539" s="79"/>
      <c r="J539" s="79"/>
    </row>
    <row r="540" spans="2:10" x14ac:dyDescent="0.25">
      <c r="B540" s="79"/>
      <c r="C540" s="79"/>
      <c r="D540" s="79"/>
      <c r="E540" s="79"/>
      <c r="F540" s="79"/>
      <c r="G540" s="80"/>
      <c r="H540" s="79"/>
      <c r="I540" s="79"/>
      <c r="J540" s="79"/>
    </row>
    <row r="541" spans="2:10" x14ac:dyDescent="0.25">
      <c r="B541" s="79"/>
      <c r="C541" s="79"/>
      <c r="D541" s="79"/>
      <c r="E541" s="79"/>
      <c r="F541" s="79"/>
      <c r="G541" s="80"/>
      <c r="H541" s="79"/>
      <c r="I541" s="79"/>
      <c r="J541" s="79"/>
    </row>
    <row r="542" spans="2:10" x14ac:dyDescent="0.25">
      <c r="B542" s="79"/>
      <c r="C542" s="79"/>
      <c r="D542" s="79"/>
      <c r="E542" s="79"/>
      <c r="F542" s="79"/>
      <c r="G542" s="80"/>
      <c r="H542" s="79"/>
      <c r="I542" s="79"/>
      <c r="J542" s="79"/>
    </row>
    <row r="543" spans="2:10" x14ac:dyDescent="0.25">
      <c r="B543" s="79"/>
      <c r="C543" s="79"/>
      <c r="D543" s="79"/>
      <c r="E543" s="79"/>
      <c r="F543" s="79"/>
      <c r="G543" s="80"/>
      <c r="H543" s="79"/>
      <c r="I543" s="79"/>
      <c r="J543" s="79"/>
    </row>
    <row r="544" spans="2:10" x14ac:dyDescent="0.25">
      <c r="B544" s="79"/>
      <c r="C544" s="79"/>
      <c r="D544" s="79"/>
      <c r="E544" s="79"/>
      <c r="F544" s="79"/>
      <c r="G544" s="80"/>
      <c r="H544" s="79"/>
      <c r="I544" s="79"/>
      <c r="J544" s="79"/>
    </row>
    <row r="545" spans="2:10" x14ac:dyDescent="0.25">
      <c r="B545" s="79"/>
      <c r="C545" s="79"/>
      <c r="D545" s="79"/>
      <c r="E545" s="79"/>
      <c r="F545" s="79"/>
      <c r="G545" s="80"/>
      <c r="H545" s="79"/>
      <c r="I545" s="79"/>
      <c r="J545" s="79"/>
    </row>
    <row r="546" spans="2:10" x14ac:dyDescent="0.25">
      <c r="B546" s="79"/>
      <c r="C546" s="79"/>
      <c r="D546" s="79"/>
      <c r="E546" s="79"/>
      <c r="F546" s="79"/>
      <c r="G546" s="80"/>
      <c r="H546" s="79"/>
      <c r="I546" s="79"/>
      <c r="J546" s="79"/>
    </row>
    <row r="547" spans="2:10" x14ac:dyDescent="0.25">
      <c r="B547" s="79"/>
      <c r="C547" s="79"/>
      <c r="D547" s="79"/>
      <c r="E547" s="79"/>
      <c r="F547" s="79"/>
      <c r="G547" s="80"/>
      <c r="H547" s="79"/>
      <c r="I547" s="79"/>
      <c r="J547" s="79"/>
    </row>
    <row r="548" spans="2:10" x14ac:dyDescent="0.25">
      <c r="B548" s="79"/>
      <c r="C548" s="79"/>
      <c r="D548" s="79"/>
      <c r="E548" s="79"/>
      <c r="F548" s="79"/>
      <c r="G548" s="80"/>
      <c r="H548" s="79"/>
      <c r="I548" s="79"/>
      <c r="J548" s="79"/>
    </row>
    <row r="549" spans="2:10" x14ac:dyDescent="0.25">
      <c r="B549" s="79"/>
      <c r="C549" s="79"/>
      <c r="D549" s="79"/>
      <c r="E549" s="79"/>
      <c r="F549" s="79"/>
      <c r="G549" s="80"/>
      <c r="H549" s="79"/>
      <c r="I549" s="79"/>
      <c r="J549" s="79"/>
    </row>
    <row r="550" spans="2:10" x14ac:dyDescent="0.25">
      <c r="B550" s="79"/>
      <c r="C550" s="79"/>
      <c r="D550" s="79"/>
      <c r="E550" s="79"/>
      <c r="F550" s="79"/>
      <c r="G550" s="80"/>
      <c r="H550" s="79"/>
      <c r="I550" s="79"/>
      <c r="J550" s="79"/>
    </row>
    <row r="551" spans="2:10" x14ac:dyDescent="0.25">
      <c r="B551" s="79"/>
      <c r="C551" s="79"/>
      <c r="D551" s="79"/>
      <c r="E551" s="79"/>
      <c r="F551" s="79"/>
      <c r="G551" s="80"/>
      <c r="H551" s="79"/>
      <c r="I551" s="79"/>
      <c r="J551" s="79"/>
    </row>
    <row r="552" spans="2:10" x14ac:dyDescent="0.25">
      <c r="B552" s="79"/>
      <c r="C552" s="79"/>
      <c r="D552" s="79"/>
      <c r="E552" s="79"/>
      <c r="F552" s="79"/>
      <c r="G552" s="80"/>
      <c r="H552" s="79"/>
      <c r="I552" s="79"/>
      <c r="J552" s="79"/>
    </row>
    <row r="553" spans="2:10" x14ac:dyDescent="0.25">
      <c r="B553" s="79"/>
      <c r="C553" s="79"/>
      <c r="D553" s="79"/>
      <c r="E553" s="79"/>
      <c r="F553" s="79"/>
      <c r="G553" s="80"/>
      <c r="H553" s="79"/>
      <c r="I553" s="79"/>
      <c r="J553" s="79"/>
    </row>
    <row r="554" spans="2:10" x14ac:dyDescent="0.25">
      <c r="B554" s="79"/>
      <c r="C554" s="79"/>
      <c r="D554" s="79"/>
      <c r="E554" s="79"/>
      <c r="F554" s="79"/>
      <c r="G554" s="80"/>
      <c r="H554" s="79"/>
      <c r="I554" s="79"/>
      <c r="J554" s="79"/>
    </row>
    <row r="555" spans="2:10" x14ac:dyDescent="0.25">
      <c r="B555" s="79"/>
      <c r="C555" s="79"/>
      <c r="D555" s="79"/>
      <c r="E555" s="79"/>
      <c r="F555" s="79"/>
      <c r="G555" s="80"/>
      <c r="H555" s="79"/>
      <c r="I555" s="79"/>
      <c r="J555" s="79"/>
    </row>
    <row r="556" spans="2:10" x14ac:dyDescent="0.25">
      <c r="B556" s="79"/>
      <c r="C556" s="79"/>
      <c r="D556" s="79"/>
      <c r="E556" s="79"/>
      <c r="F556" s="79"/>
      <c r="G556" s="80"/>
      <c r="H556" s="79"/>
      <c r="I556" s="79"/>
      <c r="J556" s="79"/>
    </row>
    <row r="557" spans="2:10" x14ac:dyDescent="0.25">
      <c r="B557" s="79"/>
      <c r="C557" s="79"/>
      <c r="D557" s="79"/>
      <c r="E557" s="79"/>
      <c r="F557" s="79"/>
      <c r="G557" s="80"/>
      <c r="H557" s="79"/>
      <c r="I557" s="79"/>
      <c r="J557" s="79"/>
    </row>
    <row r="558" spans="2:10" x14ac:dyDescent="0.25">
      <c r="B558" s="79"/>
      <c r="C558" s="79"/>
      <c r="D558" s="79"/>
      <c r="E558" s="79"/>
      <c r="F558" s="79"/>
      <c r="G558" s="80"/>
      <c r="H558" s="79"/>
      <c r="I558" s="79"/>
      <c r="J558" s="79"/>
    </row>
    <row r="559" spans="2:10" x14ac:dyDescent="0.25">
      <c r="B559" s="79"/>
      <c r="C559" s="79"/>
      <c r="D559" s="79"/>
      <c r="E559" s="79"/>
      <c r="F559" s="79"/>
      <c r="G559" s="80"/>
      <c r="H559" s="79"/>
      <c r="I559" s="79"/>
      <c r="J559" s="79"/>
    </row>
    <row r="560" spans="2:10" x14ac:dyDescent="0.25">
      <c r="B560" s="79"/>
      <c r="C560" s="79"/>
      <c r="D560" s="79"/>
      <c r="E560" s="79"/>
      <c r="F560" s="79"/>
      <c r="G560" s="80"/>
      <c r="H560" s="79"/>
      <c r="I560" s="79"/>
      <c r="J560" s="79"/>
    </row>
    <row r="561" spans="2:10" x14ac:dyDescent="0.25">
      <c r="B561" s="79"/>
      <c r="C561" s="79"/>
      <c r="D561" s="79"/>
      <c r="E561" s="79"/>
      <c r="F561" s="79"/>
      <c r="G561" s="80"/>
      <c r="H561" s="79"/>
      <c r="I561" s="79"/>
      <c r="J561" s="79"/>
    </row>
    <row r="562" spans="2:10" x14ac:dyDescent="0.25">
      <c r="B562" s="79"/>
      <c r="C562" s="79"/>
      <c r="D562" s="79"/>
      <c r="E562" s="79"/>
      <c r="F562" s="79"/>
      <c r="G562" s="80"/>
      <c r="H562" s="79"/>
      <c r="I562" s="79"/>
      <c r="J562" s="79"/>
    </row>
    <row r="563" spans="2:10" x14ac:dyDescent="0.25">
      <c r="B563" s="79"/>
      <c r="C563" s="79"/>
      <c r="D563" s="79"/>
      <c r="E563" s="79"/>
      <c r="F563" s="79"/>
      <c r="G563" s="80"/>
      <c r="H563" s="79"/>
      <c r="I563" s="79"/>
      <c r="J563" s="79"/>
    </row>
    <row r="564" spans="2:10" x14ac:dyDescent="0.25">
      <c r="B564" s="79"/>
      <c r="C564" s="79"/>
      <c r="D564" s="79"/>
      <c r="E564" s="79"/>
      <c r="F564" s="79"/>
      <c r="G564" s="80"/>
      <c r="H564" s="79"/>
      <c r="I564" s="79"/>
      <c r="J564" s="79"/>
    </row>
    <row r="565" spans="2:10" x14ac:dyDescent="0.25">
      <c r="B565" s="79"/>
      <c r="C565" s="79"/>
      <c r="D565" s="79"/>
      <c r="E565" s="79"/>
      <c r="F565" s="79"/>
      <c r="G565" s="80"/>
      <c r="H565" s="79"/>
      <c r="I565" s="79"/>
      <c r="J565" s="79"/>
    </row>
    <row r="566" spans="2:10" x14ac:dyDescent="0.25">
      <c r="B566" s="79"/>
      <c r="C566" s="79"/>
      <c r="D566" s="79"/>
      <c r="E566" s="79"/>
      <c r="F566" s="79"/>
      <c r="G566" s="80"/>
      <c r="H566" s="79"/>
      <c r="I566" s="79"/>
      <c r="J566" s="79"/>
    </row>
    <row r="567" spans="2:10" x14ac:dyDescent="0.25">
      <c r="B567" s="79"/>
      <c r="C567" s="79"/>
      <c r="D567" s="79"/>
      <c r="E567" s="79"/>
      <c r="F567" s="79"/>
      <c r="G567" s="80"/>
      <c r="H567" s="79"/>
      <c r="I567" s="79"/>
      <c r="J567" s="79"/>
    </row>
    <row r="568" spans="2:10" x14ac:dyDescent="0.25">
      <c r="B568" s="79"/>
      <c r="C568" s="79"/>
      <c r="D568" s="79"/>
      <c r="E568" s="79"/>
      <c r="F568" s="79"/>
      <c r="G568" s="80"/>
      <c r="H568" s="79"/>
      <c r="I568" s="79"/>
      <c r="J568" s="79"/>
    </row>
    <row r="569" spans="2:10" x14ac:dyDescent="0.25">
      <c r="B569" s="79"/>
      <c r="C569" s="79"/>
      <c r="D569" s="79"/>
      <c r="E569" s="79"/>
      <c r="F569" s="79"/>
      <c r="G569" s="80"/>
      <c r="H569" s="79"/>
      <c r="I569" s="79"/>
      <c r="J569" s="79"/>
    </row>
    <row r="570" spans="2:10" x14ac:dyDescent="0.25">
      <c r="B570" s="79"/>
      <c r="C570" s="79"/>
      <c r="D570" s="79"/>
      <c r="E570" s="79"/>
      <c r="F570" s="79"/>
      <c r="G570" s="80"/>
      <c r="H570" s="79"/>
      <c r="I570" s="79"/>
      <c r="J570" s="79"/>
    </row>
    <row r="571" spans="2:10" x14ac:dyDescent="0.25">
      <c r="B571" s="79"/>
      <c r="C571" s="79"/>
      <c r="D571" s="79"/>
      <c r="E571" s="79"/>
      <c r="F571" s="79"/>
      <c r="G571" s="80"/>
      <c r="H571" s="79"/>
      <c r="I571" s="79"/>
      <c r="J571" s="79"/>
    </row>
    <row r="572" spans="2:10" x14ac:dyDescent="0.25">
      <c r="B572" s="79"/>
      <c r="C572" s="79"/>
      <c r="D572" s="79"/>
      <c r="E572" s="79"/>
      <c r="F572" s="79"/>
      <c r="G572" s="80"/>
      <c r="H572" s="79"/>
      <c r="I572" s="79"/>
      <c r="J572" s="79"/>
    </row>
    <row r="573" spans="2:10" x14ac:dyDescent="0.25">
      <c r="B573" s="79"/>
      <c r="C573" s="79"/>
      <c r="D573" s="79"/>
      <c r="E573" s="79"/>
      <c r="F573" s="79"/>
      <c r="G573" s="80"/>
      <c r="H573" s="79"/>
      <c r="I573" s="79"/>
      <c r="J573" s="79"/>
    </row>
    <row r="574" spans="2:10" x14ac:dyDescent="0.25">
      <c r="B574" s="79"/>
      <c r="C574" s="79"/>
      <c r="D574" s="79"/>
      <c r="E574" s="79"/>
      <c r="F574" s="79"/>
      <c r="G574" s="80"/>
      <c r="H574" s="79"/>
      <c r="I574" s="79"/>
      <c r="J574" s="79"/>
    </row>
    <row r="575" spans="2:10" x14ac:dyDescent="0.25">
      <c r="B575" s="79"/>
      <c r="C575" s="79"/>
      <c r="D575" s="79"/>
      <c r="E575" s="79"/>
      <c r="F575" s="79"/>
      <c r="G575" s="80"/>
      <c r="H575" s="79"/>
      <c r="I575" s="79"/>
      <c r="J575" s="79"/>
    </row>
    <row r="576" spans="2:10" x14ac:dyDescent="0.25">
      <c r="B576" s="79"/>
      <c r="C576" s="79"/>
      <c r="D576" s="79"/>
      <c r="E576" s="79"/>
      <c r="F576" s="79"/>
      <c r="G576" s="80"/>
      <c r="H576" s="79"/>
      <c r="I576" s="79"/>
      <c r="J576" s="79"/>
    </row>
    <row r="577" spans="2:10" x14ac:dyDescent="0.25">
      <c r="B577" s="79"/>
      <c r="C577" s="79"/>
      <c r="D577" s="79"/>
      <c r="E577" s="79"/>
      <c r="F577" s="79"/>
      <c r="G577" s="80"/>
      <c r="H577" s="79"/>
      <c r="I577" s="79"/>
      <c r="J577" s="79"/>
    </row>
    <row r="578" spans="2:10" x14ac:dyDescent="0.25">
      <c r="B578" s="79"/>
      <c r="C578" s="79"/>
      <c r="D578" s="79"/>
      <c r="E578" s="79"/>
      <c r="F578" s="79"/>
      <c r="G578" s="80"/>
      <c r="H578" s="79"/>
      <c r="I578" s="79"/>
      <c r="J578" s="79"/>
    </row>
    <row r="579" spans="2:10" x14ac:dyDescent="0.25">
      <c r="B579" s="79"/>
      <c r="C579" s="79"/>
      <c r="D579" s="79"/>
      <c r="E579" s="79"/>
      <c r="F579" s="79"/>
      <c r="G579" s="80"/>
      <c r="H579" s="79"/>
      <c r="I579" s="79"/>
      <c r="J579" s="79"/>
    </row>
    <row r="580" spans="2:10" x14ac:dyDescent="0.25">
      <c r="B580" s="79"/>
      <c r="C580" s="79"/>
      <c r="D580" s="79"/>
      <c r="E580" s="79"/>
      <c r="F580" s="79"/>
      <c r="G580" s="80"/>
      <c r="H580" s="79"/>
      <c r="I580" s="79"/>
      <c r="J580" s="79"/>
    </row>
    <row r="581" spans="2:10" x14ac:dyDescent="0.25">
      <c r="B581" s="79"/>
      <c r="C581" s="79"/>
      <c r="D581" s="79"/>
      <c r="E581" s="79"/>
      <c r="F581" s="79"/>
      <c r="G581" s="80"/>
      <c r="H581" s="79"/>
      <c r="I581" s="79"/>
      <c r="J581" s="79"/>
    </row>
    <row r="582" spans="2:10" x14ac:dyDescent="0.25">
      <c r="B582" s="79"/>
      <c r="C582" s="79"/>
      <c r="D582" s="79"/>
      <c r="E582" s="79"/>
      <c r="F582" s="79"/>
      <c r="G582" s="80"/>
      <c r="H582" s="79"/>
      <c r="I582" s="79"/>
      <c r="J582" s="79"/>
    </row>
    <row r="583" spans="2:10" x14ac:dyDescent="0.25">
      <c r="B583" s="79"/>
      <c r="C583" s="79"/>
      <c r="D583" s="79"/>
      <c r="E583" s="79"/>
      <c r="F583" s="79"/>
      <c r="G583" s="80"/>
      <c r="H583" s="79"/>
      <c r="I583" s="79"/>
      <c r="J583" s="79"/>
    </row>
    <row r="584" spans="2:10" x14ac:dyDescent="0.25">
      <c r="B584" s="79"/>
      <c r="C584" s="79"/>
      <c r="D584" s="79"/>
      <c r="E584" s="79"/>
      <c r="F584" s="79"/>
      <c r="G584" s="80"/>
      <c r="H584" s="79"/>
      <c r="I584" s="79"/>
      <c r="J584" s="79"/>
    </row>
    <row r="585" spans="2:10" x14ac:dyDescent="0.25">
      <c r="B585" s="79"/>
      <c r="C585" s="79"/>
      <c r="D585" s="79"/>
      <c r="E585" s="79"/>
      <c r="F585" s="79"/>
      <c r="G585" s="80"/>
      <c r="H585" s="79"/>
      <c r="I585" s="79"/>
      <c r="J585" s="79"/>
    </row>
    <row r="586" spans="2:10" x14ac:dyDescent="0.25">
      <c r="B586" s="79"/>
      <c r="C586" s="79"/>
      <c r="D586" s="79"/>
      <c r="E586" s="79"/>
      <c r="F586" s="79"/>
      <c r="G586" s="80"/>
      <c r="H586" s="79"/>
      <c r="I586" s="79"/>
      <c r="J586" s="79"/>
    </row>
    <row r="587" spans="2:10" x14ac:dyDescent="0.25">
      <c r="B587" s="79"/>
      <c r="C587" s="79"/>
      <c r="D587" s="79"/>
      <c r="E587" s="79"/>
      <c r="F587" s="79"/>
      <c r="G587" s="80"/>
      <c r="H587" s="79"/>
      <c r="I587" s="79"/>
      <c r="J587" s="79"/>
    </row>
    <row r="588" spans="2:10" x14ac:dyDescent="0.25">
      <c r="B588" s="79"/>
      <c r="C588" s="79"/>
      <c r="D588" s="79"/>
      <c r="E588" s="79"/>
      <c r="F588" s="79"/>
      <c r="G588" s="80"/>
      <c r="H588" s="79"/>
      <c r="I588" s="79"/>
      <c r="J588" s="79"/>
    </row>
    <row r="589" spans="2:10" x14ac:dyDescent="0.25">
      <c r="B589" s="79"/>
      <c r="C589" s="79"/>
      <c r="D589" s="79"/>
      <c r="E589" s="79"/>
      <c r="F589" s="79"/>
      <c r="G589" s="80"/>
      <c r="H589" s="79"/>
      <c r="I589" s="79"/>
      <c r="J589" s="79"/>
    </row>
    <row r="590" spans="2:10" x14ac:dyDescent="0.25">
      <c r="B590" s="79"/>
      <c r="C590" s="79"/>
      <c r="D590" s="79"/>
      <c r="E590" s="79"/>
      <c r="F590" s="79"/>
      <c r="G590" s="80"/>
      <c r="H590" s="79"/>
      <c r="I590" s="79"/>
      <c r="J590" s="79"/>
    </row>
    <row r="591" spans="2:10" x14ac:dyDescent="0.25">
      <c r="B591" s="79"/>
      <c r="C591" s="79"/>
      <c r="D591" s="79"/>
      <c r="E591" s="79"/>
      <c r="F591" s="79"/>
      <c r="G591" s="80"/>
      <c r="H591" s="79"/>
      <c r="I591" s="79"/>
      <c r="J591" s="79"/>
    </row>
    <row r="592" spans="2:10" x14ac:dyDescent="0.25">
      <c r="B592" s="79"/>
      <c r="C592" s="79"/>
      <c r="D592" s="79"/>
      <c r="E592" s="79"/>
      <c r="F592" s="79"/>
      <c r="G592" s="80"/>
      <c r="H592" s="79"/>
      <c r="I592" s="79"/>
      <c r="J592" s="79"/>
    </row>
    <row r="593" spans="2:10" x14ac:dyDescent="0.25">
      <c r="B593" s="79"/>
      <c r="C593" s="79"/>
      <c r="D593" s="79"/>
      <c r="E593" s="79"/>
      <c r="F593" s="79"/>
      <c r="G593" s="80"/>
      <c r="H593" s="79"/>
      <c r="I593" s="79"/>
      <c r="J593" s="79"/>
    </row>
    <row r="594" spans="2:10" x14ac:dyDescent="0.25">
      <c r="B594" s="79"/>
      <c r="C594" s="79"/>
      <c r="D594" s="79"/>
      <c r="E594" s="79"/>
      <c r="F594" s="79"/>
      <c r="G594" s="80"/>
      <c r="H594" s="79"/>
      <c r="I594" s="79"/>
      <c r="J594" s="79"/>
    </row>
    <row r="595" spans="2:10" x14ac:dyDescent="0.25">
      <c r="B595" s="79"/>
      <c r="C595" s="79"/>
      <c r="D595" s="79"/>
      <c r="E595" s="79"/>
      <c r="F595" s="79"/>
      <c r="G595" s="80"/>
      <c r="H595" s="79"/>
      <c r="I595" s="79"/>
      <c r="J595" s="79"/>
    </row>
    <row r="596" spans="2:10" x14ac:dyDescent="0.25">
      <c r="B596" s="79"/>
      <c r="C596" s="79"/>
      <c r="D596" s="79"/>
      <c r="E596" s="79"/>
      <c r="F596" s="79"/>
      <c r="G596" s="80"/>
      <c r="H596" s="79"/>
      <c r="I596" s="79"/>
      <c r="J596" s="79"/>
    </row>
    <row r="597" spans="2:10" x14ac:dyDescent="0.25">
      <c r="B597" s="79"/>
      <c r="C597" s="79"/>
      <c r="D597" s="79"/>
      <c r="E597" s="79"/>
      <c r="F597" s="79"/>
      <c r="G597" s="80"/>
      <c r="H597" s="79"/>
      <c r="I597" s="79"/>
      <c r="J597" s="79"/>
    </row>
    <row r="598" spans="2:10" x14ac:dyDescent="0.25">
      <c r="B598" s="79"/>
      <c r="C598" s="79"/>
      <c r="D598" s="79"/>
      <c r="E598" s="79"/>
      <c r="F598" s="79"/>
      <c r="G598" s="80"/>
      <c r="H598" s="79"/>
      <c r="I598" s="79"/>
      <c r="J598" s="79"/>
    </row>
    <row r="599" spans="2:10" x14ac:dyDescent="0.25">
      <c r="B599" s="79"/>
      <c r="C599" s="79"/>
      <c r="D599" s="79"/>
      <c r="E599" s="79"/>
      <c r="F599" s="79"/>
      <c r="G599" s="80"/>
      <c r="H599" s="79"/>
      <c r="I599" s="79"/>
      <c r="J599" s="79"/>
    </row>
    <row r="600" spans="2:10" x14ac:dyDescent="0.25">
      <c r="B600" s="79"/>
      <c r="C600" s="79"/>
      <c r="D600" s="79"/>
      <c r="E600" s="79"/>
      <c r="F600" s="79"/>
      <c r="G600" s="80"/>
      <c r="H600" s="79"/>
      <c r="I600" s="79"/>
      <c r="J600" s="79"/>
    </row>
    <row r="601" spans="2:10" x14ac:dyDescent="0.25">
      <c r="B601" s="79"/>
      <c r="C601" s="79"/>
      <c r="D601" s="79"/>
      <c r="E601" s="79"/>
      <c r="F601" s="79"/>
      <c r="G601" s="80"/>
      <c r="H601" s="79"/>
      <c r="I601" s="79"/>
      <c r="J601" s="79"/>
    </row>
    <row r="602" spans="2:10" x14ac:dyDescent="0.25">
      <c r="B602" s="79"/>
      <c r="C602" s="79"/>
      <c r="D602" s="79"/>
      <c r="E602" s="79"/>
      <c r="F602" s="79"/>
      <c r="G602" s="80"/>
      <c r="H602" s="79"/>
      <c r="I602" s="79"/>
      <c r="J602" s="79"/>
    </row>
    <row r="603" spans="2:10" x14ac:dyDescent="0.25">
      <c r="B603" s="79"/>
      <c r="C603" s="79"/>
      <c r="D603" s="79"/>
      <c r="E603" s="79"/>
      <c r="F603" s="79"/>
      <c r="G603" s="80"/>
      <c r="H603" s="79"/>
      <c r="I603" s="79"/>
      <c r="J603" s="79"/>
    </row>
    <row r="604" spans="2:10" x14ac:dyDescent="0.25">
      <c r="B604" s="79"/>
      <c r="C604" s="79"/>
      <c r="D604" s="79"/>
      <c r="E604" s="79"/>
      <c r="F604" s="79"/>
      <c r="G604" s="80"/>
      <c r="H604" s="79"/>
      <c r="I604" s="79"/>
      <c r="J604" s="79"/>
    </row>
    <row r="605" spans="2:10" x14ac:dyDescent="0.25">
      <c r="B605" s="79"/>
      <c r="C605" s="79"/>
      <c r="D605" s="79"/>
      <c r="E605" s="79"/>
      <c r="F605" s="79"/>
      <c r="G605" s="80"/>
      <c r="H605" s="79"/>
      <c r="I605" s="79"/>
      <c r="J605" s="79"/>
    </row>
    <row r="606" spans="2:10" x14ac:dyDescent="0.25">
      <c r="B606" s="79"/>
      <c r="C606" s="79"/>
      <c r="D606" s="79"/>
      <c r="E606" s="79"/>
      <c r="F606" s="79"/>
      <c r="G606" s="80"/>
      <c r="H606" s="79"/>
      <c r="I606" s="79"/>
      <c r="J606" s="79"/>
    </row>
    <row r="607" spans="2:10" x14ac:dyDescent="0.25">
      <c r="B607" s="79"/>
      <c r="C607" s="79"/>
      <c r="D607" s="79"/>
      <c r="E607" s="79"/>
      <c r="F607" s="79"/>
      <c r="G607" s="80"/>
      <c r="H607" s="79"/>
      <c r="I607" s="79"/>
      <c r="J607" s="79"/>
    </row>
    <row r="608" spans="2:10" x14ac:dyDescent="0.25">
      <c r="B608" s="79"/>
      <c r="C608" s="79"/>
      <c r="D608" s="79"/>
      <c r="E608" s="79"/>
      <c r="F608" s="79"/>
      <c r="G608" s="80"/>
      <c r="H608" s="79"/>
      <c r="I608" s="79"/>
      <c r="J608" s="79"/>
    </row>
    <row r="609" spans="2:10" x14ac:dyDescent="0.25">
      <c r="B609" s="79"/>
      <c r="C609" s="79"/>
      <c r="D609" s="79"/>
      <c r="E609" s="79"/>
      <c r="F609" s="79"/>
      <c r="G609" s="80"/>
      <c r="H609" s="79"/>
      <c r="I609" s="79"/>
      <c r="J609" s="79"/>
    </row>
    <row r="610" spans="2:10" x14ac:dyDescent="0.25">
      <c r="B610" s="79"/>
      <c r="C610" s="79"/>
      <c r="D610" s="79"/>
      <c r="E610" s="79"/>
      <c r="F610" s="79"/>
      <c r="G610" s="80"/>
      <c r="H610" s="79"/>
      <c r="I610" s="79"/>
      <c r="J610" s="79"/>
    </row>
    <row r="611" spans="2:10" x14ac:dyDescent="0.25">
      <c r="B611" s="79"/>
      <c r="C611" s="79"/>
      <c r="D611" s="79"/>
      <c r="E611" s="79"/>
      <c r="F611" s="79"/>
      <c r="G611" s="80"/>
      <c r="H611" s="79"/>
      <c r="I611" s="79"/>
      <c r="J611" s="79"/>
    </row>
    <row r="612" spans="2:10" x14ac:dyDescent="0.25">
      <c r="B612" s="79"/>
      <c r="C612" s="79"/>
      <c r="D612" s="79"/>
      <c r="E612" s="79"/>
      <c r="F612" s="79"/>
      <c r="G612" s="80"/>
      <c r="H612" s="79"/>
      <c r="I612" s="79"/>
      <c r="J612" s="79"/>
    </row>
    <row r="613" spans="2:10" x14ac:dyDescent="0.25">
      <c r="B613" s="79"/>
      <c r="C613" s="79"/>
      <c r="D613" s="79"/>
      <c r="E613" s="79"/>
      <c r="F613" s="79"/>
      <c r="G613" s="80"/>
      <c r="H613" s="79"/>
      <c r="I613" s="79"/>
      <c r="J613" s="79"/>
    </row>
    <row r="614" spans="2:10" x14ac:dyDescent="0.25">
      <c r="B614" s="79"/>
      <c r="C614" s="79"/>
      <c r="D614" s="79"/>
      <c r="E614" s="79"/>
      <c r="F614" s="79"/>
      <c r="G614" s="80"/>
      <c r="H614" s="79"/>
      <c r="I614" s="79"/>
      <c r="J614" s="79"/>
    </row>
    <row r="615" spans="2:10" x14ac:dyDescent="0.25">
      <c r="B615" s="79"/>
      <c r="C615" s="79"/>
      <c r="D615" s="79"/>
      <c r="E615" s="79"/>
      <c r="F615" s="79"/>
      <c r="G615" s="80"/>
      <c r="H615" s="79"/>
      <c r="I615" s="79"/>
      <c r="J615" s="79"/>
    </row>
    <row r="616" spans="2:10" x14ac:dyDescent="0.25">
      <c r="B616" s="79"/>
      <c r="C616" s="79"/>
      <c r="D616" s="79"/>
      <c r="E616" s="79"/>
      <c r="F616" s="79"/>
      <c r="G616" s="80"/>
      <c r="H616" s="79"/>
      <c r="I616" s="79"/>
      <c r="J616" s="79"/>
    </row>
    <row r="617" spans="2:10" x14ac:dyDescent="0.25">
      <c r="B617" s="79"/>
      <c r="C617" s="79"/>
      <c r="D617" s="79"/>
      <c r="E617" s="79"/>
      <c r="F617" s="79"/>
      <c r="G617" s="80"/>
      <c r="H617" s="79"/>
      <c r="I617" s="79"/>
      <c r="J617" s="79"/>
    </row>
    <row r="618" spans="2:10" x14ac:dyDescent="0.25">
      <c r="B618" s="79"/>
      <c r="C618" s="79"/>
      <c r="D618" s="79"/>
      <c r="E618" s="79"/>
      <c r="F618" s="79"/>
      <c r="G618" s="80"/>
      <c r="H618" s="79"/>
      <c r="I618" s="79"/>
      <c r="J618" s="79"/>
    </row>
    <row r="619" spans="2:10" x14ac:dyDescent="0.25">
      <c r="B619" s="79"/>
      <c r="C619" s="79"/>
      <c r="D619" s="79"/>
      <c r="E619" s="79"/>
      <c r="F619" s="79"/>
      <c r="G619" s="80"/>
      <c r="H619" s="79"/>
      <c r="I619" s="79"/>
      <c r="J619" s="79"/>
    </row>
    <row r="620" spans="2:10" x14ac:dyDescent="0.25">
      <c r="B620" s="79"/>
      <c r="C620" s="79"/>
      <c r="D620" s="79"/>
      <c r="E620" s="79"/>
      <c r="F620" s="79"/>
      <c r="G620" s="80"/>
      <c r="H620" s="79"/>
      <c r="I620" s="79"/>
      <c r="J620" s="79"/>
    </row>
    <row r="621" spans="2:10" x14ac:dyDescent="0.25">
      <c r="B621" s="79"/>
      <c r="C621" s="79"/>
      <c r="D621" s="79"/>
      <c r="E621" s="79"/>
      <c r="F621" s="79"/>
      <c r="G621" s="80"/>
      <c r="H621" s="79"/>
      <c r="I621" s="79"/>
      <c r="J621" s="79"/>
    </row>
    <row r="622" spans="2:10" x14ac:dyDescent="0.25">
      <c r="B622" s="79"/>
      <c r="C622" s="79"/>
      <c r="D622" s="79"/>
      <c r="E622" s="79"/>
      <c r="F622" s="79"/>
      <c r="G622" s="80"/>
      <c r="H622" s="79"/>
      <c r="I622" s="79"/>
      <c r="J622" s="79"/>
    </row>
    <row r="623" spans="2:10" x14ac:dyDescent="0.25">
      <c r="B623" s="79"/>
      <c r="C623" s="79"/>
      <c r="D623" s="79"/>
      <c r="E623" s="79"/>
      <c r="F623" s="79"/>
      <c r="G623" s="80"/>
      <c r="H623" s="79"/>
      <c r="I623" s="79"/>
      <c r="J623" s="79"/>
    </row>
    <row r="624" spans="2:10" x14ac:dyDescent="0.25">
      <c r="B624" s="79"/>
      <c r="C624" s="79"/>
      <c r="D624" s="79"/>
      <c r="E624" s="79"/>
      <c r="F624" s="79"/>
      <c r="G624" s="80"/>
      <c r="H624" s="79"/>
      <c r="I624" s="79"/>
      <c r="J624" s="79"/>
    </row>
    <row r="625" spans="2:10" x14ac:dyDescent="0.25">
      <c r="B625" s="79"/>
      <c r="C625" s="79"/>
      <c r="D625" s="79"/>
      <c r="E625" s="79"/>
      <c r="F625" s="79"/>
      <c r="G625" s="80"/>
      <c r="H625" s="79"/>
      <c r="I625" s="79"/>
      <c r="J625" s="79"/>
    </row>
    <row r="626" spans="2:10" x14ac:dyDescent="0.25">
      <c r="B626" s="79"/>
      <c r="C626" s="79"/>
      <c r="D626" s="79"/>
      <c r="E626" s="79"/>
      <c r="F626" s="79"/>
      <c r="G626" s="80"/>
      <c r="H626" s="79"/>
      <c r="I626" s="79"/>
      <c r="J626" s="79"/>
    </row>
    <row r="627" spans="2:10" x14ac:dyDescent="0.25">
      <c r="B627" s="79"/>
      <c r="C627" s="79"/>
      <c r="D627" s="79"/>
      <c r="E627" s="79"/>
      <c r="F627" s="79"/>
      <c r="G627" s="80"/>
      <c r="H627" s="79"/>
      <c r="I627" s="79"/>
      <c r="J627" s="79"/>
    </row>
    <row r="628" spans="2:10" x14ac:dyDescent="0.25">
      <c r="B628" s="79"/>
      <c r="C628" s="79"/>
      <c r="D628" s="79"/>
      <c r="E628" s="79"/>
      <c r="F628" s="79"/>
      <c r="G628" s="80"/>
      <c r="H628" s="79"/>
      <c r="I628" s="79"/>
      <c r="J628" s="79"/>
    </row>
    <row r="629" spans="2:10" x14ac:dyDescent="0.25">
      <c r="B629" s="79"/>
      <c r="C629" s="79"/>
      <c r="D629" s="79"/>
      <c r="E629" s="79"/>
      <c r="F629" s="79"/>
      <c r="G629" s="80"/>
      <c r="H629" s="79"/>
      <c r="I629" s="79"/>
      <c r="J629" s="79"/>
    </row>
    <row r="630" spans="2:10" x14ac:dyDescent="0.25">
      <c r="B630" s="79"/>
      <c r="C630" s="79"/>
      <c r="D630" s="79"/>
      <c r="E630" s="79"/>
      <c r="F630" s="79"/>
      <c r="G630" s="80"/>
      <c r="H630" s="79"/>
      <c r="I630" s="79"/>
      <c r="J630" s="79"/>
    </row>
    <row r="631" spans="2:10" x14ac:dyDescent="0.25">
      <c r="B631" s="79"/>
      <c r="C631" s="79"/>
      <c r="D631" s="79"/>
      <c r="E631" s="79"/>
      <c r="F631" s="79"/>
      <c r="G631" s="80"/>
      <c r="H631" s="79"/>
      <c r="I631" s="79"/>
      <c r="J631" s="79"/>
    </row>
    <row r="632" spans="2:10" x14ac:dyDescent="0.25">
      <c r="B632" s="79"/>
      <c r="C632" s="79"/>
      <c r="D632" s="79"/>
      <c r="E632" s="79"/>
      <c r="F632" s="79"/>
      <c r="G632" s="80"/>
      <c r="H632" s="79"/>
      <c r="I632" s="79"/>
      <c r="J632" s="79"/>
    </row>
    <row r="633" spans="2:10" x14ac:dyDescent="0.25">
      <c r="B633" s="79"/>
      <c r="C633" s="79"/>
      <c r="D633" s="79"/>
      <c r="E633" s="79"/>
      <c r="F633" s="79"/>
      <c r="G633" s="80"/>
      <c r="H633" s="79"/>
      <c r="I633" s="79"/>
      <c r="J633" s="79"/>
    </row>
    <row r="634" spans="2:10" x14ac:dyDescent="0.25">
      <c r="B634" s="79"/>
      <c r="C634" s="79"/>
      <c r="D634" s="79"/>
      <c r="E634" s="79"/>
      <c r="F634" s="79"/>
      <c r="G634" s="80"/>
      <c r="H634" s="79"/>
      <c r="I634" s="79"/>
      <c r="J634" s="79"/>
    </row>
    <row r="635" spans="2:10" x14ac:dyDescent="0.25">
      <c r="B635" s="79"/>
      <c r="C635" s="79"/>
      <c r="D635" s="79"/>
      <c r="E635" s="79"/>
      <c r="F635" s="79"/>
      <c r="G635" s="80"/>
      <c r="H635" s="79"/>
      <c r="I635" s="79"/>
      <c r="J635" s="79"/>
    </row>
    <row r="636" spans="2:10" x14ac:dyDescent="0.25">
      <c r="B636" s="79"/>
      <c r="C636" s="79"/>
      <c r="D636" s="79"/>
      <c r="E636" s="79"/>
      <c r="F636" s="79"/>
      <c r="G636" s="80"/>
      <c r="H636" s="79"/>
      <c r="I636" s="79"/>
      <c r="J636" s="79"/>
    </row>
    <row r="637" spans="2:10" x14ac:dyDescent="0.25">
      <c r="B637" s="79"/>
      <c r="C637" s="79"/>
      <c r="D637" s="79"/>
      <c r="E637" s="79"/>
      <c r="F637" s="79"/>
      <c r="G637" s="80"/>
      <c r="H637" s="79"/>
      <c r="I637" s="79"/>
      <c r="J637" s="79"/>
    </row>
    <row r="638" spans="2:10" x14ac:dyDescent="0.25">
      <c r="B638" s="79"/>
      <c r="C638" s="79"/>
      <c r="D638" s="79"/>
      <c r="E638" s="79"/>
      <c r="F638" s="79"/>
      <c r="G638" s="80"/>
      <c r="H638" s="79"/>
      <c r="I638" s="79"/>
      <c r="J638" s="79"/>
    </row>
    <row r="639" spans="2:10" x14ac:dyDescent="0.25">
      <c r="B639" s="79"/>
      <c r="C639" s="79"/>
      <c r="D639" s="79"/>
      <c r="E639" s="79"/>
      <c r="F639" s="79"/>
      <c r="G639" s="80"/>
      <c r="H639" s="79"/>
      <c r="I639" s="79"/>
      <c r="J639" s="79"/>
    </row>
    <row r="640" spans="2:10" x14ac:dyDescent="0.25">
      <c r="B640" s="79"/>
      <c r="C640" s="79"/>
      <c r="D640" s="79"/>
      <c r="E640" s="79"/>
      <c r="F640" s="79"/>
      <c r="G640" s="80"/>
      <c r="H640" s="79"/>
      <c r="I640" s="79"/>
      <c r="J640" s="79"/>
    </row>
    <row r="641" spans="2:10" x14ac:dyDescent="0.25">
      <c r="B641" s="79"/>
      <c r="C641" s="79"/>
      <c r="D641" s="79"/>
      <c r="E641" s="79"/>
      <c r="F641" s="79"/>
      <c r="G641" s="80"/>
      <c r="H641" s="79"/>
      <c r="I641" s="79"/>
      <c r="J641" s="79"/>
    </row>
    <row r="642" spans="2:10" x14ac:dyDescent="0.25">
      <c r="B642" s="79"/>
      <c r="C642" s="79"/>
      <c r="D642" s="79"/>
      <c r="E642" s="79"/>
      <c r="F642" s="79"/>
      <c r="G642" s="80"/>
      <c r="H642" s="79"/>
      <c r="I642" s="79"/>
      <c r="J642" s="79"/>
    </row>
    <row r="643" spans="2:10" x14ac:dyDescent="0.25">
      <c r="B643" s="79"/>
      <c r="C643" s="79"/>
      <c r="D643" s="79"/>
      <c r="E643" s="79"/>
      <c r="F643" s="79"/>
      <c r="G643" s="80"/>
      <c r="H643" s="79"/>
      <c r="I643" s="79"/>
      <c r="J643" s="79"/>
    </row>
    <row r="644" spans="2:10" x14ac:dyDescent="0.25">
      <c r="B644" s="79"/>
      <c r="C644" s="79"/>
      <c r="D644" s="79"/>
      <c r="E644" s="79"/>
      <c r="F644" s="79"/>
      <c r="G644" s="80"/>
      <c r="H644" s="79"/>
      <c r="I644" s="79"/>
      <c r="J644" s="79"/>
    </row>
    <row r="645" spans="2:10" x14ac:dyDescent="0.25">
      <c r="B645" s="79"/>
      <c r="C645" s="79"/>
      <c r="D645" s="79"/>
      <c r="E645" s="79"/>
      <c r="F645" s="79"/>
      <c r="G645" s="80"/>
      <c r="H645" s="79"/>
      <c r="I645" s="79"/>
      <c r="J645" s="79"/>
    </row>
    <row r="646" spans="2:10" x14ac:dyDescent="0.25">
      <c r="B646" s="79"/>
      <c r="C646" s="79"/>
      <c r="D646" s="79"/>
      <c r="E646" s="79"/>
      <c r="F646" s="79"/>
      <c r="G646" s="80"/>
      <c r="H646" s="79"/>
      <c r="I646" s="79"/>
      <c r="J646" s="79"/>
    </row>
    <row r="647" spans="2:10" x14ac:dyDescent="0.25">
      <c r="B647" s="79"/>
      <c r="C647" s="79"/>
      <c r="D647" s="79"/>
      <c r="E647" s="79"/>
      <c r="F647" s="79"/>
      <c r="G647" s="80"/>
      <c r="H647" s="79"/>
      <c r="I647" s="79"/>
      <c r="J647" s="79"/>
    </row>
    <row r="648" spans="2:10" x14ac:dyDescent="0.25">
      <c r="B648" s="79"/>
      <c r="C648" s="79"/>
      <c r="D648" s="79"/>
      <c r="E648" s="79"/>
      <c r="F648" s="79"/>
      <c r="G648" s="80"/>
      <c r="H648" s="79"/>
      <c r="I648" s="79"/>
      <c r="J648" s="79"/>
    </row>
    <row r="649" spans="2:10" x14ac:dyDescent="0.25">
      <c r="B649" s="79"/>
      <c r="C649" s="79"/>
      <c r="D649" s="79"/>
      <c r="E649" s="79"/>
      <c r="F649" s="79"/>
      <c r="G649" s="80"/>
      <c r="H649" s="79"/>
      <c r="I649" s="79"/>
      <c r="J649" s="79"/>
    </row>
    <row r="650" spans="2:10" x14ac:dyDescent="0.25">
      <c r="B650" s="79"/>
      <c r="C650" s="79"/>
      <c r="D650" s="79"/>
      <c r="E650" s="79"/>
      <c r="F650" s="79"/>
      <c r="G650" s="80"/>
      <c r="H650" s="79"/>
      <c r="I650" s="79"/>
      <c r="J650" s="79"/>
    </row>
    <row r="651" spans="2:10" x14ac:dyDescent="0.25">
      <c r="B651" s="79"/>
      <c r="C651" s="79"/>
      <c r="D651" s="79"/>
      <c r="E651" s="79"/>
      <c r="F651" s="79"/>
      <c r="G651" s="80"/>
      <c r="H651" s="79"/>
      <c r="I651" s="79"/>
      <c r="J651" s="79"/>
    </row>
    <row r="652" spans="2:10" x14ac:dyDescent="0.25">
      <c r="B652" s="79"/>
      <c r="C652" s="79"/>
      <c r="D652" s="79"/>
      <c r="E652" s="79"/>
      <c r="F652" s="79"/>
      <c r="G652" s="80"/>
      <c r="H652" s="79"/>
      <c r="I652" s="79"/>
      <c r="J652" s="79"/>
    </row>
    <row r="653" spans="2:10" x14ac:dyDescent="0.25">
      <c r="B653" s="79"/>
      <c r="C653" s="79"/>
      <c r="D653" s="79"/>
      <c r="E653" s="79"/>
      <c r="F653" s="79"/>
      <c r="G653" s="80"/>
      <c r="H653" s="79"/>
      <c r="I653" s="79"/>
      <c r="J653" s="79"/>
    </row>
    <row r="654" spans="2:10" x14ac:dyDescent="0.25">
      <c r="B654" s="79"/>
      <c r="C654" s="79"/>
      <c r="D654" s="79"/>
      <c r="E654" s="79"/>
      <c r="F654" s="79"/>
      <c r="G654" s="80"/>
      <c r="H654" s="79"/>
      <c r="I654" s="79"/>
      <c r="J654" s="79"/>
    </row>
    <row r="655" spans="2:10" x14ac:dyDescent="0.25">
      <c r="B655" s="79"/>
      <c r="C655" s="79"/>
      <c r="D655" s="79"/>
      <c r="E655" s="79"/>
      <c r="F655" s="79"/>
      <c r="G655" s="80"/>
      <c r="H655" s="79"/>
      <c r="I655" s="79"/>
      <c r="J655" s="79"/>
    </row>
    <row r="656" spans="2:10" x14ac:dyDescent="0.25">
      <c r="B656" s="79"/>
      <c r="C656" s="79"/>
      <c r="D656" s="79"/>
      <c r="E656" s="79"/>
      <c r="F656" s="79"/>
      <c r="G656" s="80"/>
      <c r="H656" s="79"/>
      <c r="I656" s="79"/>
      <c r="J656" s="79"/>
    </row>
    <row r="657" spans="2:10" x14ac:dyDescent="0.25">
      <c r="B657" s="79"/>
      <c r="C657" s="79"/>
      <c r="D657" s="79"/>
      <c r="E657" s="79"/>
      <c r="F657" s="79"/>
      <c r="G657" s="80"/>
      <c r="H657" s="79"/>
      <c r="I657" s="79"/>
      <c r="J657" s="79"/>
    </row>
    <row r="658" spans="2:10" x14ac:dyDescent="0.25">
      <c r="B658" s="79"/>
      <c r="C658" s="79"/>
      <c r="D658" s="79"/>
      <c r="E658" s="79"/>
      <c r="F658" s="79"/>
      <c r="G658" s="80"/>
      <c r="H658" s="79"/>
      <c r="I658" s="79"/>
      <c r="J658" s="79"/>
    </row>
    <row r="659" spans="2:10" x14ac:dyDescent="0.25">
      <c r="B659" s="79"/>
      <c r="C659" s="79"/>
      <c r="D659" s="79"/>
      <c r="E659" s="79"/>
      <c r="F659" s="79"/>
      <c r="G659" s="80"/>
      <c r="H659" s="79"/>
      <c r="I659" s="79"/>
      <c r="J659" s="79"/>
    </row>
    <row r="660" spans="2:10" x14ac:dyDescent="0.25">
      <c r="B660" s="79"/>
      <c r="C660" s="79"/>
      <c r="D660" s="79"/>
      <c r="E660" s="79"/>
      <c r="F660" s="79"/>
      <c r="G660" s="80"/>
      <c r="H660" s="79"/>
      <c r="I660" s="79"/>
      <c r="J660" s="79"/>
    </row>
    <row r="661" spans="2:10" x14ac:dyDescent="0.25">
      <c r="B661" s="79"/>
      <c r="C661" s="79"/>
      <c r="D661" s="79"/>
      <c r="E661" s="79"/>
      <c r="F661" s="79"/>
      <c r="G661" s="80"/>
      <c r="H661" s="79"/>
      <c r="I661" s="79"/>
      <c r="J661" s="79"/>
    </row>
    <row r="662" spans="2:10" x14ac:dyDescent="0.25">
      <c r="B662" s="79"/>
      <c r="C662" s="79"/>
      <c r="D662" s="79"/>
      <c r="E662" s="79"/>
      <c r="F662" s="79"/>
      <c r="G662" s="80"/>
      <c r="H662" s="79"/>
      <c r="I662" s="79"/>
      <c r="J662" s="79"/>
    </row>
    <row r="663" spans="2:10" x14ac:dyDescent="0.25">
      <c r="B663" s="79"/>
      <c r="C663" s="79"/>
      <c r="D663" s="79"/>
      <c r="E663" s="79"/>
      <c r="F663" s="79"/>
      <c r="G663" s="80"/>
      <c r="H663" s="79"/>
      <c r="I663" s="79"/>
      <c r="J663" s="79"/>
    </row>
    <row r="664" spans="2:10" x14ac:dyDescent="0.25">
      <c r="B664" s="79"/>
      <c r="C664" s="79"/>
      <c r="D664" s="79"/>
      <c r="E664" s="79"/>
      <c r="F664" s="79"/>
      <c r="G664" s="80"/>
      <c r="H664" s="79"/>
      <c r="I664" s="79"/>
      <c r="J664" s="79"/>
    </row>
    <row r="665" spans="2:10" x14ac:dyDescent="0.25">
      <c r="B665" s="79"/>
      <c r="C665" s="79"/>
      <c r="D665" s="79"/>
      <c r="E665" s="79"/>
      <c r="F665" s="79"/>
      <c r="G665" s="80"/>
      <c r="H665" s="79"/>
      <c r="I665" s="79"/>
      <c r="J665" s="79"/>
    </row>
    <row r="666" spans="2:10" x14ac:dyDescent="0.25">
      <c r="B666" s="79"/>
      <c r="C666" s="79"/>
      <c r="D666" s="79"/>
      <c r="E666" s="79"/>
      <c r="F666" s="79"/>
      <c r="G666" s="80"/>
      <c r="H666" s="79"/>
      <c r="I666" s="79"/>
      <c r="J666" s="79"/>
    </row>
    <row r="667" spans="2:10" x14ac:dyDescent="0.25">
      <c r="B667" s="79"/>
      <c r="C667" s="79"/>
      <c r="D667" s="79"/>
      <c r="E667" s="79"/>
      <c r="F667" s="79"/>
      <c r="G667" s="80"/>
      <c r="H667" s="79"/>
      <c r="I667" s="79"/>
      <c r="J667" s="79"/>
    </row>
    <row r="668" spans="2:10" x14ac:dyDescent="0.25">
      <c r="B668" s="79"/>
      <c r="C668" s="79"/>
      <c r="D668" s="79"/>
      <c r="E668" s="79"/>
      <c r="F668" s="79"/>
      <c r="G668" s="80"/>
      <c r="H668" s="79"/>
      <c r="I668" s="79"/>
      <c r="J668" s="79"/>
    </row>
    <row r="669" spans="2:10" x14ac:dyDescent="0.25">
      <c r="B669" s="79"/>
      <c r="C669" s="79"/>
      <c r="D669" s="79"/>
      <c r="E669" s="79"/>
      <c r="F669" s="79"/>
      <c r="G669" s="80"/>
      <c r="H669" s="79"/>
      <c r="I669" s="79"/>
      <c r="J669" s="79"/>
    </row>
    <row r="670" spans="2:10" x14ac:dyDescent="0.25">
      <c r="B670" s="79"/>
      <c r="C670" s="79"/>
      <c r="D670" s="79"/>
      <c r="E670" s="79"/>
      <c r="F670" s="79"/>
      <c r="G670" s="80"/>
      <c r="H670" s="79"/>
      <c r="I670" s="79"/>
      <c r="J670" s="79"/>
    </row>
    <row r="671" spans="2:10" x14ac:dyDescent="0.25">
      <c r="B671" s="79"/>
      <c r="C671" s="79"/>
      <c r="D671" s="79"/>
      <c r="E671" s="79"/>
      <c r="F671" s="79"/>
      <c r="G671" s="80"/>
      <c r="H671" s="79"/>
      <c r="I671" s="79"/>
      <c r="J671" s="79"/>
    </row>
    <row r="672" spans="2:10" x14ac:dyDescent="0.25">
      <c r="B672" s="79"/>
      <c r="C672" s="79"/>
      <c r="D672" s="79"/>
      <c r="E672" s="79"/>
      <c r="F672" s="79"/>
      <c r="G672" s="80"/>
      <c r="H672" s="79"/>
      <c r="I672" s="79"/>
      <c r="J672" s="79"/>
    </row>
    <row r="673" spans="2:10" x14ac:dyDescent="0.25">
      <c r="B673" s="79"/>
      <c r="C673" s="79"/>
      <c r="D673" s="79"/>
      <c r="E673" s="79"/>
      <c r="F673" s="79"/>
      <c r="G673" s="80"/>
      <c r="H673" s="79"/>
      <c r="I673" s="79"/>
      <c r="J673" s="79"/>
    </row>
    <row r="674" spans="2:10" x14ac:dyDescent="0.25">
      <c r="B674" s="79"/>
      <c r="C674" s="79"/>
      <c r="D674" s="79"/>
      <c r="E674" s="79"/>
      <c r="F674" s="79"/>
      <c r="G674" s="80"/>
      <c r="H674" s="79"/>
      <c r="I674" s="79"/>
      <c r="J674" s="79"/>
    </row>
    <row r="675" spans="2:10" x14ac:dyDescent="0.25">
      <c r="B675" s="79"/>
      <c r="C675" s="79"/>
      <c r="D675" s="79"/>
      <c r="E675" s="79"/>
      <c r="F675" s="79"/>
      <c r="G675" s="80"/>
      <c r="H675" s="79"/>
      <c r="I675" s="79"/>
      <c r="J675" s="79"/>
    </row>
    <row r="676" spans="2:10" x14ac:dyDescent="0.25">
      <c r="B676" s="79"/>
      <c r="C676" s="79"/>
      <c r="D676" s="79"/>
      <c r="E676" s="79"/>
      <c r="F676" s="79"/>
      <c r="G676" s="80"/>
      <c r="H676" s="79"/>
      <c r="I676" s="79"/>
      <c r="J676" s="79"/>
    </row>
    <row r="677" spans="2:10" x14ac:dyDescent="0.25">
      <c r="B677" s="79"/>
      <c r="C677" s="79"/>
      <c r="D677" s="79"/>
      <c r="E677" s="79"/>
      <c r="F677" s="79"/>
      <c r="G677" s="80"/>
      <c r="H677" s="79"/>
      <c r="I677" s="79"/>
      <c r="J677" s="79"/>
    </row>
    <row r="678" spans="2:10" x14ac:dyDescent="0.25">
      <c r="B678" s="79"/>
      <c r="C678" s="79"/>
      <c r="D678" s="79"/>
      <c r="E678" s="79"/>
      <c r="F678" s="79"/>
      <c r="G678" s="80"/>
      <c r="H678" s="79"/>
      <c r="I678" s="79"/>
      <c r="J678" s="79"/>
    </row>
    <row r="679" spans="2:10" x14ac:dyDescent="0.25">
      <c r="B679" s="79"/>
      <c r="C679" s="79"/>
      <c r="D679" s="79"/>
      <c r="E679" s="79"/>
      <c r="F679" s="79"/>
      <c r="G679" s="80"/>
      <c r="H679" s="79"/>
      <c r="I679" s="79"/>
      <c r="J679" s="79"/>
    </row>
    <row r="680" spans="2:10" x14ac:dyDescent="0.25">
      <c r="B680" s="79"/>
      <c r="C680" s="79"/>
      <c r="D680" s="79"/>
      <c r="E680" s="79"/>
      <c r="F680" s="79"/>
      <c r="G680" s="80"/>
      <c r="H680" s="79"/>
      <c r="I680" s="79"/>
      <c r="J680" s="79"/>
    </row>
    <row r="681" spans="2:10" x14ac:dyDescent="0.25">
      <c r="B681" s="79"/>
      <c r="C681" s="79"/>
      <c r="D681" s="79"/>
      <c r="E681" s="79"/>
      <c r="F681" s="79"/>
      <c r="G681" s="80"/>
      <c r="H681" s="79"/>
      <c r="I681" s="79"/>
      <c r="J681" s="79"/>
    </row>
    <row r="682" spans="2:10" x14ac:dyDescent="0.25">
      <c r="B682" s="79"/>
      <c r="C682" s="79"/>
      <c r="D682" s="79"/>
      <c r="E682" s="79"/>
      <c r="F682" s="79"/>
      <c r="G682" s="80"/>
      <c r="H682" s="79"/>
      <c r="I682" s="79"/>
      <c r="J682" s="79"/>
    </row>
    <row r="683" spans="2:10" x14ac:dyDescent="0.25">
      <c r="B683" s="79"/>
      <c r="C683" s="79"/>
      <c r="D683" s="79"/>
      <c r="E683" s="79"/>
      <c r="F683" s="79"/>
      <c r="G683" s="80"/>
      <c r="H683" s="79"/>
      <c r="I683" s="79"/>
      <c r="J683" s="79"/>
    </row>
    <row r="684" spans="2:10" x14ac:dyDescent="0.25">
      <c r="B684" s="79"/>
      <c r="C684" s="79"/>
      <c r="D684" s="79"/>
      <c r="E684" s="79"/>
      <c r="F684" s="79"/>
      <c r="G684" s="80"/>
      <c r="H684" s="79"/>
      <c r="I684" s="79"/>
      <c r="J684" s="79"/>
    </row>
    <row r="685" spans="2:10" x14ac:dyDescent="0.25">
      <c r="B685" s="79"/>
      <c r="C685" s="79"/>
      <c r="D685" s="79"/>
      <c r="E685" s="79"/>
      <c r="F685" s="79"/>
      <c r="G685" s="80"/>
      <c r="H685" s="79"/>
      <c r="I685" s="79"/>
      <c r="J685" s="79"/>
    </row>
    <row r="686" spans="2:10" x14ac:dyDescent="0.25">
      <c r="B686" s="79"/>
      <c r="C686" s="79"/>
      <c r="D686" s="79"/>
      <c r="E686" s="79"/>
      <c r="F686" s="79"/>
      <c r="G686" s="80"/>
      <c r="H686" s="79"/>
      <c r="I686" s="79"/>
      <c r="J686" s="79"/>
    </row>
    <row r="687" spans="2:10" x14ac:dyDescent="0.25">
      <c r="B687" s="79"/>
      <c r="C687" s="79"/>
      <c r="D687" s="79"/>
      <c r="E687" s="79"/>
      <c r="F687" s="79"/>
      <c r="G687" s="80"/>
      <c r="H687" s="79"/>
      <c r="I687" s="79"/>
      <c r="J687" s="79"/>
    </row>
    <row r="688" spans="2:10" x14ac:dyDescent="0.25">
      <c r="B688" s="79"/>
      <c r="C688" s="79"/>
      <c r="D688" s="79"/>
      <c r="E688" s="79"/>
      <c r="F688" s="79"/>
      <c r="G688" s="80"/>
      <c r="H688" s="79"/>
      <c r="I688" s="79"/>
      <c r="J688" s="79"/>
    </row>
    <row r="689" spans="2:10" x14ac:dyDescent="0.25">
      <c r="B689" s="79"/>
      <c r="C689" s="79"/>
      <c r="D689" s="79"/>
      <c r="E689" s="79"/>
      <c r="F689" s="79"/>
      <c r="G689" s="80"/>
      <c r="H689" s="79"/>
      <c r="I689" s="79"/>
      <c r="J689" s="79"/>
    </row>
    <row r="690" spans="2:10" x14ac:dyDescent="0.25">
      <c r="B690" s="79"/>
      <c r="C690" s="79"/>
      <c r="D690" s="79"/>
      <c r="E690" s="79"/>
      <c r="F690" s="79"/>
      <c r="G690" s="80"/>
      <c r="H690" s="79"/>
      <c r="I690" s="79"/>
      <c r="J690" s="79"/>
    </row>
    <row r="691" spans="2:10" x14ac:dyDescent="0.25">
      <c r="B691" s="79"/>
      <c r="C691" s="79"/>
      <c r="D691" s="79"/>
      <c r="E691" s="79"/>
      <c r="F691" s="79"/>
      <c r="G691" s="80"/>
      <c r="H691" s="79"/>
      <c r="I691" s="79"/>
      <c r="J691" s="79"/>
    </row>
    <row r="692" spans="2:10" x14ac:dyDescent="0.25">
      <c r="B692" s="79"/>
      <c r="C692" s="79"/>
      <c r="D692" s="79"/>
      <c r="E692" s="79"/>
      <c r="F692" s="79"/>
      <c r="G692" s="80"/>
      <c r="H692" s="79"/>
      <c r="I692" s="79"/>
      <c r="J692" s="79"/>
    </row>
    <row r="693" spans="2:10" x14ac:dyDescent="0.25">
      <c r="B693" s="79"/>
      <c r="C693" s="79"/>
      <c r="D693" s="79"/>
      <c r="E693" s="79"/>
      <c r="F693" s="79"/>
      <c r="G693" s="80"/>
      <c r="H693" s="79"/>
      <c r="I693" s="79"/>
      <c r="J693" s="79"/>
    </row>
    <row r="694" spans="2:10" x14ac:dyDescent="0.25">
      <c r="B694" s="79"/>
      <c r="C694" s="79"/>
      <c r="D694" s="79"/>
      <c r="E694" s="79"/>
      <c r="F694" s="79"/>
      <c r="G694" s="80"/>
      <c r="H694" s="79"/>
      <c r="I694" s="79"/>
      <c r="J694" s="79"/>
    </row>
    <row r="695" spans="2:10" x14ac:dyDescent="0.25">
      <c r="B695" s="79"/>
      <c r="C695" s="79"/>
      <c r="D695" s="79"/>
      <c r="E695" s="79"/>
      <c r="F695" s="79"/>
      <c r="G695" s="80"/>
      <c r="H695" s="79"/>
      <c r="I695" s="79"/>
      <c r="J695" s="79"/>
    </row>
    <row r="696" spans="2:10" x14ac:dyDescent="0.25">
      <c r="B696" s="79"/>
      <c r="C696" s="79"/>
      <c r="D696" s="79"/>
      <c r="E696" s="79"/>
      <c r="F696" s="79"/>
      <c r="G696" s="80"/>
      <c r="H696" s="79"/>
      <c r="I696" s="79"/>
      <c r="J696" s="79"/>
    </row>
    <row r="697" spans="2:10" x14ac:dyDescent="0.25">
      <c r="B697" s="79"/>
      <c r="C697" s="79"/>
      <c r="D697" s="79"/>
      <c r="E697" s="79"/>
      <c r="F697" s="79"/>
      <c r="G697" s="80"/>
      <c r="H697" s="79"/>
      <c r="I697" s="79"/>
      <c r="J697" s="79"/>
    </row>
    <row r="698" spans="2:10" x14ac:dyDescent="0.25">
      <c r="B698" s="79"/>
      <c r="C698" s="79"/>
      <c r="D698" s="79"/>
      <c r="E698" s="79"/>
      <c r="F698" s="79"/>
      <c r="G698" s="80"/>
      <c r="H698" s="79"/>
      <c r="I698" s="79"/>
      <c r="J698" s="79"/>
    </row>
    <row r="699" spans="2:10" x14ac:dyDescent="0.25">
      <c r="B699" s="79"/>
      <c r="C699" s="79"/>
      <c r="D699" s="79"/>
      <c r="E699" s="79"/>
      <c r="F699" s="79"/>
      <c r="G699" s="80"/>
      <c r="H699" s="79"/>
      <c r="I699" s="79"/>
      <c r="J699" s="79"/>
    </row>
    <row r="700" spans="2:10" x14ac:dyDescent="0.25">
      <c r="B700" s="79"/>
      <c r="C700" s="79"/>
      <c r="D700" s="79"/>
      <c r="E700" s="79"/>
      <c r="F700" s="79"/>
      <c r="G700" s="80"/>
      <c r="H700" s="79"/>
      <c r="I700" s="79"/>
      <c r="J700" s="79"/>
    </row>
    <row r="701" spans="2:10" x14ac:dyDescent="0.25">
      <c r="B701" s="79"/>
      <c r="C701" s="79"/>
      <c r="D701" s="79"/>
      <c r="E701" s="79"/>
      <c r="F701" s="79"/>
      <c r="G701" s="80"/>
      <c r="H701" s="79"/>
      <c r="I701" s="79"/>
      <c r="J701" s="79"/>
    </row>
    <row r="702" spans="2:10" x14ac:dyDescent="0.25">
      <c r="B702" s="79"/>
      <c r="C702" s="79"/>
      <c r="D702" s="79"/>
      <c r="E702" s="79"/>
      <c r="F702" s="79"/>
      <c r="G702" s="80"/>
      <c r="H702" s="79"/>
      <c r="I702" s="79"/>
      <c r="J702" s="79"/>
    </row>
    <row r="703" spans="2:10" x14ac:dyDescent="0.25">
      <c r="B703" s="79"/>
      <c r="C703" s="79"/>
      <c r="D703" s="79"/>
      <c r="E703" s="79"/>
      <c r="F703" s="79"/>
      <c r="G703" s="80"/>
      <c r="H703" s="79"/>
      <c r="I703" s="79"/>
      <c r="J703" s="79"/>
    </row>
    <row r="704" spans="2:10" x14ac:dyDescent="0.25">
      <c r="B704" s="79"/>
      <c r="C704" s="79"/>
      <c r="D704" s="79"/>
      <c r="E704" s="79"/>
      <c r="F704" s="79"/>
      <c r="G704" s="80"/>
      <c r="H704" s="79"/>
      <c r="I704" s="79"/>
      <c r="J704" s="79"/>
    </row>
    <row r="705" spans="2:10" x14ac:dyDescent="0.25">
      <c r="B705" s="79"/>
      <c r="C705" s="79"/>
      <c r="D705" s="79"/>
      <c r="E705" s="79"/>
      <c r="F705" s="79"/>
      <c r="G705" s="80"/>
      <c r="H705" s="79"/>
      <c r="I705" s="79"/>
      <c r="J705" s="79"/>
    </row>
    <row r="706" spans="2:10" x14ac:dyDescent="0.25">
      <c r="B706" s="79"/>
      <c r="C706" s="79"/>
      <c r="D706" s="79"/>
      <c r="E706" s="79"/>
      <c r="F706" s="79"/>
      <c r="G706" s="80"/>
      <c r="H706" s="79"/>
      <c r="I706" s="79"/>
      <c r="J706" s="79"/>
    </row>
    <row r="707" spans="2:10" x14ac:dyDescent="0.25">
      <c r="B707" s="79"/>
      <c r="C707" s="79"/>
      <c r="D707" s="79"/>
      <c r="E707" s="79"/>
      <c r="F707" s="79"/>
      <c r="G707" s="80"/>
      <c r="H707" s="79"/>
      <c r="I707" s="79"/>
      <c r="J707" s="79"/>
    </row>
    <row r="708" spans="2:10" x14ac:dyDescent="0.25">
      <c r="B708" s="79"/>
      <c r="C708" s="79"/>
      <c r="D708" s="79"/>
      <c r="E708" s="79"/>
      <c r="F708" s="79"/>
      <c r="G708" s="80"/>
      <c r="H708" s="79"/>
      <c r="I708" s="79"/>
      <c r="J708" s="79"/>
    </row>
    <row r="709" spans="2:10" x14ac:dyDescent="0.25">
      <c r="B709" s="79"/>
      <c r="C709" s="79"/>
      <c r="D709" s="79"/>
      <c r="E709" s="79"/>
      <c r="F709" s="79"/>
      <c r="G709" s="80"/>
      <c r="H709" s="79"/>
      <c r="I709" s="79"/>
      <c r="J709" s="79"/>
    </row>
    <row r="710" spans="2:10" x14ac:dyDescent="0.25">
      <c r="B710" s="79"/>
      <c r="C710" s="79"/>
      <c r="D710" s="79"/>
      <c r="E710" s="79"/>
      <c r="F710" s="79"/>
      <c r="G710" s="80"/>
      <c r="H710" s="79"/>
      <c r="I710" s="79"/>
      <c r="J710" s="79"/>
    </row>
    <row r="711" spans="2:10" x14ac:dyDescent="0.25">
      <c r="B711" s="79"/>
      <c r="C711" s="79"/>
      <c r="D711" s="79"/>
      <c r="E711" s="79"/>
      <c r="F711" s="79"/>
      <c r="G711" s="80"/>
      <c r="H711" s="79"/>
      <c r="I711" s="79"/>
      <c r="J711" s="79"/>
    </row>
    <row r="712" spans="2:10" x14ac:dyDescent="0.25">
      <c r="B712" s="79"/>
      <c r="C712" s="79"/>
      <c r="D712" s="79"/>
      <c r="E712" s="79"/>
      <c r="F712" s="79"/>
      <c r="G712" s="80"/>
      <c r="H712" s="79"/>
      <c r="I712" s="79"/>
      <c r="J712" s="79"/>
    </row>
    <row r="713" spans="2:10" x14ac:dyDescent="0.25">
      <c r="B713" s="79"/>
      <c r="C713" s="79"/>
      <c r="D713" s="79"/>
      <c r="E713" s="79"/>
      <c r="F713" s="79"/>
      <c r="G713" s="80"/>
      <c r="H713" s="79"/>
      <c r="I713" s="79"/>
      <c r="J713" s="79"/>
    </row>
    <row r="714" spans="2:10" x14ac:dyDescent="0.25">
      <c r="B714" s="79"/>
      <c r="C714" s="79"/>
      <c r="D714" s="79"/>
      <c r="E714" s="79"/>
      <c r="F714" s="79"/>
      <c r="G714" s="80"/>
      <c r="H714" s="79"/>
      <c r="I714" s="79"/>
      <c r="J714" s="79"/>
    </row>
    <row r="715" spans="2:10" x14ac:dyDescent="0.25">
      <c r="B715" s="79"/>
      <c r="C715" s="79"/>
      <c r="D715" s="79"/>
      <c r="E715" s="79"/>
      <c r="F715" s="79"/>
      <c r="G715" s="80"/>
      <c r="H715" s="79"/>
      <c r="I715" s="79"/>
      <c r="J715" s="79"/>
    </row>
    <row r="716" spans="2:10" x14ac:dyDescent="0.25">
      <c r="B716" s="79"/>
      <c r="C716" s="79"/>
      <c r="D716" s="79"/>
      <c r="E716" s="79"/>
      <c r="F716" s="79"/>
      <c r="G716" s="80"/>
      <c r="H716" s="79"/>
      <c r="I716" s="79"/>
      <c r="J716" s="79"/>
    </row>
    <row r="717" spans="2:10" x14ac:dyDescent="0.25">
      <c r="B717" s="79"/>
      <c r="C717" s="79"/>
      <c r="D717" s="79"/>
      <c r="E717" s="79"/>
      <c r="F717" s="79"/>
      <c r="G717" s="80"/>
      <c r="H717" s="79"/>
      <c r="I717" s="79"/>
      <c r="J717" s="79"/>
    </row>
    <row r="718" spans="2:10" x14ac:dyDescent="0.25">
      <c r="B718" s="79"/>
      <c r="C718" s="79"/>
      <c r="D718" s="79"/>
      <c r="E718" s="79"/>
      <c r="F718" s="79"/>
      <c r="G718" s="80"/>
      <c r="H718" s="79"/>
      <c r="I718" s="79"/>
      <c r="J718" s="79"/>
    </row>
    <row r="719" spans="2:10" x14ac:dyDescent="0.25">
      <c r="B719" s="79"/>
      <c r="C719" s="79"/>
      <c r="D719" s="79"/>
      <c r="E719" s="79"/>
      <c r="F719" s="79"/>
      <c r="G719" s="80"/>
      <c r="H719" s="79"/>
      <c r="I719" s="79"/>
      <c r="J719" s="79"/>
    </row>
    <row r="720" spans="2:10" x14ac:dyDescent="0.25">
      <c r="B720" s="79"/>
      <c r="C720" s="79"/>
      <c r="D720" s="79"/>
      <c r="E720" s="79"/>
      <c r="F720" s="79"/>
      <c r="G720" s="80"/>
      <c r="H720" s="79"/>
      <c r="I720" s="79"/>
      <c r="J720" s="79"/>
    </row>
    <row r="721" spans="2:10" x14ac:dyDescent="0.25">
      <c r="B721" s="79"/>
      <c r="C721" s="79"/>
      <c r="D721" s="79"/>
      <c r="E721" s="79"/>
      <c r="F721" s="79"/>
      <c r="G721" s="80"/>
      <c r="H721" s="79"/>
      <c r="I721" s="79"/>
      <c r="J721" s="79"/>
    </row>
    <row r="722" spans="2:10" x14ac:dyDescent="0.25">
      <c r="B722" s="79"/>
      <c r="C722" s="79"/>
      <c r="D722" s="79"/>
      <c r="E722" s="79"/>
      <c r="F722" s="79"/>
      <c r="G722" s="80"/>
      <c r="H722" s="79"/>
      <c r="I722" s="79"/>
      <c r="J722" s="79"/>
    </row>
    <row r="723" spans="2:10" x14ac:dyDescent="0.25">
      <c r="B723" s="79"/>
      <c r="C723" s="79"/>
      <c r="D723" s="79"/>
      <c r="E723" s="79"/>
      <c r="F723" s="79"/>
      <c r="G723" s="80"/>
      <c r="H723" s="79"/>
      <c r="I723" s="79"/>
      <c r="J723" s="79"/>
    </row>
    <row r="724" spans="2:10" x14ac:dyDescent="0.25">
      <c r="B724" s="79"/>
      <c r="C724" s="79"/>
      <c r="D724" s="79"/>
      <c r="E724" s="79"/>
      <c r="F724" s="79"/>
      <c r="G724" s="80"/>
      <c r="H724" s="79"/>
      <c r="I724" s="79"/>
      <c r="J724" s="79"/>
    </row>
    <row r="725" spans="2:10" x14ac:dyDescent="0.25">
      <c r="B725" s="79"/>
      <c r="C725" s="79"/>
      <c r="D725" s="79"/>
      <c r="E725" s="79"/>
      <c r="F725" s="79"/>
      <c r="G725" s="80"/>
      <c r="H725" s="79"/>
      <c r="I725" s="79"/>
      <c r="J725" s="79"/>
    </row>
    <row r="726" spans="2:10" x14ac:dyDescent="0.25">
      <c r="B726" s="79"/>
      <c r="C726" s="79"/>
      <c r="D726" s="79"/>
      <c r="E726" s="79"/>
      <c r="F726" s="79"/>
      <c r="G726" s="80"/>
      <c r="H726" s="79"/>
      <c r="I726" s="79"/>
      <c r="J726" s="79"/>
    </row>
    <row r="727" spans="2:10" x14ac:dyDescent="0.25">
      <c r="B727" s="79"/>
      <c r="C727" s="79"/>
      <c r="D727" s="79"/>
      <c r="E727" s="79"/>
      <c r="F727" s="79"/>
      <c r="G727" s="80"/>
      <c r="H727" s="79"/>
      <c r="I727" s="79"/>
      <c r="J727" s="79"/>
    </row>
    <row r="728" spans="2:10" x14ac:dyDescent="0.25">
      <c r="B728" s="79"/>
      <c r="C728" s="79"/>
      <c r="D728" s="79"/>
      <c r="E728" s="79"/>
      <c r="F728" s="79"/>
      <c r="G728" s="80"/>
      <c r="H728" s="79"/>
      <c r="I728" s="79"/>
      <c r="J728" s="79"/>
    </row>
    <row r="729" spans="2:10" x14ac:dyDescent="0.25">
      <c r="B729" s="79"/>
      <c r="C729" s="79"/>
      <c r="D729" s="79"/>
      <c r="E729" s="79"/>
      <c r="F729" s="79"/>
      <c r="G729" s="80"/>
      <c r="H729" s="79"/>
      <c r="I729" s="79"/>
      <c r="J729" s="79"/>
    </row>
    <row r="730" spans="2:10" x14ac:dyDescent="0.25">
      <c r="B730" s="79"/>
      <c r="C730" s="79"/>
      <c r="D730" s="79"/>
      <c r="E730" s="79"/>
      <c r="F730" s="79"/>
      <c r="G730" s="80"/>
      <c r="H730" s="79"/>
      <c r="I730" s="79"/>
      <c r="J730" s="79"/>
    </row>
    <row r="731" spans="2:10" x14ac:dyDescent="0.25">
      <c r="B731" s="79"/>
      <c r="C731" s="79"/>
      <c r="D731" s="79"/>
      <c r="E731" s="79"/>
      <c r="F731" s="79"/>
      <c r="G731" s="80"/>
      <c r="H731" s="79"/>
      <c r="I731" s="79"/>
      <c r="J731" s="79"/>
    </row>
    <row r="732" spans="2:10" x14ac:dyDescent="0.25">
      <c r="B732" s="79"/>
      <c r="C732" s="79"/>
      <c r="D732" s="79"/>
      <c r="E732" s="79"/>
      <c r="F732" s="79"/>
      <c r="G732" s="80"/>
      <c r="H732" s="79"/>
      <c r="I732" s="79"/>
      <c r="J732" s="79"/>
    </row>
    <row r="733" spans="2:10" x14ac:dyDescent="0.25">
      <c r="B733" s="79"/>
      <c r="C733" s="79"/>
      <c r="D733" s="79"/>
      <c r="E733" s="79"/>
      <c r="F733" s="79"/>
      <c r="G733" s="80"/>
      <c r="H733" s="79"/>
      <c r="I733" s="79"/>
      <c r="J733" s="79"/>
    </row>
    <row r="734" spans="2:10" x14ac:dyDescent="0.25">
      <c r="B734" s="79"/>
      <c r="C734" s="79"/>
      <c r="D734" s="79"/>
      <c r="E734" s="79"/>
      <c r="F734" s="79"/>
      <c r="G734" s="80"/>
      <c r="H734" s="79"/>
      <c r="I734" s="79"/>
      <c r="J734" s="79"/>
    </row>
    <row r="735" spans="2:10" x14ac:dyDescent="0.25">
      <c r="B735" s="79"/>
      <c r="C735" s="79"/>
      <c r="D735" s="79"/>
      <c r="E735" s="79"/>
      <c r="F735" s="79"/>
      <c r="G735" s="80"/>
      <c r="H735" s="79"/>
      <c r="I735" s="79"/>
      <c r="J735" s="79"/>
    </row>
    <row r="736" spans="2:10" x14ac:dyDescent="0.25">
      <c r="B736" s="79"/>
      <c r="C736" s="79"/>
      <c r="D736" s="79"/>
      <c r="E736" s="79"/>
      <c r="F736" s="79"/>
      <c r="G736" s="80"/>
      <c r="H736" s="79"/>
      <c r="I736" s="79"/>
      <c r="J736" s="79"/>
    </row>
    <row r="737" spans="2:10" x14ac:dyDescent="0.25">
      <c r="B737" s="79"/>
      <c r="C737" s="79"/>
      <c r="D737" s="79"/>
      <c r="E737" s="79"/>
      <c r="F737" s="79"/>
      <c r="G737" s="80"/>
      <c r="H737" s="79"/>
      <c r="I737" s="79"/>
      <c r="J737" s="79"/>
    </row>
    <row r="738" spans="2:10" x14ac:dyDescent="0.25">
      <c r="B738" s="79"/>
      <c r="C738" s="79"/>
      <c r="D738" s="79"/>
      <c r="E738" s="79"/>
      <c r="F738" s="79"/>
      <c r="G738" s="80"/>
      <c r="H738" s="79"/>
      <c r="I738" s="79"/>
      <c r="J738" s="79"/>
    </row>
    <row r="739" spans="2:10" x14ac:dyDescent="0.25">
      <c r="B739" s="79"/>
      <c r="C739" s="79"/>
      <c r="D739" s="79"/>
      <c r="E739" s="79"/>
      <c r="F739" s="79"/>
      <c r="G739" s="80"/>
      <c r="H739" s="79"/>
      <c r="I739" s="79"/>
      <c r="J739" s="79"/>
    </row>
    <row r="740" spans="2:10" x14ac:dyDescent="0.25">
      <c r="B740" s="79"/>
      <c r="C740" s="79"/>
      <c r="D740" s="79"/>
      <c r="E740" s="79"/>
      <c r="F740" s="79"/>
      <c r="G740" s="80"/>
      <c r="H740" s="79"/>
      <c r="I740" s="79"/>
      <c r="J740" s="79"/>
    </row>
    <row r="741" spans="2:10" x14ac:dyDescent="0.25">
      <c r="B741" s="79"/>
      <c r="C741" s="79"/>
      <c r="D741" s="79"/>
      <c r="E741" s="79"/>
      <c r="F741" s="79"/>
      <c r="G741" s="80"/>
      <c r="H741" s="79"/>
      <c r="I741" s="79"/>
      <c r="J741" s="79"/>
    </row>
    <row r="742" spans="2:10" x14ac:dyDescent="0.25">
      <c r="B742" s="79"/>
      <c r="C742" s="79"/>
      <c r="D742" s="79"/>
      <c r="E742" s="79"/>
      <c r="F742" s="79"/>
      <c r="G742" s="80"/>
      <c r="H742" s="79"/>
      <c r="I742" s="79"/>
      <c r="J742" s="79"/>
    </row>
    <row r="743" spans="2:10" x14ac:dyDescent="0.25">
      <c r="B743" s="79"/>
      <c r="C743" s="79"/>
      <c r="D743" s="79"/>
      <c r="E743" s="79"/>
      <c r="F743" s="79"/>
      <c r="G743" s="80"/>
      <c r="H743" s="79"/>
      <c r="I743" s="79"/>
      <c r="J743" s="79"/>
    </row>
    <row r="744" spans="2:10" x14ac:dyDescent="0.25">
      <c r="B744" s="79"/>
      <c r="C744" s="79"/>
      <c r="D744" s="79"/>
      <c r="E744" s="79"/>
      <c r="F744" s="79"/>
      <c r="G744" s="80"/>
      <c r="H744" s="79"/>
      <c r="I744" s="79"/>
      <c r="J744" s="79"/>
    </row>
    <row r="745" spans="2:10" x14ac:dyDescent="0.25">
      <c r="B745" s="79"/>
      <c r="C745" s="79"/>
      <c r="D745" s="79"/>
      <c r="E745" s="79"/>
      <c r="F745" s="79"/>
      <c r="G745" s="80"/>
      <c r="H745" s="79"/>
      <c r="I745" s="79"/>
      <c r="J745" s="79"/>
    </row>
    <row r="746" spans="2:10" x14ac:dyDescent="0.25">
      <c r="B746" s="79"/>
      <c r="C746" s="79"/>
      <c r="D746" s="79"/>
      <c r="E746" s="79"/>
      <c r="F746" s="79"/>
      <c r="G746" s="80"/>
      <c r="H746" s="79"/>
      <c r="I746" s="79"/>
      <c r="J746" s="79"/>
    </row>
    <row r="747" spans="2:10" x14ac:dyDescent="0.25">
      <c r="B747" s="79"/>
      <c r="C747" s="79"/>
      <c r="D747" s="79"/>
      <c r="E747" s="79"/>
      <c r="F747" s="79"/>
      <c r="G747" s="80"/>
      <c r="H747" s="79"/>
      <c r="I747" s="79"/>
      <c r="J747" s="79"/>
    </row>
    <row r="748" spans="2:10" x14ac:dyDescent="0.25">
      <c r="B748" s="79"/>
      <c r="C748" s="79"/>
      <c r="D748" s="79"/>
      <c r="E748" s="79"/>
      <c r="F748" s="79"/>
      <c r="G748" s="80"/>
      <c r="H748" s="79"/>
      <c r="I748" s="79"/>
      <c r="J748" s="79"/>
    </row>
    <row r="749" spans="2:10" x14ac:dyDescent="0.25">
      <c r="B749" s="79"/>
      <c r="C749" s="79"/>
      <c r="D749" s="79"/>
      <c r="E749" s="79"/>
      <c r="F749" s="79"/>
      <c r="G749" s="80"/>
      <c r="H749" s="79"/>
      <c r="I749" s="79"/>
      <c r="J749" s="79"/>
    </row>
    <row r="750" spans="2:10" x14ac:dyDescent="0.25">
      <c r="B750" s="79"/>
      <c r="C750" s="79"/>
      <c r="D750" s="79"/>
      <c r="E750" s="79"/>
      <c r="F750" s="79"/>
      <c r="G750" s="80"/>
      <c r="H750" s="79"/>
      <c r="I750" s="79"/>
      <c r="J750" s="79"/>
    </row>
    <row r="751" spans="2:10" x14ac:dyDescent="0.25">
      <c r="B751" s="79"/>
      <c r="C751" s="79"/>
      <c r="D751" s="79"/>
      <c r="E751" s="79"/>
      <c r="F751" s="79"/>
      <c r="G751" s="80"/>
      <c r="H751" s="79"/>
      <c r="I751" s="79"/>
      <c r="J751" s="79"/>
    </row>
    <row r="752" spans="2:10" x14ac:dyDescent="0.25">
      <c r="B752" s="79"/>
      <c r="C752" s="79"/>
      <c r="D752" s="79"/>
      <c r="E752" s="79"/>
      <c r="F752" s="79"/>
      <c r="G752" s="80"/>
      <c r="H752" s="79"/>
      <c r="I752" s="79"/>
      <c r="J752" s="79"/>
    </row>
    <row r="753" spans="2:10" x14ac:dyDescent="0.25">
      <c r="B753" s="79"/>
      <c r="C753" s="79"/>
      <c r="D753" s="79"/>
      <c r="E753" s="79"/>
      <c r="F753" s="79"/>
      <c r="G753" s="80"/>
      <c r="H753" s="79"/>
      <c r="I753" s="79"/>
      <c r="J753" s="79"/>
    </row>
    <row r="754" spans="2:10" x14ac:dyDescent="0.25">
      <c r="B754" s="79"/>
      <c r="C754" s="79"/>
      <c r="D754" s="79"/>
      <c r="E754" s="79"/>
      <c r="F754" s="79"/>
      <c r="G754" s="80"/>
      <c r="H754" s="79"/>
      <c r="I754" s="79"/>
      <c r="J754" s="79"/>
    </row>
    <row r="755" spans="2:10" x14ac:dyDescent="0.25">
      <c r="B755" s="79"/>
      <c r="C755" s="79"/>
      <c r="D755" s="79"/>
      <c r="E755" s="79"/>
      <c r="F755" s="79"/>
      <c r="G755" s="80"/>
      <c r="H755" s="79"/>
      <c r="I755" s="79"/>
      <c r="J755" s="79"/>
    </row>
    <row r="756" spans="2:10" x14ac:dyDescent="0.25">
      <c r="B756" s="79"/>
      <c r="C756" s="79"/>
      <c r="D756" s="79"/>
      <c r="E756" s="79"/>
      <c r="F756" s="79"/>
      <c r="G756" s="80"/>
      <c r="H756" s="79"/>
      <c r="I756" s="79"/>
      <c r="J756" s="79"/>
    </row>
    <row r="757" spans="2:10" x14ac:dyDescent="0.25">
      <c r="B757" s="79"/>
      <c r="C757" s="79"/>
      <c r="D757" s="79"/>
      <c r="E757" s="79"/>
      <c r="F757" s="79"/>
      <c r="G757" s="80"/>
      <c r="H757" s="79"/>
      <c r="I757" s="79"/>
      <c r="J757" s="79"/>
    </row>
    <row r="758" spans="2:10" x14ac:dyDescent="0.25">
      <c r="B758" s="79"/>
      <c r="C758" s="79"/>
      <c r="D758" s="79"/>
      <c r="E758" s="79"/>
      <c r="F758" s="79"/>
      <c r="G758" s="80"/>
      <c r="H758" s="79"/>
      <c r="I758" s="79"/>
      <c r="J758" s="79"/>
    </row>
    <row r="759" spans="2:10" x14ac:dyDescent="0.25">
      <c r="B759" s="79"/>
      <c r="C759" s="79"/>
      <c r="D759" s="79"/>
      <c r="E759" s="79"/>
      <c r="F759" s="79"/>
      <c r="G759" s="80"/>
      <c r="H759" s="79"/>
      <c r="I759" s="79"/>
      <c r="J759" s="79"/>
    </row>
    <row r="760" spans="2:10" x14ac:dyDescent="0.25">
      <c r="B760" s="79"/>
      <c r="C760" s="79"/>
      <c r="D760" s="79"/>
      <c r="E760" s="79"/>
      <c r="F760" s="79"/>
      <c r="G760" s="80"/>
      <c r="H760" s="79"/>
      <c r="I760" s="79"/>
      <c r="J760" s="79"/>
    </row>
    <row r="761" spans="2:10" x14ac:dyDescent="0.25">
      <c r="B761" s="79"/>
      <c r="C761" s="79"/>
      <c r="D761" s="79"/>
      <c r="E761" s="79"/>
      <c r="F761" s="79"/>
      <c r="G761" s="80"/>
      <c r="H761" s="79"/>
      <c r="I761" s="79"/>
      <c r="J761" s="79"/>
    </row>
    <row r="762" spans="2:10" x14ac:dyDescent="0.25">
      <c r="B762" s="79"/>
      <c r="C762" s="79"/>
      <c r="D762" s="79"/>
      <c r="E762" s="79"/>
      <c r="F762" s="79"/>
      <c r="G762" s="80"/>
      <c r="H762" s="79"/>
      <c r="I762" s="79"/>
      <c r="J762" s="79"/>
    </row>
    <row r="763" spans="2:10" x14ac:dyDescent="0.25">
      <c r="B763" s="79"/>
      <c r="C763" s="79"/>
      <c r="D763" s="79"/>
      <c r="E763" s="79"/>
      <c r="F763" s="79"/>
      <c r="G763" s="80"/>
      <c r="H763" s="79"/>
      <c r="I763" s="79"/>
      <c r="J763" s="79"/>
    </row>
    <row r="764" spans="2:10" x14ac:dyDescent="0.25">
      <c r="B764" s="79"/>
      <c r="C764" s="79"/>
      <c r="D764" s="79"/>
      <c r="E764" s="79"/>
      <c r="F764" s="79"/>
      <c r="G764" s="80"/>
      <c r="H764" s="79"/>
      <c r="I764" s="79"/>
      <c r="J764" s="79"/>
    </row>
    <row r="765" spans="2:10" x14ac:dyDescent="0.25">
      <c r="B765" s="79"/>
      <c r="C765" s="79"/>
      <c r="D765" s="79"/>
      <c r="E765" s="79"/>
      <c r="F765" s="79"/>
      <c r="G765" s="80"/>
      <c r="H765" s="79"/>
      <c r="I765" s="79"/>
      <c r="J765" s="79"/>
    </row>
    <row r="766" spans="2:10" x14ac:dyDescent="0.25">
      <c r="B766" s="79"/>
      <c r="C766" s="79"/>
      <c r="D766" s="79"/>
      <c r="E766" s="79"/>
      <c r="F766" s="79"/>
      <c r="G766" s="80"/>
      <c r="H766" s="79"/>
      <c r="I766" s="79"/>
      <c r="J766" s="79"/>
    </row>
    <row r="767" spans="2:10" x14ac:dyDescent="0.25">
      <c r="B767" s="79"/>
      <c r="C767" s="79"/>
      <c r="D767" s="79"/>
      <c r="E767" s="79"/>
      <c r="F767" s="79"/>
      <c r="G767" s="80"/>
      <c r="H767" s="79"/>
      <c r="I767" s="79"/>
      <c r="J767" s="79"/>
    </row>
    <row r="768" spans="2:10" x14ac:dyDescent="0.25">
      <c r="B768" s="79"/>
      <c r="C768" s="79"/>
      <c r="D768" s="79"/>
      <c r="E768" s="79"/>
      <c r="F768" s="79"/>
      <c r="G768" s="80"/>
      <c r="H768" s="79"/>
      <c r="I768" s="79"/>
      <c r="J768" s="79"/>
    </row>
    <row r="769" spans="2:10" x14ac:dyDescent="0.25">
      <c r="B769" s="79"/>
      <c r="C769" s="79"/>
      <c r="D769" s="79"/>
      <c r="E769" s="79"/>
      <c r="F769" s="79"/>
      <c r="G769" s="80"/>
      <c r="H769" s="79"/>
      <c r="I769" s="79"/>
      <c r="J769" s="79"/>
    </row>
    <row r="770" spans="2:10" x14ac:dyDescent="0.25">
      <c r="B770" s="79"/>
      <c r="C770" s="79"/>
      <c r="D770" s="79"/>
      <c r="E770" s="79"/>
      <c r="F770" s="79"/>
      <c r="G770" s="80"/>
      <c r="H770" s="79"/>
      <c r="I770" s="79"/>
      <c r="J770" s="79"/>
    </row>
    <row r="771" spans="2:10" x14ac:dyDescent="0.25">
      <c r="B771" s="79"/>
      <c r="C771" s="79"/>
      <c r="D771" s="79"/>
      <c r="E771" s="79"/>
      <c r="F771" s="79"/>
      <c r="G771" s="80"/>
      <c r="H771" s="79"/>
      <c r="I771" s="79"/>
      <c r="J771" s="79"/>
    </row>
    <row r="772" spans="2:10" x14ac:dyDescent="0.25">
      <c r="B772" s="79"/>
      <c r="C772" s="79"/>
      <c r="D772" s="79"/>
      <c r="E772" s="79"/>
      <c r="F772" s="79"/>
      <c r="G772" s="80"/>
      <c r="H772" s="79"/>
      <c r="I772" s="79"/>
      <c r="J772" s="79"/>
    </row>
    <row r="773" spans="2:10" x14ac:dyDescent="0.25">
      <c r="B773" s="79"/>
      <c r="C773" s="79"/>
      <c r="D773" s="79"/>
      <c r="E773" s="79"/>
      <c r="F773" s="79"/>
      <c r="G773" s="80"/>
      <c r="H773" s="79"/>
      <c r="I773" s="79"/>
      <c r="J773" s="79"/>
    </row>
    <row r="774" spans="2:10" x14ac:dyDescent="0.25">
      <c r="B774" s="79"/>
      <c r="C774" s="79"/>
      <c r="D774" s="79"/>
      <c r="E774" s="79"/>
      <c r="F774" s="79"/>
      <c r="G774" s="80"/>
      <c r="H774" s="79"/>
      <c r="I774" s="79"/>
      <c r="J774" s="79"/>
    </row>
    <row r="775" spans="2:10" x14ac:dyDescent="0.25">
      <c r="B775" s="79"/>
      <c r="C775" s="79"/>
      <c r="D775" s="79"/>
      <c r="E775" s="79"/>
      <c r="F775" s="79"/>
      <c r="G775" s="80"/>
      <c r="H775" s="79"/>
      <c r="I775" s="79"/>
      <c r="J775" s="79"/>
    </row>
    <row r="776" spans="2:10" x14ac:dyDescent="0.25">
      <c r="B776" s="79"/>
      <c r="C776" s="79"/>
      <c r="D776" s="79"/>
      <c r="E776" s="79"/>
      <c r="F776" s="79"/>
      <c r="G776" s="80"/>
      <c r="H776" s="79"/>
      <c r="I776" s="79"/>
      <c r="J776" s="79"/>
    </row>
    <row r="777" spans="2:10" x14ac:dyDescent="0.25">
      <c r="B777" s="79"/>
      <c r="C777" s="79"/>
      <c r="D777" s="79"/>
      <c r="E777" s="79"/>
      <c r="F777" s="79"/>
      <c r="G777" s="80"/>
      <c r="H777" s="79"/>
      <c r="I777" s="79"/>
      <c r="J777" s="79"/>
    </row>
    <row r="778" spans="2:10" x14ac:dyDescent="0.25">
      <c r="B778" s="79"/>
      <c r="C778" s="79"/>
      <c r="D778" s="79"/>
      <c r="E778" s="79"/>
      <c r="F778" s="79"/>
      <c r="G778" s="80"/>
      <c r="H778" s="79"/>
      <c r="I778" s="79"/>
      <c r="J778" s="79"/>
    </row>
    <row r="779" spans="2:10" x14ac:dyDescent="0.25">
      <c r="B779" s="79"/>
      <c r="C779" s="79"/>
      <c r="D779" s="79"/>
      <c r="E779" s="79"/>
      <c r="F779" s="79"/>
      <c r="G779" s="80"/>
      <c r="H779" s="79"/>
      <c r="I779" s="79"/>
      <c r="J779" s="79"/>
    </row>
    <row r="780" spans="2:10" x14ac:dyDescent="0.25">
      <c r="B780" s="79"/>
      <c r="C780" s="79"/>
      <c r="D780" s="79"/>
      <c r="E780" s="79"/>
      <c r="F780" s="79"/>
      <c r="G780" s="80"/>
      <c r="H780" s="79"/>
      <c r="I780" s="79"/>
      <c r="J780" s="79"/>
    </row>
    <row r="781" spans="2:10" x14ac:dyDescent="0.25">
      <c r="B781" s="79"/>
      <c r="C781" s="79"/>
      <c r="D781" s="79"/>
      <c r="E781" s="79"/>
      <c r="F781" s="79"/>
      <c r="G781" s="80"/>
      <c r="H781" s="79"/>
      <c r="I781" s="79"/>
      <c r="J781" s="79"/>
    </row>
    <row r="782" spans="2:10" x14ac:dyDescent="0.25">
      <c r="B782" s="79"/>
      <c r="C782" s="79"/>
      <c r="D782" s="79"/>
      <c r="E782" s="79"/>
      <c r="F782" s="79"/>
      <c r="G782" s="80"/>
      <c r="H782" s="79"/>
      <c r="I782" s="79"/>
      <c r="J782" s="79"/>
    </row>
    <row r="783" spans="2:10" x14ac:dyDescent="0.25">
      <c r="B783" s="79"/>
      <c r="C783" s="79"/>
      <c r="D783" s="79"/>
      <c r="E783" s="79"/>
      <c r="F783" s="79"/>
      <c r="G783" s="80"/>
      <c r="H783" s="79"/>
      <c r="I783" s="79"/>
      <c r="J783" s="79"/>
    </row>
    <row r="784" spans="2:10" x14ac:dyDescent="0.25">
      <c r="B784" s="79"/>
      <c r="C784" s="79"/>
      <c r="D784" s="79"/>
      <c r="E784" s="79"/>
      <c r="F784" s="79"/>
      <c r="G784" s="80"/>
      <c r="H784" s="79"/>
      <c r="I784" s="79"/>
      <c r="J784" s="79"/>
    </row>
    <row r="785" spans="2:10" x14ac:dyDescent="0.25">
      <c r="B785" s="79"/>
      <c r="C785" s="79"/>
      <c r="D785" s="79"/>
      <c r="E785" s="79"/>
      <c r="F785" s="79"/>
      <c r="G785" s="80"/>
      <c r="H785" s="79"/>
      <c r="I785" s="79"/>
      <c r="J785" s="79"/>
    </row>
    <row r="786" spans="2:10" x14ac:dyDescent="0.25">
      <c r="B786" s="79"/>
      <c r="C786" s="79"/>
      <c r="D786" s="79"/>
      <c r="E786" s="79"/>
      <c r="F786" s="79"/>
      <c r="G786" s="80"/>
      <c r="H786" s="79"/>
      <c r="I786" s="79"/>
      <c r="J786" s="79"/>
    </row>
    <row r="787" spans="2:10" x14ac:dyDescent="0.25">
      <c r="B787" s="79"/>
      <c r="C787" s="79"/>
      <c r="D787" s="79"/>
      <c r="E787" s="79"/>
      <c r="F787" s="79"/>
      <c r="G787" s="80"/>
      <c r="H787" s="79"/>
      <c r="I787" s="79"/>
      <c r="J787" s="79"/>
    </row>
    <row r="788" spans="2:10" x14ac:dyDescent="0.25">
      <c r="B788" s="79"/>
      <c r="C788" s="79"/>
      <c r="D788" s="79"/>
      <c r="E788" s="79"/>
      <c r="F788" s="79"/>
      <c r="G788" s="80"/>
      <c r="H788" s="79"/>
      <c r="I788" s="79"/>
      <c r="J788" s="79"/>
    </row>
    <row r="789" spans="2:10" x14ac:dyDescent="0.25">
      <c r="B789" s="79"/>
      <c r="C789" s="79"/>
      <c r="D789" s="79"/>
      <c r="E789" s="79"/>
      <c r="F789" s="79"/>
      <c r="G789" s="80"/>
      <c r="H789" s="79"/>
      <c r="I789" s="79"/>
      <c r="J789" s="79"/>
    </row>
    <row r="790" spans="2:10" x14ac:dyDescent="0.25">
      <c r="B790" s="79"/>
      <c r="C790" s="79"/>
      <c r="D790" s="79"/>
      <c r="E790" s="79"/>
      <c r="F790" s="79"/>
      <c r="G790" s="80"/>
      <c r="H790" s="79"/>
      <c r="I790" s="79"/>
      <c r="J790" s="79"/>
    </row>
    <row r="791" spans="2:10" x14ac:dyDescent="0.25">
      <c r="B791" s="79"/>
      <c r="C791" s="79"/>
      <c r="D791" s="79"/>
      <c r="E791" s="79"/>
      <c r="F791" s="79"/>
      <c r="G791" s="80"/>
      <c r="H791" s="79"/>
      <c r="I791" s="79"/>
      <c r="J791" s="79"/>
    </row>
    <row r="792" spans="2:10" x14ac:dyDescent="0.25">
      <c r="B792" s="79"/>
      <c r="C792" s="79"/>
      <c r="D792" s="79"/>
      <c r="E792" s="79"/>
      <c r="F792" s="79"/>
      <c r="G792" s="80"/>
      <c r="H792" s="79"/>
      <c r="I792" s="79"/>
      <c r="J792" s="79"/>
    </row>
    <row r="793" spans="2:10" x14ac:dyDescent="0.25">
      <c r="B793" s="79"/>
      <c r="C793" s="79"/>
      <c r="D793" s="79"/>
      <c r="E793" s="79"/>
      <c r="F793" s="79"/>
      <c r="G793" s="80"/>
      <c r="H793" s="79"/>
      <c r="I793" s="79"/>
      <c r="J793" s="79"/>
    </row>
    <row r="794" spans="2:10" x14ac:dyDescent="0.25">
      <c r="B794" s="79"/>
      <c r="C794" s="79"/>
      <c r="D794" s="79"/>
      <c r="E794" s="79"/>
      <c r="F794" s="79"/>
      <c r="G794" s="80"/>
      <c r="H794" s="79"/>
      <c r="I794" s="79"/>
      <c r="J794" s="79"/>
    </row>
    <row r="795" spans="2:10" x14ac:dyDescent="0.25">
      <c r="B795" s="79"/>
      <c r="C795" s="79"/>
      <c r="D795" s="79"/>
      <c r="E795" s="79"/>
      <c r="F795" s="79"/>
      <c r="G795" s="80"/>
      <c r="H795" s="79"/>
      <c r="I795" s="79"/>
      <c r="J795" s="79"/>
    </row>
    <row r="796" spans="2:10" x14ac:dyDescent="0.25">
      <c r="B796" s="79"/>
      <c r="C796" s="79"/>
      <c r="D796" s="79"/>
      <c r="E796" s="79"/>
      <c r="F796" s="79"/>
      <c r="G796" s="80"/>
      <c r="H796" s="79"/>
      <c r="I796" s="79"/>
      <c r="J796" s="79"/>
    </row>
    <row r="797" spans="2:10" x14ac:dyDescent="0.25">
      <c r="B797" s="79"/>
      <c r="C797" s="79"/>
      <c r="D797" s="79"/>
      <c r="E797" s="79"/>
      <c r="F797" s="79"/>
      <c r="G797" s="80"/>
      <c r="H797" s="79"/>
      <c r="I797" s="79"/>
      <c r="J797" s="79"/>
    </row>
    <row r="798" spans="2:10" x14ac:dyDescent="0.25">
      <c r="B798" s="79"/>
      <c r="C798" s="79"/>
      <c r="D798" s="79"/>
      <c r="E798" s="79"/>
      <c r="F798" s="79"/>
      <c r="G798" s="80"/>
      <c r="H798" s="79"/>
      <c r="I798" s="79"/>
      <c r="J798" s="79"/>
    </row>
    <row r="799" spans="2:10" x14ac:dyDescent="0.25">
      <c r="B799" s="79"/>
      <c r="C799" s="79"/>
      <c r="D799" s="79"/>
      <c r="E799" s="79"/>
      <c r="F799" s="79"/>
      <c r="G799" s="80"/>
      <c r="H799" s="79"/>
      <c r="I799" s="79"/>
      <c r="J799" s="79"/>
    </row>
    <row r="800" spans="2:10" x14ac:dyDescent="0.25">
      <c r="B800" s="79"/>
      <c r="C800" s="79"/>
      <c r="D800" s="79"/>
      <c r="E800" s="79"/>
      <c r="F800" s="79"/>
      <c r="G800" s="80"/>
      <c r="H800" s="79"/>
      <c r="I800" s="79"/>
      <c r="J800" s="79"/>
    </row>
    <row r="801" spans="2:10" x14ac:dyDescent="0.25">
      <c r="B801" s="79"/>
      <c r="C801" s="79"/>
      <c r="D801" s="79"/>
      <c r="E801" s="79"/>
      <c r="F801" s="79"/>
      <c r="G801" s="80"/>
      <c r="H801" s="79"/>
      <c r="I801" s="79"/>
      <c r="J801" s="79"/>
    </row>
    <row r="802" spans="2:10" x14ac:dyDescent="0.25">
      <c r="B802" s="79"/>
      <c r="C802" s="79"/>
      <c r="D802" s="79"/>
      <c r="E802" s="79"/>
      <c r="F802" s="79"/>
      <c r="G802" s="80"/>
      <c r="H802" s="79"/>
      <c r="I802" s="79"/>
      <c r="J802" s="79"/>
    </row>
    <row r="803" spans="2:10" x14ac:dyDescent="0.25">
      <c r="B803" s="79"/>
      <c r="C803" s="79"/>
      <c r="D803" s="79"/>
      <c r="E803" s="79"/>
      <c r="F803" s="79"/>
      <c r="G803" s="80"/>
      <c r="H803" s="79"/>
      <c r="I803" s="79"/>
      <c r="J803" s="79"/>
    </row>
    <row r="804" spans="2:10" x14ac:dyDescent="0.25">
      <c r="B804" s="79"/>
      <c r="C804" s="79"/>
      <c r="D804" s="79"/>
      <c r="E804" s="79"/>
      <c r="F804" s="79"/>
      <c r="G804" s="80"/>
      <c r="H804" s="79"/>
      <c r="I804" s="79"/>
      <c r="J804" s="79"/>
    </row>
    <row r="805" spans="2:10" x14ac:dyDescent="0.25">
      <c r="B805" s="79"/>
      <c r="C805" s="79"/>
      <c r="D805" s="79"/>
      <c r="E805" s="79"/>
      <c r="F805" s="79"/>
      <c r="G805" s="80"/>
      <c r="H805" s="79"/>
      <c r="I805" s="79"/>
      <c r="J805" s="79"/>
    </row>
    <row r="806" spans="2:10" x14ac:dyDescent="0.25">
      <c r="B806" s="79"/>
      <c r="C806" s="79"/>
      <c r="D806" s="79"/>
      <c r="E806" s="79"/>
      <c r="F806" s="79"/>
      <c r="G806" s="80"/>
      <c r="H806" s="79"/>
      <c r="I806" s="79"/>
      <c r="J806" s="79"/>
    </row>
    <row r="807" spans="2:10" x14ac:dyDescent="0.25">
      <c r="B807" s="79"/>
      <c r="C807" s="79"/>
      <c r="D807" s="79"/>
      <c r="E807" s="79"/>
      <c r="F807" s="79"/>
      <c r="G807" s="80"/>
      <c r="H807" s="79"/>
      <c r="I807" s="79"/>
      <c r="J807" s="79"/>
    </row>
    <row r="808" spans="2:10" x14ac:dyDescent="0.25">
      <c r="B808" s="79"/>
      <c r="C808" s="79"/>
      <c r="D808" s="79"/>
      <c r="E808" s="79"/>
      <c r="F808" s="79"/>
      <c r="G808" s="80"/>
      <c r="H808" s="79"/>
      <c r="I808" s="79"/>
      <c r="J808" s="79"/>
    </row>
    <row r="809" spans="2:10" x14ac:dyDescent="0.25">
      <c r="B809" s="79"/>
      <c r="C809" s="79"/>
      <c r="D809" s="79"/>
      <c r="E809" s="79"/>
      <c r="F809" s="79"/>
      <c r="G809" s="80"/>
      <c r="H809" s="79"/>
      <c r="I809" s="79"/>
      <c r="J809" s="79"/>
    </row>
    <row r="810" spans="2:10" x14ac:dyDescent="0.25">
      <c r="B810" s="79"/>
      <c r="C810" s="79"/>
      <c r="D810" s="79"/>
      <c r="E810" s="79"/>
      <c r="F810" s="79"/>
      <c r="G810" s="80"/>
      <c r="H810" s="79"/>
      <c r="I810" s="79"/>
      <c r="J810" s="79"/>
    </row>
    <row r="811" spans="2:10" x14ac:dyDescent="0.25">
      <c r="B811" s="79"/>
      <c r="C811" s="79"/>
      <c r="D811" s="79"/>
      <c r="E811" s="79"/>
      <c r="F811" s="79"/>
      <c r="G811" s="80"/>
      <c r="H811" s="79"/>
      <c r="I811" s="79"/>
      <c r="J811" s="79"/>
    </row>
    <row r="812" spans="2:10" x14ac:dyDescent="0.25">
      <c r="B812" s="79"/>
      <c r="C812" s="79"/>
      <c r="D812" s="79"/>
      <c r="E812" s="79"/>
      <c r="F812" s="79"/>
      <c r="G812" s="80"/>
      <c r="H812" s="79"/>
      <c r="I812" s="79"/>
      <c r="J812" s="79"/>
    </row>
    <row r="813" spans="2:10" x14ac:dyDescent="0.25">
      <c r="B813" s="79"/>
      <c r="C813" s="79"/>
      <c r="D813" s="79"/>
      <c r="E813" s="79"/>
      <c r="F813" s="79"/>
      <c r="G813" s="80"/>
      <c r="H813" s="79"/>
      <c r="I813" s="79"/>
      <c r="J813" s="79"/>
    </row>
    <row r="814" spans="2:10" x14ac:dyDescent="0.25">
      <c r="B814" s="79"/>
      <c r="C814" s="79"/>
      <c r="D814" s="79"/>
      <c r="E814" s="79"/>
      <c r="F814" s="79"/>
      <c r="G814" s="80"/>
      <c r="H814" s="79"/>
      <c r="I814" s="79"/>
      <c r="J814" s="79"/>
    </row>
    <row r="815" spans="2:10" x14ac:dyDescent="0.25">
      <c r="B815" s="79"/>
      <c r="C815" s="79"/>
      <c r="D815" s="79"/>
      <c r="E815" s="79"/>
      <c r="F815" s="79"/>
      <c r="G815" s="80"/>
      <c r="H815" s="79"/>
      <c r="I815" s="79"/>
      <c r="J815" s="79"/>
    </row>
    <row r="816" spans="2:10" x14ac:dyDescent="0.25">
      <c r="B816" s="79"/>
      <c r="C816" s="79"/>
      <c r="D816" s="79"/>
      <c r="E816" s="79"/>
      <c r="F816" s="79"/>
      <c r="G816" s="80"/>
      <c r="H816" s="79"/>
      <c r="I816" s="79"/>
      <c r="J816" s="79"/>
    </row>
    <row r="817" spans="2:10" x14ac:dyDescent="0.25">
      <c r="B817" s="79"/>
      <c r="C817" s="79"/>
      <c r="D817" s="79"/>
      <c r="E817" s="79"/>
      <c r="F817" s="79"/>
      <c r="G817" s="80"/>
      <c r="H817" s="79"/>
      <c r="I817" s="79"/>
      <c r="J817" s="79"/>
    </row>
    <row r="818" spans="2:10" x14ac:dyDescent="0.25">
      <c r="B818" s="79"/>
      <c r="C818" s="79"/>
      <c r="D818" s="79"/>
      <c r="E818" s="79"/>
      <c r="F818" s="79"/>
      <c r="G818" s="80"/>
      <c r="H818" s="79"/>
      <c r="I818" s="79"/>
      <c r="J818" s="79"/>
    </row>
    <row r="819" spans="2:10" x14ac:dyDescent="0.25">
      <c r="B819" s="79"/>
      <c r="C819" s="79"/>
      <c r="D819" s="79"/>
      <c r="E819" s="79"/>
      <c r="F819" s="79"/>
      <c r="G819" s="80"/>
      <c r="H819" s="79"/>
      <c r="I819" s="79"/>
      <c r="J819" s="79"/>
    </row>
    <row r="820" spans="2:10" x14ac:dyDescent="0.25">
      <c r="B820" s="79"/>
      <c r="C820" s="79"/>
      <c r="D820" s="79"/>
      <c r="E820" s="79"/>
      <c r="F820" s="79"/>
      <c r="G820" s="80"/>
      <c r="H820" s="79"/>
      <c r="I820" s="79"/>
      <c r="J820" s="79"/>
    </row>
    <row r="821" spans="2:10" x14ac:dyDescent="0.25">
      <c r="B821" s="79"/>
      <c r="C821" s="79"/>
      <c r="D821" s="79"/>
      <c r="E821" s="79"/>
      <c r="F821" s="79"/>
      <c r="G821" s="80"/>
      <c r="H821" s="79"/>
      <c r="I821" s="79"/>
      <c r="J821" s="79"/>
    </row>
    <row r="822" spans="2:10" x14ac:dyDescent="0.25">
      <c r="B822" s="79"/>
      <c r="C822" s="79"/>
      <c r="D822" s="79"/>
      <c r="E822" s="79"/>
      <c r="F822" s="79"/>
      <c r="G822" s="80"/>
      <c r="H822" s="79"/>
      <c r="I822" s="79"/>
      <c r="J822" s="79"/>
    </row>
    <row r="823" spans="2:10" x14ac:dyDescent="0.25">
      <c r="B823" s="79"/>
      <c r="C823" s="79"/>
      <c r="D823" s="79"/>
      <c r="E823" s="79"/>
      <c r="F823" s="79"/>
      <c r="G823" s="80"/>
      <c r="H823" s="79"/>
      <c r="I823" s="79"/>
      <c r="J823" s="79"/>
    </row>
    <row r="824" spans="2:10" x14ac:dyDescent="0.25">
      <c r="B824" s="79"/>
      <c r="C824" s="79"/>
      <c r="D824" s="79"/>
      <c r="E824" s="79"/>
      <c r="F824" s="79"/>
      <c r="G824" s="80"/>
      <c r="H824" s="79"/>
      <c r="I824" s="79"/>
      <c r="J824" s="79"/>
    </row>
    <row r="825" spans="2:10" x14ac:dyDescent="0.25">
      <c r="B825" s="79"/>
      <c r="C825" s="79"/>
      <c r="D825" s="79"/>
      <c r="E825" s="79"/>
      <c r="F825" s="79"/>
      <c r="G825" s="80"/>
      <c r="H825" s="79"/>
      <c r="I825" s="79"/>
      <c r="J825" s="79"/>
    </row>
    <row r="826" spans="2:10" x14ac:dyDescent="0.25">
      <c r="B826" s="79"/>
      <c r="C826" s="79"/>
      <c r="D826" s="79"/>
      <c r="E826" s="79"/>
      <c r="F826" s="79"/>
      <c r="G826" s="80"/>
      <c r="H826" s="79"/>
      <c r="I826" s="79"/>
      <c r="J826" s="79"/>
    </row>
    <row r="827" spans="2:10" x14ac:dyDescent="0.25">
      <c r="B827" s="79"/>
      <c r="C827" s="79"/>
      <c r="D827" s="79"/>
      <c r="E827" s="79"/>
      <c r="F827" s="79"/>
      <c r="G827" s="80"/>
      <c r="H827" s="79"/>
      <c r="I827" s="79"/>
      <c r="J827" s="79"/>
    </row>
    <row r="828" spans="2:10" x14ac:dyDescent="0.25">
      <c r="B828" s="79"/>
      <c r="C828" s="79"/>
      <c r="D828" s="79"/>
      <c r="E828" s="79"/>
      <c r="F828" s="79"/>
      <c r="G828" s="80"/>
      <c r="H828" s="79"/>
      <c r="I828" s="79"/>
      <c r="J828" s="79"/>
    </row>
    <row r="829" spans="2:10" x14ac:dyDescent="0.25">
      <c r="B829" s="79"/>
      <c r="C829" s="79"/>
      <c r="D829" s="79"/>
      <c r="E829" s="79"/>
      <c r="F829" s="79"/>
      <c r="G829" s="80"/>
      <c r="H829" s="79"/>
      <c r="I829" s="79"/>
      <c r="J829" s="79"/>
    </row>
    <row r="830" spans="2:10" x14ac:dyDescent="0.25">
      <c r="B830" s="79"/>
      <c r="C830" s="79"/>
      <c r="D830" s="79"/>
      <c r="E830" s="79"/>
      <c r="F830" s="79"/>
      <c r="G830" s="80"/>
      <c r="H830" s="79"/>
      <c r="I830" s="79"/>
      <c r="J830" s="79"/>
    </row>
    <row r="831" spans="2:10" x14ac:dyDescent="0.25">
      <c r="B831" s="79"/>
      <c r="C831" s="79"/>
      <c r="D831" s="79"/>
      <c r="E831" s="79"/>
      <c r="F831" s="79"/>
      <c r="G831" s="80"/>
      <c r="H831" s="79"/>
      <c r="I831" s="79"/>
      <c r="J831" s="79"/>
    </row>
    <row r="832" spans="2:10" x14ac:dyDescent="0.25">
      <c r="B832" s="79"/>
      <c r="C832" s="79"/>
      <c r="D832" s="79"/>
      <c r="E832" s="79"/>
      <c r="F832" s="79"/>
      <c r="G832" s="80"/>
      <c r="H832" s="79"/>
      <c r="I832" s="79"/>
      <c r="J832" s="79"/>
    </row>
    <row r="833" spans="2:10" x14ac:dyDescent="0.25">
      <c r="B833" s="79"/>
      <c r="C833" s="79"/>
      <c r="D833" s="79"/>
      <c r="E833" s="79"/>
      <c r="F833" s="79"/>
      <c r="G833" s="80"/>
      <c r="H833" s="79"/>
      <c r="I833" s="79"/>
      <c r="J833" s="79"/>
    </row>
    <row r="834" spans="2:10" x14ac:dyDescent="0.25">
      <c r="B834" s="79"/>
      <c r="C834" s="79"/>
      <c r="D834" s="79"/>
      <c r="E834" s="79"/>
      <c r="F834" s="79"/>
      <c r="G834" s="80"/>
      <c r="H834" s="79"/>
      <c r="I834" s="79"/>
      <c r="J834" s="79"/>
    </row>
    <row r="835" spans="2:10" x14ac:dyDescent="0.25">
      <c r="B835" s="79"/>
      <c r="C835" s="79"/>
      <c r="D835" s="79"/>
      <c r="E835" s="79"/>
      <c r="F835" s="79"/>
      <c r="G835" s="80"/>
      <c r="H835" s="79"/>
      <c r="I835" s="79"/>
      <c r="J835" s="79"/>
    </row>
    <row r="836" spans="2:10" x14ac:dyDescent="0.25">
      <c r="B836" s="79"/>
      <c r="C836" s="79"/>
      <c r="D836" s="79"/>
      <c r="E836" s="79"/>
      <c r="F836" s="79"/>
      <c r="G836" s="80"/>
      <c r="H836" s="79"/>
      <c r="I836" s="79"/>
      <c r="J836" s="79"/>
    </row>
    <row r="837" spans="2:10" x14ac:dyDescent="0.25">
      <c r="B837" s="79"/>
      <c r="C837" s="79"/>
      <c r="D837" s="79"/>
      <c r="E837" s="79"/>
      <c r="F837" s="79"/>
      <c r="G837" s="80"/>
      <c r="H837" s="79"/>
      <c r="I837" s="79"/>
      <c r="J837" s="79"/>
    </row>
    <row r="838" spans="2:10" x14ac:dyDescent="0.25">
      <c r="B838" s="79"/>
      <c r="C838" s="79"/>
      <c r="D838" s="79"/>
      <c r="E838" s="79"/>
      <c r="F838" s="79"/>
      <c r="G838" s="80"/>
      <c r="H838" s="79"/>
      <c r="I838" s="79"/>
      <c r="J838" s="79"/>
    </row>
    <row r="839" spans="2:10" x14ac:dyDescent="0.25">
      <c r="B839" s="79"/>
      <c r="C839" s="79"/>
      <c r="D839" s="79"/>
      <c r="E839" s="79"/>
      <c r="F839" s="79"/>
      <c r="G839" s="80"/>
      <c r="H839" s="79"/>
      <c r="I839" s="79"/>
      <c r="J839" s="79"/>
    </row>
    <row r="840" spans="2:10" x14ac:dyDescent="0.25">
      <c r="B840" s="79"/>
      <c r="C840" s="79"/>
      <c r="D840" s="79"/>
      <c r="E840" s="79"/>
      <c r="F840" s="79"/>
      <c r="G840" s="80"/>
      <c r="H840" s="79"/>
      <c r="I840" s="79"/>
      <c r="J840" s="79"/>
    </row>
    <row r="841" spans="2:10" x14ac:dyDescent="0.25">
      <c r="B841" s="79"/>
      <c r="C841" s="79"/>
      <c r="D841" s="79"/>
      <c r="E841" s="79"/>
      <c r="F841" s="79"/>
      <c r="G841" s="80"/>
      <c r="H841" s="79"/>
      <c r="I841" s="79"/>
      <c r="J841" s="79"/>
    </row>
    <row r="842" spans="2:10" x14ac:dyDescent="0.25">
      <c r="B842" s="79"/>
      <c r="C842" s="79"/>
      <c r="D842" s="79"/>
      <c r="E842" s="79"/>
      <c r="F842" s="79"/>
      <c r="G842" s="80"/>
      <c r="H842" s="79"/>
      <c r="I842" s="79"/>
      <c r="J842" s="79"/>
    </row>
    <row r="843" spans="2:10" x14ac:dyDescent="0.25">
      <c r="B843" s="79"/>
      <c r="C843" s="79"/>
      <c r="D843" s="79"/>
      <c r="E843" s="79"/>
      <c r="F843" s="79"/>
      <c r="G843" s="80"/>
      <c r="H843" s="79"/>
      <c r="I843" s="79"/>
      <c r="J843" s="79"/>
    </row>
    <row r="844" spans="2:10" x14ac:dyDescent="0.25">
      <c r="B844" s="79"/>
      <c r="C844" s="79"/>
      <c r="D844" s="79"/>
      <c r="E844" s="79"/>
      <c r="F844" s="79"/>
      <c r="G844" s="80"/>
      <c r="H844" s="79"/>
      <c r="I844" s="79"/>
      <c r="J844" s="79"/>
    </row>
    <row r="845" spans="2:10" x14ac:dyDescent="0.25">
      <c r="B845" s="79"/>
      <c r="C845" s="79"/>
      <c r="D845" s="79"/>
      <c r="E845" s="79"/>
      <c r="F845" s="79"/>
      <c r="G845" s="80"/>
      <c r="H845" s="79"/>
      <c r="I845" s="79"/>
      <c r="J845" s="79"/>
    </row>
    <row r="846" spans="2:10" x14ac:dyDescent="0.25">
      <c r="B846" s="79"/>
      <c r="C846" s="79"/>
      <c r="D846" s="79"/>
      <c r="E846" s="79"/>
      <c r="F846" s="79"/>
      <c r="G846" s="80"/>
      <c r="H846" s="79"/>
      <c r="I846" s="79"/>
      <c r="J846" s="79"/>
    </row>
    <row r="847" spans="2:10" x14ac:dyDescent="0.25">
      <c r="B847" s="79"/>
      <c r="C847" s="79"/>
      <c r="D847" s="79"/>
      <c r="E847" s="79"/>
      <c r="F847" s="79"/>
      <c r="G847" s="80"/>
      <c r="H847" s="79"/>
      <c r="I847" s="79"/>
      <c r="J847" s="79"/>
    </row>
    <row r="848" spans="2:10" x14ac:dyDescent="0.25">
      <c r="B848" s="79"/>
      <c r="C848" s="79"/>
      <c r="D848" s="79"/>
      <c r="E848" s="79"/>
      <c r="F848" s="79"/>
      <c r="G848" s="80"/>
      <c r="H848" s="79"/>
      <c r="I848" s="79"/>
      <c r="J848" s="79"/>
    </row>
    <row r="849" spans="2:10" x14ac:dyDescent="0.25">
      <c r="B849" s="79"/>
      <c r="C849" s="79"/>
      <c r="D849" s="79"/>
      <c r="E849" s="79"/>
      <c r="F849" s="79"/>
      <c r="G849" s="80"/>
      <c r="H849" s="79"/>
      <c r="I849" s="79"/>
      <c r="J849" s="79"/>
    </row>
    <row r="850" spans="2:10" x14ac:dyDescent="0.25">
      <c r="B850" s="79"/>
      <c r="C850" s="79"/>
      <c r="D850" s="79"/>
      <c r="E850" s="79"/>
      <c r="F850" s="79"/>
      <c r="G850" s="80"/>
      <c r="H850" s="79"/>
      <c r="I850" s="79"/>
      <c r="J850" s="79"/>
    </row>
    <row r="851" spans="2:10" x14ac:dyDescent="0.25">
      <c r="B851" s="79"/>
      <c r="C851" s="79"/>
      <c r="D851" s="79"/>
      <c r="E851" s="79"/>
      <c r="F851" s="79"/>
      <c r="G851" s="80"/>
      <c r="H851" s="79"/>
      <c r="I851" s="79"/>
      <c r="J851" s="79"/>
    </row>
    <row r="852" spans="2:10" x14ac:dyDescent="0.25">
      <c r="B852" s="79"/>
      <c r="C852" s="79"/>
      <c r="D852" s="79"/>
      <c r="E852" s="79"/>
      <c r="F852" s="79"/>
      <c r="G852" s="80"/>
      <c r="H852" s="79"/>
      <c r="I852" s="79"/>
      <c r="J852" s="79"/>
    </row>
    <row r="853" spans="2:10" x14ac:dyDescent="0.25">
      <c r="B853" s="79"/>
      <c r="C853" s="79"/>
      <c r="D853" s="79"/>
      <c r="E853" s="79"/>
      <c r="F853" s="79"/>
      <c r="G853" s="80"/>
      <c r="H853" s="79"/>
      <c r="I853" s="79"/>
      <c r="J853" s="79"/>
    </row>
    <row r="854" spans="2:10" x14ac:dyDescent="0.25">
      <c r="B854" s="79"/>
      <c r="C854" s="79"/>
      <c r="D854" s="79"/>
      <c r="E854" s="79"/>
      <c r="F854" s="79"/>
      <c r="G854" s="80"/>
      <c r="H854" s="79"/>
      <c r="I854" s="79"/>
      <c r="J854" s="79"/>
    </row>
    <row r="855" spans="2:10" x14ac:dyDescent="0.25">
      <c r="B855" s="79"/>
      <c r="C855" s="79"/>
      <c r="D855" s="79"/>
      <c r="E855" s="79"/>
      <c r="F855" s="79"/>
      <c r="G855" s="80"/>
      <c r="H855" s="79"/>
      <c r="I855" s="79"/>
      <c r="J855" s="79"/>
    </row>
    <row r="856" spans="2:10" x14ac:dyDescent="0.25">
      <c r="B856" s="79"/>
      <c r="C856" s="79"/>
      <c r="D856" s="79"/>
      <c r="E856" s="79"/>
      <c r="F856" s="79"/>
      <c r="G856" s="80"/>
      <c r="H856" s="79"/>
      <c r="I856" s="79"/>
      <c r="J856" s="79"/>
    </row>
    <row r="857" spans="2:10" x14ac:dyDescent="0.25">
      <c r="B857" s="79"/>
      <c r="C857" s="79"/>
      <c r="D857" s="79"/>
      <c r="E857" s="79"/>
      <c r="F857" s="79"/>
      <c r="G857" s="80"/>
      <c r="H857" s="79"/>
      <c r="I857" s="79"/>
      <c r="J857" s="79"/>
    </row>
    <row r="858" spans="2:10" x14ac:dyDescent="0.25">
      <c r="B858" s="79"/>
      <c r="C858" s="79"/>
      <c r="D858" s="79"/>
      <c r="E858" s="79"/>
      <c r="F858" s="79"/>
      <c r="G858" s="80"/>
      <c r="H858" s="79"/>
      <c r="I858" s="79"/>
      <c r="J858" s="79"/>
    </row>
    <row r="859" spans="2:10" x14ac:dyDescent="0.25">
      <c r="B859" s="79"/>
      <c r="C859" s="79"/>
      <c r="D859" s="79"/>
      <c r="E859" s="79"/>
      <c r="F859" s="79"/>
      <c r="G859" s="80"/>
      <c r="H859" s="79"/>
      <c r="I859" s="79"/>
      <c r="J859" s="79"/>
    </row>
    <row r="860" spans="2:10" x14ac:dyDescent="0.25">
      <c r="B860" s="79"/>
      <c r="C860" s="79"/>
      <c r="D860" s="79"/>
      <c r="E860" s="79"/>
      <c r="F860" s="79"/>
      <c r="G860" s="80"/>
      <c r="H860" s="79"/>
      <c r="I860" s="79"/>
      <c r="J860" s="79"/>
    </row>
    <row r="861" spans="2:10" x14ac:dyDescent="0.25">
      <c r="B861" s="79"/>
      <c r="C861" s="79"/>
      <c r="D861" s="79"/>
      <c r="E861" s="79"/>
      <c r="F861" s="79"/>
      <c r="G861" s="80"/>
      <c r="H861" s="79"/>
      <c r="I861" s="79"/>
      <c r="J861" s="79"/>
    </row>
    <row r="862" spans="2:10" x14ac:dyDescent="0.25">
      <c r="B862" s="79"/>
      <c r="C862" s="79"/>
      <c r="D862" s="79"/>
      <c r="E862" s="79"/>
      <c r="F862" s="79"/>
      <c r="G862" s="80"/>
      <c r="H862" s="79"/>
      <c r="I862" s="79"/>
      <c r="J862" s="79"/>
    </row>
    <row r="863" spans="2:10" x14ac:dyDescent="0.25">
      <c r="B863" s="79"/>
      <c r="C863" s="79"/>
      <c r="D863" s="79"/>
      <c r="E863" s="79"/>
      <c r="F863" s="79"/>
      <c r="G863" s="80"/>
      <c r="H863" s="79"/>
      <c r="I863" s="79"/>
      <c r="J863" s="79"/>
    </row>
    <row r="864" spans="2:10" x14ac:dyDescent="0.25">
      <c r="B864" s="79"/>
      <c r="C864" s="79"/>
      <c r="D864" s="79"/>
      <c r="E864" s="79"/>
      <c r="F864" s="79"/>
      <c r="G864" s="80"/>
      <c r="H864" s="79"/>
      <c r="I864" s="79"/>
      <c r="J864" s="79"/>
    </row>
    <row r="865" spans="2:10" x14ac:dyDescent="0.25">
      <c r="B865" s="79"/>
      <c r="C865" s="79"/>
      <c r="D865" s="79"/>
      <c r="E865" s="79"/>
      <c r="F865" s="79"/>
      <c r="G865" s="80"/>
      <c r="H865" s="79"/>
      <c r="I865" s="79"/>
      <c r="J865" s="79"/>
    </row>
    <row r="866" spans="2:10" x14ac:dyDescent="0.25">
      <c r="B866" s="79"/>
      <c r="C866" s="79"/>
      <c r="D866" s="79"/>
      <c r="E866" s="79"/>
      <c r="F866" s="79"/>
      <c r="G866" s="80"/>
      <c r="H866" s="79"/>
      <c r="I866" s="79"/>
      <c r="J866" s="79"/>
    </row>
    <row r="867" spans="2:10" x14ac:dyDescent="0.25">
      <c r="B867" s="79"/>
      <c r="C867" s="79"/>
      <c r="D867" s="79"/>
      <c r="E867" s="79"/>
      <c r="F867" s="79"/>
      <c r="G867" s="80"/>
      <c r="H867" s="79"/>
      <c r="I867" s="79"/>
      <c r="J867" s="79"/>
    </row>
    <row r="868" spans="2:10" x14ac:dyDescent="0.25">
      <c r="B868" s="79"/>
      <c r="C868" s="79"/>
      <c r="D868" s="79"/>
      <c r="E868" s="79"/>
      <c r="F868" s="79"/>
      <c r="G868" s="80"/>
      <c r="H868" s="79"/>
      <c r="I868" s="79"/>
      <c r="J868" s="79"/>
    </row>
    <row r="869" spans="2:10" x14ac:dyDescent="0.25">
      <c r="B869" s="79"/>
      <c r="C869" s="79"/>
      <c r="D869" s="79"/>
      <c r="E869" s="79"/>
      <c r="F869" s="79"/>
      <c r="G869" s="80"/>
      <c r="H869" s="79"/>
      <c r="I869" s="79"/>
      <c r="J869" s="79"/>
    </row>
    <row r="870" spans="2:10" x14ac:dyDescent="0.25">
      <c r="B870" s="79"/>
      <c r="C870" s="79"/>
      <c r="D870" s="79"/>
      <c r="E870" s="79"/>
      <c r="F870" s="79"/>
      <c r="G870" s="80"/>
      <c r="H870" s="79"/>
      <c r="I870" s="79"/>
      <c r="J870" s="79"/>
    </row>
    <row r="871" spans="2:10" x14ac:dyDescent="0.25">
      <c r="B871" s="79"/>
      <c r="C871" s="79"/>
      <c r="D871" s="79"/>
      <c r="E871" s="79"/>
      <c r="F871" s="79"/>
      <c r="G871" s="80"/>
      <c r="H871" s="79"/>
      <c r="I871" s="79"/>
      <c r="J871" s="79"/>
    </row>
    <row r="872" spans="2:10" x14ac:dyDescent="0.25">
      <c r="B872" s="79"/>
      <c r="C872" s="79"/>
      <c r="D872" s="79"/>
      <c r="E872" s="79"/>
      <c r="F872" s="79"/>
      <c r="G872" s="80"/>
      <c r="H872" s="79"/>
      <c r="I872" s="79"/>
      <c r="J872" s="79"/>
    </row>
    <row r="873" spans="2:10" x14ac:dyDescent="0.25">
      <c r="B873" s="79"/>
      <c r="C873" s="79"/>
      <c r="D873" s="79"/>
      <c r="E873" s="79"/>
      <c r="F873" s="79"/>
      <c r="G873" s="80"/>
      <c r="H873" s="79"/>
      <c r="I873" s="79"/>
      <c r="J873" s="79"/>
    </row>
    <row r="874" spans="2:10" x14ac:dyDescent="0.25">
      <c r="B874" s="79"/>
      <c r="C874" s="79"/>
      <c r="D874" s="79"/>
      <c r="E874" s="79"/>
      <c r="F874" s="79"/>
      <c r="G874" s="80"/>
      <c r="H874" s="79"/>
      <c r="I874" s="79"/>
      <c r="J874" s="79"/>
    </row>
    <row r="875" spans="2:10" x14ac:dyDescent="0.25">
      <c r="B875" s="79"/>
      <c r="C875" s="79"/>
      <c r="D875" s="79"/>
      <c r="E875" s="79"/>
      <c r="F875" s="79"/>
      <c r="G875" s="80"/>
      <c r="H875" s="79"/>
      <c r="I875" s="79"/>
      <c r="J875" s="79"/>
    </row>
    <row r="876" spans="2:10" x14ac:dyDescent="0.25">
      <c r="B876" s="79"/>
      <c r="C876" s="79"/>
      <c r="D876" s="79"/>
      <c r="E876" s="79"/>
      <c r="F876" s="79"/>
      <c r="G876" s="80"/>
      <c r="H876" s="79"/>
      <c r="I876" s="79"/>
      <c r="J876" s="79"/>
    </row>
    <row r="877" spans="2:10" x14ac:dyDescent="0.25">
      <c r="B877" s="79"/>
      <c r="C877" s="79"/>
      <c r="D877" s="79"/>
      <c r="E877" s="79"/>
      <c r="F877" s="79"/>
      <c r="G877" s="80"/>
      <c r="H877" s="79"/>
      <c r="I877" s="79"/>
      <c r="J877" s="79"/>
    </row>
    <row r="878" spans="2:10" x14ac:dyDescent="0.25">
      <c r="B878" s="79"/>
      <c r="C878" s="79"/>
      <c r="D878" s="79"/>
      <c r="E878" s="79"/>
      <c r="F878" s="79"/>
      <c r="G878" s="80"/>
      <c r="H878" s="79"/>
      <c r="I878" s="79"/>
      <c r="J878" s="79"/>
    </row>
    <row r="879" spans="2:10" x14ac:dyDescent="0.25">
      <c r="B879" s="79"/>
      <c r="C879" s="79"/>
      <c r="D879" s="79"/>
      <c r="E879" s="79"/>
      <c r="F879" s="79"/>
      <c r="G879" s="80"/>
      <c r="H879" s="79"/>
      <c r="I879" s="79"/>
      <c r="J879" s="79"/>
    </row>
    <row r="880" spans="2:10" x14ac:dyDescent="0.25">
      <c r="B880" s="79"/>
      <c r="C880" s="79"/>
      <c r="D880" s="79"/>
      <c r="E880" s="79"/>
      <c r="F880" s="79"/>
      <c r="G880" s="80"/>
      <c r="H880" s="79"/>
      <c r="I880" s="79"/>
      <c r="J880" s="79"/>
    </row>
    <row r="881" spans="2:10" x14ac:dyDescent="0.25">
      <c r="B881" s="79"/>
      <c r="C881" s="79"/>
      <c r="D881" s="79"/>
      <c r="E881" s="79"/>
      <c r="F881" s="79"/>
      <c r="G881" s="80"/>
      <c r="H881" s="79"/>
      <c r="I881" s="79"/>
      <c r="J881" s="79"/>
    </row>
    <row r="882" spans="2:10" x14ac:dyDescent="0.25">
      <c r="B882" s="79"/>
      <c r="C882" s="79"/>
      <c r="D882" s="79"/>
      <c r="E882" s="79"/>
      <c r="F882" s="79"/>
      <c r="G882" s="80"/>
      <c r="H882" s="79"/>
      <c r="I882" s="79"/>
      <c r="J882" s="79"/>
    </row>
    <row r="883" spans="2:10" x14ac:dyDescent="0.25">
      <c r="B883" s="79"/>
      <c r="C883" s="79"/>
      <c r="D883" s="79"/>
      <c r="E883" s="79"/>
      <c r="F883" s="79"/>
      <c r="G883" s="80"/>
      <c r="H883" s="79"/>
      <c r="I883" s="79"/>
      <c r="J883" s="79"/>
    </row>
    <row r="884" spans="2:10" x14ac:dyDescent="0.25">
      <c r="B884" s="79"/>
      <c r="C884" s="79"/>
      <c r="D884" s="79"/>
      <c r="E884" s="79"/>
      <c r="F884" s="79"/>
      <c r="G884" s="80"/>
      <c r="H884" s="79"/>
      <c r="I884" s="79"/>
      <c r="J884" s="79"/>
    </row>
    <row r="885" spans="2:10" x14ac:dyDescent="0.25">
      <c r="B885" s="79"/>
      <c r="C885" s="79"/>
      <c r="D885" s="79"/>
      <c r="E885" s="79"/>
      <c r="F885" s="79"/>
      <c r="G885" s="80"/>
      <c r="H885" s="79"/>
      <c r="I885" s="79"/>
      <c r="J885" s="79"/>
    </row>
    <row r="886" spans="2:10" x14ac:dyDescent="0.25">
      <c r="B886" s="79"/>
      <c r="C886" s="79"/>
      <c r="D886" s="79"/>
      <c r="E886" s="79"/>
      <c r="F886" s="79"/>
      <c r="G886" s="80"/>
      <c r="H886" s="79"/>
      <c r="I886" s="79"/>
      <c r="J886" s="79"/>
    </row>
    <row r="887" spans="2:10" x14ac:dyDescent="0.25">
      <c r="B887" s="79"/>
      <c r="C887" s="79"/>
      <c r="D887" s="79"/>
      <c r="E887" s="79"/>
      <c r="F887" s="79"/>
      <c r="G887" s="80"/>
      <c r="H887" s="79"/>
      <c r="I887" s="79"/>
      <c r="J887" s="79"/>
    </row>
    <row r="888" spans="2:10" x14ac:dyDescent="0.25">
      <c r="B888" s="79"/>
      <c r="C888" s="79"/>
      <c r="D888" s="79"/>
      <c r="E888" s="79"/>
      <c r="F888" s="79"/>
      <c r="G888" s="80"/>
      <c r="H888" s="79"/>
      <c r="I888" s="79"/>
      <c r="J888" s="79"/>
    </row>
    <row r="889" spans="2:10" x14ac:dyDescent="0.25">
      <c r="B889" s="79"/>
      <c r="C889" s="79"/>
      <c r="D889" s="79"/>
      <c r="E889" s="79"/>
      <c r="F889" s="79"/>
      <c r="G889" s="80"/>
      <c r="H889" s="79"/>
      <c r="I889" s="79"/>
      <c r="J889" s="79"/>
    </row>
    <row r="890" spans="2:10" x14ac:dyDescent="0.25">
      <c r="B890" s="79"/>
      <c r="C890" s="79"/>
      <c r="D890" s="79"/>
      <c r="E890" s="79"/>
      <c r="F890" s="79"/>
      <c r="G890" s="80"/>
      <c r="H890" s="79"/>
      <c r="I890" s="79"/>
      <c r="J890" s="79"/>
    </row>
    <row r="891" spans="2:10" x14ac:dyDescent="0.25">
      <c r="B891" s="79"/>
      <c r="C891" s="79"/>
      <c r="D891" s="79"/>
      <c r="E891" s="79"/>
      <c r="F891" s="79"/>
      <c r="G891" s="80"/>
      <c r="H891" s="79"/>
      <c r="I891" s="79"/>
      <c r="J891" s="79"/>
    </row>
    <row r="892" spans="2:10" x14ac:dyDescent="0.25">
      <c r="B892" s="79"/>
      <c r="C892" s="79"/>
      <c r="D892" s="79"/>
      <c r="E892" s="79"/>
      <c r="F892" s="79"/>
      <c r="G892" s="80"/>
      <c r="H892" s="79"/>
      <c r="I892" s="79"/>
      <c r="J892" s="79"/>
    </row>
    <row r="893" spans="2:10" x14ac:dyDescent="0.25">
      <c r="B893" s="79"/>
      <c r="C893" s="79"/>
      <c r="D893" s="79"/>
      <c r="E893" s="79"/>
      <c r="F893" s="79"/>
      <c r="G893" s="80"/>
      <c r="H893" s="79"/>
      <c r="I893" s="79"/>
      <c r="J893" s="79"/>
    </row>
    <row r="894" spans="2:10" x14ac:dyDescent="0.25">
      <c r="B894" s="79"/>
      <c r="C894" s="79"/>
      <c r="D894" s="79"/>
      <c r="E894" s="79"/>
      <c r="F894" s="79"/>
      <c r="G894" s="80"/>
      <c r="H894" s="79"/>
      <c r="I894" s="79"/>
      <c r="J894" s="79"/>
    </row>
    <row r="895" spans="2:10" x14ac:dyDescent="0.25">
      <c r="B895" s="79"/>
      <c r="C895" s="79"/>
      <c r="D895" s="79"/>
      <c r="E895" s="79"/>
      <c r="F895" s="79"/>
      <c r="G895" s="80"/>
      <c r="H895" s="79"/>
      <c r="I895" s="79"/>
      <c r="J895" s="79"/>
    </row>
    <row r="896" spans="2:10" x14ac:dyDescent="0.25">
      <c r="B896" s="79"/>
      <c r="C896" s="79"/>
      <c r="D896" s="79"/>
      <c r="E896" s="79"/>
      <c r="F896" s="79"/>
      <c r="G896" s="80"/>
      <c r="H896" s="79"/>
      <c r="I896" s="79"/>
      <c r="J896" s="79"/>
    </row>
    <row r="897" spans="2:10" x14ac:dyDescent="0.25">
      <c r="B897" s="79"/>
      <c r="C897" s="79"/>
      <c r="D897" s="79"/>
      <c r="E897" s="79"/>
      <c r="F897" s="79"/>
      <c r="G897" s="80"/>
      <c r="H897" s="79"/>
      <c r="I897" s="79"/>
      <c r="J897" s="79"/>
    </row>
    <row r="898" spans="2:10" x14ac:dyDescent="0.25">
      <c r="B898" s="79"/>
      <c r="C898" s="79"/>
      <c r="D898" s="79"/>
      <c r="E898" s="79"/>
      <c r="F898" s="79"/>
      <c r="G898" s="80"/>
      <c r="H898" s="79"/>
      <c r="I898" s="79"/>
      <c r="J898" s="79"/>
    </row>
    <row r="899" spans="2:10" x14ac:dyDescent="0.25">
      <c r="B899" s="79"/>
      <c r="C899" s="79"/>
      <c r="D899" s="79"/>
      <c r="E899" s="79"/>
      <c r="F899" s="79"/>
      <c r="G899" s="80"/>
      <c r="H899" s="79"/>
      <c r="I899" s="79"/>
      <c r="J899" s="79"/>
    </row>
    <row r="900" spans="2:10" x14ac:dyDescent="0.25">
      <c r="B900" s="79"/>
      <c r="C900" s="79"/>
      <c r="D900" s="79"/>
      <c r="E900" s="79"/>
      <c r="F900" s="79"/>
      <c r="G900" s="80"/>
      <c r="H900" s="79"/>
      <c r="I900" s="79"/>
      <c r="J900" s="79"/>
    </row>
    <row r="901" spans="2:10" x14ac:dyDescent="0.25">
      <c r="B901" s="79"/>
      <c r="C901" s="79"/>
      <c r="D901" s="79"/>
      <c r="E901" s="79"/>
      <c r="F901" s="79"/>
      <c r="G901" s="80"/>
      <c r="H901" s="79"/>
      <c r="I901" s="79"/>
      <c r="J901" s="79"/>
    </row>
    <row r="902" spans="2:10" x14ac:dyDescent="0.25">
      <c r="B902" s="79"/>
      <c r="C902" s="79"/>
      <c r="D902" s="79"/>
      <c r="E902" s="79"/>
      <c r="F902" s="79"/>
      <c r="G902" s="80"/>
      <c r="H902" s="79"/>
      <c r="I902" s="79"/>
      <c r="J902" s="79"/>
    </row>
    <row r="903" spans="2:10" x14ac:dyDescent="0.25">
      <c r="B903" s="79"/>
      <c r="C903" s="79"/>
      <c r="D903" s="79"/>
      <c r="E903" s="79"/>
      <c r="F903" s="79"/>
      <c r="G903" s="80"/>
      <c r="H903" s="79"/>
      <c r="I903" s="79"/>
      <c r="J903" s="79"/>
    </row>
    <row r="904" spans="2:10" x14ac:dyDescent="0.25">
      <c r="B904" s="79"/>
      <c r="C904" s="79"/>
      <c r="D904" s="79"/>
      <c r="E904" s="79"/>
      <c r="F904" s="79"/>
      <c r="G904" s="80"/>
      <c r="H904" s="79"/>
      <c r="I904" s="79"/>
      <c r="J904" s="79"/>
    </row>
    <row r="905" spans="2:10" x14ac:dyDescent="0.25">
      <c r="B905" s="79"/>
      <c r="C905" s="79"/>
      <c r="D905" s="79"/>
      <c r="E905" s="79"/>
      <c r="F905" s="79"/>
      <c r="G905" s="80"/>
      <c r="H905" s="79"/>
      <c r="I905" s="79"/>
      <c r="J905" s="79"/>
    </row>
    <row r="906" spans="2:10" x14ac:dyDescent="0.25">
      <c r="B906" s="79"/>
      <c r="C906" s="79"/>
      <c r="D906" s="79"/>
      <c r="E906" s="79"/>
      <c r="F906" s="79"/>
      <c r="G906" s="80"/>
      <c r="H906" s="79"/>
      <c r="I906" s="79"/>
      <c r="J906" s="79"/>
    </row>
    <row r="907" spans="2:10" x14ac:dyDescent="0.25">
      <c r="B907" s="79"/>
      <c r="C907" s="79"/>
      <c r="D907" s="79"/>
      <c r="E907" s="79"/>
      <c r="F907" s="79"/>
      <c r="G907" s="80"/>
      <c r="H907" s="79"/>
      <c r="I907" s="79"/>
      <c r="J907" s="79"/>
    </row>
    <row r="908" spans="2:10" x14ac:dyDescent="0.25">
      <c r="B908" s="79"/>
      <c r="C908" s="79"/>
      <c r="D908" s="79"/>
      <c r="E908" s="79"/>
      <c r="F908" s="79"/>
      <c r="G908" s="80"/>
      <c r="H908" s="79"/>
      <c r="I908" s="79"/>
      <c r="J908" s="79"/>
    </row>
    <row r="909" spans="2:10" x14ac:dyDescent="0.25">
      <c r="B909" s="79"/>
      <c r="C909" s="79"/>
      <c r="D909" s="79"/>
      <c r="E909" s="79"/>
      <c r="F909" s="79"/>
      <c r="G909" s="80"/>
      <c r="H909" s="79"/>
      <c r="I909" s="79"/>
      <c r="J909" s="79"/>
    </row>
    <row r="910" spans="2:10" x14ac:dyDescent="0.25">
      <c r="B910" s="79"/>
      <c r="C910" s="79"/>
      <c r="D910" s="79"/>
      <c r="E910" s="79"/>
      <c r="F910" s="79"/>
      <c r="G910" s="80"/>
      <c r="H910" s="79"/>
      <c r="I910" s="79"/>
      <c r="J910" s="79"/>
    </row>
    <row r="911" spans="2:10" x14ac:dyDescent="0.25">
      <c r="B911" s="79"/>
      <c r="C911" s="79"/>
      <c r="D911" s="79"/>
      <c r="E911" s="79"/>
      <c r="F911" s="79"/>
      <c r="G911" s="80"/>
      <c r="H911" s="79"/>
      <c r="I911" s="79"/>
      <c r="J911" s="79"/>
    </row>
    <row r="912" spans="2:10" x14ac:dyDescent="0.25">
      <c r="B912" s="79"/>
      <c r="C912" s="79"/>
      <c r="D912" s="79"/>
      <c r="E912" s="79"/>
      <c r="F912" s="79"/>
      <c r="G912" s="80"/>
      <c r="H912" s="79"/>
      <c r="I912" s="79"/>
      <c r="J912" s="79"/>
    </row>
    <row r="913" spans="2:10" x14ac:dyDescent="0.25">
      <c r="B913" s="79"/>
      <c r="C913" s="79"/>
      <c r="D913" s="79"/>
      <c r="E913" s="79"/>
      <c r="F913" s="79"/>
      <c r="G913" s="80"/>
      <c r="H913" s="79"/>
      <c r="I913" s="79"/>
      <c r="J913" s="79"/>
    </row>
    <row r="914" spans="2:10" x14ac:dyDescent="0.25">
      <c r="B914" s="79"/>
      <c r="C914" s="79"/>
      <c r="D914" s="79"/>
      <c r="E914" s="79"/>
      <c r="F914" s="79"/>
      <c r="G914" s="80"/>
      <c r="H914" s="79"/>
      <c r="I914" s="79"/>
      <c r="J914" s="79"/>
    </row>
    <row r="915" spans="2:10" x14ac:dyDescent="0.25">
      <c r="B915" s="79"/>
      <c r="C915" s="79"/>
      <c r="D915" s="79"/>
      <c r="E915" s="79"/>
      <c r="F915" s="79"/>
      <c r="G915" s="80"/>
      <c r="H915" s="79"/>
      <c r="I915" s="79"/>
      <c r="J915" s="79"/>
    </row>
    <row r="916" spans="2:10" x14ac:dyDescent="0.25">
      <c r="B916" s="79"/>
      <c r="C916" s="79"/>
      <c r="D916" s="79"/>
      <c r="E916" s="79"/>
      <c r="F916" s="79"/>
      <c r="G916" s="80"/>
      <c r="H916" s="79"/>
      <c r="I916" s="79"/>
      <c r="J916" s="79"/>
    </row>
    <row r="917" spans="2:10" x14ac:dyDescent="0.25">
      <c r="B917" s="79"/>
      <c r="C917" s="79"/>
      <c r="D917" s="79"/>
      <c r="E917" s="79"/>
      <c r="F917" s="79"/>
      <c r="G917" s="80"/>
      <c r="H917" s="79"/>
      <c r="I917" s="79"/>
      <c r="J917" s="79"/>
    </row>
    <row r="918" spans="2:10" x14ac:dyDescent="0.25">
      <c r="B918" s="79"/>
      <c r="C918" s="79"/>
      <c r="D918" s="79"/>
      <c r="E918" s="79"/>
      <c r="F918" s="79"/>
      <c r="G918" s="80"/>
      <c r="H918" s="79"/>
      <c r="I918" s="79"/>
      <c r="J918" s="79"/>
    </row>
    <row r="919" spans="2:10" x14ac:dyDescent="0.25">
      <c r="B919" s="79"/>
      <c r="C919" s="79"/>
      <c r="D919" s="79"/>
      <c r="E919" s="79"/>
      <c r="F919" s="79"/>
      <c r="G919" s="80"/>
      <c r="H919" s="79"/>
      <c r="I919" s="79"/>
      <c r="J919" s="79"/>
    </row>
    <row r="920" spans="2:10" x14ac:dyDescent="0.25">
      <c r="B920" s="79"/>
      <c r="C920" s="79"/>
      <c r="D920" s="79"/>
      <c r="E920" s="79"/>
      <c r="F920" s="79"/>
      <c r="G920" s="80"/>
      <c r="H920" s="79"/>
      <c r="I920" s="79"/>
      <c r="J920" s="79"/>
    </row>
    <row r="921" spans="2:10" x14ac:dyDescent="0.25">
      <c r="B921" s="79"/>
      <c r="C921" s="79"/>
      <c r="D921" s="79"/>
      <c r="E921" s="79"/>
      <c r="F921" s="79"/>
      <c r="G921" s="80"/>
      <c r="H921" s="79"/>
      <c r="I921" s="79"/>
      <c r="J921" s="79"/>
    </row>
    <row r="922" spans="2:10" x14ac:dyDescent="0.25">
      <c r="B922" s="79"/>
      <c r="C922" s="79"/>
      <c r="D922" s="79"/>
      <c r="E922" s="79"/>
      <c r="F922" s="79"/>
      <c r="G922" s="80"/>
      <c r="H922" s="79"/>
      <c r="I922" s="79"/>
      <c r="J922" s="79"/>
    </row>
    <row r="923" spans="2:10" x14ac:dyDescent="0.25">
      <c r="B923" s="79"/>
      <c r="C923" s="79"/>
      <c r="D923" s="79"/>
      <c r="E923" s="79"/>
      <c r="F923" s="79"/>
      <c r="G923" s="80"/>
      <c r="H923" s="79"/>
      <c r="I923" s="79"/>
      <c r="J923" s="79"/>
    </row>
    <row r="924" spans="2:10" x14ac:dyDescent="0.25">
      <c r="B924" s="79"/>
      <c r="C924" s="79"/>
      <c r="D924" s="79"/>
      <c r="E924" s="79"/>
      <c r="F924" s="79"/>
      <c r="G924" s="80"/>
      <c r="H924" s="79"/>
      <c r="I924" s="79"/>
      <c r="J924" s="79"/>
    </row>
    <row r="925" spans="2:10" x14ac:dyDescent="0.25">
      <c r="B925" s="79"/>
      <c r="C925" s="79"/>
      <c r="D925" s="79"/>
      <c r="E925" s="79"/>
      <c r="F925" s="79"/>
      <c r="G925" s="80"/>
      <c r="H925" s="79"/>
      <c r="I925" s="79"/>
      <c r="J925" s="79"/>
    </row>
    <row r="926" spans="2:10" x14ac:dyDescent="0.25">
      <c r="B926" s="79"/>
      <c r="C926" s="79"/>
      <c r="D926" s="79"/>
      <c r="E926" s="79"/>
      <c r="F926" s="79"/>
      <c r="G926" s="80"/>
      <c r="H926" s="79"/>
      <c r="I926" s="79"/>
      <c r="J926" s="79"/>
    </row>
    <row r="927" spans="2:10" x14ac:dyDescent="0.25">
      <c r="B927" s="79"/>
      <c r="C927" s="79"/>
      <c r="D927" s="79"/>
      <c r="E927" s="79"/>
      <c r="F927" s="79"/>
      <c r="G927" s="80"/>
      <c r="H927" s="79"/>
      <c r="I927" s="79"/>
      <c r="J927" s="79"/>
    </row>
    <row r="928" spans="2:10" x14ac:dyDescent="0.25">
      <c r="B928" s="79"/>
      <c r="C928" s="79"/>
      <c r="D928" s="79"/>
      <c r="E928" s="79"/>
      <c r="F928" s="79"/>
      <c r="G928" s="80"/>
      <c r="H928" s="79"/>
      <c r="I928" s="79"/>
      <c r="J928" s="79"/>
    </row>
    <row r="929" spans="2:10" x14ac:dyDescent="0.25">
      <c r="B929" s="79"/>
      <c r="C929" s="79"/>
      <c r="D929" s="79"/>
      <c r="E929" s="79"/>
      <c r="F929" s="79"/>
      <c r="G929" s="80"/>
      <c r="H929" s="79"/>
      <c r="I929" s="79"/>
      <c r="J929" s="79"/>
    </row>
    <row r="930" spans="2:10" x14ac:dyDescent="0.25">
      <c r="B930" s="79"/>
      <c r="C930" s="79"/>
      <c r="D930" s="79"/>
      <c r="E930" s="79"/>
      <c r="F930" s="79"/>
      <c r="G930" s="80"/>
      <c r="H930" s="79"/>
      <c r="I930" s="79"/>
      <c r="J930" s="79"/>
    </row>
    <row r="931" spans="2:10" x14ac:dyDescent="0.25">
      <c r="B931" s="79"/>
      <c r="C931" s="79"/>
      <c r="D931" s="79"/>
      <c r="E931" s="79"/>
      <c r="F931" s="79"/>
      <c r="G931" s="80"/>
      <c r="H931" s="79"/>
      <c r="I931" s="79"/>
      <c r="J931" s="79"/>
    </row>
    <row r="932" spans="2:10" x14ac:dyDescent="0.25">
      <c r="B932" s="79"/>
      <c r="C932" s="79"/>
      <c r="D932" s="79"/>
      <c r="E932" s="79"/>
      <c r="F932" s="79"/>
      <c r="G932" s="80"/>
      <c r="H932" s="79"/>
      <c r="I932" s="79"/>
      <c r="J932" s="79"/>
    </row>
    <row r="933" spans="2:10" x14ac:dyDescent="0.25">
      <c r="B933" s="79"/>
      <c r="C933" s="79"/>
      <c r="D933" s="79"/>
      <c r="E933" s="79"/>
      <c r="F933" s="79"/>
      <c r="G933" s="80"/>
      <c r="H933" s="79"/>
      <c r="I933" s="79"/>
      <c r="J933" s="79"/>
    </row>
    <row r="934" spans="2:10" x14ac:dyDescent="0.25">
      <c r="B934" s="79"/>
      <c r="C934" s="79"/>
      <c r="D934" s="79"/>
      <c r="E934" s="79"/>
      <c r="F934" s="79"/>
      <c r="G934" s="80"/>
      <c r="H934" s="79"/>
      <c r="I934" s="79"/>
      <c r="J934" s="79"/>
    </row>
    <row r="935" spans="2:10" x14ac:dyDescent="0.25">
      <c r="B935" s="79"/>
      <c r="C935" s="79"/>
      <c r="D935" s="79"/>
      <c r="E935" s="79"/>
      <c r="F935" s="79"/>
      <c r="G935" s="80"/>
      <c r="H935" s="79"/>
      <c r="I935" s="79"/>
      <c r="J935" s="79"/>
    </row>
    <row r="936" spans="2:10" x14ac:dyDescent="0.25">
      <c r="B936" s="79"/>
      <c r="C936" s="79"/>
      <c r="D936" s="79"/>
      <c r="E936" s="79"/>
      <c r="F936" s="79"/>
      <c r="G936" s="80"/>
      <c r="H936" s="79"/>
      <c r="I936" s="79"/>
      <c r="J936" s="79"/>
    </row>
    <row r="937" spans="2:10" x14ac:dyDescent="0.25">
      <c r="B937" s="79"/>
      <c r="C937" s="79"/>
      <c r="D937" s="79"/>
      <c r="E937" s="79"/>
      <c r="F937" s="79"/>
      <c r="G937" s="80"/>
      <c r="H937" s="79"/>
      <c r="I937" s="79"/>
      <c r="J937" s="79"/>
    </row>
    <row r="938" spans="2:10" x14ac:dyDescent="0.25">
      <c r="B938" s="79"/>
      <c r="C938" s="79"/>
      <c r="D938" s="79"/>
      <c r="E938" s="79"/>
      <c r="F938" s="79"/>
      <c r="G938" s="80"/>
      <c r="H938" s="79"/>
      <c r="I938" s="79"/>
      <c r="J938" s="79"/>
    </row>
    <row r="939" spans="2:10" x14ac:dyDescent="0.25">
      <c r="B939" s="79"/>
      <c r="C939" s="79"/>
      <c r="D939" s="79"/>
      <c r="E939" s="79"/>
      <c r="F939" s="79"/>
      <c r="G939" s="80"/>
      <c r="H939" s="79"/>
      <c r="I939" s="79"/>
      <c r="J939" s="79"/>
    </row>
    <row r="940" spans="2:10" x14ac:dyDescent="0.25">
      <c r="B940" s="79"/>
      <c r="C940" s="79"/>
      <c r="D940" s="79"/>
      <c r="E940" s="79"/>
      <c r="F940" s="79"/>
      <c r="G940" s="80"/>
      <c r="H940" s="79"/>
      <c r="I940" s="79"/>
      <c r="J940" s="79"/>
    </row>
    <row r="941" spans="2:10" x14ac:dyDescent="0.25">
      <c r="B941" s="79"/>
      <c r="C941" s="79"/>
      <c r="D941" s="79"/>
      <c r="E941" s="79"/>
      <c r="F941" s="79"/>
      <c r="G941" s="80"/>
      <c r="H941" s="79"/>
      <c r="I941" s="79"/>
      <c r="J941" s="79"/>
    </row>
    <row r="942" spans="2:10" x14ac:dyDescent="0.25">
      <c r="B942" s="79"/>
      <c r="C942" s="79"/>
      <c r="D942" s="79"/>
      <c r="E942" s="79"/>
      <c r="F942" s="79"/>
      <c r="G942" s="80"/>
      <c r="H942" s="79"/>
      <c r="I942" s="79"/>
      <c r="J942" s="79"/>
    </row>
    <row r="943" spans="2:10" x14ac:dyDescent="0.25">
      <c r="B943" s="79"/>
      <c r="C943" s="79"/>
      <c r="D943" s="79"/>
      <c r="E943" s="79"/>
      <c r="F943" s="79"/>
      <c r="G943" s="80"/>
      <c r="H943" s="79"/>
      <c r="I943" s="79"/>
      <c r="J943" s="79"/>
    </row>
    <row r="944" spans="2:10" x14ac:dyDescent="0.25">
      <c r="B944" s="79"/>
      <c r="C944" s="79"/>
      <c r="D944" s="79"/>
      <c r="E944" s="79"/>
      <c r="F944" s="79"/>
      <c r="G944" s="80"/>
      <c r="H944" s="79"/>
      <c r="I944" s="79"/>
      <c r="J944" s="79"/>
    </row>
    <row r="945" spans="2:10" x14ac:dyDescent="0.25">
      <c r="B945" s="79"/>
      <c r="C945" s="79"/>
      <c r="D945" s="79"/>
      <c r="E945" s="79"/>
      <c r="F945" s="79"/>
      <c r="G945" s="80"/>
      <c r="H945" s="79"/>
      <c r="I945" s="79"/>
      <c r="J945" s="79"/>
    </row>
    <row r="946" spans="2:10" x14ac:dyDescent="0.25">
      <c r="B946" s="79"/>
      <c r="C946" s="79"/>
      <c r="D946" s="79"/>
      <c r="E946" s="79"/>
      <c r="F946" s="79"/>
      <c r="G946" s="80"/>
      <c r="H946" s="79"/>
      <c r="I946" s="79"/>
      <c r="J946" s="79"/>
    </row>
    <row r="947" spans="2:10" x14ac:dyDescent="0.25">
      <c r="B947" s="79"/>
      <c r="C947" s="79"/>
      <c r="D947" s="79"/>
      <c r="E947" s="79"/>
      <c r="F947" s="79"/>
      <c r="G947" s="80"/>
      <c r="H947" s="79"/>
      <c r="I947" s="79"/>
      <c r="J947" s="79"/>
    </row>
    <row r="948" spans="2:10" x14ac:dyDescent="0.25">
      <c r="B948" s="79"/>
      <c r="C948" s="79"/>
      <c r="D948" s="79"/>
      <c r="E948" s="79"/>
      <c r="F948" s="79"/>
      <c r="G948" s="80"/>
      <c r="H948" s="79"/>
      <c r="I948" s="79"/>
      <c r="J948" s="79"/>
    </row>
    <row r="949" spans="2:10" x14ac:dyDescent="0.25">
      <c r="B949" s="79"/>
      <c r="C949" s="79"/>
      <c r="D949" s="79"/>
      <c r="E949" s="79"/>
      <c r="F949" s="79"/>
      <c r="G949" s="80"/>
      <c r="H949" s="79"/>
      <c r="I949" s="79"/>
      <c r="J949" s="79"/>
    </row>
    <row r="950" spans="2:10" x14ac:dyDescent="0.25">
      <c r="B950" s="79"/>
      <c r="C950" s="79"/>
      <c r="D950" s="79"/>
      <c r="E950" s="79"/>
      <c r="F950" s="79"/>
      <c r="G950" s="80"/>
      <c r="H950" s="79"/>
      <c r="I950" s="79"/>
      <c r="J950" s="79"/>
    </row>
    <row r="951" spans="2:10" x14ac:dyDescent="0.25">
      <c r="B951" s="79"/>
      <c r="C951" s="79"/>
      <c r="D951" s="79"/>
      <c r="E951" s="79"/>
      <c r="F951" s="79"/>
      <c r="G951" s="80"/>
      <c r="H951" s="79"/>
      <c r="I951" s="79"/>
      <c r="J951" s="79"/>
    </row>
    <row r="952" spans="2:10" x14ac:dyDescent="0.25">
      <c r="B952" s="79"/>
      <c r="C952" s="79"/>
      <c r="D952" s="79"/>
      <c r="E952" s="79"/>
      <c r="F952" s="79"/>
      <c r="G952" s="80"/>
      <c r="H952" s="79"/>
      <c r="I952" s="79"/>
      <c r="J952" s="79"/>
    </row>
    <row r="953" spans="2:10" x14ac:dyDescent="0.25">
      <c r="B953" s="79"/>
      <c r="C953" s="79"/>
      <c r="D953" s="79"/>
      <c r="E953" s="79"/>
      <c r="F953" s="79"/>
      <c r="G953" s="80"/>
      <c r="H953" s="79"/>
      <c r="I953" s="79"/>
      <c r="J953" s="79"/>
    </row>
    <row r="954" spans="2:10" x14ac:dyDescent="0.25">
      <c r="B954" s="79"/>
      <c r="C954" s="79"/>
      <c r="D954" s="79"/>
      <c r="E954" s="79"/>
      <c r="F954" s="79"/>
      <c r="G954" s="80"/>
      <c r="H954" s="79"/>
      <c r="I954" s="79"/>
      <c r="J954" s="79"/>
    </row>
    <row r="955" spans="2:10" x14ac:dyDescent="0.25">
      <c r="B955" s="79"/>
      <c r="C955" s="79"/>
      <c r="D955" s="79"/>
      <c r="E955" s="79"/>
      <c r="F955" s="79"/>
      <c r="G955" s="80"/>
      <c r="H955" s="79"/>
      <c r="I955" s="79"/>
      <c r="J955" s="79"/>
    </row>
    <row r="956" spans="2:10" x14ac:dyDescent="0.25">
      <c r="B956" s="79"/>
      <c r="C956" s="79"/>
      <c r="D956" s="79"/>
      <c r="E956" s="79"/>
      <c r="F956" s="79"/>
      <c r="G956" s="80"/>
      <c r="H956" s="79"/>
      <c r="I956" s="79"/>
      <c r="J956" s="79"/>
    </row>
    <row r="957" spans="2:10" x14ac:dyDescent="0.25">
      <c r="B957" s="79"/>
      <c r="C957" s="79"/>
      <c r="D957" s="79"/>
      <c r="E957" s="79"/>
      <c r="F957" s="79"/>
      <c r="G957" s="80"/>
      <c r="H957" s="79"/>
      <c r="I957" s="79"/>
      <c r="J957" s="79"/>
    </row>
    <row r="958" spans="2:10" x14ac:dyDescent="0.25">
      <c r="B958" s="79"/>
      <c r="C958" s="79"/>
      <c r="D958" s="79"/>
      <c r="E958" s="79"/>
      <c r="F958" s="79"/>
      <c r="G958" s="80"/>
      <c r="H958" s="79"/>
      <c r="I958" s="79"/>
      <c r="J958" s="79"/>
    </row>
    <row r="959" spans="2:10" x14ac:dyDescent="0.25">
      <c r="B959" s="79"/>
      <c r="C959" s="79"/>
      <c r="D959" s="79"/>
      <c r="E959" s="79"/>
      <c r="F959" s="79"/>
      <c r="G959" s="80"/>
      <c r="H959" s="79"/>
      <c r="I959" s="79"/>
      <c r="J959" s="79"/>
    </row>
    <row r="960" spans="2:10" x14ac:dyDescent="0.25">
      <c r="B960" s="79"/>
      <c r="C960" s="79"/>
      <c r="D960" s="79"/>
      <c r="E960" s="79"/>
      <c r="F960" s="79"/>
      <c r="G960" s="80"/>
      <c r="H960" s="79"/>
      <c r="I960" s="79"/>
      <c r="J960" s="79"/>
    </row>
    <row r="961" spans="2:10" x14ac:dyDescent="0.25">
      <c r="B961" s="79"/>
      <c r="C961" s="79"/>
      <c r="D961" s="79"/>
      <c r="E961" s="79"/>
      <c r="F961" s="79"/>
      <c r="G961" s="80"/>
      <c r="H961" s="79"/>
      <c r="I961" s="79"/>
      <c r="J961" s="79"/>
    </row>
    <row r="962" spans="2:10" x14ac:dyDescent="0.25">
      <c r="B962" s="79"/>
      <c r="C962" s="79"/>
      <c r="D962" s="79"/>
      <c r="E962" s="79"/>
      <c r="F962" s="79"/>
      <c r="G962" s="80"/>
      <c r="H962" s="79"/>
      <c r="I962" s="79"/>
      <c r="J962" s="79"/>
    </row>
    <row r="963" spans="2:10" x14ac:dyDescent="0.25">
      <c r="B963" s="79"/>
      <c r="C963" s="79"/>
      <c r="D963" s="79"/>
      <c r="E963" s="79"/>
      <c r="F963" s="79"/>
      <c r="G963" s="80"/>
      <c r="H963" s="79"/>
      <c r="I963" s="79"/>
      <c r="J963" s="79"/>
    </row>
    <row r="964" spans="2:10" x14ac:dyDescent="0.25">
      <c r="B964" s="79"/>
      <c r="C964" s="79"/>
      <c r="D964" s="79"/>
      <c r="E964" s="79"/>
      <c r="F964" s="79"/>
      <c r="G964" s="80"/>
      <c r="H964" s="79"/>
      <c r="I964" s="79"/>
      <c r="J964" s="79"/>
    </row>
    <row r="965" spans="2:10" x14ac:dyDescent="0.25">
      <c r="B965" s="79"/>
      <c r="C965" s="79"/>
      <c r="D965" s="79"/>
      <c r="E965" s="79"/>
      <c r="F965" s="79"/>
      <c r="G965" s="80"/>
      <c r="H965" s="79"/>
      <c r="I965" s="79"/>
      <c r="J965" s="79"/>
    </row>
    <row r="966" spans="2:10" x14ac:dyDescent="0.25">
      <c r="B966" s="79"/>
      <c r="C966" s="79"/>
      <c r="D966" s="79"/>
      <c r="E966" s="79"/>
      <c r="F966" s="79"/>
      <c r="G966" s="80"/>
      <c r="H966" s="79"/>
      <c r="I966" s="79"/>
      <c r="J966" s="79"/>
    </row>
    <row r="967" spans="2:10" x14ac:dyDescent="0.25">
      <c r="B967" s="79"/>
      <c r="C967" s="79"/>
      <c r="D967" s="79"/>
      <c r="E967" s="79"/>
      <c r="F967" s="79"/>
      <c r="G967" s="80"/>
      <c r="H967" s="79"/>
      <c r="I967" s="79"/>
      <c r="J967" s="79"/>
    </row>
    <row r="968" spans="2:10" x14ac:dyDescent="0.25">
      <c r="B968" s="79"/>
      <c r="C968" s="79"/>
      <c r="D968" s="79"/>
      <c r="E968" s="79"/>
      <c r="F968" s="79"/>
      <c r="G968" s="80"/>
      <c r="H968" s="79"/>
      <c r="I968" s="79"/>
      <c r="J968" s="79"/>
    </row>
    <row r="969" spans="2:10" x14ac:dyDescent="0.25">
      <c r="B969" s="79"/>
      <c r="C969" s="79"/>
      <c r="D969" s="79"/>
      <c r="E969" s="79"/>
      <c r="F969" s="79"/>
      <c r="G969" s="80"/>
      <c r="H969" s="79"/>
      <c r="I969" s="79"/>
      <c r="J969" s="79"/>
    </row>
    <row r="970" spans="2:10" x14ac:dyDescent="0.25">
      <c r="B970" s="79"/>
      <c r="C970" s="79"/>
      <c r="D970" s="79"/>
      <c r="E970" s="79"/>
      <c r="F970" s="79"/>
      <c r="G970" s="80"/>
      <c r="H970" s="79"/>
      <c r="I970" s="79"/>
      <c r="J970" s="79"/>
    </row>
    <row r="971" spans="2:10" x14ac:dyDescent="0.25">
      <c r="B971" s="79"/>
      <c r="C971" s="79"/>
      <c r="D971" s="79"/>
      <c r="E971" s="79"/>
      <c r="F971" s="79"/>
      <c r="G971" s="80"/>
      <c r="H971" s="79"/>
      <c r="I971" s="79"/>
      <c r="J971" s="79"/>
    </row>
    <row r="972" spans="2:10" x14ac:dyDescent="0.25">
      <c r="B972" s="79"/>
      <c r="C972" s="79"/>
      <c r="D972" s="79"/>
      <c r="E972" s="79"/>
      <c r="F972" s="79"/>
      <c r="G972" s="80"/>
      <c r="H972" s="79"/>
      <c r="I972" s="79"/>
      <c r="J972" s="79"/>
    </row>
    <row r="973" spans="2:10" x14ac:dyDescent="0.25">
      <c r="B973" s="79"/>
      <c r="C973" s="79"/>
      <c r="D973" s="79"/>
      <c r="E973" s="79"/>
      <c r="F973" s="79"/>
      <c r="G973" s="80"/>
      <c r="H973" s="79"/>
      <c r="I973" s="79"/>
      <c r="J973" s="79"/>
    </row>
    <row r="974" spans="2:10" x14ac:dyDescent="0.25">
      <c r="B974" s="79"/>
      <c r="C974" s="79"/>
      <c r="D974" s="79"/>
      <c r="E974" s="79"/>
      <c r="F974" s="79"/>
      <c r="G974" s="80"/>
      <c r="H974" s="79"/>
      <c r="I974" s="79"/>
      <c r="J974" s="79"/>
    </row>
    <row r="975" spans="2:10" x14ac:dyDescent="0.25">
      <c r="B975" s="79"/>
      <c r="C975" s="79"/>
      <c r="D975" s="79"/>
      <c r="E975" s="79"/>
      <c r="F975" s="79"/>
      <c r="G975" s="80"/>
      <c r="H975" s="79"/>
      <c r="I975" s="79"/>
      <c r="J975" s="79"/>
    </row>
    <row r="976" spans="2:10" x14ac:dyDescent="0.25">
      <c r="B976" s="79"/>
      <c r="C976" s="79"/>
      <c r="D976" s="79"/>
      <c r="E976" s="79"/>
      <c r="F976" s="79"/>
      <c r="G976" s="80"/>
      <c r="H976" s="79"/>
      <c r="I976" s="79"/>
      <c r="J976" s="79"/>
    </row>
    <row r="977" spans="2:10" x14ac:dyDescent="0.25">
      <c r="B977" s="79"/>
      <c r="C977" s="79"/>
      <c r="D977" s="79"/>
      <c r="E977" s="79"/>
      <c r="F977" s="79"/>
      <c r="G977" s="80"/>
      <c r="H977" s="79"/>
      <c r="I977" s="79"/>
      <c r="J977" s="79"/>
    </row>
    <row r="978" spans="2:10" x14ac:dyDescent="0.25">
      <c r="B978" s="79"/>
      <c r="C978" s="79"/>
      <c r="D978" s="79"/>
      <c r="E978" s="79"/>
      <c r="F978" s="79"/>
      <c r="G978" s="80"/>
      <c r="H978" s="79"/>
      <c r="I978" s="79"/>
      <c r="J978" s="79"/>
    </row>
    <row r="979" spans="2:10" x14ac:dyDescent="0.25">
      <c r="B979" s="79"/>
      <c r="C979" s="79"/>
      <c r="D979" s="79"/>
      <c r="E979" s="79"/>
      <c r="F979" s="79"/>
      <c r="G979" s="80"/>
      <c r="H979" s="79"/>
      <c r="I979" s="79"/>
      <c r="J979" s="79"/>
    </row>
    <row r="980" spans="2:10" x14ac:dyDescent="0.25">
      <c r="B980" s="79"/>
      <c r="C980" s="79"/>
      <c r="D980" s="79"/>
      <c r="E980" s="79"/>
      <c r="F980" s="79"/>
      <c r="G980" s="80"/>
      <c r="H980" s="79"/>
      <c r="I980" s="79"/>
      <c r="J980" s="79"/>
    </row>
    <row r="981" spans="2:10" x14ac:dyDescent="0.25">
      <c r="B981" s="79"/>
      <c r="C981" s="79"/>
      <c r="D981" s="79"/>
      <c r="E981" s="79"/>
      <c r="F981" s="79"/>
      <c r="G981" s="80"/>
      <c r="H981" s="79"/>
      <c r="I981" s="79"/>
      <c r="J981" s="79"/>
    </row>
    <row r="982" spans="2:10" x14ac:dyDescent="0.25">
      <c r="B982" s="79"/>
      <c r="C982" s="79"/>
      <c r="D982" s="79"/>
      <c r="E982" s="79"/>
      <c r="F982" s="79"/>
      <c r="G982" s="80"/>
      <c r="H982" s="79"/>
      <c r="I982" s="79"/>
      <c r="J982" s="79"/>
    </row>
    <row r="983" spans="2:10" x14ac:dyDescent="0.25">
      <c r="B983" s="79"/>
      <c r="C983" s="79"/>
      <c r="D983" s="79"/>
      <c r="E983" s="79"/>
      <c r="F983" s="79"/>
      <c r="G983" s="80"/>
      <c r="H983" s="79"/>
      <c r="I983" s="79"/>
      <c r="J983" s="79"/>
    </row>
    <row r="984" spans="2:10" x14ac:dyDescent="0.25">
      <c r="B984" s="79"/>
      <c r="C984" s="79"/>
      <c r="D984" s="79"/>
      <c r="E984" s="79"/>
      <c r="F984" s="79"/>
      <c r="G984" s="80"/>
      <c r="H984" s="79"/>
      <c r="I984" s="79"/>
      <c r="J984" s="79"/>
    </row>
    <row r="985" spans="2:10" x14ac:dyDescent="0.25">
      <c r="B985" s="79"/>
      <c r="C985" s="79"/>
      <c r="D985" s="79"/>
      <c r="E985" s="79"/>
      <c r="F985" s="79"/>
      <c r="G985" s="80"/>
      <c r="H985" s="79"/>
      <c r="I985" s="79"/>
      <c r="J985" s="79"/>
    </row>
    <row r="986" spans="2:10" x14ac:dyDescent="0.25">
      <c r="B986" s="79"/>
      <c r="C986" s="79"/>
      <c r="D986" s="79"/>
      <c r="E986" s="79"/>
      <c r="F986" s="79"/>
      <c r="G986" s="80"/>
      <c r="H986" s="79"/>
      <c r="I986" s="79"/>
      <c r="J986" s="79"/>
    </row>
    <row r="987" spans="2:10" x14ac:dyDescent="0.25">
      <c r="B987" s="79"/>
      <c r="C987" s="79"/>
      <c r="D987" s="79"/>
      <c r="E987" s="79"/>
      <c r="F987" s="79"/>
      <c r="G987" s="80"/>
      <c r="H987" s="79"/>
      <c r="I987" s="79"/>
      <c r="J987" s="79"/>
    </row>
    <row r="988" spans="2:10" x14ac:dyDescent="0.25">
      <c r="B988" s="79"/>
      <c r="C988" s="79"/>
      <c r="D988" s="79"/>
      <c r="E988" s="79"/>
      <c r="F988" s="79"/>
      <c r="G988" s="80"/>
      <c r="H988" s="79"/>
      <c r="I988" s="79"/>
      <c r="J988" s="79"/>
    </row>
    <row r="989" spans="2:10" x14ac:dyDescent="0.25">
      <c r="B989" s="79"/>
      <c r="C989" s="79"/>
      <c r="D989" s="79"/>
      <c r="E989" s="79"/>
      <c r="F989" s="79"/>
      <c r="G989" s="80"/>
      <c r="H989" s="79"/>
      <c r="I989" s="79"/>
      <c r="J989" s="79"/>
    </row>
    <row r="990" spans="2:10" x14ac:dyDescent="0.25">
      <c r="B990" s="79"/>
      <c r="C990" s="79"/>
      <c r="D990" s="79"/>
      <c r="E990" s="79"/>
      <c r="F990" s="79"/>
      <c r="G990" s="80"/>
      <c r="H990" s="79"/>
      <c r="I990" s="79"/>
      <c r="J990" s="79"/>
    </row>
    <row r="991" spans="2:10" x14ac:dyDescent="0.25">
      <c r="B991" s="79"/>
      <c r="C991" s="79"/>
      <c r="D991" s="79"/>
      <c r="E991" s="79"/>
      <c r="F991" s="79"/>
      <c r="G991" s="80"/>
      <c r="H991" s="79"/>
      <c r="I991" s="79"/>
      <c r="J991" s="79"/>
    </row>
    <row r="992" spans="2:10" x14ac:dyDescent="0.25">
      <c r="B992" s="79"/>
      <c r="C992" s="79"/>
      <c r="D992" s="79"/>
      <c r="E992" s="79"/>
      <c r="F992" s="79"/>
      <c r="G992" s="80"/>
      <c r="H992" s="79"/>
      <c r="I992" s="79"/>
      <c r="J992"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3"/>
  <sheetViews>
    <sheetView showGridLines="0" workbookViewId="0">
      <selection activeCell="D4" sqref="D4"/>
    </sheetView>
  </sheetViews>
  <sheetFormatPr baseColWidth="10" defaultColWidth="12.625" defaultRowHeight="15" customHeight="1" x14ac:dyDescent="0.2"/>
  <cols>
    <col min="1" max="1" width="36.375" customWidth="1"/>
    <col min="2" max="10" width="15.75" style="736" customWidth="1"/>
    <col min="11" max="11" width="14.375" bestFit="1" customWidth="1"/>
  </cols>
  <sheetData>
    <row r="1" spans="1:11" x14ac:dyDescent="0.25">
      <c r="A1" s="462"/>
      <c r="B1" s="542"/>
      <c r="C1" s="542"/>
      <c r="D1" s="542"/>
      <c r="E1" s="542"/>
      <c r="F1" s="542"/>
      <c r="G1" s="542"/>
      <c r="H1" s="542"/>
      <c r="I1" s="542"/>
      <c r="J1" s="542"/>
      <c r="K1" s="35"/>
    </row>
    <row r="2" spans="1:11" x14ac:dyDescent="0.25">
      <c r="A2" s="39" t="s">
        <v>105</v>
      </c>
      <c r="B2" s="544"/>
      <c r="C2" s="544"/>
      <c r="D2" s="544"/>
      <c r="E2" s="544"/>
      <c r="F2" s="544"/>
      <c r="G2" s="544"/>
      <c r="H2" s="544"/>
      <c r="I2" s="544"/>
      <c r="J2" s="544"/>
      <c r="K2" s="82" t="s">
        <v>106</v>
      </c>
    </row>
    <row r="3" spans="1:11" x14ac:dyDescent="0.25">
      <c r="A3" s="43" t="s">
        <v>107</v>
      </c>
      <c r="B3" s="544"/>
      <c r="C3" s="544"/>
      <c r="D3" s="544"/>
      <c r="E3" s="544"/>
      <c r="F3" s="544"/>
      <c r="G3" s="544"/>
      <c r="H3" s="544"/>
      <c r="I3" s="544"/>
      <c r="J3" s="544"/>
      <c r="K3" s="83"/>
    </row>
    <row r="4" spans="1:11" x14ac:dyDescent="0.25">
      <c r="A4" s="719" t="s">
        <v>3214</v>
      </c>
      <c r="B4" s="544"/>
      <c r="C4" s="544"/>
      <c r="D4" s="544"/>
      <c r="E4" s="544"/>
      <c r="F4" s="544"/>
      <c r="G4" s="544"/>
      <c r="H4" s="544"/>
      <c r="I4" s="544"/>
      <c r="J4" s="544"/>
      <c r="K4" s="83"/>
    </row>
    <row r="5" spans="1:11" x14ac:dyDescent="0.25">
      <c r="A5" s="46"/>
      <c r="B5" s="544"/>
      <c r="C5" s="544"/>
      <c r="D5" s="544"/>
      <c r="E5" s="544"/>
      <c r="F5" s="544"/>
      <c r="G5" s="544"/>
      <c r="H5" s="544"/>
      <c r="I5" s="544"/>
      <c r="J5" s="544"/>
      <c r="K5" s="83"/>
    </row>
    <row r="7" spans="1:11" x14ac:dyDescent="0.25">
      <c r="A7" s="47" t="s">
        <v>108</v>
      </c>
      <c r="B7" s="730" t="s">
        <v>109</v>
      </c>
      <c r="C7" s="730" t="s">
        <v>110</v>
      </c>
      <c r="D7" s="730"/>
      <c r="E7" s="968" t="s">
        <v>111</v>
      </c>
      <c r="F7" s="969"/>
      <c r="G7" s="730" t="s">
        <v>112</v>
      </c>
      <c r="H7" s="968" t="s">
        <v>113</v>
      </c>
      <c r="I7" s="969"/>
      <c r="J7" s="730" t="s">
        <v>114</v>
      </c>
      <c r="K7" s="48" t="s">
        <v>115</v>
      </c>
    </row>
    <row r="8" spans="1:11" ht="15" customHeight="1" x14ac:dyDescent="0.2">
      <c r="A8" s="965" t="s">
        <v>116</v>
      </c>
      <c r="B8" s="963" t="s">
        <v>117</v>
      </c>
      <c r="C8" s="963" t="s">
        <v>118</v>
      </c>
      <c r="D8" s="963" t="s">
        <v>1639</v>
      </c>
      <c r="E8" s="962" t="s">
        <v>120</v>
      </c>
      <c r="F8" s="967"/>
      <c r="G8" s="1014" t="s">
        <v>121</v>
      </c>
      <c r="H8" s="962" t="s">
        <v>122</v>
      </c>
      <c r="I8" s="967"/>
      <c r="J8" s="963" t="s">
        <v>123</v>
      </c>
      <c r="K8" s="1003" t="s">
        <v>124</v>
      </c>
    </row>
    <row r="9" spans="1:11" ht="15" customHeight="1" x14ac:dyDescent="0.2">
      <c r="A9" s="946"/>
      <c r="B9" s="966"/>
      <c r="C9" s="966"/>
      <c r="D9" s="966"/>
      <c r="E9" s="580" t="s">
        <v>125</v>
      </c>
      <c r="F9" s="580" t="s">
        <v>126</v>
      </c>
      <c r="G9" s="966"/>
      <c r="H9" s="580" t="s">
        <v>125</v>
      </c>
      <c r="I9" s="580" t="s">
        <v>126</v>
      </c>
      <c r="J9" s="966"/>
      <c r="K9" s="946"/>
    </row>
    <row r="10" spans="1:11" x14ac:dyDescent="0.25">
      <c r="A10" s="53" t="s">
        <v>127</v>
      </c>
      <c r="B10" s="549"/>
      <c r="C10" s="549"/>
      <c r="D10" s="549"/>
      <c r="E10" s="549"/>
      <c r="F10" s="549"/>
      <c r="G10" s="549"/>
      <c r="H10" s="549"/>
      <c r="I10" s="549"/>
      <c r="J10" s="549"/>
      <c r="K10" s="84">
        <f>SUM(K11)</f>
        <v>0</v>
      </c>
    </row>
    <row r="11" spans="1:11" x14ac:dyDescent="0.25">
      <c r="A11" s="57"/>
      <c r="B11" s="445"/>
      <c r="C11" s="445"/>
      <c r="D11" s="592"/>
      <c r="E11" s="592"/>
      <c r="F11" s="592"/>
      <c r="G11" s="445"/>
      <c r="H11" s="445"/>
      <c r="I11" s="445"/>
      <c r="J11" s="445"/>
      <c r="K11" s="85"/>
    </row>
    <row r="12" spans="1:11" x14ac:dyDescent="0.25">
      <c r="A12" s="53" t="s">
        <v>128</v>
      </c>
      <c r="B12" s="549"/>
      <c r="C12" s="549"/>
      <c r="D12" s="368"/>
      <c r="E12" s="368"/>
      <c r="F12" s="368"/>
      <c r="G12" s="549"/>
      <c r="H12" s="549"/>
      <c r="I12" s="549"/>
      <c r="J12" s="549"/>
      <c r="K12" s="84">
        <f>SUM(K13:K42)</f>
        <v>118326322.82000002</v>
      </c>
    </row>
    <row r="13" spans="1:11" x14ac:dyDescent="0.25">
      <c r="A13" s="65" t="s">
        <v>1640</v>
      </c>
      <c r="B13" s="317" t="s">
        <v>1641</v>
      </c>
      <c r="C13" s="317" t="s">
        <v>212</v>
      </c>
      <c r="D13" s="279">
        <v>1.6E-2</v>
      </c>
      <c r="E13" s="592"/>
      <c r="F13" s="592"/>
      <c r="G13" s="445"/>
      <c r="H13" s="445"/>
      <c r="I13" s="445"/>
      <c r="J13" s="445" t="s">
        <v>1642</v>
      </c>
      <c r="K13" s="120">
        <v>40042078.299999997</v>
      </c>
    </row>
    <row r="14" spans="1:11" x14ac:dyDescent="0.25">
      <c r="A14" s="65" t="s">
        <v>1643</v>
      </c>
      <c r="B14" s="317"/>
      <c r="C14" s="317" t="s">
        <v>212</v>
      </c>
      <c r="D14" s="279" t="s">
        <v>1644</v>
      </c>
      <c r="E14" s="592"/>
      <c r="F14" s="592"/>
      <c r="G14" s="445"/>
      <c r="H14" s="445"/>
      <c r="I14" s="445"/>
      <c r="J14" s="445" t="s">
        <v>1642</v>
      </c>
      <c r="K14" s="120">
        <v>17686039.940000001</v>
      </c>
    </row>
    <row r="15" spans="1:11" x14ac:dyDescent="0.25">
      <c r="A15" s="65" t="s">
        <v>1645</v>
      </c>
      <c r="B15" s="317" t="s">
        <v>1646</v>
      </c>
      <c r="C15" s="317" t="s">
        <v>212</v>
      </c>
      <c r="D15" s="279">
        <v>0.08</v>
      </c>
      <c r="E15" s="592"/>
      <c r="F15" s="592"/>
      <c r="G15" s="445"/>
      <c r="H15" s="445"/>
      <c r="I15" s="445"/>
      <c r="J15" s="445" t="s">
        <v>1642</v>
      </c>
      <c r="K15" s="120">
        <v>15221098.380000001</v>
      </c>
    </row>
    <row r="16" spans="1:11" x14ac:dyDescent="0.25">
      <c r="A16" s="65" t="s">
        <v>1647</v>
      </c>
      <c r="B16" s="317" t="s">
        <v>1648</v>
      </c>
      <c r="C16" s="317" t="s">
        <v>212</v>
      </c>
      <c r="D16" s="279"/>
      <c r="E16" s="592"/>
      <c r="F16" s="592"/>
      <c r="G16" s="445"/>
      <c r="H16" s="445"/>
      <c r="I16" s="445"/>
      <c r="J16" s="445" t="s">
        <v>1642</v>
      </c>
      <c r="K16" s="120">
        <v>10542595.6</v>
      </c>
    </row>
    <row r="17" spans="1:11" x14ac:dyDescent="0.25">
      <c r="A17" s="65" t="s">
        <v>1649</v>
      </c>
      <c r="B17" s="317" t="s">
        <v>1641</v>
      </c>
      <c r="C17" s="317" t="s">
        <v>212</v>
      </c>
      <c r="D17" s="279"/>
      <c r="E17" s="592"/>
      <c r="F17" s="592"/>
      <c r="G17" s="445"/>
      <c r="H17" s="445"/>
      <c r="I17" s="445"/>
      <c r="J17" s="445" t="s">
        <v>1642</v>
      </c>
      <c r="K17" s="120">
        <v>6205126.7300000004</v>
      </c>
    </row>
    <row r="18" spans="1:11" x14ac:dyDescent="0.25">
      <c r="A18" s="65" t="s">
        <v>1650</v>
      </c>
      <c r="B18" s="317"/>
      <c r="C18" s="317" t="s">
        <v>212</v>
      </c>
      <c r="D18" s="279">
        <v>0.01</v>
      </c>
      <c r="E18" s="592"/>
      <c r="F18" s="592"/>
      <c r="G18" s="445"/>
      <c r="H18" s="445"/>
      <c r="I18" s="445"/>
      <c r="J18" s="445" t="s">
        <v>1642</v>
      </c>
      <c r="K18" s="120">
        <v>6117780.5800000001</v>
      </c>
    </row>
    <row r="19" spans="1:11" x14ac:dyDescent="0.25">
      <c r="A19" s="65" t="s">
        <v>1651</v>
      </c>
      <c r="B19" s="317" t="s">
        <v>1641</v>
      </c>
      <c r="C19" s="317" t="s">
        <v>212</v>
      </c>
      <c r="D19" s="279">
        <v>0.1</v>
      </c>
      <c r="E19" s="592"/>
      <c r="F19" s="592"/>
      <c r="G19" s="445"/>
      <c r="H19" s="445"/>
      <c r="I19" s="445"/>
      <c r="J19" s="445" t="s">
        <v>1642</v>
      </c>
      <c r="K19" s="120">
        <v>6117717.3600000003</v>
      </c>
    </row>
    <row r="20" spans="1:11" x14ac:dyDescent="0.25">
      <c r="A20" s="65" t="s">
        <v>1652</v>
      </c>
      <c r="B20" s="317" t="s">
        <v>1641</v>
      </c>
      <c r="C20" s="317"/>
      <c r="D20" s="279"/>
      <c r="E20" s="279">
        <v>0.12</v>
      </c>
      <c r="F20" s="279">
        <v>0.3</v>
      </c>
      <c r="G20" s="445"/>
      <c r="H20" s="279"/>
      <c r="I20" s="445"/>
      <c r="J20" s="445" t="s">
        <v>1642</v>
      </c>
      <c r="K20" s="120">
        <v>3817174.33</v>
      </c>
    </row>
    <row r="21" spans="1:11" x14ac:dyDescent="0.25">
      <c r="A21" s="65" t="s">
        <v>1653</v>
      </c>
      <c r="B21" s="317" t="s">
        <v>1654</v>
      </c>
      <c r="C21" s="317" t="s">
        <v>212</v>
      </c>
      <c r="D21" s="279"/>
      <c r="E21" s="279">
        <v>0.04</v>
      </c>
      <c r="F21" s="279">
        <v>0.105</v>
      </c>
      <c r="G21" s="445"/>
      <c r="H21" s="279"/>
      <c r="I21" s="279"/>
      <c r="J21" s="445" t="s">
        <v>1642</v>
      </c>
      <c r="K21" s="120">
        <v>3374171.95</v>
      </c>
    </row>
    <row r="22" spans="1:11" x14ac:dyDescent="0.25">
      <c r="A22" s="65" t="s">
        <v>241</v>
      </c>
      <c r="B22" s="317" t="s">
        <v>1655</v>
      </c>
      <c r="C22" s="317" t="s">
        <v>1656</v>
      </c>
      <c r="D22" s="279"/>
      <c r="E22" s="592"/>
      <c r="F22" s="592"/>
      <c r="G22" s="235"/>
      <c r="H22" s="235">
        <v>890</v>
      </c>
      <c r="I22" s="235">
        <v>8088</v>
      </c>
      <c r="J22" s="445" t="s">
        <v>1642</v>
      </c>
      <c r="K22" s="120">
        <v>2243716.4300000002</v>
      </c>
    </row>
    <row r="23" spans="1:11" x14ac:dyDescent="0.25">
      <c r="A23" s="65" t="s">
        <v>1657</v>
      </c>
      <c r="B23" s="317" t="s">
        <v>1646</v>
      </c>
      <c r="C23" s="317" t="s">
        <v>212</v>
      </c>
      <c r="D23" s="279"/>
      <c r="E23" s="592"/>
      <c r="F23" s="592"/>
      <c r="G23" s="235">
        <v>150</v>
      </c>
      <c r="H23" s="445"/>
      <c r="I23" s="445"/>
      <c r="J23" s="445" t="s">
        <v>1642</v>
      </c>
      <c r="K23" s="120">
        <v>1710000</v>
      </c>
    </row>
    <row r="24" spans="1:11" x14ac:dyDescent="0.25">
      <c r="A24" s="65" t="s">
        <v>237</v>
      </c>
      <c r="B24" s="317"/>
      <c r="C24" s="317"/>
      <c r="D24" s="279"/>
      <c r="E24" s="592"/>
      <c r="F24" s="592"/>
      <c r="G24" s="445"/>
      <c r="H24" s="235">
        <v>20</v>
      </c>
      <c r="I24" s="235">
        <v>11660</v>
      </c>
      <c r="J24" s="445" t="s">
        <v>1642</v>
      </c>
      <c r="K24" s="120">
        <v>1095081.48</v>
      </c>
    </row>
    <row r="25" spans="1:11" x14ac:dyDescent="0.25">
      <c r="A25" s="65" t="s">
        <v>1658</v>
      </c>
      <c r="B25" s="317" t="s">
        <v>1659</v>
      </c>
      <c r="C25" s="317"/>
      <c r="D25" s="279"/>
      <c r="E25" s="592"/>
      <c r="F25" s="592"/>
      <c r="G25" s="445"/>
      <c r="H25" s="445"/>
      <c r="I25" s="445"/>
      <c r="J25" s="445" t="s">
        <v>1642</v>
      </c>
      <c r="K25" s="120">
        <v>1024075.87</v>
      </c>
    </row>
    <row r="26" spans="1:11" x14ac:dyDescent="0.25">
      <c r="A26" s="65" t="s">
        <v>1660</v>
      </c>
      <c r="B26" s="317" t="s">
        <v>1661</v>
      </c>
      <c r="C26" s="317"/>
      <c r="D26" s="279"/>
      <c r="E26" s="592"/>
      <c r="F26" s="592"/>
      <c r="G26" s="445"/>
      <c r="H26" s="235">
        <v>4</v>
      </c>
      <c r="I26" s="235">
        <v>8</v>
      </c>
      <c r="J26" s="445" t="s">
        <v>1642</v>
      </c>
      <c r="K26" s="120">
        <v>789952</v>
      </c>
    </row>
    <row r="27" spans="1:11" x14ac:dyDescent="0.25">
      <c r="A27" s="65" t="s">
        <v>1662</v>
      </c>
      <c r="B27" s="317"/>
      <c r="C27" s="317"/>
      <c r="D27" s="279">
        <v>0.01</v>
      </c>
      <c r="E27" s="592"/>
      <c r="F27" s="592"/>
      <c r="G27" s="445"/>
      <c r="H27" s="445"/>
      <c r="I27" s="445"/>
      <c r="J27" s="445" t="s">
        <v>1642</v>
      </c>
      <c r="K27" s="120">
        <v>644701.94999999995</v>
      </c>
    </row>
    <row r="28" spans="1:11" x14ac:dyDescent="0.25">
      <c r="A28" s="65" t="s">
        <v>1663</v>
      </c>
      <c r="B28" s="317"/>
      <c r="C28" s="317"/>
      <c r="D28" s="279"/>
      <c r="E28" s="279">
        <v>0.02</v>
      </c>
      <c r="F28" s="279">
        <v>0.05</v>
      </c>
      <c r="G28" s="445"/>
      <c r="H28" s="445"/>
      <c r="I28" s="445"/>
      <c r="J28" s="445" t="s">
        <v>1642</v>
      </c>
      <c r="K28" s="120">
        <v>461852.03</v>
      </c>
    </row>
    <row r="29" spans="1:11" x14ac:dyDescent="0.25">
      <c r="A29" s="65" t="s">
        <v>925</v>
      </c>
      <c r="B29" s="317"/>
      <c r="C29" s="317" t="s">
        <v>1664</v>
      </c>
      <c r="D29" s="279"/>
      <c r="E29" s="592"/>
      <c r="F29" s="592"/>
      <c r="G29" s="445"/>
      <c r="H29" s="445"/>
      <c r="I29" s="445"/>
      <c r="J29" s="445" t="s">
        <v>1642</v>
      </c>
      <c r="K29" s="120">
        <v>306332.03000000003</v>
      </c>
    </row>
    <row r="30" spans="1:11" ht="30" x14ac:dyDescent="0.25">
      <c r="A30" s="118" t="s">
        <v>1665</v>
      </c>
      <c r="B30" s="445"/>
      <c r="C30" s="445"/>
      <c r="D30" s="592"/>
      <c r="E30" s="592"/>
      <c r="F30" s="592"/>
      <c r="G30" s="445"/>
      <c r="H30" s="445"/>
      <c r="I30" s="445"/>
      <c r="J30" s="445" t="s">
        <v>1666</v>
      </c>
      <c r="K30" s="85">
        <v>255606.01</v>
      </c>
    </row>
    <row r="31" spans="1:11" x14ac:dyDescent="0.25">
      <c r="A31" s="65" t="s">
        <v>1667</v>
      </c>
      <c r="B31" s="317" t="s">
        <v>1668</v>
      </c>
      <c r="C31" s="317"/>
      <c r="D31" s="279"/>
      <c r="E31" s="592"/>
      <c r="F31" s="592"/>
      <c r="G31" s="445"/>
      <c r="H31" s="235">
        <v>3</v>
      </c>
      <c r="I31" s="235">
        <v>800</v>
      </c>
      <c r="J31" s="445" t="s">
        <v>1642</v>
      </c>
      <c r="K31" s="120">
        <v>239379.04</v>
      </c>
    </row>
    <row r="32" spans="1:11" x14ac:dyDescent="0.25">
      <c r="A32" s="65" t="s">
        <v>1669</v>
      </c>
      <c r="B32" s="317"/>
      <c r="C32" s="317" t="s">
        <v>1659</v>
      </c>
      <c r="D32" s="279"/>
      <c r="E32" s="279">
        <v>0.03</v>
      </c>
      <c r="F32" s="279">
        <v>0.1</v>
      </c>
      <c r="G32" s="445"/>
      <c r="H32" s="235">
        <v>162</v>
      </c>
      <c r="I32" s="235">
        <v>2831</v>
      </c>
      <c r="J32" s="445" t="s">
        <v>1642</v>
      </c>
      <c r="K32" s="120">
        <v>142259.84</v>
      </c>
    </row>
    <row r="33" spans="1:11" x14ac:dyDescent="0.25">
      <c r="A33" s="65" t="s">
        <v>517</v>
      </c>
      <c r="B33" s="317" t="s">
        <v>1648</v>
      </c>
      <c r="C33" s="317" t="s">
        <v>797</v>
      </c>
      <c r="D33" s="279"/>
      <c r="E33" s="592"/>
      <c r="F33" s="592"/>
      <c r="G33" s="445"/>
      <c r="H33" s="235">
        <v>815</v>
      </c>
      <c r="I33" s="235">
        <v>1752</v>
      </c>
      <c r="J33" s="445" t="s">
        <v>1642</v>
      </c>
      <c r="K33" s="120">
        <v>119468.4</v>
      </c>
    </row>
    <row r="34" spans="1:11" x14ac:dyDescent="0.25">
      <c r="A34" s="65" t="s">
        <v>1670</v>
      </c>
      <c r="B34" s="317" t="s">
        <v>212</v>
      </c>
      <c r="C34" s="317" t="s">
        <v>212</v>
      </c>
      <c r="D34" s="279"/>
      <c r="E34" s="592"/>
      <c r="F34" s="592"/>
      <c r="G34" s="445"/>
      <c r="H34" s="445"/>
      <c r="I34" s="445"/>
      <c r="J34" s="445" t="s">
        <v>1642</v>
      </c>
      <c r="K34" s="120">
        <v>75079</v>
      </c>
    </row>
    <row r="35" spans="1:11" x14ac:dyDescent="0.25">
      <c r="A35" s="65" t="s">
        <v>1671</v>
      </c>
      <c r="B35" s="317" t="s">
        <v>212</v>
      </c>
      <c r="C35" s="317" t="s">
        <v>1672</v>
      </c>
      <c r="D35" s="279"/>
      <c r="E35" s="592"/>
      <c r="F35" s="592"/>
      <c r="G35" s="445"/>
      <c r="H35" s="445"/>
      <c r="I35" s="445"/>
      <c r="J35" s="445" t="s">
        <v>1642</v>
      </c>
      <c r="K35" s="120">
        <v>73500</v>
      </c>
    </row>
    <row r="36" spans="1:11" x14ac:dyDescent="0.25">
      <c r="A36" s="65" t="s">
        <v>1673</v>
      </c>
      <c r="B36" s="317" t="s">
        <v>1674</v>
      </c>
      <c r="C36" s="317"/>
      <c r="D36" s="279"/>
      <c r="E36" s="592">
        <v>0.02</v>
      </c>
      <c r="F36" s="592">
        <v>0.08</v>
      </c>
      <c r="G36" s="445"/>
      <c r="H36" s="235">
        <v>97</v>
      </c>
      <c r="I36" s="235">
        <v>7764</v>
      </c>
      <c r="J36" s="445" t="s">
        <v>1642</v>
      </c>
      <c r="K36" s="120">
        <v>11961.78</v>
      </c>
    </row>
    <row r="37" spans="1:11" x14ac:dyDescent="0.25">
      <c r="A37" s="65" t="s">
        <v>513</v>
      </c>
      <c r="B37" s="317" t="s">
        <v>1675</v>
      </c>
      <c r="C37" s="317"/>
      <c r="D37" s="279"/>
      <c r="E37" s="279">
        <v>0.1</v>
      </c>
      <c r="F37" s="279">
        <v>0.5</v>
      </c>
      <c r="G37" s="445"/>
      <c r="H37" s="235">
        <v>566</v>
      </c>
      <c r="I37" s="235">
        <v>3400</v>
      </c>
      <c r="J37" s="445" t="s">
        <v>1642</v>
      </c>
      <c r="K37" s="120">
        <v>7468</v>
      </c>
    </row>
    <row r="38" spans="1:11" x14ac:dyDescent="0.25">
      <c r="A38" s="65" t="s">
        <v>1676</v>
      </c>
      <c r="B38" s="317" t="s">
        <v>1641</v>
      </c>
      <c r="C38" s="317" t="s">
        <v>212</v>
      </c>
      <c r="D38" s="279">
        <v>0.01</v>
      </c>
      <c r="E38" s="592"/>
      <c r="F38" s="592"/>
      <c r="G38" s="445"/>
      <c r="H38" s="445"/>
      <c r="I38" s="445"/>
      <c r="J38" s="445" t="s">
        <v>1642</v>
      </c>
      <c r="K38" s="120">
        <v>1388.33</v>
      </c>
    </row>
    <row r="39" spans="1:11" x14ac:dyDescent="0.25">
      <c r="A39" s="65" t="s">
        <v>1677</v>
      </c>
      <c r="B39" s="317" t="s">
        <v>1648</v>
      </c>
      <c r="C39" s="317"/>
      <c r="D39" s="279"/>
      <c r="E39" s="592"/>
      <c r="F39" s="592"/>
      <c r="G39" s="445"/>
      <c r="H39" s="445"/>
      <c r="I39" s="445"/>
      <c r="J39" s="445" t="s">
        <v>1642</v>
      </c>
      <c r="K39" s="120">
        <v>717.46</v>
      </c>
    </row>
    <row r="40" spans="1:11" x14ac:dyDescent="0.25">
      <c r="A40" s="65" t="s">
        <v>1678</v>
      </c>
      <c r="B40" s="317"/>
      <c r="C40" s="317"/>
      <c r="D40" s="279"/>
      <c r="E40" s="592"/>
      <c r="F40" s="592"/>
      <c r="G40" s="445"/>
      <c r="H40" s="445"/>
      <c r="I40" s="445"/>
      <c r="J40" s="445" t="s">
        <v>1642</v>
      </c>
      <c r="K40" s="85">
        <v>0</v>
      </c>
    </row>
    <row r="41" spans="1:11" x14ac:dyDescent="0.25">
      <c r="A41" s="65" t="s">
        <v>1679</v>
      </c>
      <c r="B41" s="317"/>
      <c r="C41" s="317"/>
      <c r="D41" s="279"/>
      <c r="E41" s="592"/>
      <c r="F41" s="592"/>
      <c r="G41" s="445"/>
      <c r="H41" s="445"/>
      <c r="I41" s="445"/>
      <c r="J41" s="445" t="s">
        <v>1642</v>
      </c>
      <c r="K41" s="85">
        <v>0</v>
      </c>
    </row>
    <row r="42" spans="1:11" x14ac:dyDescent="0.25">
      <c r="A42" s="57"/>
      <c r="B42" s="445"/>
      <c r="C42" s="445"/>
      <c r="D42" s="592"/>
      <c r="E42" s="592"/>
      <c r="F42" s="592"/>
      <c r="G42" s="445"/>
      <c r="H42" s="445"/>
      <c r="I42" s="445"/>
      <c r="J42" s="445"/>
      <c r="K42" s="85"/>
    </row>
    <row r="43" spans="1:11" x14ac:dyDescent="0.25">
      <c r="A43" s="53" t="s">
        <v>135</v>
      </c>
      <c r="B43" s="549"/>
      <c r="C43" s="549"/>
      <c r="D43" s="368"/>
      <c r="E43" s="368"/>
      <c r="F43" s="368"/>
      <c r="G43" s="549"/>
      <c r="H43" s="549"/>
      <c r="I43" s="549"/>
      <c r="J43" s="549"/>
      <c r="K43" s="84">
        <f>SUM(K44:K45)</f>
        <v>481789.19999999995</v>
      </c>
    </row>
    <row r="44" spans="1:11" x14ac:dyDescent="0.25">
      <c r="A44" s="65" t="s">
        <v>620</v>
      </c>
      <c r="B44" s="317" t="s">
        <v>212</v>
      </c>
      <c r="C44" s="317" t="s">
        <v>1648</v>
      </c>
      <c r="D44" s="279"/>
      <c r="E44" s="592">
        <v>0.03</v>
      </c>
      <c r="F44" s="592">
        <v>0.05</v>
      </c>
      <c r="G44" s="445"/>
      <c r="H44" s="445"/>
      <c r="I44" s="445"/>
      <c r="J44" s="445" t="s">
        <v>1642</v>
      </c>
      <c r="K44" s="120">
        <v>480289.47</v>
      </c>
    </row>
    <row r="45" spans="1:11" x14ac:dyDescent="0.25">
      <c r="A45" s="65" t="s">
        <v>1680</v>
      </c>
      <c r="B45" s="317" t="s">
        <v>212</v>
      </c>
      <c r="C45" s="317" t="s">
        <v>1681</v>
      </c>
      <c r="D45" s="279"/>
      <c r="E45" s="279">
        <v>0.1</v>
      </c>
      <c r="F45" s="279">
        <v>0.32</v>
      </c>
      <c r="G45" s="445"/>
      <c r="H45" s="445"/>
      <c r="I45" s="445"/>
      <c r="J45" s="445" t="s">
        <v>1642</v>
      </c>
      <c r="K45" s="85">
        <v>1499.73</v>
      </c>
    </row>
    <row r="46" spans="1:11" x14ac:dyDescent="0.25">
      <c r="A46" s="53" t="s">
        <v>141</v>
      </c>
      <c r="B46" s="549"/>
      <c r="C46" s="549"/>
      <c r="D46" s="368"/>
      <c r="E46" s="368"/>
      <c r="F46" s="368"/>
      <c r="G46" s="549"/>
      <c r="H46" s="549"/>
      <c r="I46" s="549"/>
      <c r="J46" s="549"/>
      <c r="K46" s="84">
        <f>SUM(K47)</f>
        <v>0</v>
      </c>
    </row>
    <row r="47" spans="1:11" x14ac:dyDescent="0.25">
      <c r="A47" s="57"/>
      <c r="B47" s="445"/>
      <c r="C47" s="445"/>
      <c r="D47" s="592"/>
      <c r="E47" s="592"/>
      <c r="F47" s="592"/>
      <c r="G47" s="445"/>
      <c r="H47" s="445"/>
      <c r="I47" s="445"/>
      <c r="J47" s="445"/>
      <c r="K47" s="85"/>
    </row>
    <row r="48" spans="1:11" x14ac:dyDescent="0.25">
      <c r="A48" s="53" t="s">
        <v>158</v>
      </c>
      <c r="B48" s="549"/>
      <c r="C48" s="549"/>
      <c r="D48" s="368"/>
      <c r="E48" s="368"/>
      <c r="F48" s="368"/>
      <c r="G48" s="549"/>
      <c r="H48" s="549"/>
      <c r="I48" s="549"/>
      <c r="J48" s="549"/>
      <c r="K48" s="84">
        <f>SUM(K49:K55)</f>
        <v>1572531</v>
      </c>
    </row>
    <row r="49" spans="1:11" x14ac:dyDescent="0.25">
      <c r="A49" s="65" t="s">
        <v>1682</v>
      </c>
      <c r="B49" s="317" t="s">
        <v>212</v>
      </c>
      <c r="C49" s="317" t="s">
        <v>1683</v>
      </c>
      <c r="D49" s="279"/>
      <c r="E49" s="592"/>
      <c r="F49" s="592"/>
      <c r="G49" s="235"/>
      <c r="H49" s="235">
        <v>2965</v>
      </c>
      <c r="I49" s="235">
        <v>6901</v>
      </c>
      <c r="J49" s="445" t="s">
        <v>1642</v>
      </c>
      <c r="K49" s="120">
        <v>497860</v>
      </c>
    </row>
    <row r="50" spans="1:11" x14ac:dyDescent="0.25">
      <c r="A50" s="65" t="s">
        <v>1684</v>
      </c>
      <c r="B50" s="317" t="s">
        <v>212</v>
      </c>
      <c r="C50" s="317" t="s">
        <v>1683</v>
      </c>
      <c r="D50" s="279"/>
      <c r="E50" s="592"/>
      <c r="F50" s="592"/>
      <c r="G50" s="235">
        <v>5000</v>
      </c>
      <c r="H50" s="235"/>
      <c r="I50" s="235"/>
      <c r="J50" s="445" t="s">
        <v>1642</v>
      </c>
      <c r="K50" s="120">
        <v>470000</v>
      </c>
    </row>
    <row r="51" spans="1:11" ht="30" x14ac:dyDescent="0.25">
      <c r="A51" s="65" t="s">
        <v>1685</v>
      </c>
      <c r="B51" s="269" t="s">
        <v>1686</v>
      </c>
      <c r="C51" s="269" t="s">
        <v>1687</v>
      </c>
      <c r="D51" s="279"/>
      <c r="E51" s="592"/>
      <c r="F51" s="592"/>
      <c r="G51" s="235"/>
      <c r="H51" s="235">
        <v>25</v>
      </c>
      <c r="I51" s="235">
        <v>54</v>
      </c>
      <c r="J51" s="445" t="s">
        <v>1642</v>
      </c>
      <c r="K51" s="120">
        <v>382796</v>
      </c>
    </row>
    <row r="52" spans="1:11" x14ac:dyDescent="0.25">
      <c r="A52" s="65" t="s">
        <v>1688</v>
      </c>
      <c r="B52" s="317" t="s">
        <v>212</v>
      </c>
      <c r="C52" s="317"/>
      <c r="D52" s="279"/>
      <c r="E52" s="592"/>
      <c r="F52" s="592"/>
      <c r="G52" s="235">
        <v>2427</v>
      </c>
      <c r="H52" s="235"/>
      <c r="I52" s="235"/>
      <c r="J52" s="445" t="s">
        <v>1642</v>
      </c>
      <c r="K52" s="120">
        <v>155874</v>
      </c>
    </row>
    <row r="53" spans="1:11" x14ac:dyDescent="0.25">
      <c r="A53" s="65" t="s">
        <v>1689</v>
      </c>
      <c r="B53" s="317" t="s">
        <v>212</v>
      </c>
      <c r="C53" s="317" t="s">
        <v>1690</v>
      </c>
      <c r="D53" s="279"/>
      <c r="E53" s="592"/>
      <c r="F53" s="592"/>
      <c r="G53" s="235"/>
      <c r="H53" s="235">
        <v>115</v>
      </c>
      <c r="I53" s="235">
        <v>472</v>
      </c>
      <c r="J53" s="445" t="s">
        <v>1642</v>
      </c>
      <c r="K53" s="120">
        <v>51225</v>
      </c>
    </row>
    <row r="54" spans="1:11" x14ac:dyDescent="0.25">
      <c r="A54" s="65" t="s">
        <v>1691</v>
      </c>
      <c r="B54" s="317" t="s">
        <v>212</v>
      </c>
      <c r="C54" s="317" t="s">
        <v>1646</v>
      </c>
      <c r="D54" s="279"/>
      <c r="E54" s="592"/>
      <c r="F54" s="592"/>
      <c r="G54" s="235">
        <v>900</v>
      </c>
      <c r="H54" s="235"/>
      <c r="I54" s="235"/>
      <c r="J54" s="445" t="s">
        <v>1642</v>
      </c>
      <c r="K54" s="120">
        <v>14776</v>
      </c>
    </row>
    <row r="55" spans="1:11" x14ac:dyDescent="0.25">
      <c r="A55" s="57"/>
      <c r="B55" s="445"/>
      <c r="C55" s="445"/>
      <c r="D55" s="592"/>
      <c r="E55" s="592"/>
      <c r="F55" s="592"/>
      <c r="G55" s="445"/>
      <c r="H55" s="445"/>
      <c r="I55" s="445"/>
      <c r="J55" s="445"/>
      <c r="K55" s="85"/>
    </row>
    <row r="56" spans="1:11" x14ac:dyDescent="0.25">
      <c r="A56" s="53" t="s">
        <v>163</v>
      </c>
      <c r="B56" s="549"/>
      <c r="C56" s="549"/>
      <c r="D56" s="368"/>
      <c r="E56" s="368"/>
      <c r="F56" s="368"/>
      <c r="G56" s="549"/>
      <c r="H56" s="549"/>
      <c r="I56" s="549"/>
      <c r="J56" s="549"/>
      <c r="K56" s="84">
        <f>SUM(K57:K58)</f>
        <v>631745.53</v>
      </c>
    </row>
    <row r="57" spans="1:11" x14ac:dyDescent="0.25">
      <c r="A57" s="65" t="s">
        <v>924</v>
      </c>
      <c r="B57" s="317" t="s">
        <v>212</v>
      </c>
      <c r="C57" s="317"/>
      <c r="D57" s="279"/>
      <c r="E57" s="279">
        <v>0.1</v>
      </c>
      <c r="F57" s="279">
        <v>1</v>
      </c>
      <c r="G57" s="445"/>
      <c r="H57" s="445"/>
      <c r="I57" s="445"/>
      <c r="J57" s="445" t="s">
        <v>1642</v>
      </c>
      <c r="K57" s="120">
        <v>631745.53</v>
      </c>
    </row>
    <row r="58" spans="1:11" x14ac:dyDescent="0.25">
      <c r="A58" s="57"/>
      <c r="B58" s="445"/>
      <c r="C58" s="445"/>
      <c r="D58" s="592"/>
      <c r="E58" s="592"/>
      <c r="F58" s="592"/>
      <c r="G58" s="445"/>
      <c r="H58" s="445"/>
      <c r="I58" s="445"/>
      <c r="J58" s="445"/>
      <c r="K58" s="85"/>
    </row>
    <row r="59" spans="1:11" x14ac:dyDescent="0.25">
      <c r="A59" s="53" t="s">
        <v>164</v>
      </c>
      <c r="B59" s="549"/>
      <c r="C59" s="549"/>
      <c r="D59" s="368"/>
      <c r="E59" s="368"/>
      <c r="F59" s="368"/>
      <c r="G59" s="549"/>
      <c r="H59" s="549"/>
      <c r="I59" s="549"/>
      <c r="J59" s="549"/>
      <c r="K59" s="84">
        <f>SUM(K60)</f>
        <v>0</v>
      </c>
    </row>
    <row r="60" spans="1:11" x14ac:dyDescent="0.25">
      <c r="A60" s="57"/>
      <c r="B60" s="445"/>
      <c r="C60" s="445"/>
      <c r="D60" s="592"/>
      <c r="E60" s="592"/>
      <c r="F60" s="592"/>
      <c r="G60" s="445"/>
      <c r="H60" s="445"/>
      <c r="I60" s="445"/>
      <c r="J60" s="445"/>
      <c r="K60" s="85"/>
    </row>
    <row r="61" spans="1:11" x14ac:dyDescent="0.25">
      <c r="A61" s="53" t="s">
        <v>165</v>
      </c>
      <c r="B61" s="549"/>
      <c r="C61" s="549"/>
      <c r="D61" s="368"/>
      <c r="E61" s="368"/>
      <c r="F61" s="368"/>
      <c r="G61" s="549"/>
      <c r="H61" s="549"/>
      <c r="I61" s="549"/>
      <c r="J61" s="549"/>
      <c r="K61" s="84">
        <f>SUM(K62)</f>
        <v>4440712.4000000004</v>
      </c>
    </row>
    <row r="62" spans="1:11" x14ac:dyDescent="0.25">
      <c r="A62" s="57" t="s">
        <v>1692</v>
      </c>
      <c r="B62" s="445"/>
      <c r="C62" s="445"/>
      <c r="D62" s="592"/>
      <c r="E62" s="592"/>
      <c r="F62" s="592"/>
      <c r="G62" s="445"/>
      <c r="H62" s="445"/>
      <c r="I62" s="445"/>
      <c r="J62" s="445"/>
      <c r="K62" s="120">
        <v>4440712.4000000004</v>
      </c>
    </row>
    <row r="63" spans="1:11" x14ac:dyDescent="0.25">
      <c r="A63" s="449" t="s">
        <v>168</v>
      </c>
      <c r="B63" s="450"/>
      <c r="C63" s="450"/>
      <c r="D63" s="756"/>
      <c r="E63" s="756"/>
      <c r="F63" s="756"/>
      <c r="G63" s="562"/>
      <c r="H63" s="450"/>
      <c r="I63" s="450"/>
      <c r="J63" s="450"/>
      <c r="K63" s="461">
        <f>+K10+K12+K43+K46+K48+K56+K59+K61</f>
        <v>125453100.95000003</v>
      </c>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0"/>
  <sheetViews>
    <sheetView showGridLines="0" workbookViewId="0">
      <selection activeCell="D4" sqref="D4"/>
    </sheetView>
  </sheetViews>
  <sheetFormatPr baseColWidth="10" defaultColWidth="12.625" defaultRowHeight="15" customHeight="1" x14ac:dyDescent="0.2"/>
  <cols>
    <col min="1" max="1" width="36.375" customWidth="1"/>
    <col min="2" max="2" width="18.125"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3215</v>
      </c>
      <c r="B4" s="40"/>
      <c r="C4" s="40"/>
      <c r="D4" s="40"/>
      <c r="E4" s="40"/>
      <c r="F4" s="40"/>
      <c r="G4" s="40"/>
      <c r="H4" s="40"/>
      <c r="I4" s="40"/>
      <c r="J4" s="40"/>
      <c r="K4" s="83"/>
    </row>
    <row r="5" spans="1:11" x14ac:dyDescent="0.25">
      <c r="A5" s="140"/>
      <c r="B5" s="40"/>
      <c r="C5" s="40"/>
      <c r="D5" s="40"/>
      <c r="E5" s="40"/>
      <c r="F5" s="40"/>
      <c r="G5" s="40"/>
      <c r="H5" s="40"/>
      <c r="I5" s="40"/>
      <c r="J5" s="40"/>
      <c r="K5" s="83"/>
    </row>
    <row r="6" spans="1:11" ht="15" customHeight="1" x14ac:dyDescent="0.3">
      <c r="A6" s="405"/>
      <c r="B6" s="322"/>
      <c r="C6" s="322"/>
      <c r="D6" s="322"/>
      <c r="E6" s="322"/>
      <c r="F6" s="322"/>
      <c r="G6" s="322"/>
      <c r="H6" s="322"/>
      <c r="I6" s="322"/>
      <c r="J6" s="322"/>
      <c r="K6" s="96"/>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965" t="s">
        <v>116</v>
      </c>
      <c r="B8" s="963" t="s">
        <v>117</v>
      </c>
      <c r="C8" s="963" t="s">
        <v>118</v>
      </c>
      <c r="D8" s="963" t="s">
        <v>119</v>
      </c>
      <c r="E8" s="962" t="s">
        <v>120</v>
      </c>
      <c r="F8" s="950"/>
      <c r="G8" s="1014" t="s">
        <v>121</v>
      </c>
      <c r="H8" s="962" t="s">
        <v>122</v>
      </c>
      <c r="I8" s="950"/>
      <c r="J8" s="963" t="s">
        <v>123</v>
      </c>
      <c r="K8" s="1003" t="s">
        <v>124</v>
      </c>
    </row>
    <row r="9" spans="1:11" ht="15" customHeight="1" x14ac:dyDescent="0.2">
      <c r="A9" s="946"/>
      <c r="B9" s="946"/>
      <c r="C9" s="946"/>
      <c r="D9" s="946"/>
      <c r="E9" s="433" t="s">
        <v>125</v>
      </c>
      <c r="F9" s="433" t="s">
        <v>126</v>
      </c>
      <c r="G9" s="946"/>
      <c r="H9" s="433" t="s">
        <v>125</v>
      </c>
      <c r="I9" s="433"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SUM(K13:K16)</f>
        <v>6757541.6100000003</v>
      </c>
    </row>
    <row r="13" spans="1:11" x14ac:dyDescent="0.25">
      <c r="A13" s="57" t="s">
        <v>1693</v>
      </c>
      <c r="B13" s="58" t="s">
        <v>1694</v>
      </c>
      <c r="C13" s="58" t="s">
        <v>171</v>
      </c>
      <c r="D13" s="59">
        <v>0.01</v>
      </c>
      <c r="E13" s="59">
        <v>0.02</v>
      </c>
      <c r="F13" s="59">
        <v>0.06</v>
      </c>
      <c r="G13" s="58"/>
      <c r="H13" s="58">
        <v>360</v>
      </c>
      <c r="I13" s="58"/>
      <c r="J13" s="58" t="s">
        <v>1695</v>
      </c>
      <c r="K13" s="85">
        <f>3640201.38+95799.21</f>
        <v>3736000.59</v>
      </c>
    </row>
    <row r="14" spans="1:11" x14ac:dyDescent="0.25">
      <c r="A14" s="57" t="s">
        <v>1643</v>
      </c>
      <c r="B14" s="58" t="s">
        <v>1696</v>
      </c>
      <c r="C14" s="58" t="s">
        <v>171</v>
      </c>
      <c r="D14" s="59">
        <v>0.12</v>
      </c>
      <c r="E14" s="59"/>
      <c r="F14" s="59"/>
      <c r="G14" s="58"/>
      <c r="H14" s="58"/>
      <c r="I14" s="58"/>
      <c r="J14" s="58" t="s">
        <v>1695</v>
      </c>
      <c r="K14" s="85">
        <v>1739382.03</v>
      </c>
    </row>
    <row r="15" spans="1:11" x14ac:dyDescent="0.25">
      <c r="A15" s="57" t="s">
        <v>1697</v>
      </c>
      <c r="B15" s="58" t="s">
        <v>1698</v>
      </c>
      <c r="C15" s="58" t="s">
        <v>507</v>
      </c>
      <c r="D15" s="116">
        <v>1.1000000000000001E-3</v>
      </c>
      <c r="E15" s="59"/>
      <c r="F15" s="59"/>
      <c r="G15" s="58"/>
      <c r="H15" s="58">
        <v>230</v>
      </c>
      <c r="I15" s="58"/>
      <c r="J15" s="58" t="s">
        <v>1695</v>
      </c>
      <c r="K15" s="85">
        <v>1282158.99</v>
      </c>
    </row>
    <row r="16" spans="1:11" x14ac:dyDescent="0.25">
      <c r="A16" s="57"/>
      <c r="B16" s="58"/>
      <c r="C16" s="58"/>
      <c r="D16" s="59"/>
      <c r="E16" s="59"/>
      <c r="F16" s="59"/>
      <c r="G16" s="58"/>
      <c r="H16" s="58"/>
      <c r="I16" s="58"/>
      <c r="J16" s="58"/>
      <c r="K16" s="85"/>
    </row>
    <row r="17" spans="1:11" x14ac:dyDescent="0.25">
      <c r="A17" s="53" t="s">
        <v>135</v>
      </c>
      <c r="B17" s="54"/>
      <c r="C17" s="54"/>
      <c r="D17" s="62"/>
      <c r="E17" s="62"/>
      <c r="F17" s="62"/>
      <c r="G17" s="54"/>
      <c r="H17" s="54"/>
      <c r="I17" s="54"/>
      <c r="J17" s="54"/>
      <c r="K17" s="84">
        <f>SUM(K18)</f>
        <v>0</v>
      </c>
    </row>
    <row r="18" spans="1:11" x14ac:dyDescent="0.25">
      <c r="A18" s="57"/>
      <c r="B18" s="58"/>
      <c r="C18" s="58"/>
      <c r="D18" s="59"/>
      <c r="E18" s="59"/>
      <c r="F18" s="59"/>
      <c r="G18" s="58"/>
      <c r="H18" s="58"/>
      <c r="I18" s="58"/>
      <c r="J18" s="58"/>
      <c r="K18" s="85"/>
    </row>
    <row r="19" spans="1:11" x14ac:dyDescent="0.25">
      <c r="A19" s="53" t="s">
        <v>141</v>
      </c>
      <c r="B19" s="54"/>
      <c r="C19" s="54"/>
      <c r="D19" s="62"/>
      <c r="E19" s="62"/>
      <c r="F19" s="62"/>
      <c r="G19" s="54"/>
      <c r="H19" s="54"/>
      <c r="I19" s="54"/>
      <c r="J19" s="54"/>
      <c r="K19" s="84">
        <f>SUM(K20:K22)</f>
        <v>1038850</v>
      </c>
    </row>
    <row r="20" spans="1:11" x14ac:dyDescent="0.25">
      <c r="A20" s="57" t="s">
        <v>241</v>
      </c>
      <c r="B20" s="58" t="s">
        <v>1699</v>
      </c>
      <c r="C20" s="58" t="s">
        <v>189</v>
      </c>
      <c r="D20" s="59"/>
      <c r="E20" s="59"/>
      <c r="F20" s="59"/>
      <c r="G20" s="58">
        <v>750</v>
      </c>
      <c r="H20" s="58"/>
      <c r="I20" s="58"/>
      <c r="J20" s="58" t="s">
        <v>1695</v>
      </c>
      <c r="K20" s="85">
        <v>578750</v>
      </c>
    </row>
    <row r="21" spans="1:11" x14ac:dyDescent="0.25">
      <c r="A21" s="57" t="s">
        <v>1700</v>
      </c>
      <c r="B21" s="58" t="s">
        <v>1699</v>
      </c>
      <c r="C21" s="58" t="s">
        <v>1701</v>
      </c>
      <c r="D21" s="59"/>
      <c r="E21" s="59"/>
      <c r="F21" s="59"/>
      <c r="G21" s="58">
        <v>600</v>
      </c>
      <c r="H21" s="58"/>
      <c r="I21" s="58"/>
      <c r="J21" s="58" t="s">
        <v>1695</v>
      </c>
      <c r="K21" s="85">
        <f>342700+117400</f>
        <v>460100</v>
      </c>
    </row>
    <row r="22" spans="1:11" x14ac:dyDescent="0.25">
      <c r="A22" s="57"/>
      <c r="B22" s="58"/>
      <c r="C22" s="58"/>
      <c r="D22" s="59"/>
      <c r="E22" s="59"/>
      <c r="F22" s="59"/>
      <c r="G22" s="58"/>
      <c r="H22" s="58"/>
      <c r="I22" s="58"/>
      <c r="J22" s="58"/>
      <c r="K22" s="85"/>
    </row>
    <row r="23" spans="1:11" x14ac:dyDescent="0.25">
      <c r="A23" s="53" t="s">
        <v>158</v>
      </c>
      <c r="B23" s="54"/>
      <c r="C23" s="54"/>
      <c r="D23" s="62"/>
      <c r="E23" s="62"/>
      <c r="F23" s="62"/>
      <c r="G23" s="54"/>
      <c r="H23" s="54"/>
      <c r="I23" s="54"/>
      <c r="J23" s="54"/>
      <c r="K23" s="84">
        <f>SUM(K24)</f>
        <v>0</v>
      </c>
    </row>
    <row r="24" spans="1:11" x14ac:dyDescent="0.25">
      <c r="A24" s="57"/>
      <c r="B24" s="58"/>
      <c r="C24" s="58"/>
      <c r="D24" s="59"/>
      <c r="E24" s="59"/>
      <c r="F24" s="59"/>
      <c r="G24" s="58"/>
      <c r="H24" s="58"/>
      <c r="I24" s="58"/>
      <c r="J24" s="58"/>
      <c r="K24" s="85"/>
    </row>
    <row r="25" spans="1:11" x14ac:dyDescent="0.25">
      <c r="A25" s="53" t="s">
        <v>163</v>
      </c>
      <c r="B25" s="54"/>
      <c r="C25" s="54"/>
      <c r="D25" s="62"/>
      <c r="E25" s="62"/>
      <c r="F25" s="62"/>
      <c r="G25" s="54"/>
      <c r="H25" s="54"/>
      <c r="I25" s="54"/>
      <c r="J25" s="54"/>
      <c r="K25" s="84">
        <f>SUM(K26:K27)</f>
        <v>3750</v>
      </c>
    </row>
    <row r="26" spans="1:11" x14ac:dyDescent="0.25">
      <c r="A26" s="57" t="s">
        <v>1702</v>
      </c>
      <c r="B26" s="58" t="s">
        <v>1699</v>
      </c>
      <c r="C26" s="58" t="s">
        <v>1703</v>
      </c>
      <c r="D26" s="59"/>
      <c r="E26" s="59"/>
      <c r="F26" s="59"/>
      <c r="G26" s="58"/>
      <c r="H26" s="58"/>
      <c r="I26" s="58"/>
      <c r="J26" s="58" t="s">
        <v>1695</v>
      </c>
      <c r="K26" s="85">
        <v>3750</v>
      </c>
    </row>
    <row r="27" spans="1:11" x14ac:dyDescent="0.25">
      <c r="A27" s="57"/>
      <c r="B27" s="58"/>
      <c r="C27" s="58"/>
      <c r="D27" s="59"/>
      <c r="E27" s="59"/>
      <c r="F27" s="59"/>
      <c r="G27" s="58"/>
      <c r="H27" s="58"/>
      <c r="I27" s="58"/>
      <c r="J27" s="58"/>
      <c r="K27" s="85"/>
    </row>
    <row r="28" spans="1:11" x14ac:dyDescent="0.25">
      <c r="A28" s="53" t="s">
        <v>164</v>
      </c>
      <c r="B28" s="54"/>
      <c r="C28" s="54"/>
      <c r="D28" s="62"/>
      <c r="E28" s="62"/>
      <c r="F28" s="62"/>
      <c r="G28" s="54"/>
      <c r="H28" s="54"/>
      <c r="I28" s="54"/>
      <c r="J28" s="54"/>
      <c r="K28" s="84">
        <f>SUM(K29)</f>
        <v>0</v>
      </c>
    </row>
    <row r="29" spans="1:11" x14ac:dyDescent="0.25">
      <c r="A29" s="57"/>
      <c r="B29" s="58"/>
      <c r="C29" s="58"/>
      <c r="D29" s="59"/>
      <c r="E29" s="59"/>
      <c r="F29" s="59"/>
      <c r="G29" s="58"/>
      <c r="H29" s="58"/>
      <c r="I29" s="58"/>
      <c r="J29" s="58"/>
      <c r="K29" s="85"/>
    </row>
    <row r="30" spans="1:11" x14ac:dyDescent="0.25">
      <c r="A30" s="53" t="s">
        <v>165</v>
      </c>
      <c r="B30" s="54"/>
      <c r="C30" s="54"/>
      <c r="D30" s="62"/>
      <c r="E30" s="62"/>
      <c r="F30" s="62"/>
      <c r="G30" s="54"/>
      <c r="H30" s="54"/>
      <c r="I30" s="54"/>
      <c r="J30" s="54"/>
      <c r="K30" s="84">
        <f>SUM(K31)</f>
        <v>177848.5</v>
      </c>
    </row>
    <row r="31" spans="1:11" x14ac:dyDescent="0.25">
      <c r="A31" s="57" t="s">
        <v>273</v>
      </c>
      <c r="B31" s="58"/>
      <c r="C31" s="58"/>
      <c r="D31" s="59"/>
      <c r="E31" s="59"/>
      <c r="F31" s="59"/>
      <c r="G31" s="58"/>
      <c r="H31" s="58"/>
      <c r="I31" s="58"/>
      <c r="J31" s="58"/>
      <c r="K31" s="85">
        <v>177848.5</v>
      </c>
    </row>
    <row r="32" spans="1:11" x14ac:dyDescent="0.25">
      <c r="A32" s="57"/>
      <c r="B32" s="58"/>
      <c r="C32" s="58"/>
      <c r="D32" s="59"/>
      <c r="E32" s="59"/>
      <c r="F32" s="59"/>
      <c r="G32" s="58"/>
      <c r="H32" s="58"/>
      <c r="I32" s="58"/>
      <c r="J32" s="58"/>
      <c r="K32" s="85"/>
    </row>
    <row r="33" spans="1:11" x14ac:dyDescent="0.25">
      <c r="A33" s="449" t="s">
        <v>168</v>
      </c>
      <c r="B33" s="450"/>
      <c r="C33" s="451"/>
      <c r="D33" s="452"/>
      <c r="E33" s="452"/>
      <c r="F33" s="452"/>
      <c r="G33" s="321"/>
      <c r="H33" s="451"/>
      <c r="I33" s="451"/>
      <c r="J33" s="451"/>
      <c r="K33" s="461">
        <f>+K10+K12+K17+K19+K23+K25+K28+K30</f>
        <v>7977990.1100000003</v>
      </c>
    </row>
    <row r="34" spans="1:11" x14ac:dyDescent="0.25">
      <c r="B34" s="79"/>
      <c r="C34" s="79"/>
      <c r="D34" s="79"/>
      <c r="E34" s="79"/>
      <c r="F34" s="79"/>
      <c r="G34" s="79"/>
      <c r="H34" s="79"/>
      <c r="I34" s="79"/>
      <c r="J34" s="79"/>
    </row>
    <row r="35" spans="1:11" x14ac:dyDescent="0.25">
      <c r="B35" s="79"/>
      <c r="C35" s="79"/>
      <c r="D35" s="79"/>
      <c r="E35" s="79"/>
      <c r="F35" s="79"/>
      <c r="G35" s="79"/>
      <c r="H35" s="79"/>
      <c r="I35" s="79"/>
      <c r="J35" s="79"/>
    </row>
    <row r="36" spans="1:11" x14ac:dyDescent="0.25">
      <c r="B36" s="79"/>
      <c r="C36" s="79"/>
      <c r="D36" s="79"/>
      <c r="E36" s="79"/>
      <c r="F36" s="79"/>
      <c r="G36" s="79"/>
      <c r="H36" s="79"/>
      <c r="I36" s="79"/>
      <c r="J36" s="79"/>
    </row>
    <row r="37" spans="1:11" x14ac:dyDescent="0.25">
      <c r="B37" s="79"/>
      <c r="C37" s="79"/>
      <c r="D37" s="79"/>
      <c r="E37" s="79"/>
      <c r="F37" s="79"/>
      <c r="G37" s="79"/>
      <c r="H37" s="79"/>
      <c r="I37" s="79"/>
      <c r="J37" s="79"/>
    </row>
    <row r="38" spans="1:11" x14ac:dyDescent="0.25">
      <c r="B38" s="79"/>
      <c r="C38" s="79"/>
      <c r="D38" s="79"/>
      <c r="E38" s="79"/>
      <c r="F38" s="79"/>
      <c r="G38" s="79"/>
      <c r="H38" s="79"/>
      <c r="I38" s="79"/>
      <c r="J38" s="79"/>
    </row>
    <row r="39" spans="1:11" x14ac:dyDescent="0.25">
      <c r="B39" s="79"/>
      <c r="C39" s="79"/>
      <c r="D39" s="79"/>
      <c r="E39" s="79"/>
      <c r="F39" s="79"/>
      <c r="G39" s="79"/>
      <c r="H39" s="79"/>
      <c r="I39" s="79"/>
      <c r="J39" s="79"/>
    </row>
    <row r="40" spans="1:11" x14ac:dyDescent="0.25">
      <c r="B40" s="79"/>
      <c r="C40" s="79"/>
      <c r="D40" s="79"/>
      <c r="E40" s="79"/>
      <c r="F40" s="79"/>
      <c r="G40" s="79"/>
      <c r="H40" s="79"/>
      <c r="I40" s="79"/>
      <c r="J40" s="79"/>
    </row>
    <row r="41" spans="1:11" x14ac:dyDescent="0.25">
      <c r="B41" s="79"/>
      <c r="C41" s="79"/>
      <c r="D41" s="79"/>
      <c r="E41" s="79"/>
      <c r="F41" s="79"/>
      <c r="G41" s="79"/>
      <c r="H41" s="79"/>
      <c r="I41" s="79"/>
      <c r="J41" s="79"/>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90"/>
  <sheetViews>
    <sheetView showGridLines="0" topLeftCell="B1" workbookViewId="0">
      <selection activeCell="K13" sqref="K13"/>
    </sheetView>
  </sheetViews>
  <sheetFormatPr baseColWidth="10" defaultColWidth="12.625" defaultRowHeight="15" customHeight="1" x14ac:dyDescent="0.2"/>
  <cols>
    <col min="1" max="1" width="42.5" customWidth="1"/>
    <col min="2" max="2" width="15.375" customWidth="1"/>
    <col min="4" max="4" width="14.875" customWidth="1"/>
    <col min="10" max="10" width="16.75" customWidth="1"/>
    <col min="11" max="11" width="14" customWidth="1"/>
  </cols>
  <sheetData>
    <row r="1" spans="1:13" x14ac:dyDescent="0.25">
      <c r="A1" s="35"/>
      <c r="B1" s="36"/>
      <c r="C1" s="36"/>
      <c r="D1" s="36"/>
      <c r="E1" s="36"/>
      <c r="F1" s="36"/>
      <c r="G1" s="36"/>
      <c r="H1" s="36"/>
      <c r="I1" s="36"/>
      <c r="J1" s="36"/>
      <c r="K1" s="35"/>
    </row>
    <row r="2" spans="1:13" x14ac:dyDescent="0.25">
      <c r="A2" s="39" t="s">
        <v>105</v>
      </c>
      <c r="B2" s="40"/>
      <c r="C2" s="40"/>
      <c r="D2" s="40"/>
      <c r="E2" s="40"/>
      <c r="F2" s="40"/>
      <c r="G2" s="40"/>
      <c r="H2" s="40"/>
      <c r="I2" s="40"/>
      <c r="J2" s="40"/>
      <c r="K2" s="82" t="s">
        <v>106</v>
      </c>
    </row>
    <row r="3" spans="1:13" x14ac:dyDescent="0.25">
      <c r="A3" s="43" t="s">
        <v>107</v>
      </c>
      <c r="B3" s="40"/>
      <c r="C3" s="40"/>
      <c r="D3" s="40"/>
      <c r="E3" s="40"/>
      <c r="F3" s="40"/>
      <c r="G3" s="40"/>
      <c r="H3" s="40"/>
      <c r="I3" s="40"/>
      <c r="J3" s="40"/>
      <c r="K3" s="83"/>
    </row>
    <row r="4" spans="1:13" x14ac:dyDescent="0.25">
      <c r="A4" s="719" t="s">
        <v>3190</v>
      </c>
      <c r="B4" s="40"/>
      <c r="C4" s="40"/>
      <c r="D4" s="40"/>
      <c r="E4" s="40"/>
      <c r="F4" s="40"/>
      <c r="G4" s="40"/>
      <c r="H4" s="40"/>
      <c r="I4" s="40"/>
      <c r="J4" s="40"/>
      <c r="K4" s="83"/>
    </row>
    <row r="5" spans="1:13" x14ac:dyDescent="0.25">
      <c r="A5" s="35"/>
      <c r="B5" s="36"/>
      <c r="C5" s="36"/>
      <c r="D5" s="36"/>
      <c r="E5" s="36"/>
      <c r="F5" s="36"/>
      <c r="G5" s="36"/>
      <c r="H5" s="36"/>
      <c r="I5" s="36"/>
      <c r="J5" s="36"/>
      <c r="K5" s="35"/>
    </row>
    <row r="6" spans="1:13" x14ac:dyDescent="0.25">
      <c r="A6" s="47" t="s">
        <v>108</v>
      </c>
      <c r="B6" s="48" t="s">
        <v>109</v>
      </c>
      <c r="C6" s="48" t="s">
        <v>110</v>
      </c>
      <c r="D6" s="48"/>
      <c r="E6" s="951" t="s">
        <v>111</v>
      </c>
      <c r="F6" s="952"/>
      <c r="G6" s="48" t="s">
        <v>112</v>
      </c>
      <c r="H6" s="951" t="s">
        <v>113</v>
      </c>
      <c r="I6" s="952"/>
      <c r="J6" s="48" t="s">
        <v>114</v>
      </c>
      <c r="K6" s="48" t="s">
        <v>115</v>
      </c>
    </row>
    <row r="7" spans="1:13" ht="15" customHeight="1" x14ac:dyDescent="0.2">
      <c r="A7" s="945" t="s">
        <v>116</v>
      </c>
      <c r="B7" s="947" t="s">
        <v>117</v>
      </c>
      <c r="C7" s="948" t="s">
        <v>118</v>
      </c>
      <c r="D7" s="948" t="s">
        <v>119</v>
      </c>
      <c r="E7" s="949" t="s">
        <v>120</v>
      </c>
      <c r="F7" s="950"/>
      <c r="G7" s="954" t="s">
        <v>121</v>
      </c>
      <c r="H7" s="949" t="s">
        <v>122</v>
      </c>
      <c r="I7" s="950"/>
      <c r="J7" s="948" t="s">
        <v>123</v>
      </c>
      <c r="K7" s="953" t="s">
        <v>124</v>
      </c>
    </row>
    <row r="8" spans="1:13" ht="15" customHeight="1" x14ac:dyDescent="0.2">
      <c r="A8" s="946"/>
      <c r="B8" s="946"/>
      <c r="C8" s="946"/>
      <c r="D8" s="946"/>
      <c r="E8" s="51" t="s">
        <v>125</v>
      </c>
      <c r="F8" s="51" t="s">
        <v>126</v>
      </c>
      <c r="G8" s="946"/>
      <c r="H8" s="52" t="s">
        <v>125</v>
      </c>
      <c r="I8" s="52" t="s">
        <v>126</v>
      </c>
      <c r="J8" s="946"/>
      <c r="K8" s="946"/>
    </row>
    <row r="9" spans="1:13" x14ac:dyDescent="0.25">
      <c r="A9" s="53" t="s">
        <v>127</v>
      </c>
      <c r="B9" s="54"/>
      <c r="C9" s="54"/>
      <c r="D9" s="54"/>
      <c r="E9" s="54"/>
      <c r="F9" s="54"/>
      <c r="G9" s="54"/>
      <c r="H9" s="54"/>
      <c r="I9" s="54"/>
      <c r="J9" s="54"/>
      <c r="K9" s="84">
        <f>SUM(K10)</f>
        <v>0</v>
      </c>
    </row>
    <row r="10" spans="1:13" x14ac:dyDescent="0.25">
      <c r="A10" s="57"/>
      <c r="B10" s="58"/>
      <c r="C10" s="58"/>
      <c r="D10" s="59"/>
      <c r="E10" s="59"/>
      <c r="F10" s="59"/>
      <c r="G10" s="58"/>
      <c r="H10" s="58"/>
      <c r="I10" s="58"/>
      <c r="J10" s="58"/>
      <c r="K10" s="85"/>
    </row>
    <row r="11" spans="1:13" x14ac:dyDescent="0.25">
      <c r="A11" s="53" t="s">
        <v>128</v>
      </c>
      <c r="B11" s="54"/>
      <c r="C11" s="54"/>
      <c r="D11" s="62"/>
      <c r="E11" s="62"/>
      <c r="F11" s="62"/>
      <c r="G11" s="54"/>
      <c r="H11" s="54"/>
      <c r="I11" s="54"/>
      <c r="J11" s="54"/>
      <c r="K11" s="84">
        <f>SUM(K12:K21)</f>
        <v>1435302.2999999998</v>
      </c>
    </row>
    <row r="12" spans="1:13" x14ac:dyDescent="0.25">
      <c r="A12" s="198" t="s">
        <v>169</v>
      </c>
      <c r="B12" s="497" t="s">
        <v>170</v>
      </c>
      <c r="C12" s="497" t="s">
        <v>171</v>
      </c>
      <c r="D12" s="657" t="s">
        <v>172</v>
      </c>
      <c r="E12" s="657"/>
      <c r="F12" s="657"/>
      <c r="G12" s="658"/>
      <c r="H12" s="658">
        <v>1080</v>
      </c>
      <c r="I12" s="658">
        <v>1800</v>
      </c>
      <c r="J12" s="497" t="s">
        <v>173</v>
      </c>
      <c r="K12" s="85">
        <v>561873.96</v>
      </c>
    </row>
    <row r="13" spans="1:13" x14ac:dyDescent="0.25">
      <c r="A13" s="198" t="s">
        <v>174</v>
      </c>
      <c r="B13" s="497" t="s">
        <v>175</v>
      </c>
      <c r="C13" s="497" t="s">
        <v>171</v>
      </c>
      <c r="D13" s="657">
        <v>0.01</v>
      </c>
      <c r="E13" s="657">
        <v>0.01</v>
      </c>
      <c r="F13" s="657">
        <v>0.06</v>
      </c>
      <c r="G13" s="658"/>
      <c r="H13" s="658">
        <v>300</v>
      </c>
      <c r="I13" s="658"/>
      <c r="J13" s="497" t="s">
        <v>173</v>
      </c>
      <c r="K13" s="85">
        <v>659900.43999999994</v>
      </c>
    </row>
    <row r="14" spans="1:13" x14ac:dyDescent="0.25">
      <c r="A14" s="198" t="s">
        <v>176</v>
      </c>
      <c r="B14" s="497" t="s">
        <v>177</v>
      </c>
      <c r="C14" s="497" t="s">
        <v>171</v>
      </c>
      <c r="D14" s="659">
        <v>8.6956000000000006E-2</v>
      </c>
      <c r="E14" s="657"/>
      <c r="F14" s="657"/>
      <c r="G14" s="658"/>
      <c r="H14" s="658"/>
      <c r="I14" s="658"/>
      <c r="J14" s="497" t="s">
        <v>178</v>
      </c>
      <c r="K14" s="85">
        <v>28418.17</v>
      </c>
    </row>
    <row r="15" spans="1:13" x14ac:dyDescent="0.25">
      <c r="A15" s="198" t="s">
        <v>179</v>
      </c>
      <c r="B15" s="497" t="s">
        <v>180</v>
      </c>
      <c r="C15" s="497" t="s">
        <v>171</v>
      </c>
      <c r="D15" s="657">
        <v>0.1</v>
      </c>
      <c r="E15" s="657"/>
      <c r="F15" s="657"/>
      <c r="G15" s="658"/>
      <c r="H15" s="658"/>
      <c r="I15" s="658"/>
      <c r="J15" s="497" t="s">
        <v>173</v>
      </c>
      <c r="K15" s="85">
        <v>104768.92</v>
      </c>
    </row>
    <row r="16" spans="1:13" x14ac:dyDescent="0.25">
      <c r="A16" s="198" t="s">
        <v>181</v>
      </c>
      <c r="B16" s="497" t="s">
        <v>182</v>
      </c>
      <c r="C16" s="497" t="s">
        <v>171</v>
      </c>
      <c r="D16" s="657"/>
      <c r="E16" s="657"/>
      <c r="F16" s="657"/>
      <c r="G16" s="658">
        <v>70</v>
      </c>
      <c r="H16" s="658"/>
      <c r="I16" s="658"/>
      <c r="J16" s="497" t="s">
        <v>173</v>
      </c>
      <c r="K16" s="85">
        <v>46731.81</v>
      </c>
      <c r="M16" s="88"/>
    </row>
    <row r="17" spans="1:11" x14ac:dyDescent="0.25">
      <c r="A17" s="202" t="s">
        <v>183</v>
      </c>
      <c r="B17" s="497"/>
      <c r="C17" s="497" t="s">
        <v>184</v>
      </c>
      <c r="D17" s="657"/>
      <c r="E17" s="657"/>
      <c r="F17" s="657"/>
      <c r="G17" s="658"/>
      <c r="H17" s="658"/>
      <c r="I17" s="658"/>
      <c r="J17" s="497" t="s">
        <v>173</v>
      </c>
      <c r="K17" s="85">
        <v>27420</v>
      </c>
    </row>
    <row r="18" spans="1:11" x14ac:dyDescent="0.25">
      <c r="A18" s="198" t="s">
        <v>185</v>
      </c>
      <c r="B18" s="497"/>
      <c r="C18" s="497" t="s">
        <v>184</v>
      </c>
      <c r="D18" s="657"/>
      <c r="E18" s="657"/>
      <c r="F18" s="657"/>
      <c r="G18" s="658"/>
      <c r="H18" s="658"/>
      <c r="I18" s="658"/>
      <c r="J18" s="497" t="s">
        <v>173</v>
      </c>
      <c r="K18" s="85">
        <v>3697</v>
      </c>
    </row>
    <row r="19" spans="1:11" x14ac:dyDescent="0.25">
      <c r="A19" s="198" t="s">
        <v>186</v>
      </c>
      <c r="B19" s="497" t="s">
        <v>182</v>
      </c>
      <c r="C19" s="497" t="s">
        <v>184</v>
      </c>
      <c r="D19" s="657"/>
      <c r="E19" s="657"/>
      <c r="F19" s="657"/>
      <c r="G19" s="658">
        <v>700</v>
      </c>
      <c r="H19" s="658"/>
      <c r="I19" s="658"/>
      <c r="J19" s="497" t="s">
        <v>173</v>
      </c>
      <c r="K19" s="85">
        <v>2492</v>
      </c>
    </row>
    <row r="20" spans="1:11" x14ac:dyDescent="0.25">
      <c r="A20" s="347" t="s">
        <v>187</v>
      </c>
      <c r="B20" s="680" t="s">
        <v>188</v>
      </c>
      <c r="C20" s="680" t="s">
        <v>189</v>
      </c>
      <c r="D20" s="680"/>
      <c r="E20" s="657"/>
      <c r="F20" s="657"/>
      <c r="G20" s="658"/>
      <c r="H20" s="658"/>
      <c r="I20" s="658"/>
      <c r="J20" s="497" t="s">
        <v>173</v>
      </c>
      <c r="K20" s="85">
        <v>0</v>
      </c>
    </row>
    <row r="21" spans="1:11" x14ac:dyDescent="0.25">
      <c r="A21" s="347" t="s">
        <v>190</v>
      </c>
      <c r="B21" s="680" t="s">
        <v>188</v>
      </c>
      <c r="C21" s="680" t="s">
        <v>184</v>
      </c>
      <c r="D21" s="680"/>
      <c r="E21" s="657"/>
      <c r="F21" s="657"/>
      <c r="G21" s="658"/>
      <c r="H21" s="658"/>
      <c r="I21" s="658"/>
      <c r="J21" s="497" t="s">
        <v>173</v>
      </c>
      <c r="K21" s="85">
        <v>0</v>
      </c>
    </row>
    <row r="22" spans="1:11" x14ac:dyDescent="0.25">
      <c r="A22" s="53" t="s">
        <v>135</v>
      </c>
      <c r="B22" s="54"/>
      <c r="C22" s="54"/>
      <c r="D22" s="62"/>
      <c r="E22" s="62"/>
      <c r="F22" s="62"/>
      <c r="G22" s="55"/>
      <c r="H22" s="55"/>
      <c r="I22" s="55"/>
      <c r="J22" s="54"/>
      <c r="K22" s="84">
        <v>0</v>
      </c>
    </row>
    <row r="23" spans="1:11" x14ac:dyDescent="0.25">
      <c r="A23" s="57" t="s">
        <v>191</v>
      </c>
      <c r="B23" s="58"/>
      <c r="C23" s="89" t="s">
        <v>184</v>
      </c>
      <c r="D23" s="59"/>
      <c r="E23" s="59"/>
      <c r="F23" s="59"/>
      <c r="G23" s="60"/>
      <c r="H23" s="60"/>
      <c r="I23" s="60"/>
      <c r="J23" s="58"/>
      <c r="K23" s="92">
        <v>0</v>
      </c>
    </row>
    <row r="24" spans="1:11" x14ac:dyDescent="0.25">
      <c r="A24" s="57"/>
      <c r="B24" s="58"/>
      <c r="C24" s="58"/>
      <c r="D24" s="59"/>
      <c r="E24" s="59"/>
      <c r="F24" s="59"/>
      <c r="G24" s="60"/>
      <c r="H24" s="60"/>
      <c r="I24" s="60"/>
      <c r="J24" s="58"/>
      <c r="K24" s="92"/>
    </row>
    <row r="25" spans="1:11" x14ac:dyDescent="0.25">
      <c r="A25" s="53" t="s">
        <v>141</v>
      </c>
      <c r="B25" s="54"/>
      <c r="C25" s="54"/>
      <c r="D25" s="62"/>
      <c r="E25" s="62"/>
      <c r="F25" s="62"/>
      <c r="G25" s="55"/>
      <c r="H25" s="55"/>
      <c r="I25" s="55"/>
      <c r="J25" s="54"/>
      <c r="K25" s="84">
        <f>SUM(K26:K32)</f>
        <v>419776.4</v>
      </c>
    </row>
    <row r="26" spans="1:11" x14ac:dyDescent="0.25">
      <c r="A26" s="57" t="s">
        <v>192</v>
      </c>
      <c r="B26" s="58" t="s">
        <v>193</v>
      </c>
      <c r="C26" s="58" t="s">
        <v>189</v>
      </c>
      <c r="D26" s="59"/>
      <c r="E26" s="59"/>
      <c r="F26" s="59"/>
      <c r="G26" s="60">
        <v>200</v>
      </c>
      <c r="H26" s="60"/>
      <c r="I26" s="60"/>
      <c r="J26" s="86" t="s">
        <v>178</v>
      </c>
      <c r="K26" s="85">
        <v>48140</v>
      </c>
    </row>
    <row r="27" spans="1:11" x14ac:dyDescent="0.25">
      <c r="A27" s="57" t="s">
        <v>194</v>
      </c>
      <c r="B27" s="58" t="s">
        <v>182</v>
      </c>
      <c r="C27" s="89" t="s">
        <v>184</v>
      </c>
      <c r="D27" s="59"/>
      <c r="E27" s="59"/>
      <c r="F27" s="59"/>
      <c r="G27" s="60">
        <v>190</v>
      </c>
      <c r="H27" s="60"/>
      <c r="I27" s="60"/>
      <c r="J27" s="86" t="s">
        <v>178</v>
      </c>
      <c r="K27" s="85">
        <v>13110</v>
      </c>
    </row>
    <row r="28" spans="1:11" x14ac:dyDescent="0.25">
      <c r="A28" s="65" t="s">
        <v>195</v>
      </c>
      <c r="B28" s="58" t="s">
        <v>182</v>
      </c>
      <c r="C28" s="58" t="s">
        <v>196</v>
      </c>
      <c r="D28" s="59"/>
      <c r="E28" s="59"/>
      <c r="F28" s="59"/>
      <c r="G28" s="60">
        <v>450</v>
      </c>
      <c r="H28" s="60"/>
      <c r="I28" s="60"/>
      <c r="J28" s="86" t="s">
        <v>178</v>
      </c>
      <c r="K28" s="85">
        <v>270860</v>
      </c>
    </row>
    <row r="29" spans="1:11" x14ac:dyDescent="0.25">
      <c r="A29" s="65" t="s">
        <v>197</v>
      </c>
      <c r="B29" s="58"/>
      <c r="C29" s="89" t="s">
        <v>184</v>
      </c>
      <c r="D29" s="59"/>
      <c r="E29" s="59"/>
      <c r="F29" s="59"/>
      <c r="G29" s="60">
        <v>520</v>
      </c>
      <c r="H29" s="60"/>
      <c r="I29" s="60"/>
      <c r="J29" s="86" t="s">
        <v>173</v>
      </c>
      <c r="K29" s="85">
        <v>0</v>
      </c>
    </row>
    <row r="30" spans="1:11" x14ac:dyDescent="0.25">
      <c r="A30" s="65" t="s">
        <v>198</v>
      </c>
      <c r="B30" s="58" t="s">
        <v>199</v>
      </c>
      <c r="C30" s="89" t="s">
        <v>184</v>
      </c>
      <c r="D30" s="59"/>
      <c r="E30" s="59"/>
      <c r="F30" s="59"/>
      <c r="G30" s="60"/>
      <c r="H30" s="60"/>
      <c r="I30" s="60"/>
      <c r="J30" s="86" t="s">
        <v>173</v>
      </c>
      <c r="K30" s="85">
        <v>87666.4</v>
      </c>
    </row>
    <row r="31" spans="1:11" ht="15.75" x14ac:dyDescent="0.25">
      <c r="A31" s="90"/>
      <c r="B31" s="91"/>
      <c r="C31" s="91"/>
      <c r="D31" s="91"/>
      <c r="E31" s="59"/>
      <c r="F31" s="59"/>
      <c r="G31" s="60"/>
      <c r="H31" s="60"/>
      <c r="I31" s="60"/>
      <c r="J31" s="58"/>
      <c r="K31" s="85"/>
    </row>
    <row r="32" spans="1:11" ht="15.75" x14ac:dyDescent="0.25">
      <c r="A32" s="90"/>
      <c r="B32" s="91"/>
      <c r="C32" s="91"/>
      <c r="D32" s="91"/>
      <c r="E32" s="59"/>
      <c r="F32" s="59"/>
      <c r="G32" s="60"/>
      <c r="H32" s="60"/>
      <c r="I32" s="60"/>
      <c r="J32" s="58"/>
      <c r="K32" s="85"/>
    </row>
    <row r="33" spans="1:11" x14ac:dyDescent="0.25">
      <c r="A33" s="53" t="s">
        <v>158</v>
      </c>
      <c r="B33" s="54"/>
      <c r="C33" s="54"/>
      <c r="D33" s="62"/>
      <c r="E33" s="62"/>
      <c r="F33" s="62"/>
      <c r="G33" s="55"/>
      <c r="H33" s="55"/>
      <c r="I33" s="55"/>
      <c r="J33" s="54"/>
      <c r="K33" s="84">
        <f>SUM(K34:K34)</f>
        <v>0</v>
      </c>
    </row>
    <row r="34" spans="1:11" x14ac:dyDescent="0.25">
      <c r="A34" s="57"/>
      <c r="B34" s="58"/>
      <c r="C34" s="58"/>
      <c r="D34" s="59"/>
      <c r="E34" s="59"/>
      <c r="F34" s="59"/>
      <c r="G34" s="60"/>
      <c r="H34" s="60"/>
      <c r="I34" s="60"/>
      <c r="J34" s="58"/>
      <c r="K34" s="85"/>
    </row>
    <row r="35" spans="1:11" x14ac:dyDescent="0.25">
      <c r="A35" s="53" t="s">
        <v>163</v>
      </c>
      <c r="B35" s="54"/>
      <c r="C35" s="54"/>
      <c r="D35" s="62"/>
      <c r="E35" s="62"/>
      <c r="F35" s="62"/>
      <c r="G35" s="55"/>
      <c r="H35" s="55"/>
      <c r="I35" s="55"/>
      <c r="J35" s="54"/>
      <c r="K35" s="84">
        <f>SUM(K36:K37)</f>
        <v>66615.98</v>
      </c>
    </row>
    <row r="36" spans="1:11" x14ac:dyDescent="0.25">
      <c r="A36" s="57" t="s">
        <v>200</v>
      </c>
      <c r="B36" s="58"/>
      <c r="C36" s="58"/>
      <c r="D36" s="59"/>
      <c r="E36" s="59"/>
      <c r="F36" s="59"/>
      <c r="G36" s="60"/>
      <c r="H36" s="60"/>
      <c r="I36" s="60"/>
      <c r="J36" s="86" t="s">
        <v>178</v>
      </c>
      <c r="K36" s="85">
        <v>66615.98</v>
      </c>
    </row>
    <row r="37" spans="1:11" x14ac:dyDescent="0.25">
      <c r="A37" s="57"/>
      <c r="B37" s="58"/>
      <c r="C37" s="58"/>
      <c r="D37" s="59"/>
      <c r="E37" s="59"/>
      <c r="F37" s="59"/>
      <c r="G37" s="60"/>
      <c r="H37" s="60"/>
      <c r="I37" s="60"/>
      <c r="J37" s="58"/>
      <c r="K37" s="85"/>
    </row>
    <row r="38" spans="1:11" x14ac:dyDescent="0.25">
      <c r="A38" s="53" t="s">
        <v>164</v>
      </c>
      <c r="B38" s="54"/>
      <c r="C38" s="54"/>
      <c r="D38" s="62"/>
      <c r="E38" s="62"/>
      <c r="F38" s="62"/>
      <c r="G38" s="55"/>
      <c r="H38" s="55"/>
      <c r="I38" s="55"/>
      <c r="J38" s="54"/>
      <c r="K38" s="84">
        <f>SUM(K39)</f>
        <v>0</v>
      </c>
    </row>
    <row r="39" spans="1:11" x14ac:dyDescent="0.25">
      <c r="A39" s="57"/>
      <c r="B39" s="58"/>
      <c r="C39" s="58"/>
      <c r="D39" s="59"/>
      <c r="E39" s="59"/>
      <c r="F39" s="59"/>
      <c r="G39" s="60"/>
      <c r="H39" s="60"/>
      <c r="I39" s="60"/>
      <c r="J39" s="58"/>
      <c r="K39" s="92"/>
    </row>
    <row r="40" spans="1:11" x14ac:dyDescent="0.25">
      <c r="A40" s="53" t="s">
        <v>165</v>
      </c>
      <c r="B40" s="54"/>
      <c r="C40" s="54"/>
      <c r="D40" s="62"/>
      <c r="E40" s="62"/>
      <c r="F40" s="62"/>
      <c r="G40" s="55"/>
      <c r="H40" s="55"/>
      <c r="I40" s="55"/>
      <c r="J40" s="54"/>
      <c r="K40" s="84">
        <f>SUM(K41:K42)</f>
        <v>630455.24</v>
      </c>
    </row>
    <row r="41" spans="1:11" x14ac:dyDescent="0.25">
      <c r="A41" s="57" t="s">
        <v>201</v>
      </c>
      <c r="B41" s="58"/>
      <c r="C41" s="58"/>
      <c r="D41" s="59"/>
      <c r="E41" s="59"/>
      <c r="F41" s="59"/>
      <c r="G41" s="60"/>
      <c r="H41" s="60"/>
      <c r="I41" s="60"/>
      <c r="J41" s="86" t="s">
        <v>178</v>
      </c>
      <c r="K41" s="85">
        <v>586985</v>
      </c>
    </row>
    <row r="42" spans="1:11" x14ac:dyDescent="0.25">
      <c r="A42" s="57" t="s">
        <v>202</v>
      </c>
      <c r="B42" s="58"/>
      <c r="C42" s="58"/>
      <c r="D42" s="59"/>
      <c r="E42" s="59"/>
      <c r="F42" s="59"/>
      <c r="G42" s="60"/>
      <c r="H42" s="60"/>
      <c r="I42" s="60"/>
      <c r="J42" s="86" t="s">
        <v>178</v>
      </c>
      <c r="K42" s="85">
        <f>30589.8+12880.44</f>
        <v>43470.239999999998</v>
      </c>
    </row>
    <row r="43" spans="1:11" x14ac:dyDescent="0.2">
      <c r="A43" s="73" t="s">
        <v>168</v>
      </c>
      <c r="B43" s="93"/>
      <c r="C43" s="75"/>
      <c r="D43" s="75"/>
      <c r="E43" s="75"/>
      <c r="F43" s="75"/>
      <c r="G43" s="76"/>
      <c r="H43" s="76"/>
      <c r="I43" s="76"/>
      <c r="J43" s="75"/>
      <c r="K43" s="94">
        <f>+K9+K11+K22+K25+K33+K35+K38+K40</f>
        <v>2552149.92</v>
      </c>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showGridLines="0" workbookViewId="0">
      <selection activeCell="A12" sqref="A12"/>
    </sheetView>
  </sheetViews>
  <sheetFormatPr baseColWidth="10" defaultRowHeight="15" x14ac:dyDescent="0.25"/>
  <cols>
    <col min="1" max="1" width="57.375" style="899" customWidth="1"/>
    <col min="2" max="2" width="13.75" style="899" customWidth="1"/>
    <col min="3" max="3" width="15.5" style="899" customWidth="1"/>
    <col min="4" max="4" width="14.875" style="899" customWidth="1"/>
    <col min="5" max="5" width="11.875" style="899" customWidth="1"/>
    <col min="6" max="6" width="11.75" style="899" customWidth="1"/>
    <col min="7" max="7" width="9.75" style="899" customWidth="1"/>
    <col min="8" max="8" width="13.75" style="899" customWidth="1"/>
    <col min="9" max="9" width="13" style="899" customWidth="1"/>
    <col min="10" max="10" width="25.625" style="899" customWidth="1"/>
    <col min="11" max="11" width="15.5" style="899" customWidth="1"/>
    <col min="12" max="12" width="1.125" style="899" customWidth="1"/>
    <col min="13" max="16384" width="11" style="899"/>
  </cols>
  <sheetData>
    <row r="1" spans="1:11" s="906" customFormat="1" x14ac:dyDescent="0.25"/>
    <row r="2" spans="1:11" s="906" customFormat="1" x14ac:dyDescent="0.25">
      <c r="A2" s="933" t="s">
        <v>105</v>
      </c>
      <c r="B2" s="908"/>
      <c r="C2" s="908"/>
      <c r="D2" s="908"/>
      <c r="E2" s="908"/>
      <c r="F2" s="908"/>
      <c r="G2" s="908"/>
      <c r="H2" s="908"/>
      <c r="I2" s="908"/>
      <c r="J2" s="908"/>
      <c r="K2" s="935" t="s">
        <v>106</v>
      </c>
    </row>
    <row r="3" spans="1:11" s="906" customFormat="1" x14ac:dyDescent="0.25">
      <c r="A3" s="934" t="s">
        <v>3289</v>
      </c>
      <c r="B3" s="908"/>
      <c r="C3" s="908"/>
      <c r="D3" s="908"/>
      <c r="E3" s="908"/>
      <c r="F3" s="908"/>
      <c r="G3" s="908"/>
      <c r="H3" s="908"/>
      <c r="I3" s="908"/>
      <c r="J3" s="908"/>
      <c r="K3" s="908"/>
    </row>
    <row r="4" spans="1:11" s="906" customFormat="1" x14ac:dyDescent="0.25">
      <c r="A4" s="933" t="s">
        <v>3288</v>
      </c>
      <c r="B4" s="908"/>
      <c r="C4" s="908"/>
      <c r="D4" s="908"/>
      <c r="E4" s="908"/>
      <c r="F4" s="908"/>
      <c r="G4" s="908"/>
      <c r="H4" s="908"/>
      <c r="I4" s="908"/>
      <c r="J4" s="908"/>
      <c r="K4" s="908"/>
    </row>
    <row r="5" spans="1:11" s="906" customFormat="1" x14ac:dyDescent="0.25"/>
    <row r="6" spans="1:11" s="906" customFormat="1" x14ac:dyDescent="0.25">
      <c r="A6" s="931"/>
      <c r="B6" s="931"/>
      <c r="C6" s="931"/>
      <c r="D6" s="931"/>
      <c r="E6" s="932"/>
      <c r="F6" s="932"/>
      <c r="G6" s="931"/>
      <c r="H6" s="1020"/>
      <c r="I6" s="1020"/>
      <c r="J6" s="931"/>
      <c r="K6" s="931"/>
    </row>
    <row r="7" spans="1:11" s="928" customFormat="1" x14ac:dyDescent="0.25">
      <c r="A7" s="1015" t="s">
        <v>116</v>
      </c>
      <c r="B7" s="1016" t="s">
        <v>117</v>
      </c>
      <c r="C7" s="1016" t="s">
        <v>118</v>
      </c>
      <c r="D7" s="1016" t="s">
        <v>119</v>
      </c>
      <c r="E7" s="1017" t="s">
        <v>120</v>
      </c>
      <c r="F7" s="1018"/>
      <c r="G7" s="1016" t="s">
        <v>121</v>
      </c>
      <c r="H7" s="1017" t="s">
        <v>122</v>
      </c>
      <c r="I7" s="1018"/>
      <c r="J7" s="1016" t="s">
        <v>123</v>
      </c>
      <c r="K7" s="1019" t="s">
        <v>124</v>
      </c>
    </row>
    <row r="8" spans="1:11" s="928" customFormat="1" x14ac:dyDescent="0.25">
      <c r="A8" s="1015"/>
      <c r="B8" s="1016"/>
      <c r="C8" s="1016"/>
      <c r="D8" s="1016"/>
      <c r="E8" s="930" t="s">
        <v>125</v>
      </c>
      <c r="F8" s="929" t="s">
        <v>126</v>
      </c>
      <c r="G8" s="1016"/>
      <c r="H8" s="930" t="s">
        <v>125</v>
      </c>
      <c r="I8" s="929" t="s">
        <v>126</v>
      </c>
      <c r="J8" s="1016"/>
      <c r="K8" s="1019"/>
    </row>
    <row r="9" spans="1:11" ht="15.95" customHeight="1" x14ac:dyDescent="0.25">
      <c r="A9" s="916" t="s">
        <v>3287</v>
      </c>
      <c r="B9" s="915"/>
      <c r="C9" s="915"/>
      <c r="D9" s="915"/>
      <c r="E9" s="915"/>
      <c r="F9" s="915"/>
      <c r="G9" s="915"/>
      <c r="H9" s="915"/>
      <c r="I9" s="915"/>
      <c r="J9" s="915"/>
      <c r="K9" s="915"/>
    </row>
    <row r="10" spans="1:11" ht="15.95" customHeight="1" x14ac:dyDescent="0.25">
      <c r="A10" s="905"/>
      <c r="B10" s="904"/>
      <c r="C10" s="904"/>
      <c r="D10" s="904"/>
      <c r="E10" s="904"/>
      <c r="F10" s="904"/>
      <c r="G10" s="904"/>
      <c r="H10" s="904"/>
      <c r="I10" s="904"/>
      <c r="J10" s="904"/>
      <c r="K10" s="904"/>
    </row>
    <row r="11" spans="1:11" ht="15.95" customHeight="1" x14ac:dyDescent="0.25">
      <c r="A11" s="905"/>
      <c r="B11" s="904"/>
      <c r="C11" s="904"/>
      <c r="D11" s="904"/>
      <c r="E11" s="904"/>
      <c r="F11" s="904"/>
      <c r="G11" s="904"/>
      <c r="H11" s="904"/>
      <c r="I11" s="904"/>
      <c r="J11" s="904"/>
      <c r="K11" s="904"/>
    </row>
    <row r="12" spans="1:11" ht="15.95" customHeight="1" x14ac:dyDescent="0.25">
      <c r="A12" s="916" t="s">
        <v>3286</v>
      </c>
      <c r="B12" s="915"/>
      <c r="C12" s="915"/>
      <c r="D12" s="915"/>
      <c r="E12" s="915"/>
      <c r="F12" s="915"/>
      <c r="G12" s="915"/>
      <c r="H12" s="915"/>
      <c r="I12" s="915"/>
      <c r="J12" s="915"/>
      <c r="K12" s="915"/>
    </row>
    <row r="13" spans="1:11" ht="15.95" customHeight="1" x14ac:dyDescent="0.25">
      <c r="A13" s="914" t="s">
        <v>3285</v>
      </c>
      <c r="B13" s="914" t="s">
        <v>3284</v>
      </c>
      <c r="C13" s="914" t="s">
        <v>975</v>
      </c>
      <c r="D13" s="914" t="s">
        <v>3259</v>
      </c>
      <c r="E13" s="910">
        <v>250</v>
      </c>
      <c r="F13" s="920"/>
      <c r="G13" s="920"/>
      <c r="H13" s="926">
        <v>6.0000000000000001E-3</v>
      </c>
      <c r="I13" s="926">
        <v>2.3E-2</v>
      </c>
      <c r="J13" s="911" t="s">
        <v>3253</v>
      </c>
      <c r="K13" s="910">
        <f>17743406.97+382232.51</f>
        <v>18125639.48</v>
      </c>
    </row>
    <row r="14" spans="1:11" ht="15.95" customHeight="1" x14ac:dyDescent="0.25">
      <c r="A14" s="914" t="s">
        <v>1045</v>
      </c>
      <c r="B14" s="914" t="s">
        <v>693</v>
      </c>
      <c r="C14" s="914" t="s">
        <v>975</v>
      </c>
      <c r="D14" s="914" t="s">
        <v>3259</v>
      </c>
      <c r="E14" s="920"/>
      <c r="F14" s="920"/>
      <c r="G14" s="927" t="s">
        <v>3283</v>
      </c>
      <c r="H14" s="920"/>
      <c r="I14" s="920"/>
      <c r="J14" s="911" t="s">
        <v>3253</v>
      </c>
      <c r="K14" s="910">
        <f>+'[1]Inspec. de Instalac. y Rep. Lám'!$H$4+'[1]Tasas Vs. ENERSA '!$H$4</f>
        <v>13047847.559999999</v>
      </c>
    </row>
    <row r="15" spans="1:11" ht="15.95" customHeight="1" x14ac:dyDescent="0.25">
      <c r="A15" s="914" t="s">
        <v>1048</v>
      </c>
      <c r="B15" s="914" t="s">
        <v>3282</v>
      </c>
      <c r="C15" s="914" t="s">
        <v>316</v>
      </c>
      <c r="D15" s="914" t="s">
        <v>3259</v>
      </c>
      <c r="E15" s="910">
        <v>215</v>
      </c>
      <c r="F15" s="910">
        <v>0</v>
      </c>
      <c r="G15" s="920"/>
      <c r="H15" s="910" t="s">
        <v>3281</v>
      </c>
      <c r="I15" s="910" t="s">
        <v>3280</v>
      </c>
      <c r="J15" s="911" t="s">
        <v>3253</v>
      </c>
      <c r="K15" s="910">
        <f>3670265.09+(955581.07*0.3)+767427.76</f>
        <v>4724367.1710000001</v>
      </c>
    </row>
    <row r="16" spans="1:11" ht="15.95" customHeight="1" x14ac:dyDescent="0.25">
      <c r="A16" s="914" t="s">
        <v>1704</v>
      </c>
      <c r="B16" s="914" t="s">
        <v>1648</v>
      </c>
      <c r="C16" s="914" t="s">
        <v>316</v>
      </c>
      <c r="D16" s="914" t="s">
        <v>3259</v>
      </c>
      <c r="E16" s="910">
        <v>38</v>
      </c>
      <c r="F16" s="910">
        <v>115</v>
      </c>
      <c r="G16" s="910"/>
      <c r="H16" s="926">
        <v>8.3000000000000001E-4</v>
      </c>
      <c r="I16" s="926">
        <v>1.5E-3</v>
      </c>
      <c r="J16" s="911" t="s">
        <v>3253</v>
      </c>
      <c r="K16" s="910">
        <f>+'[1]Tasa General Inmobiliaria'!$H$4+('[1]Tasas Atrasadas'!$H$4*0.3)-0.04</f>
        <v>4061255.2210000004</v>
      </c>
    </row>
    <row r="17" spans="1:11" ht="15.95" customHeight="1" x14ac:dyDescent="0.25">
      <c r="A17" s="914" t="s">
        <v>3279</v>
      </c>
      <c r="B17" s="914" t="s">
        <v>1648</v>
      </c>
      <c r="C17" s="914" t="s">
        <v>975</v>
      </c>
      <c r="D17" s="914" t="s">
        <v>3259</v>
      </c>
      <c r="E17" s="920"/>
      <c r="F17" s="920"/>
      <c r="G17" s="920"/>
      <c r="H17" s="920"/>
      <c r="I17" s="920"/>
      <c r="J17" s="911" t="s">
        <v>3253</v>
      </c>
      <c r="K17" s="910">
        <v>695509.3</v>
      </c>
    </row>
    <row r="18" spans="1:11" ht="15.95" customHeight="1" x14ac:dyDescent="0.25">
      <c r="A18" s="921" t="s">
        <v>1619</v>
      </c>
      <c r="B18" s="898" t="s">
        <v>3278</v>
      </c>
      <c r="C18" s="914"/>
      <c r="D18" s="914" t="s">
        <v>3259</v>
      </c>
      <c r="E18" s="910"/>
      <c r="F18" s="910"/>
      <c r="G18" s="920"/>
      <c r="H18" s="920"/>
      <c r="I18" s="920"/>
      <c r="J18" s="911" t="s">
        <v>3253</v>
      </c>
      <c r="K18" s="910">
        <f>+'[1]Control Bromat.y Carnet Sanit.'!$H$4</f>
        <v>85476.25</v>
      </c>
    </row>
    <row r="19" spans="1:11" ht="15.95" customHeight="1" x14ac:dyDescent="0.25">
      <c r="A19" s="905"/>
      <c r="B19" s="904"/>
      <c r="C19" s="904"/>
      <c r="D19" s="904"/>
      <c r="E19" s="904"/>
      <c r="F19" s="904"/>
      <c r="G19" s="904"/>
      <c r="H19" s="904"/>
      <c r="I19" s="904"/>
      <c r="J19" s="904"/>
      <c r="K19" s="904"/>
    </row>
    <row r="20" spans="1:11" ht="15.95" customHeight="1" x14ac:dyDescent="0.25">
      <c r="A20" s="905"/>
      <c r="B20" s="904"/>
      <c r="C20" s="904"/>
      <c r="D20" s="904"/>
      <c r="E20" s="904"/>
      <c r="F20" s="904"/>
      <c r="G20" s="904"/>
      <c r="H20" s="904"/>
      <c r="I20" s="904"/>
      <c r="J20" s="904"/>
      <c r="K20" s="904"/>
    </row>
    <row r="21" spans="1:11" s="906" customFormat="1" ht="15.95" customHeight="1" x14ac:dyDescent="0.25">
      <c r="A21" s="918" t="s">
        <v>3277</v>
      </c>
      <c r="B21" s="917"/>
      <c r="C21" s="917"/>
      <c r="D21" s="917"/>
      <c r="E21" s="917"/>
      <c r="F21" s="917"/>
      <c r="G21" s="917"/>
      <c r="H21" s="917"/>
      <c r="I21" s="917"/>
      <c r="J21" s="917"/>
      <c r="K21" s="917"/>
    </row>
    <row r="22" spans="1:11" s="909" customFormat="1" ht="15.95" customHeight="1" x14ac:dyDescent="0.25">
      <c r="A22" s="914" t="s">
        <v>3276</v>
      </c>
      <c r="B22" s="914" t="s">
        <v>1681</v>
      </c>
      <c r="C22" s="914" t="s">
        <v>975</v>
      </c>
      <c r="D22" s="914" t="s">
        <v>137</v>
      </c>
      <c r="E22" s="912"/>
      <c r="F22" s="912"/>
      <c r="G22" s="912"/>
      <c r="H22" s="925" t="s">
        <v>3275</v>
      </c>
      <c r="I22" s="925" t="s">
        <v>3274</v>
      </c>
      <c r="J22" s="911" t="s">
        <v>3253</v>
      </c>
      <c r="K22" s="910">
        <f>+'[1]Contrib.Mejoras-Cloacas'!$H$4+'[1]Contrib.Mej.C.C.y Pavimento'!$H$4+'[1]Contrib.Mej.-Coloc.Medidores'!$H$4</f>
        <v>3549168.9</v>
      </c>
    </row>
    <row r="23" spans="1:11" s="909" customFormat="1" ht="15.95" customHeight="1" x14ac:dyDescent="0.25">
      <c r="A23" s="908"/>
      <c r="B23" s="907"/>
      <c r="C23" s="907"/>
      <c r="D23" s="907"/>
      <c r="E23" s="907"/>
      <c r="F23" s="907"/>
      <c r="G23" s="907"/>
      <c r="H23" s="907"/>
      <c r="I23" s="907"/>
      <c r="J23" s="907"/>
      <c r="K23" s="907"/>
    </row>
    <row r="24" spans="1:11" s="909" customFormat="1" ht="15.95" customHeight="1" x14ac:dyDescent="0.25">
      <c r="A24" s="908"/>
      <c r="B24" s="907"/>
      <c r="C24" s="907"/>
      <c r="D24" s="907"/>
      <c r="E24" s="907"/>
      <c r="F24" s="907"/>
      <c r="G24" s="907"/>
      <c r="H24" s="907"/>
      <c r="I24" s="907"/>
      <c r="J24" s="907"/>
      <c r="K24" s="907"/>
    </row>
    <row r="25" spans="1:11" s="906" customFormat="1" ht="15.95" customHeight="1" x14ac:dyDescent="0.25">
      <c r="A25" s="905"/>
      <c r="B25" s="907"/>
      <c r="C25" s="907"/>
      <c r="D25" s="907"/>
      <c r="E25" s="907"/>
      <c r="F25" s="907"/>
      <c r="G25" s="907"/>
      <c r="H25" s="907"/>
      <c r="I25" s="907"/>
      <c r="J25" s="907"/>
      <c r="K25" s="907"/>
    </row>
    <row r="26" spans="1:11" s="906" customFormat="1" ht="15.95" customHeight="1" x14ac:dyDescent="0.25">
      <c r="A26" s="905"/>
      <c r="B26" s="907"/>
      <c r="C26" s="907"/>
      <c r="D26" s="907"/>
      <c r="E26" s="907"/>
      <c r="F26" s="907"/>
      <c r="G26" s="907"/>
      <c r="H26" s="907"/>
      <c r="I26" s="907"/>
      <c r="J26" s="907"/>
      <c r="K26" s="907"/>
    </row>
    <row r="27" spans="1:11" ht="15.95" customHeight="1" x14ac:dyDescent="0.25">
      <c r="A27" s="916" t="s">
        <v>3273</v>
      </c>
      <c r="B27" s="915"/>
      <c r="C27" s="915"/>
      <c r="D27" s="915"/>
      <c r="E27" s="915"/>
      <c r="F27" s="915"/>
      <c r="G27" s="915"/>
      <c r="H27" s="915"/>
      <c r="I27" s="915"/>
      <c r="J27" s="915"/>
      <c r="K27" s="915"/>
    </row>
    <row r="28" spans="1:11" ht="15.95" customHeight="1" x14ac:dyDescent="0.25">
      <c r="A28" s="914" t="s">
        <v>333</v>
      </c>
      <c r="B28" s="914" t="s">
        <v>328</v>
      </c>
      <c r="C28" s="914" t="s">
        <v>3272</v>
      </c>
      <c r="D28" s="920"/>
      <c r="E28" s="910">
        <v>95</v>
      </c>
      <c r="F28" s="910">
        <v>14150</v>
      </c>
      <c r="G28" s="920"/>
      <c r="H28" s="920"/>
      <c r="I28" s="920"/>
      <c r="J28" s="911" t="s">
        <v>3253</v>
      </c>
      <c r="K28" s="910">
        <f>+'[1]Derecho de Cementerio'!$H$4</f>
        <v>829357.98</v>
      </c>
    </row>
    <row r="29" spans="1:11" ht="15.95" customHeight="1" x14ac:dyDescent="0.25">
      <c r="A29" s="914" t="s">
        <v>3271</v>
      </c>
      <c r="B29" s="914" t="s">
        <v>3270</v>
      </c>
      <c r="C29" s="914" t="s">
        <v>3269</v>
      </c>
      <c r="D29" s="920"/>
      <c r="E29" s="910">
        <v>27</v>
      </c>
      <c r="F29" s="910">
        <v>3540</v>
      </c>
      <c r="G29" s="920"/>
      <c r="H29" s="920"/>
      <c r="I29" s="920"/>
      <c r="J29" s="911" t="s">
        <v>3253</v>
      </c>
      <c r="K29" s="910">
        <v>76201.850000000006</v>
      </c>
    </row>
    <row r="30" spans="1:11" ht="15.95" customHeight="1" x14ac:dyDescent="0.25">
      <c r="A30" s="914" t="s">
        <v>408</v>
      </c>
      <c r="B30" s="914" t="s">
        <v>3268</v>
      </c>
      <c r="C30" s="914" t="s">
        <v>975</v>
      </c>
      <c r="D30" s="914"/>
      <c r="E30" s="910">
        <v>7</v>
      </c>
      <c r="F30" s="910">
        <v>370</v>
      </c>
      <c r="G30" s="920"/>
      <c r="H30" s="924">
        <v>0</v>
      </c>
      <c r="I30" s="924">
        <v>0.04</v>
      </c>
      <c r="J30" s="911" t="s">
        <v>3253</v>
      </c>
      <c r="K30" s="910">
        <f>+'[1]Actuac. Aministrativas'!$H$4</f>
        <v>1224824.6100000001</v>
      </c>
    </row>
    <row r="31" spans="1:11" ht="15.95" customHeight="1" x14ac:dyDescent="0.25">
      <c r="A31" s="914" t="s">
        <v>3267</v>
      </c>
      <c r="B31" s="914" t="s">
        <v>3266</v>
      </c>
      <c r="C31" s="914" t="s">
        <v>975</v>
      </c>
      <c r="D31" s="920"/>
      <c r="E31" s="910">
        <v>135</v>
      </c>
      <c r="F31" s="910">
        <v>1350</v>
      </c>
      <c r="G31" s="924">
        <v>0.03</v>
      </c>
      <c r="H31" s="920"/>
      <c r="I31" s="920"/>
      <c r="J31" s="911" t="s">
        <v>3253</v>
      </c>
      <c r="K31" s="910">
        <f>+'[1]Dcho.de Construccion'!$H$4</f>
        <v>112952.64</v>
      </c>
    </row>
    <row r="32" spans="1:11" ht="15.95" customHeight="1" x14ac:dyDescent="0.25">
      <c r="A32" s="914" t="s">
        <v>3265</v>
      </c>
      <c r="B32" s="914" t="s">
        <v>3264</v>
      </c>
      <c r="C32" s="920"/>
      <c r="D32" s="914" t="s">
        <v>3259</v>
      </c>
      <c r="E32" s="910"/>
      <c r="F32" s="910"/>
      <c r="G32" s="920"/>
      <c r="H32" s="923" t="s">
        <v>3263</v>
      </c>
      <c r="I32" s="920"/>
      <c r="J32" s="911" t="s">
        <v>3253</v>
      </c>
      <c r="K32" s="910">
        <v>2023222.84</v>
      </c>
    </row>
    <row r="33" spans="1:11" ht="15.95" customHeight="1" x14ac:dyDescent="0.25">
      <c r="A33" s="905"/>
      <c r="B33" s="904"/>
      <c r="C33" s="904"/>
      <c r="D33" s="904"/>
      <c r="E33" s="904"/>
      <c r="F33" s="904"/>
      <c r="G33" s="904"/>
      <c r="H33" s="904"/>
      <c r="I33" s="904"/>
      <c r="J33" s="904"/>
      <c r="K33" s="904"/>
    </row>
    <row r="34" spans="1:11" ht="15.95" customHeight="1" x14ac:dyDescent="0.25">
      <c r="A34" s="905"/>
      <c r="B34" s="904"/>
      <c r="C34" s="904"/>
      <c r="D34" s="904"/>
      <c r="E34" s="904"/>
      <c r="F34" s="904"/>
      <c r="G34" s="904"/>
      <c r="H34" s="904"/>
      <c r="I34" s="904"/>
      <c r="J34" s="904"/>
      <c r="K34" s="904"/>
    </row>
    <row r="35" spans="1:11" ht="15.95" customHeight="1" x14ac:dyDescent="0.25">
      <c r="A35" s="905"/>
      <c r="B35" s="904"/>
      <c r="C35" s="904"/>
      <c r="D35" s="904"/>
      <c r="E35" s="904"/>
      <c r="F35" s="904"/>
      <c r="G35" s="904"/>
      <c r="H35" s="904"/>
      <c r="I35" s="904"/>
      <c r="J35" s="904"/>
      <c r="K35" s="904"/>
    </row>
    <row r="36" spans="1:11" ht="15.95" customHeight="1" x14ac:dyDescent="0.25">
      <c r="A36" s="916" t="s">
        <v>3262</v>
      </c>
      <c r="B36" s="915"/>
      <c r="C36" s="915"/>
      <c r="D36" s="915"/>
      <c r="E36" s="915"/>
      <c r="F36" s="915"/>
      <c r="G36" s="915"/>
      <c r="H36" s="915"/>
      <c r="I36" s="915"/>
      <c r="J36" s="915"/>
      <c r="K36" s="915"/>
    </row>
    <row r="37" spans="1:11" s="919" customFormat="1" ht="15.95" customHeight="1" x14ac:dyDescent="0.25">
      <c r="A37" s="914" t="s">
        <v>3261</v>
      </c>
      <c r="B37" s="914" t="s">
        <v>196</v>
      </c>
      <c r="C37" s="920"/>
      <c r="D37" s="914" t="s">
        <v>3259</v>
      </c>
      <c r="E37" s="920"/>
      <c r="F37" s="920"/>
      <c r="G37" s="922">
        <v>100000</v>
      </c>
      <c r="H37" s="920"/>
      <c r="I37" s="920"/>
      <c r="J37" s="911" t="s">
        <v>3253</v>
      </c>
      <c r="K37" s="910">
        <v>200000</v>
      </c>
    </row>
    <row r="38" spans="1:11" s="919" customFormat="1" ht="15.95" customHeight="1" x14ac:dyDescent="0.25">
      <c r="A38" s="921" t="s">
        <v>3260</v>
      </c>
      <c r="B38" s="914" t="s">
        <v>975</v>
      </c>
      <c r="C38" s="920"/>
      <c r="D38" s="914" t="s">
        <v>3259</v>
      </c>
      <c r="E38" s="920"/>
      <c r="F38" s="920"/>
      <c r="G38" s="920"/>
      <c r="H38" s="920"/>
      <c r="I38" s="920"/>
      <c r="J38" s="911" t="s">
        <v>3253</v>
      </c>
      <c r="K38" s="910">
        <v>100830</v>
      </c>
    </row>
    <row r="39" spans="1:11" ht="15.95" customHeight="1" x14ac:dyDescent="0.25">
      <c r="A39" s="905"/>
      <c r="B39" s="904"/>
      <c r="C39" s="904"/>
      <c r="D39" s="904"/>
      <c r="E39" s="904"/>
      <c r="F39" s="904"/>
      <c r="G39" s="904"/>
      <c r="H39" s="904"/>
      <c r="I39" s="904"/>
      <c r="J39" s="904"/>
      <c r="K39" s="904"/>
    </row>
    <row r="40" spans="1:11" ht="15.95" customHeight="1" x14ac:dyDescent="0.25">
      <c r="A40" s="905"/>
      <c r="B40" s="904"/>
      <c r="C40" s="904"/>
      <c r="D40" s="904"/>
      <c r="E40" s="904"/>
      <c r="F40" s="904"/>
      <c r="G40" s="904"/>
      <c r="H40" s="904"/>
      <c r="I40" s="904"/>
      <c r="J40" s="904"/>
      <c r="K40" s="904"/>
    </row>
    <row r="41" spans="1:11" ht="15.95" customHeight="1" x14ac:dyDescent="0.25">
      <c r="A41" s="905"/>
      <c r="B41" s="904"/>
      <c r="C41" s="904"/>
      <c r="D41" s="904"/>
      <c r="E41" s="904"/>
      <c r="F41" s="904"/>
      <c r="G41" s="904"/>
      <c r="H41" s="904"/>
      <c r="I41" s="904"/>
      <c r="J41" s="904"/>
      <c r="K41" s="904"/>
    </row>
    <row r="42" spans="1:11" ht="15.95" customHeight="1" x14ac:dyDescent="0.25">
      <c r="A42" s="916" t="s">
        <v>3258</v>
      </c>
      <c r="B42" s="915"/>
      <c r="C42" s="915"/>
      <c r="D42" s="915"/>
      <c r="E42" s="915"/>
      <c r="F42" s="915"/>
      <c r="G42" s="915"/>
      <c r="H42" s="915"/>
      <c r="I42" s="915"/>
      <c r="J42" s="915"/>
      <c r="K42" s="915"/>
    </row>
    <row r="43" spans="1:11" s="919" customFormat="1" ht="15.95" customHeight="1" x14ac:dyDescent="0.25">
      <c r="A43" s="914" t="s">
        <v>3257</v>
      </c>
      <c r="B43" s="920"/>
      <c r="C43" s="920"/>
      <c r="D43" s="914" t="s">
        <v>3256</v>
      </c>
      <c r="E43" s="920"/>
      <c r="F43" s="920"/>
      <c r="G43" s="920"/>
      <c r="H43" s="920"/>
      <c r="I43" s="920"/>
      <c r="J43" s="911" t="s">
        <v>3253</v>
      </c>
      <c r="K43" s="910">
        <v>144920.47</v>
      </c>
    </row>
    <row r="44" spans="1:11" s="919" customFormat="1" ht="15.95" customHeight="1" x14ac:dyDescent="0.25">
      <c r="A44" s="905"/>
      <c r="B44" s="904"/>
      <c r="C44" s="904"/>
      <c r="D44" s="904"/>
      <c r="E44" s="904"/>
      <c r="F44" s="904"/>
      <c r="G44" s="904"/>
      <c r="H44" s="904"/>
      <c r="I44" s="904"/>
      <c r="J44" s="904"/>
      <c r="K44" s="904"/>
    </row>
    <row r="45" spans="1:11" ht="15.95" customHeight="1" x14ac:dyDescent="0.25">
      <c r="A45" s="905"/>
      <c r="B45" s="904"/>
      <c r="C45" s="904"/>
      <c r="D45" s="904"/>
      <c r="E45" s="904"/>
      <c r="F45" s="904"/>
      <c r="G45" s="904"/>
      <c r="H45" s="904"/>
      <c r="I45" s="904"/>
      <c r="J45" s="904"/>
      <c r="K45" s="904"/>
    </row>
    <row r="46" spans="1:11" s="906" customFormat="1" ht="15.95" customHeight="1" x14ac:dyDescent="0.25">
      <c r="A46" s="918" t="s">
        <v>3255</v>
      </c>
      <c r="B46" s="917"/>
      <c r="C46" s="917"/>
      <c r="D46" s="917"/>
      <c r="E46" s="917"/>
      <c r="F46" s="917"/>
      <c r="G46" s="917"/>
      <c r="H46" s="917"/>
      <c r="I46" s="917"/>
      <c r="J46" s="917"/>
      <c r="K46" s="917"/>
    </row>
    <row r="47" spans="1:11" s="909" customFormat="1" ht="15.95" customHeight="1" x14ac:dyDescent="0.25">
      <c r="A47" s="908"/>
      <c r="B47" s="907"/>
      <c r="C47" s="907"/>
      <c r="D47" s="907"/>
      <c r="E47" s="907"/>
      <c r="F47" s="907"/>
      <c r="G47" s="907"/>
      <c r="H47" s="907"/>
      <c r="I47" s="907"/>
      <c r="J47" s="907"/>
      <c r="K47" s="907"/>
    </row>
    <row r="48" spans="1:11" s="909" customFormat="1" ht="15.95" customHeight="1" x14ac:dyDescent="0.25">
      <c r="A48" s="908"/>
      <c r="B48" s="907"/>
      <c r="C48" s="907"/>
      <c r="D48" s="907"/>
      <c r="E48" s="907"/>
      <c r="F48" s="907"/>
      <c r="G48" s="907"/>
      <c r="H48" s="907"/>
      <c r="I48" s="907"/>
      <c r="J48" s="907"/>
      <c r="K48" s="907"/>
    </row>
    <row r="49" spans="1:11" s="906" customFormat="1" ht="15.95" customHeight="1" x14ac:dyDescent="0.25">
      <c r="A49" s="908"/>
      <c r="B49" s="907"/>
      <c r="C49" s="907"/>
      <c r="D49" s="907"/>
      <c r="E49" s="907"/>
      <c r="F49" s="907"/>
      <c r="G49" s="907"/>
      <c r="H49" s="907"/>
      <c r="I49" s="907"/>
      <c r="J49" s="907"/>
      <c r="K49" s="907"/>
    </row>
    <row r="50" spans="1:11" ht="15.95" customHeight="1" x14ac:dyDescent="0.25">
      <c r="A50" s="916" t="s">
        <v>165</v>
      </c>
      <c r="B50" s="915"/>
      <c r="C50" s="915"/>
      <c r="D50" s="915"/>
      <c r="E50" s="915"/>
      <c r="F50" s="915"/>
      <c r="G50" s="915"/>
      <c r="H50" s="915"/>
      <c r="I50" s="915"/>
      <c r="J50" s="915"/>
      <c r="K50" s="915"/>
    </row>
    <row r="51" spans="1:11" s="909" customFormat="1" ht="15.95" customHeight="1" x14ac:dyDescent="0.25">
      <c r="A51" s="914" t="s">
        <v>3254</v>
      </c>
      <c r="B51" s="914" t="s">
        <v>975</v>
      </c>
      <c r="C51" s="912"/>
      <c r="D51" s="912"/>
      <c r="E51" s="912"/>
      <c r="F51" s="912"/>
      <c r="G51" s="913">
        <v>0.1</v>
      </c>
      <c r="H51" s="912"/>
      <c r="I51" s="912"/>
      <c r="J51" s="911" t="s">
        <v>3253</v>
      </c>
      <c r="K51" s="910">
        <f>2119790.3+(1215762.8-511684.33)</f>
        <v>2823868.7699999996</v>
      </c>
    </row>
    <row r="52" spans="1:11" s="909" customFormat="1" ht="15.95" customHeight="1" x14ac:dyDescent="0.25">
      <c r="A52" s="908"/>
      <c r="B52" s="907"/>
      <c r="C52" s="907"/>
      <c r="D52" s="907"/>
      <c r="E52" s="907"/>
      <c r="F52" s="907"/>
      <c r="G52" s="907"/>
      <c r="H52" s="907"/>
      <c r="I52" s="907"/>
      <c r="J52" s="907"/>
      <c r="K52" s="907"/>
    </row>
    <row r="53" spans="1:11" s="906" customFormat="1" ht="15.95" customHeight="1" x14ac:dyDescent="0.25">
      <c r="A53" s="908"/>
      <c r="B53" s="907"/>
      <c r="C53" s="907"/>
      <c r="D53" s="907"/>
      <c r="E53" s="907"/>
      <c r="F53" s="907"/>
      <c r="G53" s="907"/>
      <c r="H53" s="907"/>
      <c r="I53" s="907"/>
      <c r="J53" s="907"/>
      <c r="K53" s="907"/>
    </row>
    <row r="54" spans="1:11" ht="15.95" customHeight="1" x14ac:dyDescent="0.25">
      <c r="A54" s="905"/>
      <c r="B54" s="904"/>
      <c r="C54" s="904"/>
      <c r="D54" s="904"/>
      <c r="E54" s="904"/>
      <c r="F54" s="904"/>
      <c r="G54" s="904"/>
      <c r="H54" s="904"/>
      <c r="I54" s="904"/>
      <c r="J54" s="904"/>
      <c r="K54" s="904"/>
    </row>
    <row r="55" spans="1:11" ht="15.95" customHeight="1" x14ac:dyDescent="0.25">
      <c r="A55" s="903"/>
      <c r="B55" s="902"/>
      <c r="C55" s="902"/>
      <c r="D55" s="902"/>
      <c r="E55" s="902"/>
      <c r="F55" s="902"/>
      <c r="G55" s="902"/>
      <c r="H55" s="902"/>
      <c r="I55" s="902"/>
      <c r="J55" s="902"/>
      <c r="K55" s="902"/>
    </row>
    <row r="56" spans="1:11" x14ac:dyDescent="0.25">
      <c r="A56" s="901"/>
      <c r="B56" s="900"/>
      <c r="C56" s="900"/>
      <c r="D56" s="900"/>
      <c r="E56" s="900"/>
      <c r="F56" s="900"/>
      <c r="G56" s="900"/>
      <c r="H56" s="900"/>
      <c r="I56" s="900"/>
      <c r="J56" s="900"/>
      <c r="K56" s="900"/>
    </row>
  </sheetData>
  <mergeCells count="10">
    <mergeCell ref="H7:I7"/>
    <mergeCell ref="J7:J8"/>
    <mergeCell ref="K7:K8"/>
    <mergeCell ref="D7:D8"/>
    <mergeCell ref="H6:I6"/>
    <mergeCell ref="A7:A8"/>
    <mergeCell ref="B7:B8"/>
    <mergeCell ref="C7:C8"/>
    <mergeCell ref="E7:F7"/>
    <mergeCell ref="G7:G8"/>
  </mergeCells>
  <pageMargins left="0.23622047244094491" right="0.15748031496062992" top="0.74803149606299213" bottom="0.74803149606299213" header="0.31496062992125984" footer="0.31496062992125984"/>
  <pageSetup paperSize="9" scale="6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I4" sqref="I4"/>
    </sheetView>
  </sheetViews>
  <sheetFormatPr baseColWidth="10" defaultColWidth="12.625" defaultRowHeight="15" customHeight="1" x14ac:dyDescent="0.2"/>
  <cols>
    <col min="1" max="1" width="44.125" bestFit="1" customWidth="1"/>
    <col min="2" max="2" width="16.75" customWidth="1"/>
    <col min="5" max="5" width="10.125" customWidth="1"/>
    <col min="6" max="6" width="9.125" customWidth="1"/>
    <col min="7" max="7" width="10" customWidth="1"/>
    <col min="8" max="8" width="10.875" customWidth="1"/>
    <col min="9" max="9" width="11.5" customWidth="1"/>
    <col min="10" max="10" width="14.75" customWidth="1"/>
    <col min="11" max="11" width="13.5" bestFit="1" customWidth="1"/>
  </cols>
  <sheetData>
    <row r="1" spans="1:11" x14ac:dyDescent="0.25">
      <c r="A1" s="35"/>
      <c r="B1" s="36"/>
      <c r="C1" s="36"/>
      <c r="D1" s="35"/>
      <c r="E1" s="36"/>
      <c r="F1" s="36"/>
      <c r="G1" s="35"/>
      <c r="H1" s="37"/>
      <c r="I1" s="37"/>
      <c r="J1" s="35"/>
      <c r="K1" s="35"/>
    </row>
    <row r="2" spans="1:11" x14ac:dyDescent="0.25">
      <c r="A2" s="39" t="s">
        <v>105</v>
      </c>
      <c r="B2" s="40"/>
      <c r="C2" s="40"/>
      <c r="D2" s="83"/>
      <c r="E2" s="40"/>
      <c r="F2" s="40"/>
      <c r="G2" s="83"/>
      <c r="H2" s="41"/>
      <c r="I2" s="41"/>
      <c r="J2" s="83"/>
      <c r="K2" s="82" t="s">
        <v>106</v>
      </c>
    </row>
    <row r="3" spans="1:11" x14ac:dyDescent="0.25">
      <c r="A3" s="43" t="s">
        <v>107</v>
      </c>
      <c r="B3" s="40"/>
      <c r="C3" s="40"/>
      <c r="D3" s="83"/>
      <c r="E3" s="40"/>
      <c r="F3" s="40"/>
      <c r="G3" s="83"/>
      <c r="H3" s="41"/>
      <c r="I3" s="41"/>
      <c r="J3" s="83"/>
      <c r="K3" s="83"/>
    </row>
    <row r="4" spans="1:11" ht="15" customHeight="1" x14ac:dyDescent="0.3">
      <c r="A4" s="719" t="s">
        <v>3216</v>
      </c>
      <c r="B4" s="463"/>
      <c r="C4" s="40"/>
      <c r="D4" s="83"/>
      <c r="E4" s="40"/>
      <c r="F4" s="40"/>
      <c r="G4" s="83"/>
      <c r="H4" s="41"/>
      <c r="I4" s="41"/>
      <c r="J4" s="83"/>
      <c r="K4" s="83"/>
    </row>
    <row r="5" spans="1:11" ht="15" customHeight="1" x14ac:dyDescent="0.3">
      <c r="A5" s="464"/>
      <c r="B5" s="465"/>
      <c r="C5" s="466"/>
      <c r="D5" s="96"/>
      <c r="E5" s="322"/>
      <c r="F5" s="322"/>
      <c r="G5" s="96"/>
      <c r="H5" s="467"/>
      <c r="I5" s="467"/>
      <c r="J5" s="96"/>
      <c r="K5" s="96"/>
    </row>
    <row r="6" spans="1:11" x14ac:dyDescent="0.25">
      <c r="A6" s="430" t="s">
        <v>108</v>
      </c>
      <c r="B6" s="431" t="s">
        <v>109</v>
      </c>
      <c r="C6" s="100" t="s">
        <v>110</v>
      </c>
      <c r="D6" s="100"/>
      <c r="E6" s="956" t="s">
        <v>111</v>
      </c>
      <c r="F6" s="952"/>
      <c r="G6" s="100" t="s">
        <v>112</v>
      </c>
      <c r="H6" s="1021" t="s">
        <v>113</v>
      </c>
      <c r="I6" s="937"/>
      <c r="J6" s="100" t="s">
        <v>114</v>
      </c>
      <c r="K6" s="432" t="s">
        <v>115</v>
      </c>
    </row>
    <row r="7" spans="1:11" ht="15" customHeight="1" x14ac:dyDescent="0.2">
      <c r="A7" s="985" t="s">
        <v>116</v>
      </c>
      <c r="B7" s="963" t="s">
        <v>117</v>
      </c>
      <c r="C7" s="963" t="s">
        <v>118</v>
      </c>
      <c r="D7" s="963" t="s">
        <v>119</v>
      </c>
      <c r="E7" s="962" t="s">
        <v>120</v>
      </c>
      <c r="F7" s="950"/>
      <c r="G7" s="963" t="s">
        <v>121</v>
      </c>
      <c r="H7" s="1022" t="s">
        <v>122</v>
      </c>
      <c r="I7" s="950"/>
      <c r="J7" s="963" t="s">
        <v>123</v>
      </c>
      <c r="K7" s="1003" t="s">
        <v>124</v>
      </c>
    </row>
    <row r="8" spans="1:11" ht="15" customHeight="1" x14ac:dyDescent="0.2">
      <c r="A8" s="946"/>
      <c r="B8" s="946"/>
      <c r="C8" s="946"/>
      <c r="D8" s="946"/>
      <c r="E8" s="433" t="s">
        <v>125</v>
      </c>
      <c r="F8" s="433" t="s">
        <v>126</v>
      </c>
      <c r="G8" s="946"/>
      <c r="H8" s="469" t="s">
        <v>125</v>
      </c>
      <c r="I8" s="469" t="s">
        <v>126</v>
      </c>
      <c r="J8" s="946"/>
      <c r="K8" s="946"/>
    </row>
    <row r="9" spans="1:11" x14ac:dyDescent="0.25">
      <c r="A9" s="53" t="s">
        <v>127</v>
      </c>
      <c r="B9" s="54"/>
      <c r="C9" s="54"/>
      <c r="D9" s="186"/>
      <c r="E9" s="54"/>
      <c r="F9" s="54"/>
      <c r="G9" s="186"/>
      <c r="H9" s="55"/>
      <c r="I9" s="55"/>
      <c r="J9" s="186"/>
      <c r="K9" s="84">
        <f>SUM(K10)</f>
        <v>0</v>
      </c>
    </row>
    <row r="10" spans="1:11" x14ac:dyDescent="0.25">
      <c r="A10" s="57"/>
      <c r="B10" s="58"/>
      <c r="C10" s="58"/>
      <c r="D10" s="124"/>
      <c r="E10" s="59"/>
      <c r="F10" s="59"/>
      <c r="G10" s="57"/>
      <c r="H10" s="60"/>
      <c r="I10" s="60"/>
      <c r="J10" s="57"/>
      <c r="K10" s="85"/>
    </row>
    <row r="11" spans="1:11" x14ac:dyDescent="0.25">
      <c r="A11" s="53" t="s">
        <v>128</v>
      </c>
      <c r="B11" s="54"/>
      <c r="C11" s="54"/>
      <c r="D11" s="227"/>
      <c r="E11" s="62"/>
      <c r="F11" s="62"/>
      <c r="G11" s="186"/>
      <c r="H11" s="55"/>
      <c r="I11" s="55"/>
      <c r="J11" s="186"/>
      <c r="K11" s="84">
        <f>SUM(K12:K16)</f>
        <v>12772988.600000001</v>
      </c>
    </row>
    <row r="12" spans="1:11" x14ac:dyDescent="0.25">
      <c r="A12" s="57" t="s">
        <v>1704</v>
      </c>
      <c r="B12" s="58" t="s">
        <v>322</v>
      </c>
      <c r="C12" s="58" t="s">
        <v>1705</v>
      </c>
      <c r="D12" s="116">
        <v>1.2E-2</v>
      </c>
      <c r="E12" s="116">
        <v>1.2E-2</v>
      </c>
      <c r="F12" s="116">
        <v>6.5000000000000002E-2</v>
      </c>
      <c r="G12" s="57"/>
      <c r="H12" s="60">
        <v>931.25</v>
      </c>
      <c r="I12" s="60">
        <v>18950.400000000001</v>
      </c>
      <c r="J12" s="57" t="s">
        <v>1706</v>
      </c>
      <c r="K12" s="85">
        <v>6837911.4699999997</v>
      </c>
    </row>
    <row r="13" spans="1:11" x14ac:dyDescent="0.25">
      <c r="A13" s="57" t="s">
        <v>1707</v>
      </c>
      <c r="B13" s="58" t="s">
        <v>463</v>
      </c>
      <c r="C13" s="58" t="s">
        <v>131</v>
      </c>
      <c r="D13" s="116">
        <v>1.2E-2</v>
      </c>
      <c r="E13" s="116">
        <v>1.2E-2</v>
      </c>
      <c r="F13" s="116">
        <v>0.06</v>
      </c>
      <c r="G13" s="57"/>
      <c r="H13" s="60">
        <v>450</v>
      </c>
      <c r="I13" s="60">
        <v>26000</v>
      </c>
      <c r="J13" s="57" t="s">
        <v>1706</v>
      </c>
      <c r="K13" s="85">
        <v>3512879.04</v>
      </c>
    </row>
    <row r="14" spans="1:11" x14ac:dyDescent="0.25">
      <c r="A14" s="57" t="s">
        <v>1708</v>
      </c>
      <c r="B14" s="58" t="s">
        <v>1709</v>
      </c>
      <c r="C14" s="58" t="s">
        <v>131</v>
      </c>
      <c r="D14" s="124"/>
      <c r="E14" s="59"/>
      <c r="F14" s="59"/>
      <c r="G14" s="57"/>
      <c r="H14" s="60">
        <v>5.88</v>
      </c>
      <c r="I14" s="60">
        <v>22.67</v>
      </c>
      <c r="J14" s="57" t="s">
        <v>1706</v>
      </c>
      <c r="K14" s="85">
        <v>1016112.05</v>
      </c>
    </row>
    <row r="15" spans="1:11" x14ac:dyDescent="0.25">
      <c r="A15" s="57" t="s">
        <v>1048</v>
      </c>
      <c r="B15" s="58" t="s">
        <v>1710</v>
      </c>
      <c r="C15" s="58" t="s">
        <v>131</v>
      </c>
      <c r="D15" s="124"/>
      <c r="E15" s="59"/>
      <c r="F15" s="59"/>
      <c r="G15" s="57"/>
      <c r="H15" s="60">
        <v>88</v>
      </c>
      <c r="I15" s="60">
        <v>760</v>
      </c>
      <c r="J15" s="57" t="s">
        <v>1706</v>
      </c>
      <c r="K15" s="85">
        <v>1221836.04</v>
      </c>
    </row>
    <row r="16" spans="1:11" x14ac:dyDescent="0.25">
      <c r="A16" s="57" t="s">
        <v>1711</v>
      </c>
      <c r="B16" s="58" t="s">
        <v>1712</v>
      </c>
      <c r="C16" s="58" t="s">
        <v>212</v>
      </c>
      <c r="D16" s="124"/>
      <c r="E16" s="59"/>
      <c r="F16" s="59"/>
      <c r="G16" s="57"/>
      <c r="H16" s="60">
        <v>400</v>
      </c>
      <c r="I16" s="60">
        <v>950</v>
      </c>
      <c r="J16" s="57" t="s">
        <v>1706</v>
      </c>
      <c r="K16" s="85">
        <v>184250</v>
      </c>
    </row>
    <row r="17" spans="1:11" x14ac:dyDescent="0.25">
      <c r="A17" s="53" t="s">
        <v>135</v>
      </c>
      <c r="B17" s="54"/>
      <c r="C17" s="54"/>
      <c r="D17" s="227"/>
      <c r="E17" s="62"/>
      <c r="F17" s="62"/>
      <c r="G17" s="186"/>
      <c r="H17" s="55"/>
      <c r="I17" s="55"/>
      <c r="J17" s="186"/>
      <c r="K17" s="84">
        <f>SUM(K18)</f>
        <v>131115.29999999999</v>
      </c>
    </row>
    <row r="18" spans="1:11" x14ac:dyDescent="0.25">
      <c r="A18" s="57" t="s">
        <v>1713</v>
      </c>
      <c r="B18" s="58" t="s">
        <v>1714</v>
      </c>
      <c r="C18" s="58" t="s">
        <v>212</v>
      </c>
      <c r="D18" s="124"/>
      <c r="E18" s="59"/>
      <c r="F18" s="59"/>
      <c r="G18" s="57"/>
      <c r="H18" s="60"/>
      <c r="I18" s="60"/>
      <c r="J18" s="57"/>
      <c r="K18" s="92">
        <v>131115.29999999999</v>
      </c>
    </row>
    <row r="19" spans="1:11" x14ac:dyDescent="0.25">
      <c r="A19" s="53" t="s">
        <v>141</v>
      </c>
      <c r="B19" s="54"/>
      <c r="C19" s="54"/>
      <c r="D19" s="227"/>
      <c r="E19" s="62"/>
      <c r="F19" s="62"/>
      <c r="G19" s="186"/>
      <c r="H19" s="55"/>
      <c r="I19" s="55"/>
      <c r="J19" s="186"/>
      <c r="K19" s="84">
        <f>SUM(K20:K27)</f>
        <v>3435727.9400000009</v>
      </c>
    </row>
    <row r="20" spans="1:11" x14ac:dyDescent="0.25">
      <c r="A20" s="57" t="s">
        <v>1715</v>
      </c>
      <c r="B20" s="58" t="s">
        <v>1716</v>
      </c>
      <c r="C20" s="58"/>
      <c r="D20" s="124"/>
      <c r="E20" s="59"/>
      <c r="F20" s="59"/>
      <c r="G20" s="57"/>
      <c r="H20" s="60">
        <v>30</v>
      </c>
      <c r="I20" s="60">
        <v>65</v>
      </c>
      <c r="J20" s="57" t="s">
        <v>1706</v>
      </c>
      <c r="K20" s="85">
        <v>1257965</v>
      </c>
    </row>
    <row r="21" spans="1:11" x14ac:dyDescent="0.25">
      <c r="A21" s="57" t="s">
        <v>408</v>
      </c>
      <c r="B21" s="58" t="s">
        <v>1717</v>
      </c>
      <c r="C21" s="58"/>
      <c r="D21" s="124"/>
      <c r="E21" s="59"/>
      <c r="F21" s="59"/>
      <c r="G21" s="57"/>
      <c r="H21" s="60">
        <v>80</v>
      </c>
      <c r="I21" s="60">
        <v>1600</v>
      </c>
      <c r="J21" s="57" t="s">
        <v>1706</v>
      </c>
      <c r="K21" s="85">
        <v>1398639.11</v>
      </c>
    </row>
    <row r="22" spans="1:11" x14ac:dyDescent="0.25">
      <c r="A22" s="57" t="s">
        <v>1718</v>
      </c>
      <c r="B22" s="58" t="s">
        <v>1719</v>
      </c>
      <c r="C22" s="58"/>
      <c r="D22" s="124"/>
      <c r="E22" s="59"/>
      <c r="F22" s="59"/>
      <c r="G22" s="57"/>
      <c r="H22" s="60">
        <v>4375</v>
      </c>
      <c r="I22" s="60">
        <v>11000</v>
      </c>
      <c r="J22" s="57" t="s">
        <v>1706</v>
      </c>
      <c r="K22" s="85">
        <v>393906.28</v>
      </c>
    </row>
    <row r="23" spans="1:11" x14ac:dyDescent="0.25">
      <c r="A23" s="57" t="s">
        <v>1720</v>
      </c>
      <c r="B23" s="58" t="s">
        <v>1721</v>
      </c>
      <c r="C23" s="58"/>
      <c r="D23" s="124"/>
      <c r="E23" s="59"/>
      <c r="F23" s="59"/>
      <c r="G23" s="57"/>
      <c r="H23" s="60">
        <v>35000</v>
      </c>
      <c r="I23" s="60">
        <v>150000</v>
      </c>
      <c r="J23" s="57" t="s">
        <v>1706</v>
      </c>
      <c r="K23" s="85">
        <v>0</v>
      </c>
    </row>
    <row r="24" spans="1:11" x14ac:dyDescent="0.25">
      <c r="A24" s="57" t="s">
        <v>1722</v>
      </c>
      <c r="B24" s="58" t="s">
        <v>1723</v>
      </c>
      <c r="C24" s="58"/>
      <c r="D24" s="124"/>
      <c r="E24" s="59"/>
      <c r="F24" s="59"/>
      <c r="G24" s="57"/>
      <c r="H24" s="60">
        <v>3500</v>
      </c>
      <c r="I24" s="60">
        <v>3500</v>
      </c>
      <c r="J24" s="57" t="s">
        <v>1706</v>
      </c>
      <c r="K24" s="85">
        <v>224170.91</v>
      </c>
    </row>
    <row r="25" spans="1:11" x14ac:dyDescent="0.25">
      <c r="A25" s="57" t="s">
        <v>1724</v>
      </c>
      <c r="B25" s="58" t="s">
        <v>1723</v>
      </c>
      <c r="C25" s="58"/>
      <c r="D25" s="124"/>
      <c r="E25" s="59"/>
      <c r="F25" s="59"/>
      <c r="G25" s="57"/>
      <c r="H25" s="60">
        <v>4000</v>
      </c>
      <c r="I25" s="60">
        <v>4000</v>
      </c>
      <c r="J25" s="57" t="s">
        <v>1706</v>
      </c>
      <c r="K25" s="85">
        <v>125236.64</v>
      </c>
    </row>
    <row r="26" spans="1:11" x14ac:dyDescent="0.25">
      <c r="A26" s="57" t="s">
        <v>405</v>
      </c>
      <c r="B26" s="58" t="s">
        <v>1725</v>
      </c>
      <c r="C26" s="58"/>
      <c r="D26" s="124"/>
      <c r="E26" s="59"/>
      <c r="F26" s="59"/>
      <c r="G26" s="57"/>
      <c r="H26" s="60">
        <v>130</v>
      </c>
      <c r="I26" s="60">
        <v>220</v>
      </c>
      <c r="J26" s="57" t="s">
        <v>1706</v>
      </c>
      <c r="K26" s="85">
        <v>35810</v>
      </c>
    </row>
    <row r="27" spans="1:11" x14ac:dyDescent="0.25">
      <c r="A27" s="57" t="s">
        <v>411</v>
      </c>
      <c r="B27" s="58" t="s">
        <v>1725</v>
      </c>
      <c r="C27" s="58"/>
      <c r="D27" s="124"/>
      <c r="E27" s="59"/>
      <c r="F27" s="59"/>
      <c r="G27" s="57"/>
      <c r="H27" s="60">
        <v>400</v>
      </c>
      <c r="I27" s="60">
        <v>1250</v>
      </c>
      <c r="J27" s="57" t="s">
        <v>1706</v>
      </c>
      <c r="K27" s="85">
        <v>0</v>
      </c>
    </row>
    <row r="28" spans="1:11" x14ac:dyDescent="0.25">
      <c r="A28" s="53" t="s">
        <v>158</v>
      </c>
      <c r="B28" s="54"/>
      <c r="C28" s="54"/>
      <c r="D28" s="227"/>
      <c r="E28" s="62"/>
      <c r="F28" s="62"/>
      <c r="G28" s="186"/>
      <c r="H28" s="55"/>
      <c r="I28" s="55"/>
      <c r="J28" s="186"/>
      <c r="K28" s="84">
        <f>SUM(K29:K30)</f>
        <v>54100</v>
      </c>
    </row>
    <row r="29" spans="1:11" x14ac:dyDescent="0.25">
      <c r="A29" s="57" t="s">
        <v>1726</v>
      </c>
      <c r="B29" s="58" t="s">
        <v>1727</v>
      </c>
      <c r="C29" s="58"/>
      <c r="D29" s="124"/>
      <c r="E29" s="59"/>
      <c r="F29" s="59"/>
      <c r="G29" s="57"/>
      <c r="H29" s="60">
        <v>600</v>
      </c>
      <c r="I29" s="60">
        <v>16000</v>
      </c>
      <c r="J29" s="57" t="s">
        <v>1706</v>
      </c>
      <c r="K29" s="85">
        <v>37500</v>
      </c>
    </row>
    <row r="30" spans="1:11" x14ac:dyDescent="0.25">
      <c r="A30" s="57" t="s">
        <v>1728</v>
      </c>
      <c r="B30" s="58" t="s">
        <v>1729</v>
      </c>
      <c r="C30" s="58"/>
      <c r="D30" s="124"/>
      <c r="E30" s="59"/>
      <c r="F30" s="59"/>
      <c r="G30" s="57"/>
      <c r="H30" s="60">
        <v>400</v>
      </c>
      <c r="I30" s="60">
        <v>3000</v>
      </c>
      <c r="J30" s="57" t="s">
        <v>1706</v>
      </c>
      <c r="K30" s="85">
        <v>16600</v>
      </c>
    </row>
    <row r="31" spans="1:11" x14ac:dyDescent="0.25">
      <c r="A31" s="53" t="s">
        <v>163</v>
      </c>
      <c r="B31" s="54"/>
      <c r="C31" s="54"/>
      <c r="D31" s="227"/>
      <c r="E31" s="62"/>
      <c r="F31" s="62"/>
      <c r="G31" s="186"/>
      <c r="H31" s="55"/>
      <c r="I31" s="55"/>
      <c r="J31" s="186"/>
      <c r="K31" s="84">
        <f>SUM(K32:K34)</f>
        <v>688308.1</v>
      </c>
    </row>
    <row r="32" spans="1:11" x14ac:dyDescent="0.25">
      <c r="A32" s="57" t="s">
        <v>1730</v>
      </c>
      <c r="B32" s="58" t="s">
        <v>1731</v>
      </c>
      <c r="C32" s="58"/>
      <c r="D32" s="124"/>
      <c r="E32" s="116">
        <v>1.4999999999999999E-2</v>
      </c>
      <c r="F32" s="116">
        <v>1.4999999999999999E-2</v>
      </c>
      <c r="G32" s="57"/>
      <c r="H32" s="60"/>
      <c r="I32" s="60"/>
      <c r="J32" s="57" t="s">
        <v>1706</v>
      </c>
      <c r="K32" s="85">
        <v>549687.19999999995</v>
      </c>
    </row>
    <row r="33" spans="1:11" x14ac:dyDescent="0.25">
      <c r="A33" s="57" t="s">
        <v>1732</v>
      </c>
      <c r="B33" s="58" t="s">
        <v>1733</v>
      </c>
      <c r="C33" s="58"/>
      <c r="D33" s="124"/>
      <c r="E33" s="59" t="s">
        <v>1734</v>
      </c>
      <c r="F33" s="59" t="s">
        <v>1735</v>
      </c>
      <c r="G33" s="57"/>
      <c r="H33" s="60"/>
      <c r="I33" s="60"/>
      <c r="J33" s="57" t="s">
        <v>1706</v>
      </c>
      <c r="K33" s="85">
        <v>138620.9</v>
      </c>
    </row>
    <row r="34" spans="1:11" x14ac:dyDescent="0.25">
      <c r="A34" s="57" t="s">
        <v>1736</v>
      </c>
      <c r="B34" s="58" t="s">
        <v>1737</v>
      </c>
      <c r="C34" s="58"/>
      <c r="D34" s="124"/>
      <c r="E34" s="59">
        <v>0.02</v>
      </c>
      <c r="F34" s="59">
        <v>0.02</v>
      </c>
      <c r="G34" s="57"/>
      <c r="H34" s="60"/>
      <c r="I34" s="60"/>
      <c r="J34" s="57" t="s">
        <v>1706</v>
      </c>
      <c r="K34" s="85">
        <v>0</v>
      </c>
    </row>
    <row r="35" spans="1:11" x14ac:dyDescent="0.25">
      <c r="A35" s="53" t="s">
        <v>164</v>
      </c>
      <c r="B35" s="54"/>
      <c r="C35" s="54"/>
      <c r="D35" s="227"/>
      <c r="E35" s="62"/>
      <c r="F35" s="62"/>
      <c r="G35" s="186"/>
      <c r="H35" s="55"/>
      <c r="I35" s="55"/>
      <c r="J35" s="186"/>
      <c r="K35" s="84">
        <f>SUM(K36)</f>
        <v>338900</v>
      </c>
    </row>
    <row r="36" spans="1:11" x14ac:dyDescent="0.25">
      <c r="A36" s="57" t="s">
        <v>1738</v>
      </c>
      <c r="B36" s="58"/>
      <c r="C36" s="58"/>
      <c r="D36" s="124"/>
      <c r="E36" s="59"/>
      <c r="F36" s="59"/>
      <c r="G36" s="57"/>
      <c r="H36" s="60"/>
      <c r="I36" s="60"/>
      <c r="J36" s="57" t="s">
        <v>1706</v>
      </c>
      <c r="K36" s="92">
        <v>338900</v>
      </c>
    </row>
    <row r="37" spans="1:11" x14ac:dyDescent="0.25">
      <c r="A37" s="53" t="s">
        <v>165</v>
      </c>
      <c r="B37" s="54"/>
      <c r="C37" s="54"/>
      <c r="D37" s="227"/>
      <c r="E37" s="62"/>
      <c r="F37" s="62"/>
      <c r="G37" s="186"/>
      <c r="H37" s="55"/>
      <c r="I37" s="55"/>
      <c r="J37" s="186"/>
      <c r="K37" s="84">
        <f>SUM(K38:K42)</f>
        <v>8652753.8200000003</v>
      </c>
    </row>
    <row r="38" spans="1:11" x14ac:dyDescent="0.25">
      <c r="A38" s="57" t="s">
        <v>1739</v>
      </c>
      <c r="B38" s="58" t="s">
        <v>1740</v>
      </c>
      <c r="C38" s="58"/>
      <c r="D38" s="124"/>
      <c r="E38" s="59"/>
      <c r="F38" s="59"/>
      <c r="G38" s="57"/>
      <c r="H38" s="60"/>
      <c r="I38" s="60"/>
      <c r="J38" s="57" t="s">
        <v>1706</v>
      </c>
      <c r="K38" s="85">
        <v>2793406.63</v>
      </c>
    </row>
    <row r="39" spans="1:11" x14ac:dyDescent="0.25">
      <c r="A39" s="57" t="s">
        <v>1741</v>
      </c>
      <c r="B39" s="58" t="s">
        <v>1742</v>
      </c>
      <c r="C39" s="58"/>
      <c r="D39" s="124"/>
      <c r="E39" s="59"/>
      <c r="F39" s="59"/>
      <c r="G39" s="57"/>
      <c r="H39" s="60"/>
      <c r="I39" s="60"/>
      <c r="J39" s="57" t="s">
        <v>1706</v>
      </c>
      <c r="K39" s="85">
        <v>4628725.99</v>
      </c>
    </row>
    <row r="40" spans="1:11" x14ac:dyDescent="0.25">
      <c r="A40" s="57" t="s">
        <v>1743</v>
      </c>
      <c r="B40" s="58" t="s">
        <v>1744</v>
      </c>
      <c r="C40" s="58"/>
      <c r="D40" s="124"/>
      <c r="E40" s="59"/>
      <c r="F40" s="59"/>
      <c r="G40" s="57"/>
      <c r="H40" s="60"/>
      <c r="I40" s="60"/>
      <c r="J40" s="57" t="s">
        <v>1706</v>
      </c>
      <c r="K40" s="85">
        <v>365073.19</v>
      </c>
    </row>
    <row r="41" spans="1:11" x14ac:dyDescent="0.25">
      <c r="A41" s="57" t="s">
        <v>1745</v>
      </c>
      <c r="B41" s="58" t="s">
        <v>1729</v>
      </c>
      <c r="C41" s="58"/>
      <c r="D41" s="124"/>
      <c r="E41" s="59"/>
      <c r="F41" s="59"/>
      <c r="G41" s="57"/>
      <c r="H41" s="60"/>
      <c r="I41" s="60"/>
      <c r="J41" s="57" t="s">
        <v>1706</v>
      </c>
      <c r="K41" s="85">
        <v>849370.31</v>
      </c>
    </row>
    <row r="42" spans="1:11" x14ac:dyDescent="0.25">
      <c r="A42" s="57" t="s">
        <v>1746</v>
      </c>
      <c r="B42" s="58" t="s">
        <v>1747</v>
      </c>
      <c r="C42" s="58"/>
      <c r="D42" s="124"/>
      <c r="E42" s="59"/>
      <c r="F42" s="59"/>
      <c r="G42" s="57"/>
      <c r="H42" s="60"/>
      <c r="I42" s="60"/>
      <c r="J42" s="57" t="s">
        <v>1706</v>
      </c>
      <c r="K42" s="85">
        <v>16177.7</v>
      </c>
    </row>
    <row r="43" spans="1:11" x14ac:dyDescent="0.25">
      <c r="A43" s="449" t="s">
        <v>168</v>
      </c>
      <c r="B43" s="450"/>
      <c r="C43" s="451"/>
      <c r="D43" s="452"/>
      <c r="E43" s="452"/>
      <c r="F43" s="452"/>
      <c r="G43" s="451"/>
      <c r="H43" s="451"/>
      <c r="I43" s="451"/>
      <c r="J43" s="451"/>
      <c r="K43" s="461">
        <f>+K9+K11+K17+K19+K28+K31+K35+K37</f>
        <v>26073893.760000005</v>
      </c>
    </row>
    <row r="44" spans="1:11" x14ac:dyDescent="0.25">
      <c r="B44" s="79"/>
      <c r="C44" s="79"/>
      <c r="E44" s="79"/>
      <c r="F44" s="79"/>
      <c r="H44" s="80"/>
      <c r="I44" s="80"/>
    </row>
    <row r="45" spans="1:11" x14ac:dyDescent="0.25">
      <c r="B45" s="79"/>
      <c r="C45" s="79"/>
      <c r="E45" s="79"/>
      <c r="F45" s="79"/>
      <c r="H45" s="80"/>
      <c r="I45" s="80"/>
    </row>
    <row r="46" spans="1:11" x14ac:dyDescent="0.25">
      <c r="B46" s="79"/>
      <c r="C46" s="79"/>
      <c r="E46" s="79"/>
      <c r="F46" s="79"/>
      <c r="H46" s="80"/>
      <c r="I46" s="80"/>
    </row>
    <row r="47" spans="1:11" x14ac:dyDescent="0.25">
      <c r="B47" s="79"/>
      <c r="C47" s="79"/>
      <c r="E47" s="79"/>
      <c r="F47" s="79"/>
      <c r="H47" s="80"/>
      <c r="I47" s="80"/>
    </row>
    <row r="48" spans="1:11" x14ac:dyDescent="0.25">
      <c r="B48" s="79"/>
      <c r="C48" s="79"/>
      <c r="E48" s="79"/>
      <c r="F48" s="79"/>
      <c r="H48" s="80"/>
      <c r="I48" s="80"/>
    </row>
    <row r="49" spans="2:9" x14ac:dyDescent="0.25">
      <c r="B49" s="79"/>
      <c r="C49" s="79"/>
      <c r="E49" s="79"/>
      <c r="F49" s="79"/>
      <c r="H49" s="80"/>
      <c r="I49" s="80"/>
    </row>
    <row r="50" spans="2:9" x14ac:dyDescent="0.25">
      <c r="B50" s="79"/>
      <c r="C50" s="79"/>
      <c r="E50" s="79"/>
      <c r="F50" s="79"/>
      <c r="H50" s="80"/>
      <c r="I50" s="80"/>
    </row>
    <row r="51" spans="2:9" x14ac:dyDescent="0.25">
      <c r="B51" s="79"/>
      <c r="C51" s="79"/>
      <c r="E51" s="79"/>
      <c r="F51" s="79"/>
      <c r="H51" s="80"/>
      <c r="I51" s="80"/>
    </row>
    <row r="52" spans="2:9" x14ac:dyDescent="0.25">
      <c r="B52" s="79"/>
      <c r="C52" s="79"/>
      <c r="E52" s="79"/>
      <c r="F52" s="79"/>
      <c r="H52" s="80"/>
      <c r="I52" s="80"/>
    </row>
    <row r="53" spans="2:9" x14ac:dyDescent="0.25">
      <c r="B53" s="79"/>
      <c r="C53" s="79"/>
      <c r="E53" s="79"/>
      <c r="F53" s="79"/>
      <c r="H53" s="80"/>
      <c r="I53" s="80"/>
    </row>
    <row r="54" spans="2:9" x14ac:dyDescent="0.25">
      <c r="B54" s="79"/>
      <c r="C54" s="79"/>
      <c r="E54" s="79"/>
      <c r="F54" s="79"/>
      <c r="H54" s="80"/>
      <c r="I54" s="80"/>
    </row>
    <row r="55" spans="2:9" x14ac:dyDescent="0.25">
      <c r="B55" s="79"/>
      <c r="C55" s="79"/>
      <c r="E55" s="79"/>
      <c r="F55" s="79"/>
      <c r="H55" s="80"/>
      <c r="I55" s="80"/>
    </row>
    <row r="56" spans="2:9" x14ac:dyDescent="0.25">
      <c r="B56" s="79"/>
      <c r="C56" s="79"/>
      <c r="E56" s="79"/>
      <c r="F56" s="79"/>
      <c r="H56" s="80"/>
      <c r="I56" s="80"/>
    </row>
    <row r="57" spans="2:9" x14ac:dyDescent="0.25">
      <c r="B57" s="79"/>
      <c r="C57" s="79"/>
      <c r="E57" s="79"/>
      <c r="F57" s="79"/>
      <c r="H57" s="80"/>
      <c r="I57" s="80"/>
    </row>
    <row r="58" spans="2:9" x14ac:dyDescent="0.25">
      <c r="B58" s="79"/>
      <c r="C58" s="79"/>
      <c r="E58" s="79"/>
      <c r="F58" s="79"/>
      <c r="H58" s="80"/>
      <c r="I58" s="80"/>
    </row>
    <row r="59" spans="2:9" x14ac:dyDescent="0.25">
      <c r="B59" s="79"/>
      <c r="C59" s="79"/>
      <c r="E59" s="79"/>
      <c r="F59" s="79"/>
      <c r="H59" s="80"/>
      <c r="I59" s="80"/>
    </row>
    <row r="60" spans="2:9" x14ac:dyDescent="0.25">
      <c r="B60" s="79"/>
      <c r="C60" s="79"/>
      <c r="E60" s="79"/>
      <c r="F60" s="79"/>
      <c r="H60" s="80"/>
      <c r="I60" s="80"/>
    </row>
    <row r="61" spans="2:9" x14ac:dyDescent="0.25">
      <c r="B61" s="79"/>
      <c r="C61" s="79"/>
      <c r="E61" s="79"/>
      <c r="F61" s="79"/>
      <c r="H61" s="80"/>
      <c r="I61" s="80"/>
    </row>
    <row r="62" spans="2:9" x14ac:dyDescent="0.25">
      <c r="B62" s="79"/>
      <c r="C62" s="79"/>
      <c r="E62" s="79"/>
      <c r="F62" s="79"/>
      <c r="H62" s="80"/>
      <c r="I62" s="80"/>
    </row>
    <row r="63" spans="2:9" x14ac:dyDescent="0.25">
      <c r="B63" s="79"/>
      <c r="C63" s="79"/>
      <c r="E63" s="79"/>
      <c r="F63" s="79"/>
      <c r="H63" s="80"/>
      <c r="I63" s="80"/>
    </row>
    <row r="64" spans="2:9" x14ac:dyDescent="0.25">
      <c r="B64" s="79"/>
      <c r="C64" s="79"/>
      <c r="E64" s="79"/>
      <c r="F64" s="79"/>
      <c r="H64" s="80"/>
      <c r="I64" s="80"/>
    </row>
    <row r="65" spans="2:9" x14ac:dyDescent="0.25">
      <c r="B65" s="79"/>
      <c r="C65" s="79"/>
      <c r="E65" s="79"/>
      <c r="F65" s="79"/>
      <c r="H65" s="80"/>
      <c r="I65" s="80"/>
    </row>
    <row r="66" spans="2:9" x14ac:dyDescent="0.25">
      <c r="B66" s="79"/>
      <c r="C66" s="79"/>
      <c r="E66" s="79"/>
      <c r="F66" s="79"/>
      <c r="H66" s="80"/>
      <c r="I66" s="80"/>
    </row>
    <row r="67" spans="2:9" x14ac:dyDescent="0.25">
      <c r="B67" s="79"/>
      <c r="C67" s="79"/>
      <c r="E67" s="79"/>
      <c r="F67" s="79"/>
      <c r="H67" s="80"/>
      <c r="I67" s="80"/>
    </row>
    <row r="68" spans="2:9" x14ac:dyDescent="0.25">
      <c r="B68" s="79"/>
      <c r="C68" s="79"/>
      <c r="E68" s="79"/>
      <c r="F68" s="79"/>
      <c r="H68" s="80"/>
      <c r="I68" s="80"/>
    </row>
    <row r="69" spans="2:9" x14ac:dyDescent="0.25">
      <c r="B69" s="79"/>
      <c r="C69" s="79"/>
      <c r="E69" s="79"/>
      <c r="F69" s="79"/>
      <c r="H69" s="80"/>
      <c r="I69" s="80"/>
    </row>
    <row r="70" spans="2:9" x14ac:dyDescent="0.25">
      <c r="B70" s="79"/>
      <c r="C70" s="79"/>
      <c r="E70" s="79"/>
      <c r="F70" s="79"/>
      <c r="H70" s="80"/>
      <c r="I70" s="80"/>
    </row>
    <row r="71" spans="2:9" x14ac:dyDescent="0.25">
      <c r="B71" s="79"/>
      <c r="C71" s="79"/>
      <c r="E71" s="79"/>
      <c r="F71" s="79"/>
      <c r="H71" s="80"/>
      <c r="I71" s="80"/>
    </row>
    <row r="72" spans="2:9" x14ac:dyDescent="0.25">
      <c r="B72" s="79"/>
      <c r="C72" s="79"/>
      <c r="E72" s="79"/>
      <c r="F72" s="79"/>
      <c r="H72" s="80"/>
      <c r="I72" s="80"/>
    </row>
    <row r="73" spans="2:9" x14ac:dyDescent="0.25">
      <c r="B73" s="79"/>
      <c r="C73" s="79"/>
      <c r="E73" s="79"/>
      <c r="F73" s="79"/>
      <c r="H73" s="80"/>
      <c r="I73" s="80"/>
    </row>
    <row r="74" spans="2:9" x14ac:dyDescent="0.25">
      <c r="B74" s="79"/>
      <c r="C74" s="79"/>
      <c r="E74" s="79"/>
      <c r="F74" s="79"/>
      <c r="H74" s="80"/>
      <c r="I74" s="80"/>
    </row>
    <row r="75" spans="2:9" x14ac:dyDescent="0.25">
      <c r="B75" s="79"/>
      <c r="C75" s="79"/>
      <c r="E75" s="79"/>
      <c r="F75" s="79"/>
      <c r="H75" s="80"/>
      <c r="I75" s="80"/>
    </row>
    <row r="76" spans="2:9" x14ac:dyDescent="0.25">
      <c r="B76" s="79"/>
      <c r="C76" s="79"/>
      <c r="E76" s="79"/>
      <c r="F76" s="79"/>
      <c r="H76" s="80"/>
      <c r="I76" s="80"/>
    </row>
    <row r="77" spans="2:9" x14ac:dyDescent="0.25">
      <c r="B77" s="79"/>
      <c r="C77" s="79"/>
      <c r="E77" s="79"/>
      <c r="F77" s="79"/>
      <c r="H77" s="80"/>
      <c r="I77" s="80"/>
    </row>
    <row r="78" spans="2:9" x14ac:dyDescent="0.25">
      <c r="B78" s="79"/>
      <c r="C78" s="79"/>
      <c r="E78" s="79"/>
      <c r="F78" s="79"/>
      <c r="H78" s="80"/>
      <c r="I78" s="80"/>
    </row>
    <row r="79" spans="2:9" x14ac:dyDescent="0.25">
      <c r="B79" s="79"/>
      <c r="C79" s="79"/>
      <c r="E79" s="79"/>
      <c r="F79" s="79"/>
      <c r="H79" s="80"/>
      <c r="I79" s="80"/>
    </row>
    <row r="80" spans="2:9" x14ac:dyDescent="0.25">
      <c r="B80" s="79"/>
      <c r="C80" s="79"/>
      <c r="E80" s="79"/>
      <c r="F80" s="79"/>
      <c r="H80" s="80"/>
      <c r="I80" s="80"/>
    </row>
    <row r="81" spans="2:9" x14ac:dyDescent="0.25">
      <c r="B81" s="79"/>
      <c r="C81" s="79"/>
      <c r="E81" s="79"/>
      <c r="F81" s="79"/>
      <c r="H81" s="80"/>
      <c r="I81" s="80"/>
    </row>
    <row r="82" spans="2:9" x14ac:dyDescent="0.25">
      <c r="B82" s="79"/>
      <c r="C82" s="79"/>
      <c r="E82" s="79"/>
      <c r="F82" s="79"/>
      <c r="H82" s="80"/>
      <c r="I82" s="80"/>
    </row>
    <row r="83" spans="2:9" x14ac:dyDescent="0.25">
      <c r="B83" s="79"/>
      <c r="C83" s="79"/>
      <c r="E83" s="79"/>
      <c r="F83" s="79"/>
      <c r="H83" s="80"/>
      <c r="I83" s="80"/>
    </row>
    <row r="84" spans="2:9" x14ac:dyDescent="0.25">
      <c r="B84" s="79"/>
      <c r="C84" s="79"/>
      <c r="E84" s="79"/>
      <c r="F84" s="79"/>
      <c r="H84" s="80"/>
      <c r="I84" s="80"/>
    </row>
    <row r="85" spans="2:9" x14ac:dyDescent="0.25">
      <c r="B85" s="79"/>
      <c r="C85" s="79"/>
      <c r="E85" s="79"/>
      <c r="F85" s="79"/>
      <c r="H85" s="80"/>
      <c r="I85" s="80"/>
    </row>
    <row r="86" spans="2:9" x14ac:dyDescent="0.25">
      <c r="B86" s="79"/>
      <c r="C86" s="79"/>
      <c r="E86" s="79"/>
      <c r="F86" s="79"/>
      <c r="H86" s="80"/>
      <c r="I86" s="80"/>
    </row>
    <row r="87" spans="2:9" x14ac:dyDescent="0.25">
      <c r="B87" s="79"/>
      <c r="C87" s="79"/>
      <c r="E87" s="79"/>
      <c r="F87" s="79"/>
      <c r="H87" s="80"/>
      <c r="I87" s="80"/>
    </row>
    <row r="88" spans="2:9" x14ac:dyDescent="0.25">
      <c r="B88" s="79"/>
      <c r="C88" s="79"/>
      <c r="E88" s="79"/>
      <c r="F88" s="79"/>
      <c r="H88" s="80"/>
      <c r="I88" s="80"/>
    </row>
    <row r="89" spans="2:9" x14ac:dyDescent="0.25">
      <c r="B89" s="79"/>
      <c r="C89" s="79"/>
      <c r="E89" s="79"/>
      <c r="F89" s="79"/>
      <c r="H89" s="80"/>
      <c r="I89" s="80"/>
    </row>
    <row r="90" spans="2:9" x14ac:dyDescent="0.25">
      <c r="B90" s="79"/>
      <c r="C90" s="79"/>
      <c r="E90" s="79"/>
      <c r="F90" s="79"/>
      <c r="H90" s="80"/>
      <c r="I90" s="80"/>
    </row>
    <row r="91" spans="2:9" x14ac:dyDescent="0.25">
      <c r="B91" s="79"/>
      <c r="C91" s="79"/>
      <c r="E91" s="79"/>
      <c r="F91" s="79"/>
      <c r="H91" s="80"/>
      <c r="I91" s="80"/>
    </row>
    <row r="92" spans="2:9" x14ac:dyDescent="0.25">
      <c r="B92" s="79"/>
      <c r="C92" s="79"/>
      <c r="E92" s="79"/>
      <c r="F92" s="79"/>
      <c r="H92" s="80"/>
      <c r="I92" s="80"/>
    </row>
    <row r="93" spans="2:9" x14ac:dyDescent="0.25">
      <c r="B93" s="79"/>
      <c r="C93" s="79"/>
      <c r="E93" s="79"/>
      <c r="F93" s="79"/>
      <c r="H93" s="80"/>
      <c r="I93" s="80"/>
    </row>
    <row r="94" spans="2:9" x14ac:dyDescent="0.25">
      <c r="B94" s="79"/>
      <c r="C94" s="79"/>
      <c r="E94" s="79"/>
      <c r="F94" s="79"/>
      <c r="H94" s="80"/>
      <c r="I94" s="80"/>
    </row>
    <row r="95" spans="2:9" x14ac:dyDescent="0.25">
      <c r="B95" s="79"/>
      <c r="C95" s="79"/>
      <c r="E95" s="79"/>
      <c r="F95" s="79"/>
      <c r="H95" s="80"/>
      <c r="I95" s="80"/>
    </row>
    <row r="96" spans="2:9" x14ac:dyDescent="0.25">
      <c r="B96" s="79"/>
      <c r="C96" s="79"/>
      <c r="E96" s="79"/>
      <c r="F96" s="79"/>
      <c r="H96" s="80"/>
      <c r="I96" s="80"/>
    </row>
    <row r="97" spans="2:9" x14ac:dyDescent="0.25">
      <c r="B97" s="79"/>
      <c r="C97" s="79"/>
      <c r="E97" s="79"/>
      <c r="F97" s="79"/>
      <c r="H97" s="80"/>
      <c r="I97" s="80"/>
    </row>
    <row r="98" spans="2:9" x14ac:dyDescent="0.25">
      <c r="B98" s="79"/>
      <c r="C98" s="79"/>
      <c r="E98" s="79"/>
      <c r="F98" s="79"/>
      <c r="H98" s="80"/>
      <c r="I98" s="80"/>
    </row>
    <row r="99" spans="2:9" x14ac:dyDescent="0.25">
      <c r="B99" s="79"/>
      <c r="C99" s="79"/>
      <c r="E99" s="79"/>
      <c r="F99" s="79"/>
      <c r="H99" s="80"/>
      <c r="I99" s="80"/>
    </row>
    <row r="100" spans="2:9" x14ac:dyDescent="0.25">
      <c r="B100" s="79"/>
      <c r="C100" s="79"/>
      <c r="E100" s="79"/>
      <c r="F100" s="79"/>
      <c r="H100" s="80"/>
      <c r="I100" s="80"/>
    </row>
    <row r="101" spans="2:9" x14ac:dyDescent="0.25">
      <c r="B101" s="79"/>
      <c r="C101" s="79"/>
      <c r="E101" s="79"/>
      <c r="F101" s="79"/>
      <c r="H101" s="80"/>
      <c r="I101" s="80"/>
    </row>
    <row r="102" spans="2:9" x14ac:dyDescent="0.25">
      <c r="B102" s="79"/>
      <c r="C102" s="79"/>
      <c r="E102" s="79"/>
      <c r="F102" s="79"/>
      <c r="H102" s="80"/>
      <c r="I102" s="80"/>
    </row>
    <row r="103" spans="2:9" x14ac:dyDescent="0.25">
      <c r="B103" s="79"/>
      <c r="C103" s="79"/>
      <c r="E103" s="79"/>
      <c r="F103" s="79"/>
      <c r="H103" s="80"/>
      <c r="I103" s="80"/>
    </row>
    <row r="104" spans="2:9" x14ac:dyDescent="0.25">
      <c r="B104" s="79"/>
      <c r="C104" s="79"/>
      <c r="E104" s="79"/>
      <c r="F104" s="79"/>
      <c r="H104" s="80"/>
      <c r="I104" s="80"/>
    </row>
    <row r="105" spans="2:9" x14ac:dyDescent="0.25">
      <c r="B105" s="79"/>
      <c r="C105" s="79"/>
      <c r="E105" s="79"/>
      <c r="F105" s="79"/>
      <c r="H105" s="80"/>
      <c r="I105" s="80"/>
    </row>
    <row r="106" spans="2:9" x14ac:dyDescent="0.25">
      <c r="B106" s="79"/>
      <c r="C106" s="79"/>
      <c r="E106" s="79"/>
      <c r="F106" s="79"/>
      <c r="H106" s="80"/>
      <c r="I106" s="80"/>
    </row>
    <row r="107" spans="2:9" x14ac:dyDescent="0.25">
      <c r="B107" s="79"/>
      <c r="C107" s="79"/>
      <c r="E107" s="79"/>
      <c r="F107" s="79"/>
      <c r="H107" s="80"/>
      <c r="I107" s="80"/>
    </row>
    <row r="108" spans="2:9" x14ac:dyDescent="0.25">
      <c r="B108" s="79"/>
      <c r="C108" s="79"/>
      <c r="E108" s="79"/>
      <c r="F108" s="79"/>
      <c r="H108" s="80"/>
      <c r="I108" s="80"/>
    </row>
    <row r="109" spans="2:9" x14ac:dyDescent="0.25">
      <c r="B109" s="79"/>
      <c r="C109" s="79"/>
      <c r="E109" s="79"/>
      <c r="F109" s="79"/>
      <c r="H109" s="80"/>
      <c r="I109" s="80"/>
    </row>
    <row r="110" spans="2:9" x14ac:dyDescent="0.25">
      <c r="B110" s="79"/>
      <c r="C110" s="79"/>
      <c r="E110" s="79"/>
      <c r="F110" s="79"/>
      <c r="H110" s="80"/>
      <c r="I110" s="80"/>
    </row>
    <row r="111" spans="2:9" x14ac:dyDescent="0.25">
      <c r="B111" s="79"/>
      <c r="C111" s="79"/>
      <c r="E111" s="79"/>
      <c r="F111" s="79"/>
      <c r="H111" s="80"/>
      <c r="I111" s="80"/>
    </row>
    <row r="112" spans="2:9" x14ac:dyDescent="0.25">
      <c r="B112" s="79"/>
      <c r="C112" s="79"/>
      <c r="E112" s="79"/>
      <c r="F112" s="79"/>
      <c r="H112" s="80"/>
      <c r="I112" s="80"/>
    </row>
    <row r="113" spans="2:9" x14ac:dyDescent="0.25">
      <c r="B113" s="79"/>
      <c r="C113" s="79"/>
      <c r="E113" s="79"/>
      <c r="F113" s="79"/>
      <c r="H113" s="80"/>
      <c r="I113" s="80"/>
    </row>
    <row r="114" spans="2:9" x14ac:dyDescent="0.25">
      <c r="B114" s="79"/>
      <c r="C114" s="79"/>
      <c r="E114" s="79"/>
      <c r="F114" s="79"/>
      <c r="H114" s="80"/>
      <c r="I114" s="80"/>
    </row>
    <row r="115" spans="2:9" x14ac:dyDescent="0.25">
      <c r="B115" s="79"/>
      <c r="C115" s="79"/>
      <c r="E115" s="79"/>
      <c r="F115" s="79"/>
      <c r="H115" s="80"/>
      <c r="I115" s="80"/>
    </row>
    <row r="116" spans="2:9" x14ac:dyDescent="0.25">
      <c r="B116" s="79"/>
      <c r="C116" s="79"/>
      <c r="E116" s="79"/>
      <c r="F116" s="79"/>
      <c r="H116" s="80"/>
      <c r="I116" s="80"/>
    </row>
    <row r="117" spans="2:9" x14ac:dyDescent="0.25">
      <c r="B117" s="79"/>
      <c r="C117" s="79"/>
      <c r="E117" s="79"/>
      <c r="F117" s="79"/>
      <c r="H117" s="80"/>
      <c r="I117" s="80"/>
    </row>
    <row r="118" spans="2:9" x14ac:dyDescent="0.25">
      <c r="B118" s="79"/>
      <c r="C118" s="79"/>
      <c r="E118" s="79"/>
      <c r="F118" s="79"/>
      <c r="H118" s="80"/>
      <c r="I118" s="80"/>
    </row>
    <row r="119" spans="2:9" x14ac:dyDescent="0.25">
      <c r="B119" s="79"/>
      <c r="C119" s="79"/>
      <c r="E119" s="79"/>
      <c r="F119" s="79"/>
      <c r="H119" s="80"/>
      <c r="I119" s="80"/>
    </row>
    <row r="120" spans="2:9" x14ac:dyDescent="0.25">
      <c r="B120" s="79"/>
      <c r="C120" s="79"/>
      <c r="E120" s="79"/>
      <c r="F120" s="79"/>
      <c r="H120" s="80"/>
      <c r="I120" s="80"/>
    </row>
    <row r="121" spans="2:9" x14ac:dyDescent="0.25">
      <c r="B121" s="79"/>
      <c r="C121" s="79"/>
      <c r="E121" s="79"/>
      <c r="F121" s="79"/>
      <c r="H121" s="80"/>
      <c r="I121" s="80"/>
    </row>
    <row r="122" spans="2:9" x14ac:dyDescent="0.25">
      <c r="B122" s="79"/>
      <c r="C122" s="79"/>
      <c r="E122" s="79"/>
      <c r="F122" s="79"/>
      <c r="H122" s="80"/>
      <c r="I122" s="80"/>
    </row>
    <row r="123" spans="2:9" x14ac:dyDescent="0.25">
      <c r="B123" s="79"/>
      <c r="C123" s="79"/>
      <c r="E123" s="79"/>
      <c r="F123" s="79"/>
      <c r="H123" s="80"/>
      <c r="I123" s="80"/>
    </row>
    <row r="124" spans="2:9" x14ac:dyDescent="0.25">
      <c r="B124" s="79"/>
      <c r="C124" s="79"/>
      <c r="E124" s="79"/>
      <c r="F124" s="79"/>
      <c r="H124" s="80"/>
      <c r="I124" s="80"/>
    </row>
    <row r="125" spans="2:9" x14ac:dyDescent="0.25">
      <c r="B125" s="79"/>
      <c r="C125" s="79"/>
      <c r="E125" s="79"/>
      <c r="F125" s="79"/>
      <c r="H125" s="80"/>
      <c r="I125" s="80"/>
    </row>
    <row r="126" spans="2:9" x14ac:dyDescent="0.25">
      <c r="B126" s="79"/>
      <c r="C126" s="79"/>
      <c r="E126" s="79"/>
      <c r="F126" s="79"/>
      <c r="H126" s="80"/>
      <c r="I126" s="80"/>
    </row>
    <row r="127" spans="2:9" x14ac:dyDescent="0.25">
      <c r="B127" s="79"/>
      <c r="C127" s="79"/>
      <c r="E127" s="79"/>
      <c r="F127" s="79"/>
      <c r="H127" s="80"/>
      <c r="I127" s="80"/>
    </row>
    <row r="128" spans="2:9" x14ac:dyDescent="0.25">
      <c r="B128" s="79"/>
      <c r="C128" s="79"/>
      <c r="E128" s="79"/>
      <c r="F128" s="79"/>
      <c r="H128" s="80"/>
      <c r="I128" s="80"/>
    </row>
    <row r="129" spans="2:9" x14ac:dyDescent="0.25">
      <c r="B129" s="79"/>
      <c r="C129" s="79"/>
      <c r="E129" s="79"/>
      <c r="F129" s="79"/>
      <c r="H129" s="80"/>
      <c r="I129" s="80"/>
    </row>
    <row r="130" spans="2:9" x14ac:dyDescent="0.25">
      <c r="B130" s="79"/>
      <c r="C130" s="79"/>
      <c r="E130" s="79"/>
      <c r="F130" s="79"/>
      <c r="H130" s="80"/>
      <c r="I130" s="80"/>
    </row>
    <row r="131" spans="2:9" x14ac:dyDescent="0.25">
      <c r="B131" s="79"/>
      <c r="C131" s="79"/>
      <c r="E131" s="79"/>
      <c r="F131" s="79"/>
      <c r="H131" s="80"/>
      <c r="I131" s="80"/>
    </row>
    <row r="132" spans="2:9" x14ac:dyDescent="0.25">
      <c r="B132" s="79"/>
      <c r="C132" s="79"/>
      <c r="E132" s="79"/>
      <c r="F132" s="79"/>
      <c r="H132" s="80"/>
      <c r="I132" s="80"/>
    </row>
    <row r="133" spans="2:9" x14ac:dyDescent="0.25">
      <c r="B133" s="79"/>
      <c r="C133" s="79"/>
      <c r="E133" s="79"/>
      <c r="F133" s="79"/>
      <c r="H133" s="80"/>
      <c r="I133" s="80"/>
    </row>
    <row r="134" spans="2:9" x14ac:dyDescent="0.25">
      <c r="B134" s="79"/>
      <c r="C134" s="79"/>
      <c r="E134" s="79"/>
      <c r="F134" s="79"/>
      <c r="H134" s="80"/>
      <c r="I134" s="80"/>
    </row>
    <row r="135" spans="2:9" x14ac:dyDescent="0.25">
      <c r="B135" s="79"/>
      <c r="C135" s="79"/>
      <c r="E135" s="79"/>
      <c r="F135" s="79"/>
      <c r="H135" s="80"/>
      <c r="I135" s="80"/>
    </row>
    <row r="136" spans="2:9" x14ac:dyDescent="0.25">
      <c r="B136" s="79"/>
      <c r="C136" s="79"/>
      <c r="E136" s="79"/>
      <c r="F136" s="79"/>
      <c r="H136" s="80"/>
      <c r="I136" s="80"/>
    </row>
    <row r="137" spans="2:9" x14ac:dyDescent="0.25">
      <c r="B137" s="79"/>
      <c r="C137" s="79"/>
      <c r="E137" s="79"/>
      <c r="F137" s="79"/>
      <c r="H137" s="80"/>
      <c r="I137" s="80"/>
    </row>
    <row r="138" spans="2:9" x14ac:dyDescent="0.25">
      <c r="B138" s="79"/>
      <c r="C138" s="79"/>
      <c r="E138" s="79"/>
      <c r="F138" s="79"/>
      <c r="H138" s="80"/>
      <c r="I138" s="80"/>
    </row>
    <row r="139" spans="2:9" x14ac:dyDescent="0.25">
      <c r="B139" s="79"/>
      <c r="C139" s="79"/>
      <c r="E139" s="79"/>
      <c r="F139" s="79"/>
      <c r="H139" s="80"/>
      <c r="I139" s="80"/>
    </row>
    <row r="140" spans="2:9" x14ac:dyDescent="0.25">
      <c r="B140" s="79"/>
      <c r="C140" s="79"/>
      <c r="E140" s="79"/>
      <c r="F140" s="79"/>
      <c r="H140" s="80"/>
      <c r="I140" s="80"/>
    </row>
    <row r="141" spans="2:9" x14ac:dyDescent="0.25">
      <c r="B141" s="79"/>
      <c r="C141" s="79"/>
      <c r="E141" s="79"/>
      <c r="F141" s="79"/>
      <c r="H141" s="80"/>
      <c r="I141" s="80"/>
    </row>
    <row r="142" spans="2:9" x14ac:dyDescent="0.25">
      <c r="B142" s="79"/>
      <c r="C142" s="79"/>
      <c r="E142" s="79"/>
      <c r="F142" s="79"/>
      <c r="H142" s="80"/>
      <c r="I142" s="80"/>
    </row>
    <row r="143" spans="2:9" x14ac:dyDescent="0.25">
      <c r="B143" s="79"/>
      <c r="C143" s="79"/>
      <c r="E143" s="79"/>
      <c r="F143" s="79"/>
      <c r="H143" s="80"/>
      <c r="I143" s="80"/>
    </row>
    <row r="144" spans="2:9" x14ac:dyDescent="0.25">
      <c r="B144" s="79"/>
      <c r="C144" s="79"/>
      <c r="E144" s="79"/>
      <c r="F144" s="79"/>
      <c r="H144" s="80"/>
      <c r="I144" s="80"/>
    </row>
    <row r="145" spans="2:9" x14ac:dyDescent="0.25">
      <c r="B145" s="79"/>
      <c r="C145" s="79"/>
      <c r="E145" s="79"/>
      <c r="F145" s="79"/>
      <c r="H145" s="80"/>
      <c r="I145" s="80"/>
    </row>
    <row r="146" spans="2:9" x14ac:dyDescent="0.25">
      <c r="B146" s="79"/>
      <c r="C146" s="79"/>
      <c r="E146" s="79"/>
      <c r="F146" s="79"/>
      <c r="H146" s="80"/>
      <c r="I146" s="80"/>
    </row>
    <row r="147" spans="2:9" x14ac:dyDescent="0.25">
      <c r="B147" s="79"/>
      <c r="C147" s="79"/>
      <c r="E147" s="79"/>
      <c r="F147" s="79"/>
      <c r="H147" s="80"/>
      <c r="I147" s="80"/>
    </row>
    <row r="148" spans="2:9" x14ac:dyDescent="0.25">
      <c r="B148" s="79"/>
      <c r="C148" s="79"/>
      <c r="E148" s="79"/>
      <c r="F148" s="79"/>
      <c r="H148" s="80"/>
      <c r="I148" s="80"/>
    </row>
    <row r="149" spans="2:9" x14ac:dyDescent="0.25">
      <c r="B149" s="79"/>
      <c r="C149" s="79"/>
      <c r="E149" s="79"/>
      <c r="F149" s="79"/>
      <c r="H149" s="80"/>
      <c r="I149" s="80"/>
    </row>
    <row r="150" spans="2:9" x14ac:dyDescent="0.25">
      <c r="B150" s="79"/>
      <c r="C150" s="79"/>
      <c r="E150" s="79"/>
      <c r="F150" s="79"/>
      <c r="H150" s="80"/>
      <c r="I150" s="80"/>
    </row>
    <row r="151" spans="2:9" x14ac:dyDescent="0.25">
      <c r="B151" s="79"/>
      <c r="C151" s="79"/>
      <c r="E151" s="79"/>
      <c r="F151" s="79"/>
      <c r="H151" s="80"/>
      <c r="I151" s="80"/>
    </row>
    <row r="152" spans="2:9" x14ac:dyDescent="0.25">
      <c r="B152" s="79"/>
      <c r="C152" s="79"/>
      <c r="E152" s="79"/>
      <c r="F152" s="79"/>
      <c r="H152" s="80"/>
      <c r="I152" s="80"/>
    </row>
    <row r="153" spans="2:9" x14ac:dyDescent="0.25">
      <c r="B153" s="79"/>
      <c r="C153" s="79"/>
      <c r="E153" s="79"/>
      <c r="F153" s="79"/>
      <c r="H153" s="80"/>
      <c r="I153" s="80"/>
    </row>
    <row r="154" spans="2:9" x14ac:dyDescent="0.25">
      <c r="B154" s="79"/>
      <c r="C154" s="79"/>
      <c r="E154" s="79"/>
      <c r="F154" s="79"/>
      <c r="H154" s="80"/>
      <c r="I154" s="80"/>
    </row>
    <row r="155" spans="2:9" x14ac:dyDescent="0.25">
      <c r="B155" s="79"/>
      <c r="C155" s="79"/>
      <c r="E155" s="79"/>
      <c r="F155" s="79"/>
      <c r="H155" s="80"/>
      <c r="I155" s="80"/>
    </row>
    <row r="156" spans="2:9" x14ac:dyDescent="0.25">
      <c r="B156" s="79"/>
      <c r="C156" s="79"/>
      <c r="E156" s="79"/>
      <c r="F156" s="79"/>
      <c r="H156" s="80"/>
      <c r="I156" s="80"/>
    </row>
    <row r="157" spans="2:9" x14ac:dyDescent="0.25">
      <c r="B157" s="79"/>
      <c r="C157" s="79"/>
      <c r="E157" s="79"/>
      <c r="F157" s="79"/>
      <c r="H157" s="80"/>
      <c r="I157" s="80"/>
    </row>
    <row r="158" spans="2:9" x14ac:dyDescent="0.25">
      <c r="B158" s="79"/>
      <c r="C158" s="79"/>
      <c r="E158" s="79"/>
      <c r="F158" s="79"/>
      <c r="H158" s="80"/>
      <c r="I158" s="80"/>
    </row>
    <row r="159" spans="2:9" x14ac:dyDescent="0.25">
      <c r="B159" s="79"/>
      <c r="C159" s="79"/>
      <c r="E159" s="79"/>
      <c r="F159" s="79"/>
      <c r="H159" s="80"/>
      <c r="I159" s="80"/>
    </row>
    <row r="160" spans="2:9" x14ac:dyDescent="0.25">
      <c r="B160" s="79"/>
      <c r="C160" s="79"/>
      <c r="E160" s="79"/>
      <c r="F160" s="79"/>
      <c r="H160" s="80"/>
      <c r="I160" s="80"/>
    </row>
    <row r="161" spans="2:9" x14ac:dyDescent="0.25">
      <c r="B161" s="79"/>
      <c r="C161" s="79"/>
      <c r="E161" s="79"/>
      <c r="F161" s="79"/>
      <c r="H161" s="80"/>
      <c r="I161" s="80"/>
    </row>
    <row r="162" spans="2:9" x14ac:dyDescent="0.25">
      <c r="B162" s="79"/>
      <c r="C162" s="79"/>
      <c r="E162" s="79"/>
      <c r="F162" s="79"/>
      <c r="H162" s="80"/>
      <c r="I162" s="80"/>
    </row>
    <row r="163" spans="2:9" x14ac:dyDescent="0.25">
      <c r="B163" s="79"/>
      <c r="C163" s="79"/>
      <c r="E163" s="79"/>
      <c r="F163" s="79"/>
      <c r="H163" s="80"/>
      <c r="I163" s="80"/>
    </row>
    <row r="164" spans="2:9" x14ac:dyDescent="0.25">
      <c r="B164" s="79"/>
      <c r="C164" s="79"/>
      <c r="E164" s="79"/>
      <c r="F164" s="79"/>
      <c r="H164" s="80"/>
      <c r="I164" s="80"/>
    </row>
    <row r="165" spans="2:9" x14ac:dyDescent="0.25">
      <c r="B165" s="79"/>
      <c r="C165" s="79"/>
      <c r="E165" s="79"/>
      <c r="F165" s="79"/>
      <c r="H165" s="80"/>
      <c r="I165" s="80"/>
    </row>
    <row r="166" spans="2:9" x14ac:dyDescent="0.25">
      <c r="B166" s="79"/>
      <c r="C166" s="79"/>
      <c r="E166" s="79"/>
      <c r="F166" s="79"/>
      <c r="H166" s="80"/>
      <c r="I166" s="80"/>
    </row>
    <row r="167" spans="2:9" x14ac:dyDescent="0.25">
      <c r="B167" s="79"/>
      <c r="C167" s="79"/>
      <c r="E167" s="79"/>
      <c r="F167" s="79"/>
      <c r="H167" s="80"/>
      <c r="I167" s="80"/>
    </row>
    <row r="168" spans="2:9" x14ac:dyDescent="0.25">
      <c r="B168" s="79"/>
      <c r="C168" s="79"/>
      <c r="E168" s="79"/>
      <c r="F168" s="79"/>
      <c r="H168" s="80"/>
      <c r="I168" s="80"/>
    </row>
    <row r="169" spans="2:9" x14ac:dyDescent="0.25">
      <c r="B169" s="79"/>
      <c r="C169" s="79"/>
      <c r="E169" s="79"/>
      <c r="F169" s="79"/>
      <c r="H169" s="80"/>
      <c r="I169" s="80"/>
    </row>
    <row r="170" spans="2:9" x14ac:dyDescent="0.25">
      <c r="B170" s="79"/>
      <c r="C170" s="79"/>
      <c r="E170" s="79"/>
      <c r="F170" s="79"/>
      <c r="H170" s="80"/>
      <c r="I170" s="80"/>
    </row>
    <row r="171" spans="2:9" x14ac:dyDescent="0.25">
      <c r="B171" s="79"/>
      <c r="C171" s="79"/>
      <c r="E171" s="79"/>
      <c r="F171" s="79"/>
      <c r="H171" s="80"/>
      <c r="I171" s="80"/>
    </row>
    <row r="172" spans="2:9" x14ac:dyDescent="0.25">
      <c r="B172" s="79"/>
      <c r="C172" s="79"/>
      <c r="E172" s="79"/>
      <c r="F172" s="79"/>
      <c r="H172" s="80"/>
      <c r="I172" s="80"/>
    </row>
    <row r="173" spans="2:9" x14ac:dyDescent="0.25">
      <c r="B173" s="79"/>
      <c r="C173" s="79"/>
      <c r="E173" s="79"/>
      <c r="F173" s="79"/>
      <c r="H173" s="80"/>
      <c r="I173" s="80"/>
    </row>
    <row r="174" spans="2:9" x14ac:dyDescent="0.25">
      <c r="B174" s="79"/>
      <c r="C174" s="79"/>
      <c r="E174" s="79"/>
      <c r="F174" s="79"/>
      <c r="H174" s="80"/>
      <c r="I174" s="80"/>
    </row>
    <row r="175" spans="2:9" x14ac:dyDescent="0.25">
      <c r="B175" s="79"/>
      <c r="C175" s="79"/>
      <c r="E175" s="79"/>
      <c r="F175" s="79"/>
      <c r="H175" s="80"/>
      <c r="I175" s="80"/>
    </row>
    <row r="176" spans="2:9" x14ac:dyDescent="0.25">
      <c r="B176" s="79"/>
      <c r="C176" s="79"/>
      <c r="E176" s="79"/>
      <c r="F176" s="79"/>
      <c r="H176" s="80"/>
      <c r="I176" s="80"/>
    </row>
    <row r="177" spans="2:9" x14ac:dyDescent="0.25">
      <c r="B177" s="79"/>
      <c r="C177" s="79"/>
      <c r="E177" s="79"/>
      <c r="F177" s="79"/>
      <c r="H177" s="80"/>
      <c r="I177" s="80"/>
    </row>
    <row r="178" spans="2:9" x14ac:dyDescent="0.25">
      <c r="B178" s="79"/>
      <c r="C178" s="79"/>
      <c r="E178" s="79"/>
      <c r="F178" s="79"/>
      <c r="H178" s="80"/>
      <c r="I178" s="80"/>
    </row>
    <row r="179" spans="2:9" x14ac:dyDescent="0.25">
      <c r="B179" s="79"/>
      <c r="C179" s="79"/>
      <c r="E179" s="79"/>
      <c r="F179" s="79"/>
      <c r="H179" s="80"/>
      <c r="I179" s="80"/>
    </row>
    <row r="180" spans="2:9" x14ac:dyDescent="0.25">
      <c r="B180" s="79"/>
      <c r="C180" s="79"/>
      <c r="E180" s="79"/>
      <c r="F180" s="79"/>
      <c r="H180" s="80"/>
      <c r="I180" s="80"/>
    </row>
    <row r="181" spans="2:9" x14ac:dyDescent="0.25">
      <c r="B181" s="79"/>
      <c r="C181" s="79"/>
      <c r="E181" s="79"/>
      <c r="F181" s="79"/>
      <c r="H181" s="80"/>
      <c r="I181" s="80"/>
    </row>
    <row r="182" spans="2:9" x14ac:dyDescent="0.25">
      <c r="B182" s="79"/>
      <c r="C182" s="79"/>
      <c r="E182" s="79"/>
      <c r="F182" s="79"/>
      <c r="H182" s="80"/>
      <c r="I182" s="80"/>
    </row>
    <row r="183" spans="2:9" x14ac:dyDescent="0.25">
      <c r="B183" s="79"/>
      <c r="C183" s="79"/>
      <c r="E183" s="79"/>
      <c r="F183" s="79"/>
      <c r="H183" s="80"/>
      <c r="I183" s="80"/>
    </row>
    <row r="184" spans="2:9" x14ac:dyDescent="0.25">
      <c r="B184" s="79"/>
      <c r="C184" s="79"/>
      <c r="E184" s="79"/>
      <c r="F184" s="79"/>
      <c r="H184" s="80"/>
      <c r="I184" s="80"/>
    </row>
    <row r="185" spans="2:9" x14ac:dyDescent="0.25">
      <c r="B185" s="79"/>
      <c r="C185" s="79"/>
      <c r="E185" s="79"/>
      <c r="F185" s="79"/>
      <c r="H185" s="80"/>
      <c r="I185" s="80"/>
    </row>
    <row r="186" spans="2:9" x14ac:dyDescent="0.25">
      <c r="B186" s="79"/>
      <c r="C186" s="79"/>
      <c r="E186" s="79"/>
      <c r="F186" s="79"/>
      <c r="H186" s="80"/>
      <c r="I186" s="80"/>
    </row>
    <row r="187" spans="2:9" x14ac:dyDescent="0.25">
      <c r="B187" s="79"/>
      <c r="C187" s="79"/>
      <c r="E187" s="79"/>
      <c r="F187" s="79"/>
      <c r="H187" s="80"/>
      <c r="I187" s="80"/>
    </row>
    <row r="188" spans="2:9" x14ac:dyDescent="0.25">
      <c r="B188" s="79"/>
      <c r="C188" s="79"/>
      <c r="E188" s="79"/>
      <c r="F188" s="79"/>
      <c r="H188" s="80"/>
      <c r="I188" s="80"/>
    </row>
    <row r="189" spans="2:9" x14ac:dyDescent="0.25">
      <c r="B189" s="79"/>
      <c r="C189" s="79"/>
      <c r="E189" s="79"/>
      <c r="F189" s="79"/>
      <c r="H189" s="80"/>
      <c r="I189" s="80"/>
    </row>
    <row r="190" spans="2:9" x14ac:dyDescent="0.25">
      <c r="B190" s="79"/>
      <c r="C190" s="79"/>
      <c r="E190" s="79"/>
      <c r="F190" s="79"/>
      <c r="H190" s="80"/>
      <c r="I190" s="80"/>
    </row>
    <row r="191" spans="2:9" x14ac:dyDescent="0.25">
      <c r="B191" s="79"/>
      <c r="C191" s="79"/>
      <c r="E191" s="79"/>
      <c r="F191" s="79"/>
      <c r="H191" s="80"/>
      <c r="I191" s="80"/>
    </row>
    <row r="192" spans="2:9" x14ac:dyDescent="0.25">
      <c r="B192" s="79"/>
      <c r="C192" s="79"/>
      <c r="E192" s="79"/>
      <c r="F192" s="79"/>
      <c r="H192" s="80"/>
      <c r="I192" s="80"/>
    </row>
    <row r="193" spans="2:9" x14ac:dyDescent="0.25">
      <c r="B193" s="79"/>
      <c r="C193" s="79"/>
      <c r="E193" s="79"/>
      <c r="F193" s="79"/>
      <c r="H193" s="80"/>
      <c r="I193" s="80"/>
    </row>
    <row r="194" spans="2:9" x14ac:dyDescent="0.25">
      <c r="B194" s="79"/>
      <c r="C194" s="79"/>
      <c r="E194" s="79"/>
      <c r="F194" s="79"/>
      <c r="H194" s="80"/>
      <c r="I194" s="80"/>
    </row>
    <row r="195" spans="2:9" x14ac:dyDescent="0.25">
      <c r="B195" s="79"/>
      <c r="C195" s="79"/>
      <c r="E195" s="79"/>
      <c r="F195" s="79"/>
      <c r="H195" s="80"/>
      <c r="I195" s="80"/>
    </row>
    <row r="196" spans="2:9" x14ac:dyDescent="0.25">
      <c r="B196" s="79"/>
      <c r="C196" s="79"/>
      <c r="E196" s="79"/>
      <c r="F196" s="79"/>
      <c r="H196" s="80"/>
      <c r="I196" s="80"/>
    </row>
    <row r="197" spans="2:9" x14ac:dyDescent="0.25">
      <c r="B197" s="79"/>
      <c r="C197" s="79"/>
      <c r="E197" s="79"/>
      <c r="F197" s="79"/>
      <c r="H197" s="80"/>
      <c r="I197" s="80"/>
    </row>
    <row r="198" spans="2:9" x14ac:dyDescent="0.25">
      <c r="B198" s="79"/>
      <c r="C198" s="79"/>
      <c r="E198" s="79"/>
      <c r="F198" s="79"/>
      <c r="H198" s="80"/>
      <c r="I198" s="80"/>
    </row>
    <row r="199" spans="2:9" x14ac:dyDescent="0.25">
      <c r="B199" s="79"/>
      <c r="C199" s="79"/>
      <c r="E199" s="79"/>
      <c r="F199" s="79"/>
      <c r="H199" s="80"/>
      <c r="I199" s="80"/>
    </row>
    <row r="200" spans="2:9" x14ac:dyDescent="0.25">
      <c r="B200" s="79"/>
      <c r="C200" s="79"/>
      <c r="E200" s="79"/>
      <c r="F200" s="79"/>
      <c r="H200" s="80"/>
      <c r="I200" s="80"/>
    </row>
    <row r="201" spans="2:9" x14ac:dyDescent="0.25">
      <c r="B201" s="79"/>
      <c r="C201" s="79"/>
      <c r="E201" s="79"/>
      <c r="F201" s="79"/>
      <c r="H201" s="80"/>
      <c r="I201" s="80"/>
    </row>
    <row r="202" spans="2:9" x14ac:dyDescent="0.25">
      <c r="B202" s="79"/>
      <c r="C202" s="79"/>
      <c r="E202" s="79"/>
      <c r="F202" s="79"/>
      <c r="H202" s="80"/>
      <c r="I202" s="80"/>
    </row>
    <row r="203" spans="2:9" x14ac:dyDescent="0.25">
      <c r="B203" s="79"/>
      <c r="C203" s="79"/>
      <c r="E203" s="79"/>
      <c r="F203" s="79"/>
      <c r="H203" s="80"/>
      <c r="I203" s="80"/>
    </row>
    <row r="204" spans="2:9" x14ac:dyDescent="0.25">
      <c r="B204" s="79"/>
      <c r="C204" s="79"/>
      <c r="E204" s="79"/>
      <c r="F204" s="79"/>
      <c r="H204" s="80"/>
      <c r="I204" s="80"/>
    </row>
    <row r="205" spans="2:9" x14ac:dyDescent="0.25">
      <c r="B205" s="79"/>
      <c r="C205" s="79"/>
      <c r="E205" s="79"/>
      <c r="F205" s="79"/>
      <c r="H205" s="80"/>
      <c r="I205" s="80"/>
    </row>
    <row r="206" spans="2:9" x14ac:dyDescent="0.25">
      <c r="B206" s="79"/>
      <c r="C206" s="79"/>
      <c r="E206" s="79"/>
      <c r="F206" s="79"/>
      <c r="H206" s="80"/>
      <c r="I206" s="80"/>
    </row>
    <row r="207" spans="2:9" x14ac:dyDescent="0.25">
      <c r="B207" s="79"/>
      <c r="C207" s="79"/>
      <c r="E207" s="79"/>
      <c r="F207" s="79"/>
      <c r="H207" s="80"/>
      <c r="I207" s="80"/>
    </row>
    <row r="208" spans="2:9" x14ac:dyDescent="0.25">
      <c r="B208" s="79"/>
      <c r="C208" s="79"/>
      <c r="E208" s="79"/>
      <c r="F208" s="79"/>
      <c r="H208" s="80"/>
      <c r="I208" s="80"/>
    </row>
    <row r="209" spans="2:9" x14ac:dyDescent="0.25">
      <c r="B209" s="79"/>
      <c r="C209" s="79"/>
      <c r="E209" s="79"/>
      <c r="F209" s="79"/>
      <c r="H209" s="80"/>
      <c r="I209" s="80"/>
    </row>
    <row r="210" spans="2:9" x14ac:dyDescent="0.25">
      <c r="B210" s="79"/>
      <c r="C210" s="79"/>
      <c r="E210" s="79"/>
      <c r="F210" s="79"/>
      <c r="H210" s="80"/>
      <c r="I210" s="80"/>
    </row>
    <row r="211" spans="2:9" x14ac:dyDescent="0.25">
      <c r="B211" s="79"/>
      <c r="C211" s="79"/>
      <c r="E211" s="79"/>
      <c r="F211" s="79"/>
      <c r="H211" s="80"/>
      <c r="I211" s="80"/>
    </row>
    <row r="212" spans="2:9" x14ac:dyDescent="0.25">
      <c r="B212" s="79"/>
      <c r="C212" s="79"/>
      <c r="E212" s="79"/>
      <c r="F212" s="79"/>
      <c r="H212" s="80"/>
      <c r="I212" s="80"/>
    </row>
    <row r="213" spans="2:9" x14ac:dyDescent="0.25">
      <c r="B213" s="79"/>
      <c r="C213" s="79"/>
      <c r="E213" s="79"/>
      <c r="F213" s="79"/>
      <c r="H213" s="80"/>
      <c r="I213" s="80"/>
    </row>
    <row r="214" spans="2:9" x14ac:dyDescent="0.25">
      <c r="B214" s="79"/>
      <c r="C214" s="79"/>
      <c r="E214" s="79"/>
      <c r="F214" s="79"/>
      <c r="H214" s="80"/>
      <c r="I214" s="80"/>
    </row>
    <row r="215" spans="2:9" x14ac:dyDescent="0.25">
      <c r="B215" s="79"/>
      <c r="C215" s="79"/>
      <c r="E215" s="79"/>
      <c r="F215" s="79"/>
      <c r="H215" s="80"/>
      <c r="I215" s="80"/>
    </row>
    <row r="216" spans="2:9" x14ac:dyDescent="0.25">
      <c r="B216" s="79"/>
      <c r="C216" s="79"/>
      <c r="E216" s="79"/>
      <c r="F216" s="79"/>
      <c r="H216" s="80"/>
      <c r="I216" s="80"/>
    </row>
    <row r="217" spans="2:9" x14ac:dyDescent="0.25">
      <c r="B217" s="79"/>
      <c r="C217" s="79"/>
      <c r="E217" s="79"/>
      <c r="F217" s="79"/>
      <c r="H217" s="80"/>
      <c r="I217" s="80"/>
    </row>
    <row r="218" spans="2:9" x14ac:dyDescent="0.25">
      <c r="B218" s="79"/>
      <c r="C218" s="79"/>
      <c r="E218" s="79"/>
      <c r="F218" s="79"/>
      <c r="H218" s="80"/>
      <c r="I218" s="80"/>
    </row>
    <row r="219" spans="2:9" x14ac:dyDescent="0.25">
      <c r="B219" s="79"/>
      <c r="C219" s="79"/>
      <c r="E219" s="79"/>
      <c r="F219" s="79"/>
      <c r="H219" s="80"/>
      <c r="I219" s="80"/>
    </row>
    <row r="220" spans="2:9" x14ac:dyDescent="0.25">
      <c r="B220" s="79"/>
      <c r="C220" s="79"/>
      <c r="E220" s="79"/>
      <c r="F220" s="79"/>
      <c r="H220" s="80"/>
      <c r="I220" s="80"/>
    </row>
    <row r="221" spans="2:9" x14ac:dyDescent="0.25">
      <c r="B221" s="79"/>
      <c r="C221" s="79"/>
      <c r="E221" s="79"/>
      <c r="F221" s="79"/>
      <c r="H221" s="80"/>
      <c r="I221" s="80"/>
    </row>
    <row r="222" spans="2:9" x14ac:dyDescent="0.25">
      <c r="B222" s="79"/>
      <c r="C222" s="79"/>
      <c r="E222" s="79"/>
      <c r="F222" s="79"/>
      <c r="H222" s="80"/>
      <c r="I222" s="80"/>
    </row>
    <row r="223" spans="2:9" x14ac:dyDescent="0.25">
      <c r="B223" s="79"/>
      <c r="C223" s="79"/>
      <c r="E223" s="79"/>
      <c r="F223" s="79"/>
      <c r="H223" s="80"/>
      <c r="I223" s="80"/>
    </row>
    <row r="224" spans="2:9" x14ac:dyDescent="0.25">
      <c r="B224" s="79"/>
      <c r="C224" s="79"/>
      <c r="E224" s="79"/>
      <c r="F224" s="79"/>
      <c r="H224" s="80"/>
      <c r="I224" s="80"/>
    </row>
    <row r="225" spans="2:9" x14ac:dyDescent="0.25">
      <c r="B225" s="79"/>
      <c r="C225" s="79"/>
      <c r="E225" s="79"/>
      <c r="F225" s="79"/>
      <c r="H225" s="80"/>
      <c r="I225" s="80"/>
    </row>
    <row r="226" spans="2:9" x14ac:dyDescent="0.25">
      <c r="B226" s="79"/>
      <c r="C226" s="79"/>
      <c r="E226" s="79"/>
      <c r="F226" s="79"/>
      <c r="H226" s="80"/>
      <c r="I226" s="80"/>
    </row>
    <row r="227" spans="2:9" x14ac:dyDescent="0.25">
      <c r="B227" s="79"/>
      <c r="C227" s="79"/>
      <c r="E227" s="79"/>
      <c r="F227" s="79"/>
      <c r="H227" s="80"/>
      <c r="I227" s="80"/>
    </row>
    <row r="228" spans="2:9" x14ac:dyDescent="0.25">
      <c r="B228" s="79"/>
      <c r="C228" s="79"/>
      <c r="E228" s="79"/>
      <c r="F228" s="79"/>
      <c r="H228" s="80"/>
      <c r="I228" s="80"/>
    </row>
    <row r="229" spans="2:9" x14ac:dyDescent="0.25">
      <c r="B229" s="79"/>
      <c r="C229" s="79"/>
      <c r="E229" s="79"/>
      <c r="F229" s="79"/>
      <c r="H229" s="80"/>
      <c r="I229" s="80"/>
    </row>
    <row r="230" spans="2:9" x14ac:dyDescent="0.25">
      <c r="B230" s="79"/>
      <c r="C230" s="79"/>
      <c r="E230" s="79"/>
      <c r="F230" s="79"/>
      <c r="H230" s="80"/>
      <c r="I230" s="80"/>
    </row>
    <row r="231" spans="2:9" x14ac:dyDescent="0.25">
      <c r="B231" s="79"/>
      <c r="C231" s="79"/>
      <c r="E231" s="79"/>
      <c r="F231" s="79"/>
      <c r="H231" s="80"/>
      <c r="I231" s="80"/>
    </row>
    <row r="232" spans="2:9" x14ac:dyDescent="0.25">
      <c r="B232" s="79"/>
      <c r="C232" s="79"/>
      <c r="E232" s="79"/>
      <c r="F232" s="79"/>
      <c r="H232" s="80"/>
      <c r="I232" s="80"/>
    </row>
    <row r="233" spans="2:9" x14ac:dyDescent="0.25">
      <c r="B233" s="79"/>
      <c r="C233" s="79"/>
      <c r="E233" s="79"/>
      <c r="F233" s="79"/>
      <c r="H233" s="80"/>
      <c r="I233" s="80"/>
    </row>
    <row r="234" spans="2:9" x14ac:dyDescent="0.25">
      <c r="B234" s="79"/>
      <c r="C234" s="79"/>
      <c r="E234" s="79"/>
      <c r="F234" s="79"/>
      <c r="H234" s="80"/>
      <c r="I234" s="80"/>
    </row>
    <row r="235" spans="2:9" x14ac:dyDescent="0.25">
      <c r="B235" s="79"/>
      <c r="C235" s="79"/>
      <c r="E235" s="79"/>
      <c r="F235" s="79"/>
      <c r="H235" s="80"/>
      <c r="I235" s="80"/>
    </row>
    <row r="236" spans="2:9" x14ac:dyDescent="0.25">
      <c r="B236" s="79"/>
      <c r="C236" s="79"/>
      <c r="E236" s="79"/>
      <c r="F236" s="79"/>
      <c r="H236" s="80"/>
      <c r="I236" s="80"/>
    </row>
    <row r="237" spans="2:9" x14ac:dyDescent="0.25">
      <c r="B237" s="79"/>
      <c r="C237" s="79"/>
      <c r="E237" s="79"/>
      <c r="F237" s="79"/>
      <c r="H237" s="80"/>
      <c r="I237" s="80"/>
    </row>
    <row r="238" spans="2:9" x14ac:dyDescent="0.25">
      <c r="B238" s="79"/>
      <c r="C238" s="79"/>
      <c r="E238" s="79"/>
      <c r="F238" s="79"/>
      <c r="H238" s="80"/>
      <c r="I238" s="80"/>
    </row>
    <row r="239" spans="2:9" x14ac:dyDescent="0.25">
      <c r="B239" s="79"/>
      <c r="C239" s="79"/>
      <c r="E239" s="79"/>
      <c r="F239" s="79"/>
      <c r="H239" s="80"/>
      <c r="I239" s="80"/>
    </row>
    <row r="240" spans="2:9" x14ac:dyDescent="0.25">
      <c r="B240" s="79"/>
      <c r="C240" s="79"/>
      <c r="E240" s="79"/>
      <c r="F240" s="79"/>
      <c r="H240" s="80"/>
      <c r="I240" s="80"/>
    </row>
    <row r="241" spans="2:9" x14ac:dyDescent="0.25">
      <c r="B241" s="79"/>
      <c r="C241" s="79"/>
      <c r="E241" s="79"/>
      <c r="F241" s="79"/>
      <c r="H241" s="80"/>
      <c r="I241" s="80"/>
    </row>
    <row r="242" spans="2:9" x14ac:dyDescent="0.25">
      <c r="B242" s="79"/>
      <c r="C242" s="79"/>
      <c r="E242" s="79"/>
      <c r="F242" s="79"/>
      <c r="H242" s="80"/>
      <c r="I242" s="80"/>
    </row>
    <row r="243" spans="2:9" x14ac:dyDescent="0.25">
      <c r="B243" s="79"/>
      <c r="C243" s="79"/>
      <c r="E243" s="79"/>
      <c r="F243" s="79"/>
      <c r="H243" s="80"/>
      <c r="I243" s="80"/>
    </row>
    <row r="244" spans="2:9" x14ac:dyDescent="0.25">
      <c r="B244" s="79"/>
      <c r="C244" s="79"/>
      <c r="E244" s="79"/>
      <c r="F244" s="79"/>
      <c r="H244" s="80"/>
      <c r="I244" s="80"/>
    </row>
    <row r="245" spans="2:9" x14ac:dyDescent="0.25">
      <c r="B245" s="79"/>
      <c r="C245" s="79"/>
      <c r="E245" s="79"/>
      <c r="F245" s="79"/>
      <c r="H245" s="80"/>
      <c r="I245" s="80"/>
    </row>
    <row r="246" spans="2:9" x14ac:dyDescent="0.25">
      <c r="B246" s="79"/>
      <c r="C246" s="79"/>
      <c r="E246" s="79"/>
      <c r="F246" s="79"/>
      <c r="H246" s="80"/>
      <c r="I246" s="80"/>
    </row>
    <row r="247" spans="2:9" x14ac:dyDescent="0.25">
      <c r="B247" s="79"/>
      <c r="C247" s="79"/>
      <c r="E247" s="79"/>
      <c r="F247" s="79"/>
      <c r="H247" s="80"/>
      <c r="I247" s="80"/>
    </row>
    <row r="248" spans="2:9" x14ac:dyDescent="0.25">
      <c r="B248" s="79"/>
      <c r="C248" s="79"/>
      <c r="E248" s="79"/>
      <c r="F248" s="79"/>
      <c r="H248" s="80"/>
      <c r="I248" s="80"/>
    </row>
    <row r="249" spans="2:9" x14ac:dyDescent="0.25">
      <c r="B249" s="79"/>
      <c r="C249" s="79"/>
      <c r="E249" s="79"/>
      <c r="F249" s="79"/>
      <c r="H249" s="80"/>
      <c r="I249" s="80"/>
    </row>
    <row r="250" spans="2:9" x14ac:dyDescent="0.25">
      <c r="B250" s="79"/>
      <c r="C250" s="79"/>
      <c r="E250" s="79"/>
      <c r="F250" s="79"/>
      <c r="H250" s="80"/>
      <c r="I250" s="80"/>
    </row>
    <row r="251" spans="2:9" x14ac:dyDescent="0.25">
      <c r="B251" s="79"/>
      <c r="C251" s="79"/>
      <c r="E251" s="79"/>
      <c r="F251" s="79"/>
      <c r="H251" s="80"/>
      <c r="I251" s="80"/>
    </row>
    <row r="252" spans="2:9" x14ac:dyDescent="0.25">
      <c r="B252" s="79"/>
      <c r="C252" s="79"/>
      <c r="E252" s="79"/>
      <c r="F252" s="79"/>
      <c r="H252" s="80"/>
      <c r="I252" s="80"/>
    </row>
    <row r="253" spans="2:9" x14ac:dyDescent="0.25">
      <c r="B253" s="79"/>
      <c r="C253" s="79"/>
      <c r="E253" s="79"/>
      <c r="F253" s="79"/>
      <c r="H253" s="80"/>
      <c r="I253" s="80"/>
    </row>
    <row r="254" spans="2:9" x14ac:dyDescent="0.25">
      <c r="B254" s="79"/>
      <c r="C254" s="79"/>
      <c r="E254" s="79"/>
      <c r="F254" s="79"/>
      <c r="H254" s="80"/>
      <c r="I254" s="80"/>
    </row>
    <row r="255" spans="2:9" x14ac:dyDescent="0.25">
      <c r="B255" s="79"/>
      <c r="C255" s="79"/>
      <c r="E255" s="79"/>
      <c r="F255" s="79"/>
      <c r="H255" s="80"/>
      <c r="I255" s="80"/>
    </row>
    <row r="256" spans="2:9" x14ac:dyDescent="0.25">
      <c r="B256" s="79"/>
      <c r="C256" s="79"/>
      <c r="E256" s="79"/>
      <c r="F256" s="79"/>
      <c r="H256" s="80"/>
      <c r="I256" s="80"/>
    </row>
    <row r="257" spans="2:9" x14ac:dyDescent="0.25">
      <c r="B257" s="79"/>
      <c r="C257" s="79"/>
      <c r="E257" s="79"/>
      <c r="F257" s="79"/>
      <c r="H257" s="80"/>
      <c r="I257" s="80"/>
    </row>
    <row r="258" spans="2:9" x14ac:dyDescent="0.25">
      <c r="B258" s="79"/>
      <c r="C258" s="79"/>
      <c r="E258" s="79"/>
      <c r="F258" s="79"/>
      <c r="H258" s="80"/>
      <c r="I258" s="80"/>
    </row>
    <row r="259" spans="2:9" x14ac:dyDescent="0.25">
      <c r="B259" s="79"/>
      <c r="C259" s="79"/>
      <c r="E259" s="79"/>
      <c r="F259" s="79"/>
      <c r="H259" s="80"/>
      <c r="I259" s="80"/>
    </row>
    <row r="260" spans="2:9" x14ac:dyDescent="0.25">
      <c r="B260" s="79"/>
      <c r="C260" s="79"/>
      <c r="E260" s="79"/>
      <c r="F260" s="79"/>
      <c r="H260" s="80"/>
      <c r="I260" s="80"/>
    </row>
    <row r="261" spans="2:9" x14ac:dyDescent="0.25">
      <c r="B261" s="79"/>
      <c r="C261" s="79"/>
      <c r="E261" s="79"/>
      <c r="F261" s="79"/>
      <c r="H261" s="80"/>
      <c r="I261" s="80"/>
    </row>
    <row r="262" spans="2:9" x14ac:dyDescent="0.25">
      <c r="B262" s="79"/>
      <c r="C262" s="79"/>
      <c r="E262" s="79"/>
      <c r="F262" s="79"/>
      <c r="H262" s="80"/>
      <c r="I262" s="80"/>
    </row>
    <row r="263" spans="2:9" x14ac:dyDescent="0.25">
      <c r="B263" s="79"/>
      <c r="C263" s="79"/>
      <c r="E263" s="79"/>
      <c r="F263" s="79"/>
      <c r="H263" s="80"/>
      <c r="I263" s="80"/>
    </row>
    <row r="264" spans="2:9" x14ac:dyDescent="0.25">
      <c r="B264" s="79"/>
      <c r="C264" s="79"/>
      <c r="E264" s="79"/>
      <c r="F264" s="79"/>
      <c r="H264" s="80"/>
      <c r="I264" s="80"/>
    </row>
    <row r="265" spans="2:9" x14ac:dyDescent="0.25">
      <c r="B265" s="79"/>
      <c r="C265" s="79"/>
      <c r="E265" s="79"/>
      <c r="F265" s="79"/>
      <c r="H265" s="80"/>
      <c r="I265" s="80"/>
    </row>
    <row r="266" spans="2:9" x14ac:dyDescent="0.25">
      <c r="B266" s="79"/>
      <c r="C266" s="79"/>
      <c r="E266" s="79"/>
      <c r="F266" s="79"/>
      <c r="H266" s="80"/>
      <c r="I266" s="80"/>
    </row>
    <row r="267" spans="2:9" x14ac:dyDescent="0.25">
      <c r="B267" s="79"/>
      <c r="C267" s="79"/>
      <c r="E267" s="79"/>
      <c r="F267" s="79"/>
      <c r="H267" s="80"/>
      <c r="I267" s="80"/>
    </row>
    <row r="268" spans="2:9" x14ac:dyDescent="0.25">
      <c r="B268" s="79"/>
      <c r="C268" s="79"/>
      <c r="E268" s="79"/>
      <c r="F268" s="79"/>
      <c r="H268" s="80"/>
      <c r="I268" s="80"/>
    </row>
    <row r="269" spans="2:9" x14ac:dyDescent="0.25">
      <c r="B269" s="79"/>
      <c r="C269" s="79"/>
      <c r="E269" s="79"/>
      <c r="F269" s="79"/>
      <c r="H269" s="80"/>
      <c r="I269" s="80"/>
    </row>
    <row r="270" spans="2:9" x14ac:dyDescent="0.25">
      <c r="B270" s="79"/>
      <c r="C270" s="79"/>
      <c r="E270" s="79"/>
      <c r="F270" s="79"/>
      <c r="H270" s="80"/>
      <c r="I270" s="80"/>
    </row>
    <row r="271" spans="2:9" x14ac:dyDescent="0.25">
      <c r="B271" s="79"/>
      <c r="C271" s="79"/>
      <c r="E271" s="79"/>
      <c r="F271" s="79"/>
      <c r="H271" s="80"/>
      <c r="I271" s="80"/>
    </row>
    <row r="272" spans="2:9" x14ac:dyDescent="0.25">
      <c r="B272" s="79"/>
      <c r="C272" s="79"/>
      <c r="E272" s="79"/>
      <c r="F272" s="79"/>
      <c r="H272" s="80"/>
      <c r="I272" s="80"/>
    </row>
    <row r="273" spans="2:9" x14ac:dyDescent="0.25">
      <c r="B273" s="79"/>
      <c r="C273" s="79"/>
      <c r="E273" s="79"/>
      <c r="F273" s="79"/>
      <c r="H273" s="80"/>
      <c r="I273" s="80"/>
    </row>
    <row r="274" spans="2:9" x14ac:dyDescent="0.25">
      <c r="B274" s="79"/>
      <c r="C274" s="79"/>
      <c r="E274" s="79"/>
      <c r="F274" s="79"/>
      <c r="H274" s="80"/>
      <c r="I274" s="80"/>
    </row>
    <row r="275" spans="2:9" x14ac:dyDescent="0.25">
      <c r="B275" s="79"/>
      <c r="C275" s="79"/>
      <c r="E275" s="79"/>
      <c r="F275" s="79"/>
      <c r="H275" s="80"/>
      <c r="I275" s="80"/>
    </row>
    <row r="276" spans="2:9" x14ac:dyDescent="0.25">
      <c r="B276" s="79"/>
      <c r="C276" s="79"/>
      <c r="E276" s="79"/>
      <c r="F276" s="79"/>
      <c r="H276" s="80"/>
      <c r="I276" s="80"/>
    </row>
    <row r="277" spans="2:9" x14ac:dyDescent="0.25">
      <c r="B277" s="79"/>
      <c r="C277" s="79"/>
      <c r="E277" s="79"/>
      <c r="F277" s="79"/>
      <c r="H277" s="80"/>
      <c r="I277" s="80"/>
    </row>
    <row r="278" spans="2:9" x14ac:dyDescent="0.25">
      <c r="B278" s="79"/>
      <c r="C278" s="79"/>
      <c r="E278" s="79"/>
      <c r="F278" s="79"/>
      <c r="H278" s="80"/>
      <c r="I278" s="80"/>
    </row>
    <row r="279" spans="2:9" x14ac:dyDescent="0.25">
      <c r="B279" s="79"/>
      <c r="C279" s="79"/>
      <c r="E279" s="79"/>
      <c r="F279" s="79"/>
      <c r="H279" s="80"/>
      <c r="I279" s="80"/>
    </row>
    <row r="280" spans="2:9" x14ac:dyDescent="0.25">
      <c r="B280" s="79"/>
      <c r="C280" s="79"/>
      <c r="E280" s="79"/>
      <c r="F280" s="79"/>
      <c r="H280" s="80"/>
      <c r="I280" s="80"/>
    </row>
    <row r="281" spans="2:9" x14ac:dyDescent="0.25">
      <c r="B281" s="79"/>
      <c r="C281" s="79"/>
      <c r="E281" s="79"/>
      <c r="F281" s="79"/>
      <c r="H281" s="80"/>
      <c r="I281" s="80"/>
    </row>
    <row r="282" spans="2:9" x14ac:dyDescent="0.25">
      <c r="B282" s="79"/>
      <c r="C282" s="79"/>
      <c r="E282" s="79"/>
      <c r="F282" s="79"/>
      <c r="H282" s="80"/>
      <c r="I282" s="80"/>
    </row>
    <row r="283" spans="2:9" x14ac:dyDescent="0.25">
      <c r="B283" s="79"/>
      <c r="C283" s="79"/>
      <c r="E283" s="79"/>
      <c r="F283" s="79"/>
      <c r="H283" s="80"/>
      <c r="I283" s="80"/>
    </row>
    <row r="284" spans="2:9" x14ac:dyDescent="0.25">
      <c r="B284" s="79"/>
      <c r="C284" s="79"/>
      <c r="E284" s="79"/>
      <c r="F284" s="79"/>
      <c r="H284" s="80"/>
      <c r="I284" s="80"/>
    </row>
    <row r="285" spans="2:9" x14ac:dyDescent="0.25">
      <c r="B285" s="79"/>
      <c r="C285" s="79"/>
      <c r="E285" s="79"/>
      <c r="F285" s="79"/>
      <c r="H285" s="80"/>
      <c r="I285" s="80"/>
    </row>
    <row r="286" spans="2:9" x14ac:dyDescent="0.25">
      <c r="B286" s="79"/>
      <c r="C286" s="79"/>
      <c r="E286" s="79"/>
      <c r="F286" s="79"/>
      <c r="H286" s="80"/>
      <c r="I286" s="80"/>
    </row>
    <row r="287" spans="2:9" x14ac:dyDescent="0.25">
      <c r="B287" s="79"/>
      <c r="C287" s="79"/>
      <c r="E287" s="79"/>
      <c r="F287" s="79"/>
      <c r="H287" s="80"/>
      <c r="I287" s="80"/>
    </row>
    <row r="288" spans="2:9" x14ac:dyDescent="0.25">
      <c r="B288" s="79"/>
      <c r="C288" s="79"/>
      <c r="E288" s="79"/>
      <c r="F288" s="79"/>
      <c r="H288" s="80"/>
      <c r="I288" s="80"/>
    </row>
    <row r="289" spans="2:9" x14ac:dyDescent="0.25">
      <c r="B289" s="79"/>
      <c r="C289" s="79"/>
      <c r="E289" s="79"/>
      <c r="F289" s="79"/>
      <c r="H289" s="80"/>
      <c r="I289" s="80"/>
    </row>
    <row r="290" spans="2:9" x14ac:dyDescent="0.25">
      <c r="B290" s="79"/>
      <c r="C290" s="79"/>
      <c r="E290" s="79"/>
      <c r="F290" s="79"/>
      <c r="H290" s="80"/>
      <c r="I290" s="80"/>
    </row>
    <row r="291" spans="2:9" x14ac:dyDescent="0.25">
      <c r="B291" s="79"/>
      <c r="C291" s="79"/>
      <c r="E291" s="79"/>
      <c r="F291" s="79"/>
      <c r="H291" s="80"/>
      <c r="I291" s="80"/>
    </row>
    <row r="292" spans="2:9" x14ac:dyDescent="0.25">
      <c r="B292" s="79"/>
      <c r="C292" s="79"/>
      <c r="E292" s="79"/>
      <c r="F292" s="79"/>
      <c r="H292" s="80"/>
      <c r="I292" s="80"/>
    </row>
    <row r="293" spans="2:9" x14ac:dyDescent="0.25">
      <c r="B293" s="79"/>
      <c r="C293" s="79"/>
      <c r="E293" s="79"/>
      <c r="F293" s="79"/>
      <c r="H293" s="80"/>
      <c r="I293" s="80"/>
    </row>
    <row r="294" spans="2:9" x14ac:dyDescent="0.25">
      <c r="B294" s="79"/>
      <c r="C294" s="79"/>
      <c r="E294" s="79"/>
      <c r="F294" s="79"/>
      <c r="H294" s="80"/>
      <c r="I294" s="80"/>
    </row>
    <row r="295" spans="2:9" x14ac:dyDescent="0.25">
      <c r="B295" s="79"/>
      <c r="C295" s="79"/>
      <c r="E295" s="79"/>
      <c r="F295" s="79"/>
      <c r="H295" s="80"/>
      <c r="I295" s="80"/>
    </row>
    <row r="296" spans="2:9" x14ac:dyDescent="0.25">
      <c r="B296" s="79"/>
      <c r="C296" s="79"/>
      <c r="E296" s="79"/>
      <c r="F296" s="79"/>
      <c r="H296" s="80"/>
      <c r="I296" s="80"/>
    </row>
    <row r="297" spans="2:9" x14ac:dyDescent="0.25">
      <c r="B297" s="79"/>
      <c r="C297" s="79"/>
      <c r="E297" s="79"/>
      <c r="F297" s="79"/>
      <c r="H297" s="80"/>
      <c r="I297" s="80"/>
    </row>
    <row r="298" spans="2:9" x14ac:dyDescent="0.25">
      <c r="B298" s="79"/>
      <c r="C298" s="79"/>
      <c r="E298" s="79"/>
      <c r="F298" s="79"/>
      <c r="H298" s="80"/>
      <c r="I298" s="80"/>
    </row>
    <row r="299" spans="2:9" x14ac:dyDescent="0.25">
      <c r="B299" s="79"/>
      <c r="C299" s="79"/>
      <c r="E299" s="79"/>
      <c r="F299" s="79"/>
      <c r="H299" s="80"/>
      <c r="I299" s="80"/>
    </row>
    <row r="300" spans="2:9" x14ac:dyDescent="0.25">
      <c r="B300" s="79"/>
      <c r="C300" s="79"/>
      <c r="E300" s="79"/>
      <c r="F300" s="79"/>
      <c r="H300" s="80"/>
      <c r="I300" s="80"/>
    </row>
    <row r="301" spans="2:9" x14ac:dyDescent="0.25">
      <c r="B301" s="79"/>
      <c r="C301" s="79"/>
      <c r="E301" s="79"/>
      <c r="F301" s="79"/>
      <c r="H301" s="80"/>
      <c r="I301" s="80"/>
    </row>
    <row r="302" spans="2:9" x14ac:dyDescent="0.25">
      <c r="B302" s="79"/>
      <c r="C302" s="79"/>
      <c r="E302" s="79"/>
      <c r="F302" s="79"/>
      <c r="H302" s="80"/>
      <c r="I302" s="80"/>
    </row>
    <row r="303" spans="2:9" x14ac:dyDescent="0.25">
      <c r="B303" s="79"/>
      <c r="C303" s="79"/>
      <c r="E303" s="79"/>
      <c r="F303" s="79"/>
      <c r="H303" s="80"/>
      <c r="I303" s="80"/>
    </row>
    <row r="304" spans="2:9" x14ac:dyDescent="0.25">
      <c r="B304" s="79"/>
      <c r="C304" s="79"/>
      <c r="E304" s="79"/>
      <c r="F304" s="79"/>
      <c r="H304" s="80"/>
      <c r="I304" s="80"/>
    </row>
    <row r="305" spans="2:9" x14ac:dyDescent="0.25">
      <c r="B305" s="79"/>
      <c r="C305" s="79"/>
      <c r="E305" s="79"/>
      <c r="F305" s="79"/>
      <c r="H305" s="80"/>
      <c r="I305" s="80"/>
    </row>
    <row r="306" spans="2:9" x14ac:dyDescent="0.25">
      <c r="B306" s="79"/>
      <c r="C306" s="79"/>
      <c r="E306" s="79"/>
      <c r="F306" s="79"/>
      <c r="H306" s="80"/>
      <c r="I306" s="80"/>
    </row>
    <row r="307" spans="2:9" x14ac:dyDescent="0.25">
      <c r="B307" s="79"/>
      <c r="C307" s="79"/>
      <c r="E307" s="79"/>
      <c r="F307" s="79"/>
      <c r="H307" s="80"/>
      <c r="I307" s="80"/>
    </row>
    <row r="308" spans="2:9" x14ac:dyDescent="0.25">
      <c r="B308" s="79"/>
      <c r="C308" s="79"/>
      <c r="E308" s="79"/>
      <c r="F308" s="79"/>
      <c r="H308" s="80"/>
      <c r="I308" s="80"/>
    </row>
    <row r="309" spans="2:9" x14ac:dyDescent="0.25">
      <c r="B309" s="79"/>
      <c r="C309" s="79"/>
      <c r="E309" s="79"/>
      <c r="F309" s="79"/>
      <c r="H309" s="80"/>
      <c r="I309" s="80"/>
    </row>
    <row r="310" spans="2:9" x14ac:dyDescent="0.25">
      <c r="B310" s="79"/>
      <c r="C310" s="79"/>
      <c r="E310" s="79"/>
      <c r="F310" s="79"/>
      <c r="H310" s="80"/>
      <c r="I310" s="80"/>
    </row>
    <row r="311" spans="2:9" x14ac:dyDescent="0.25">
      <c r="B311" s="79"/>
      <c r="C311" s="79"/>
      <c r="E311" s="79"/>
      <c r="F311" s="79"/>
      <c r="H311" s="80"/>
      <c r="I311" s="80"/>
    </row>
    <row r="312" spans="2:9" x14ac:dyDescent="0.25">
      <c r="B312" s="79"/>
      <c r="C312" s="79"/>
      <c r="E312" s="79"/>
      <c r="F312" s="79"/>
      <c r="H312" s="80"/>
      <c r="I312" s="80"/>
    </row>
    <row r="313" spans="2:9" x14ac:dyDescent="0.25">
      <c r="B313" s="79"/>
      <c r="C313" s="79"/>
      <c r="E313" s="79"/>
      <c r="F313" s="79"/>
      <c r="H313" s="80"/>
      <c r="I313" s="80"/>
    </row>
    <row r="314" spans="2:9" x14ac:dyDescent="0.25">
      <c r="B314" s="79"/>
      <c r="C314" s="79"/>
      <c r="E314" s="79"/>
      <c r="F314" s="79"/>
      <c r="H314" s="80"/>
      <c r="I314" s="80"/>
    </row>
    <row r="315" spans="2:9" x14ac:dyDescent="0.25">
      <c r="B315" s="79"/>
      <c r="C315" s="79"/>
      <c r="E315" s="79"/>
      <c r="F315" s="79"/>
      <c r="H315" s="80"/>
      <c r="I315" s="80"/>
    </row>
    <row r="316" spans="2:9" x14ac:dyDescent="0.25">
      <c r="B316" s="79"/>
      <c r="C316" s="79"/>
      <c r="E316" s="79"/>
      <c r="F316" s="79"/>
      <c r="H316" s="80"/>
      <c r="I316" s="80"/>
    </row>
    <row r="317" spans="2:9" x14ac:dyDescent="0.25">
      <c r="B317" s="79"/>
      <c r="C317" s="79"/>
      <c r="E317" s="79"/>
      <c r="F317" s="79"/>
      <c r="H317" s="80"/>
      <c r="I317" s="80"/>
    </row>
    <row r="318" spans="2:9" x14ac:dyDescent="0.25">
      <c r="B318" s="79"/>
      <c r="C318" s="79"/>
      <c r="E318" s="79"/>
      <c r="F318" s="79"/>
      <c r="H318" s="80"/>
      <c r="I318" s="80"/>
    </row>
    <row r="319" spans="2:9" x14ac:dyDescent="0.25">
      <c r="B319" s="79"/>
      <c r="C319" s="79"/>
      <c r="E319" s="79"/>
      <c r="F319" s="79"/>
      <c r="H319" s="80"/>
      <c r="I319" s="80"/>
    </row>
    <row r="320" spans="2:9" x14ac:dyDescent="0.25">
      <c r="B320" s="79"/>
      <c r="C320" s="79"/>
      <c r="E320" s="79"/>
      <c r="F320" s="79"/>
      <c r="H320" s="80"/>
      <c r="I320" s="80"/>
    </row>
    <row r="321" spans="2:9" x14ac:dyDescent="0.25">
      <c r="B321" s="79"/>
      <c r="C321" s="79"/>
      <c r="E321" s="79"/>
      <c r="F321" s="79"/>
      <c r="H321" s="80"/>
      <c r="I321" s="80"/>
    </row>
    <row r="322" spans="2:9" x14ac:dyDescent="0.25">
      <c r="B322" s="79"/>
      <c r="C322" s="79"/>
      <c r="E322" s="79"/>
      <c r="F322" s="79"/>
      <c r="H322" s="80"/>
      <c r="I322" s="80"/>
    </row>
    <row r="323" spans="2:9" x14ac:dyDescent="0.25">
      <c r="B323" s="79"/>
      <c r="C323" s="79"/>
      <c r="E323" s="79"/>
      <c r="F323" s="79"/>
      <c r="H323" s="80"/>
      <c r="I323" s="80"/>
    </row>
    <row r="324" spans="2:9" x14ac:dyDescent="0.25">
      <c r="B324" s="79"/>
      <c r="C324" s="79"/>
      <c r="E324" s="79"/>
      <c r="F324" s="79"/>
      <c r="H324" s="80"/>
      <c r="I324" s="80"/>
    </row>
    <row r="325" spans="2:9" x14ac:dyDescent="0.25">
      <c r="B325" s="79"/>
      <c r="C325" s="79"/>
      <c r="E325" s="79"/>
      <c r="F325" s="79"/>
      <c r="H325" s="80"/>
      <c r="I325" s="80"/>
    </row>
    <row r="326" spans="2:9" x14ac:dyDescent="0.25">
      <c r="B326" s="79"/>
      <c r="C326" s="79"/>
      <c r="E326" s="79"/>
      <c r="F326" s="79"/>
      <c r="H326" s="80"/>
      <c r="I326" s="80"/>
    </row>
    <row r="327" spans="2:9" x14ac:dyDescent="0.25">
      <c r="B327" s="79"/>
      <c r="C327" s="79"/>
      <c r="E327" s="79"/>
      <c r="F327" s="79"/>
      <c r="H327" s="80"/>
      <c r="I327" s="80"/>
    </row>
    <row r="328" spans="2:9" x14ac:dyDescent="0.25">
      <c r="B328" s="79"/>
      <c r="C328" s="79"/>
      <c r="E328" s="79"/>
      <c r="F328" s="79"/>
      <c r="H328" s="80"/>
      <c r="I328" s="80"/>
    </row>
    <row r="329" spans="2:9" x14ac:dyDescent="0.25">
      <c r="B329" s="79"/>
      <c r="C329" s="79"/>
      <c r="E329" s="79"/>
      <c r="F329" s="79"/>
      <c r="H329" s="80"/>
      <c r="I329" s="80"/>
    </row>
    <row r="330" spans="2:9" x14ac:dyDescent="0.25">
      <c r="B330" s="79"/>
      <c r="C330" s="79"/>
      <c r="E330" s="79"/>
      <c r="F330" s="79"/>
      <c r="H330" s="80"/>
      <c r="I330" s="80"/>
    </row>
    <row r="331" spans="2:9" x14ac:dyDescent="0.25">
      <c r="B331" s="79"/>
      <c r="C331" s="79"/>
      <c r="E331" s="79"/>
      <c r="F331" s="79"/>
      <c r="H331" s="80"/>
      <c r="I331" s="80"/>
    </row>
    <row r="332" spans="2:9" x14ac:dyDescent="0.25">
      <c r="B332" s="79"/>
      <c r="C332" s="79"/>
      <c r="E332" s="79"/>
      <c r="F332" s="79"/>
      <c r="H332" s="80"/>
      <c r="I332" s="80"/>
    </row>
    <row r="333" spans="2:9" x14ac:dyDescent="0.25">
      <c r="B333" s="79"/>
      <c r="C333" s="79"/>
      <c r="E333" s="79"/>
      <c r="F333" s="79"/>
      <c r="H333" s="80"/>
      <c r="I333" s="80"/>
    </row>
    <row r="334" spans="2:9" x14ac:dyDescent="0.25">
      <c r="B334" s="79"/>
      <c r="C334" s="79"/>
      <c r="E334" s="79"/>
      <c r="F334" s="79"/>
      <c r="H334" s="80"/>
      <c r="I334" s="80"/>
    </row>
    <row r="335" spans="2:9" x14ac:dyDescent="0.25">
      <c r="B335" s="79"/>
      <c r="C335" s="79"/>
      <c r="E335" s="79"/>
      <c r="F335" s="79"/>
      <c r="H335" s="80"/>
      <c r="I335" s="80"/>
    </row>
    <row r="336" spans="2:9" x14ac:dyDescent="0.25">
      <c r="B336" s="79"/>
      <c r="C336" s="79"/>
      <c r="E336" s="79"/>
      <c r="F336" s="79"/>
      <c r="H336" s="80"/>
      <c r="I336" s="80"/>
    </row>
    <row r="337" spans="2:9" x14ac:dyDescent="0.25">
      <c r="B337" s="79"/>
      <c r="C337" s="79"/>
      <c r="E337" s="79"/>
      <c r="F337" s="79"/>
      <c r="H337" s="80"/>
      <c r="I337" s="80"/>
    </row>
    <row r="338" spans="2:9" x14ac:dyDescent="0.25">
      <c r="B338" s="79"/>
      <c r="C338" s="79"/>
      <c r="E338" s="79"/>
      <c r="F338" s="79"/>
      <c r="H338" s="80"/>
      <c r="I338" s="80"/>
    </row>
    <row r="339" spans="2:9" x14ac:dyDescent="0.25">
      <c r="B339" s="79"/>
      <c r="C339" s="79"/>
      <c r="E339" s="79"/>
      <c r="F339" s="79"/>
      <c r="H339" s="80"/>
      <c r="I339" s="80"/>
    </row>
    <row r="340" spans="2:9" x14ac:dyDescent="0.25">
      <c r="B340" s="79"/>
      <c r="C340" s="79"/>
      <c r="E340" s="79"/>
      <c r="F340" s="79"/>
      <c r="H340" s="80"/>
      <c r="I340" s="80"/>
    </row>
    <row r="341" spans="2:9" x14ac:dyDescent="0.25">
      <c r="B341" s="79"/>
      <c r="C341" s="79"/>
      <c r="E341" s="79"/>
      <c r="F341" s="79"/>
      <c r="H341" s="80"/>
      <c r="I341" s="80"/>
    </row>
    <row r="342" spans="2:9" x14ac:dyDescent="0.25">
      <c r="B342" s="79"/>
      <c r="C342" s="79"/>
      <c r="E342" s="79"/>
      <c r="F342" s="79"/>
      <c r="H342" s="80"/>
      <c r="I342" s="80"/>
    </row>
    <row r="343" spans="2:9" x14ac:dyDescent="0.25">
      <c r="B343" s="79"/>
      <c r="C343" s="79"/>
      <c r="E343" s="79"/>
      <c r="F343" s="79"/>
      <c r="H343" s="80"/>
      <c r="I343" s="80"/>
    </row>
    <row r="344" spans="2:9" x14ac:dyDescent="0.25">
      <c r="B344" s="79"/>
      <c r="C344" s="79"/>
      <c r="E344" s="79"/>
      <c r="F344" s="79"/>
      <c r="H344" s="80"/>
      <c r="I344" s="80"/>
    </row>
    <row r="345" spans="2:9" x14ac:dyDescent="0.25">
      <c r="B345" s="79"/>
      <c r="C345" s="79"/>
      <c r="E345" s="79"/>
      <c r="F345" s="79"/>
      <c r="H345" s="80"/>
      <c r="I345" s="80"/>
    </row>
    <row r="346" spans="2:9" x14ac:dyDescent="0.25">
      <c r="B346" s="79"/>
      <c r="C346" s="79"/>
      <c r="E346" s="79"/>
      <c r="F346" s="79"/>
      <c r="H346" s="80"/>
      <c r="I346" s="80"/>
    </row>
    <row r="347" spans="2:9" x14ac:dyDescent="0.25">
      <c r="B347" s="79"/>
      <c r="C347" s="79"/>
      <c r="E347" s="79"/>
      <c r="F347" s="79"/>
      <c r="H347" s="80"/>
      <c r="I347" s="80"/>
    </row>
    <row r="348" spans="2:9" x14ac:dyDescent="0.25">
      <c r="B348" s="79"/>
      <c r="C348" s="79"/>
      <c r="E348" s="79"/>
      <c r="F348" s="79"/>
      <c r="H348" s="80"/>
      <c r="I348" s="80"/>
    </row>
    <row r="349" spans="2:9" x14ac:dyDescent="0.25">
      <c r="B349" s="79"/>
      <c r="C349" s="79"/>
      <c r="E349" s="79"/>
      <c r="F349" s="79"/>
      <c r="H349" s="80"/>
      <c r="I349" s="80"/>
    </row>
    <row r="350" spans="2:9" x14ac:dyDescent="0.25">
      <c r="B350" s="79"/>
      <c r="C350" s="79"/>
      <c r="E350" s="79"/>
      <c r="F350" s="79"/>
      <c r="H350" s="80"/>
      <c r="I350" s="80"/>
    </row>
    <row r="351" spans="2:9" x14ac:dyDescent="0.25">
      <c r="B351" s="79"/>
      <c r="C351" s="79"/>
      <c r="E351" s="79"/>
      <c r="F351" s="79"/>
      <c r="H351" s="80"/>
      <c r="I351" s="80"/>
    </row>
    <row r="352" spans="2:9" x14ac:dyDescent="0.25">
      <c r="B352" s="79"/>
      <c r="C352" s="79"/>
      <c r="E352" s="79"/>
      <c r="F352" s="79"/>
      <c r="H352" s="80"/>
      <c r="I352" s="80"/>
    </row>
    <row r="353" spans="2:9" x14ac:dyDescent="0.25">
      <c r="B353" s="79"/>
      <c r="C353" s="79"/>
      <c r="E353" s="79"/>
      <c r="F353" s="79"/>
      <c r="H353" s="80"/>
      <c r="I353" s="80"/>
    </row>
    <row r="354" spans="2:9" x14ac:dyDescent="0.25">
      <c r="B354" s="79"/>
      <c r="C354" s="79"/>
      <c r="E354" s="79"/>
      <c r="F354" s="79"/>
      <c r="H354" s="80"/>
      <c r="I354" s="80"/>
    </row>
    <row r="355" spans="2:9" x14ac:dyDescent="0.25">
      <c r="B355" s="79"/>
      <c r="C355" s="79"/>
      <c r="E355" s="79"/>
      <c r="F355" s="79"/>
      <c r="H355" s="80"/>
      <c r="I355" s="80"/>
    </row>
    <row r="356" spans="2:9" x14ac:dyDescent="0.25">
      <c r="B356" s="79"/>
      <c r="C356" s="79"/>
      <c r="E356" s="79"/>
      <c r="F356" s="79"/>
      <c r="H356" s="80"/>
      <c r="I356" s="80"/>
    </row>
    <row r="357" spans="2:9" x14ac:dyDescent="0.25">
      <c r="B357" s="79"/>
      <c r="C357" s="79"/>
      <c r="E357" s="79"/>
      <c r="F357" s="79"/>
      <c r="H357" s="80"/>
      <c r="I357" s="80"/>
    </row>
    <row r="358" spans="2:9" x14ac:dyDescent="0.25">
      <c r="B358" s="79"/>
      <c r="C358" s="79"/>
      <c r="E358" s="79"/>
      <c r="F358" s="79"/>
      <c r="H358" s="80"/>
      <c r="I358" s="80"/>
    </row>
    <row r="359" spans="2:9" x14ac:dyDescent="0.25">
      <c r="B359" s="79"/>
      <c r="C359" s="79"/>
      <c r="E359" s="79"/>
      <c r="F359" s="79"/>
      <c r="H359" s="80"/>
      <c r="I359" s="80"/>
    </row>
    <row r="360" spans="2:9" x14ac:dyDescent="0.25">
      <c r="B360" s="79"/>
      <c r="C360" s="79"/>
      <c r="E360" s="79"/>
      <c r="F360" s="79"/>
      <c r="H360" s="80"/>
      <c r="I360" s="80"/>
    </row>
    <row r="361" spans="2:9" x14ac:dyDescent="0.25">
      <c r="B361" s="79"/>
      <c r="C361" s="79"/>
      <c r="E361" s="79"/>
      <c r="F361" s="79"/>
      <c r="H361" s="80"/>
      <c r="I361" s="80"/>
    </row>
    <row r="362" spans="2:9" x14ac:dyDescent="0.25">
      <c r="B362" s="79"/>
      <c r="C362" s="79"/>
      <c r="E362" s="79"/>
      <c r="F362" s="79"/>
      <c r="H362" s="80"/>
      <c r="I362" s="80"/>
    </row>
    <row r="363" spans="2:9" x14ac:dyDescent="0.25">
      <c r="B363" s="79"/>
      <c r="C363" s="79"/>
      <c r="E363" s="79"/>
      <c r="F363" s="79"/>
      <c r="H363" s="80"/>
      <c r="I363" s="80"/>
    </row>
    <row r="364" spans="2:9" x14ac:dyDescent="0.25">
      <c r="B364" s="79"/>
      <c r="C364" s="79"/>
      <c r="E364" s="79"/>
      <c r="F364" s="79"/>
      <c r="H364" s="80"/>
      <c r="I364" s="80"/>
    </row>
    <row r="365" spans="2:9" x14ac:dyDescent="0.25">
      <c r="B365" s="79"/>
      <c r="C365" s="79"/>
      <c r="E365" s="79"/>
      <c r="F365" s="79"/>
      <c r="H365" s="80"/>
      <c r="I365" s="80"/>
    </row>
    <row r="366" spans="2:9" x14ac:dyDescent="0.25">
      <c r="B366" s="79"/>
      <c r="C366" s="79"/>
      <c r="E366" s="79"/>
      <c r="F366" s="79"/>
      <c r="H366" s="80"/>
      <c r="I366" s="80"/>
    </row>
    <row r="367" spans="2:9" x14ac:dyDescent="0.25">
      <c r="B367" s="79"/>
      <c r="C367" s="79"/>
      <c r="E367" s="79"/>
      <c r="F367" s="79"/>
      <c r="H367" s="80"/>
      <c r="I367" s="80"/>
    </row>
    <row r="368" spans="2:9" x14ac:dyDescent="0.25">
      <c r="B368" s="79"/>
      <c r="C368" s="79"/>
      <c r="E368" s="79"/>
      <c r="F368" s="79"/>
      <c r="H368" s="80"/>
      <c r="I368" s="80"/>
    </row>
    <row r="369" spans="2:9" x14ac:dyDescent="0.25">
      <c r="B369" s="79"/>
      <c r="C369" s="79"/>
      <c r="E369" s="79"/>
      <c r="F369" s="79"/>
      <c r="H369" s="80"/>
      <c r="I369" s="80"/>
    </row>
    <row r="370" spans="2:9" x14ac:dyDescent="0.25">
      <c r="B370" s="79"/>
      <c r="C370" s="79"/>
      <c r="E370" s="79"/>
      <c r="F370" s="79"/>
      <c r="H370" s="80"/>
      <c r="I370" s="80"/>
    </row>
    <row r="371" spans="2:9" x14ac:dyDescent="0.25">
      <c r="B371" s="79"/>
      <c r="C371" s="79"/>
      <c r="E371" s="79"/>
      <c r="F371" s="79"/>
      <c r="H371" s="80"/>
      <c r="I371" s="80"/>
    </row>
    <row r="372" spans="2:9" x14ac:dyDescent="0.25">
      <c r="B372" s="79"/>
      <c r="C372" s="79"/>
      <c r="E372" s="79"/>
      <c r="F372" s="79"/>
      <c r="H372" s="80"/>
      <c r="I372" s="80"/>
    </row>
    <row r="373" spans="2:9" x14ac:dyDescent="0.25">
      <c r="B373" s="79"/>
      <c r="C373" s="79"/>
      <c r="E373" s="79"/>
      <c r="F373" s="79"/>
      <c r="H373" s="80"/>
      <c r="I373" s="80"/>
    </row>
    <row r="374" spans="2:9" x14ac:dyDescent="0.25">
      <c r="B374" s="79"/>
      <c r="C374" s="79"/>
      <c r="E374" s="79"/>
      <c r="F374" s="79"/>
      <c r="H374" s="80"/>
      <c r="I374" s="80"/>
    </row>
    <row r="375" spans="2:9" x14ac:dyDescent="0.25">
      <c r="B375" s="79"/>
      <c r="C375" s="79"/>
      <c r="E375" s="79"/>
      <c r="F375" s="79"/>
      <c r="H375" s="80"/>
      <c r="I375" s="80"/>
    </row>
    <row r="376" spans="2:9" x14ac:dyDescent="0.25">
      <c r="B376" s="79"/>
      <c r="C376" s="79"/>
      <c r="E376" s="79"/>
      <c r="F376" s="79"/>
      <c r="H376" s="80"/>
      <c r="I376" s="80"/>
    </row>
    <row r="377" spans="2:9" x14ac:dyDescent="0.25">
      <c r="B377" s="79"/>
      <c r="C377" s="79"/>
      <c r="E377" s="79"/>
      <c r="F377" s="79"/>
      <c r="H377" s="80"/>
      <c r="I377" s="80"/>
    </row>
    <row r="378" spans="2:9" x14ac:dyDescent="0.25">
      <c r="B378" s="79"/>
      <c r="C378" s="79"/>
      <c r="E378" s="79"/>
      <c r="F378" s="79"/>
      <c r="H378" s="80"/>
      <c r="I378" s="80"/>
    </row>
    <row r="379" spans="2:9" x14ac:dyDescent="0.25">
      <c r="B379" s="79"/>
      <c r="C379" s="79"/>
      <c r="E379" s="79"/>
      <c r="F379" s="79"/>
      <c r="H379" s="80"/>
      <c r="I379" s="80"/>
    </row>
    <row r="380" spans="2:9" x14ac:dyDescent="0.25">
      <c r="B380" s="79"/>
      <c r="C380" s="79"/>
      <c r="E380" s="79"/>
      <c r="F380" s="79"/>
      <c r="H380" s="80"/>
      <c r="I380" s="80"/>
    </row>
    <row r="381" spans="2:9" x14ac:dyDescent="0.25">
      <c r="B381" s="79"/>
      <c r="C381" s="79"/>
      <c r="E381" s="79"/>
      <c r="F381" s="79"/>
      <c r="H381" s="80"/>
      <c r="I381" s="80"/>
    </row>
    <row r="382" spans="2:9" x14ac:dyDescent="0.25">
      <c r="B382" s="79"/>
      <c r="C382" s="79"/>
      <c r="E382" s="79"/>
      <c r="F382" s="79"/>
      <c r="H382" s="80"/>
      <c r="I382" s="80"/>
    </row>
    <row r="383" spans="2:9" x14ac:dyDescent="0.25">
      <c r="B383" s="79"/>
      <c r="C383" s="79"/>
      <c r="E383" s="79"/>
      <c r="F383" s="79"/>
      <c r="H383" s="80"/>
      <c r="I383" s="80"/>
    </row>
    <row r="384" spans="2:9" x14ac:dyDescent="0.25">
      <c r="B384" s="79"/>
      <c r="C384" s="79"/>
      <c r="E384" s="79"/>
      <c r="F384" s="79"/>
      <c r="H384" s="80"/>
      <c r="I384" s="80"/>
    </row>
    <row r="385" spans="2:9" x14ac:dyDescent="0.25">
      <c r="B385" s="79"/>
      <c r="C385" s="79"/>
      <c r="E385" s="79"/>
      <c r="F385" s="79"/>
      <c r="H385" s="80"/>
      <c r="I385" s="80"/>
    </row>
    <row r="386" spans="2:9" x14ac:dyDescent="0.25">
      <c r="B386" s="79"/>
      <c r="C386" s="79"/>
      <c r="E386" s="79"/>
      <c r="F386" s="79"/>
      <c r="H386" s="80"/>
      <c r="I386" s="80"/>
    </row>
    <row r="387" spans="2:9" x14ac:dyDescent="0.25">
      <c r="B387" s="79"/>
      <c r="C387" s="79"/>
      <c r="E387" s="79"/>
      <c r="F387" s="79"/>
      <c r="H387" s="80"/>
      <c r="I387" s="80"/>
    </row>
    <row r="388" spans="2:9" x14ac:dyDescent="0.25">
      <c r="B388" s="79"/>
      <c r="C388" s="79"/>
      <c r="E388" s="79"/>
      <c r="F388" s="79"/>
      <c r="H388" s="80"/>
      <c r="I388" s="80"/>
    </row>
    <row r="389" spans="2:9" x14ac:dyDescent="0.25">
      <c r="B389" s="79"/>
      <c r="C389" s="79"/>
      <c r="E389" s="79"/>
      <c r="F389" s="79"/>
      <c r="H389" s="80"/>
      <c r="I389" s="80"/>
    </row>
    <row r="390" spans="2:9" x14ac:dyDescent="0.25">
      <c r="B390" s="79"/>
      <c r="C390" s="79"/>
      <c r="E390" s="79"/>
      <c r="F390" s="79"/>
      <c r="H390" s="80"/>
      <c r="I390" s="80"/>
    </row>
    <row r="391" spans="2:9" x14ac:dyDescent="0.25">
      <c r="B391" s="79"/>
      <c r="C391" s="79"/>
      <c r="E391" s="79"/>
      <c r="F391" s="79"/>
      <c r="H391" s="80"/>
      <c r="I391" s="80"/>
    </row>
    <row r="392" spans="2:9" x14ac:dyDescent="0.25">
      <c r="B392" s="79"/>
      <c r="C392" s="79"/>
      <c r="E392" s="79"/>
      <c r="F392" s="79"/>
      <c r="H392" s="80"/>
      <c r="I392" s="80"/>
    </row>
    <row r="393" spans="2:9" x14ac:dyDescent="0.25">
      <c r="B393" s="79"/>
      <c r="C393" s="79"/>
      <c r="E393" s="79"/>
      <c r="F393" s="79"/>
      <c r="H393" s="80"/>
      <c r="I393" s="80"/>
    </row>
    <row r="394" spans="2:9" x14ac:dyDescent="0.25">
      <c r="B394" s="79"/>
      <c r="C394" s="79"/>
      <c r="E394" s="79"/>
      <c r="F394" s="79"/>
      <c r="H394" s="80"/>
      <c r="I394" s="80"/>
    </row>
    <row r="395" spans="2:9" x14ac:dyDescent="0.25">
      <c r="B395" s="79"/>
      <c r="C395" s="79"/>
      <c r="E395" s="79"/>
      <c r="F395" s="79"/>
      <c r="H395" s="80"/>
      <c r="I395" s="80"/>
    </row>
    <row r="396" spans="2:9" x14ac:dyDescent="0.25">
      <c r="B396" s="79"/>
      <c r="C396" s="79"/>
      <c r="E396" s="79"/>
      <c r="F396" s="79"/>
      <c r="H396" s="80"/>
      <c r="I396" s="80"/>
    </row>
    <row r="397" spans="2:9" x14ac:dyDescent="0.25">
      <c r="B397" s="79"/>
      <c r="C397" s="79"/>
      <c r="E397" s="79"/>
      <c r="F397" s="79"/>
      <c r="H397" s="80"/>
      <c r="I397" s="80"/>
    </row>
    <row r="398" spans="2:9" x14ac:dyDescent="0.25">
      <c r="B398" s="79"/>
      <c r="C398" s="79"/>
      <c r="E398" s="79"/>
      <c r="F398" s="79"/>
      <c r="H398" s="80"/>
      <c r="I398" s="80"/>
    </row>
    <row r="399" spans="2:9" x14ac:dyDescent="0.25">
      <c r="B399" s="79"/>
      <c r="C399" s="79"/>
      <c r="E399" s="79"/>
      <c r="F399" s="79"/>
      <c r="H399" s="80"/>
      <c r="I399" s="80"/>
    </row>
    <row r="400" spans="2:9" x14ac:dyDescent="0.25">
      <c r="B400" s="79"/>
      <c r="C400" s="79"/>
      <c r="E400" s="79"/>
      <c r="F400" s="79"/>
      <c r="H400" s="80"/>
      <c r="I400" s="80"/>
    </row>
    <row r="401" spans="2:9" x14ac:dyDescent="0.25">
      <c r="B401" s="79"/>
      <c r="C401" s="79"/>
      <c r="E401" s="79"/>
      <c r="F401" s="79"/>
      <c r="H401" s="80"/>
      <c r="I401" s="80"/>
    </row>
    <row r="402" spans="2:9" x14ac:dyDescent="0.25">
      <c r="B402" s="79"/>
      <c r="C402" s="79"/>
      <c r="E402" s="79"/>
      <c r="F402" s="79"/>
      <c r="H402" s="80"/>
      <c r="I402" s="80"/>
    </row>
    <row r="403" spans="2:9" x14ac:dyDescent="0.25">
      <c r="B403" s="79"/>
      <c r="C403" s="79"/>
      <c r="E403" s="79"/>
      <c r="F403" s="79"/>
      <c r="H403" s="80"/>
      <c r="I403" s="80"/>
    </row>
    <row r="404" spans="2:9" x14ac:dyDescent="0.25">
      <c r="B404" s="79"/>
      <c r="C404" s="79"/>
      <c r="E404" s="79"/>
      <c r="F404" s="79"/>
      <c r="H404" s="80"/>
      <c r="I404" s="80"/>
    </row>
    <row r="405" spans="2:9" x14ac:dyDescent="0.25">
      <c r="B405" s="79"/>
      <c r="C405" s="79"/>
      <c r="E405" s="79"/>
      <c r="F405" s="79"/>
      <c r="H405" s="80"/>
      <c r="I405" s="80"/>
    </row>
    <row r="406" spans="2:9" x14ac:dyDescent="0.25">
      <c r="B406" s="79"/>
      <c r="C406" s="79"/>
      <c r="E406" s="79"/>
      <c r="F406" s="79"/>
      <c r="H406" s="80"/>
      <c r="I406" s="80"/>
    </row>
    <row r="407" spans="2:9" x14ac:dyDescent="0.25">
      <c r="B407" s="79"/>
      <c r="C407" s="79"/>
      <c r="E407" s="79"/>
      <c r="F407" s="79"/>
      <c r="H407" s="80"/>
      <c r="I407" s="80"/>
    </row>
    <row r="408" spans="2:9" x14ac:dyDescent="0.25">
      <c r="B408" s="79"/>
      <c r="C408" s="79"/>
      <c r="E408" s="79"/>
      <c r="F408" s="79"/>
      <c r="H408" s="80"/>
      <c r="I408" s="80"/>
    </row>
    <row r="409" spans="2:9" x14ac:dyDescent="0.25">
      <c r="B409" s="79"/>
      <c r="C409" s="79"/>
      <c r="E409" s="79"/>
      <c r="F409" s="79"/>
      <c r="H409" s="80"/>
      <c r="I409" s="80"/>
    </row>
    <row r="410" spans="2:9" x14ac:dyDescent="0.25">
      <c r="B410" s="79"/>
      <c r="C410" s="79"/>
      <c r="E410" s="79"/>
      <c r="F410" s="79"/>
      <c r="H410" s="80"/>
      <c r="I410" s="80"/>
    </row>
    <row r="411" spans="2:9" x14ac:dyDescent="0.25">
      <c r="B411" s="79"/>
      <c r="C411" s="79"/>
      <c r="E411" s="79"/>
      <c r="F411" s="79"/>
      <c r="H411" s="80"/>
      <c r="I411" s="80"/>
    </row>
    <row r="412" spans="2:9" x14ac:dyDescent="0.25">
      <c r="B412" s="79"/>
      <c r="C412" s="79"/>
      <c r="E412" s="79"/>
      <c r="F412" s="79"/>
      <c r="H412" s="80"/>
      <c r="I412" s="80"/>
    </row>
    <row r="413" spans="2:9" x14ac:dyDescent="0.25">
      <c r="B413" s="79"/>
      <c r="C413" s="79"/>
      <c r="E413" s="79"/>
      <c r="F413" s="79"/>
      <c r="H413" s="80"/>
      <c r="I413" s="80"/>
    </row>
    <row r="414" spans="2:9" x14ac:dyDescent="0.25">
      <c r="B414" s="79"/>
      <c r="C414" s="79"/>
      <c r="E414" s="79"/>
      <c r="F414" s="79"/>
      <c r="H414" s="80"/>
      <c r="I414" s="80"/>
    </row>
    <row r="415" spans="2:9" x14ac:dyDescent="0.25">
      <c r="B415" s="79"/>
      <c r="C415" s="79"/>
      <c r="E415" s="79"/>
      <c r="F415" s="79"/>
      <c r="H415" s="80"/>
      <c r="I415" s="80"/>
    </row>
    <row r="416" spans="2:9" x14ac:dyDescent="0.25">
      <c r="B416" s="79"/>
      <c r="C416" s="79"/>
      <c r="E416" s="79"/>
      <c r="F416" s="79"/>
      <c r="H416" s="80"/>
      <c r="I416" s="80"/>
    </row>
    <row r="417" spans="2:9" x14ac:dyDescent="0.25">
      <c r="B417" s="79"/>
      <c r="C417" s="79"/>
      <c r="E417" s="79"/>
      <c r="F417" s="79"/>
      <c r="H417" s="80"/>
      <c r="I417" s="80"/>
    </row>
    <row r="418" spans="2:9" x14ac:dyDescent="0.25">
      <c r="B418" s="79"/>
      <c r="C418" s="79"/>
      <c r="E418" s="79"/>
      <c r="F418" s="79"/>
      <c r="H418" s="80"/>
      <c r="I418" s="80"/>
    </row>
    <row r="419" spans="2:9" x14ac:dyDescent="0.25">
      <c r="B419" s="79"/>
      <c r="C419" s="79"/>
      <c r="E419" s="79"/>
      <c r="F419" s="79"/>
      <c r="H419" s="80"/>
      <c r="I419" s="80"/>
    </row>
    <row r="420" spans="2:9" x14ac:dyDescent="0.25">
      <c r="B420" s="79"/>
      <c r="C420" s="79"/>
      <c r="E420" s="79"/>
      <c r="F420" s="79"/>
      <c r="H420" s="80"/>
      <c r="I420" s="80"/>
    </row>
    <row r="421" spans="2:9" x14ac:dyDescent="0.25">
      <c r="B421" s="79"/>
      <c r="C421" s="79"/>
      <c r="E421" s="79"/>
      <c r="F421" s="79"/>
      <c r="H421" s="80"/>
      <c r="I421" s="80"/>
    </row>
    <row r="422" spans="2:9" x14ac:dyDescent="0.25">
      <c r="B422" s="79"/>
      <c r="C422" s="79"/>
      <c r="E422" s="79"/>
      <c r="F422" s="79"/>
      <c r="H422" s="80"/>
      <c r="I422" s="80"/>
    </row>
    <row r="423" spans="2:9" x14ac:dyDescent="0.25">
      <c r="B423" s="79"/>
      <c r="C423" s="79"/>
      <c r="E423" s="79"/>
      <c r="F423" s="79"/>
      <c r="H423" s="80"/>
      <c r="I423" s="80"/>
    </row>
    <row r="424" spans="2:9" x14ac:dyDescent="0.25">
      <c r="B424" s="79"/>
      <c r="C424" s="79"/>
      <c r="E424" s="79"/>
      <c r="F424" s="79"/>
      <c r="H424" s="80"/>
      <c r="I424" s="80"/>
    </row>
    <row r="425" spans="2:9" x14ac:dyDescent="0.25">
      <c r="B425" s="79"/>
      <c r="C425" s="79"/>
      <c r="E425" s="79"/>
      <c r="F425" s="79"/>
      <c r="H425" s="80"/>
      <c r="I425" s="80"/>
    </row>
    <row r="426" spans="2:9" x14ac:dyDescent="0.25">
      <c r="B426" s="79"/>
      <c r="C426" s="79"/>
      <c r="E426" s="79"/>
      <c r="F426" s="79"/>
      <c r="H426" s="80"/>
      <c r="I426" s="80"/>
    </row>
    <row r="427" spans="2:9" x14ac:dyDescent="0.25">
      <c r="B427" s="79"/>
      <c r="C427" s="79"/>
      <c r="E427" s="79"/>
      <c r="F427" s="79"/>
      <c r="H427" s="80"/>
      <c r="I427" s="80"/>
    </row>
    <row r="428" spans="2:9" x14ac:dyDescent="0.25">
      <c r="B428" s="79"/>
      <c r="C428" s="79"/>
      <c r="E428" s="79"/>
      <c r="F428" s="79"/>
      <c r="H428" s="80"/>
      <c r="I428" s="80"/>
    </row>
    <row r="429" spans="2:9" x14ac:dyDescent="0.25">
      <c r="B429" s="79"/>
      <c r="C429" s="79"/>
      <c r="E429" s="79"/>
      <c r="F429" s="79"/>
      <c r="H429" s="80"/>
      <c r="I429" s="80"/>
    </row>
    <row r="430" spans="2:9" x14ac:dyDescent="0.25">
      <c r="B430" s="79"/>
      <c r="C430" s="79"/>
      <c r="E430" s="79"/>
      <c r="F430" s="79"/>
      <c r="H430" s="80"/>
      <c r="I430" s="80"/>
    </row>
    <row r="431" spans="2:9" x14ac:dyDescent="0.25">
      <c r="B431" s="79"/>
      <c r="C431" s="79"/>
      <c r="E431" s="79"/>
      <c r="F431" s="79"/>
      <c r="H431" s="80"/>
      <c r="I431" s="80"/>
    </row>
    <row r="432" spans="2:9" x14ac:dyDescent="0.25">
      <c r="B432" s="79"/>
      <c r="C432" s="79"/>
      <c r="E432" s="79"/>
      <c r="F432" s="79"/>
      <c r="H432" s="80"/>
      <c r="I432" s="80"/>
    </row>
    <row r="433" spans="2:9" x14ac:dyDescent="0.25">
      <c r="B433" s="79"/>
      <c r="C433" s="79"/>
      <c r="E433" s="79"/>
      <c r="F433" s="79"/>
      <c r="H433" s="80"/>
      <c r="I433" s="80"/>
    </row>
    <row r="434" spans="2:9" x14ac:dyDescent="0.25">
      <c r="B434" s="79"/>
      <c r="C434" s="79"/>
      <c r="E434" s="79"/>
      <c r="F434" s="79"/>
      <c r="H434" s="80"/>
      <c r="I434" s="80"/>
    </row>
    <row r="435" spans="2:9" x14ac:dyDescent="0.25">
      <c r="B435" s="79"/>
      <c r="C435" s="79"/>
      <c r="E435" s="79"/>
      <c r="F435" s="79"/>
      <c r="H435" s="80"/>
      <c r="I435" s="80"/>
    </row>
    <row r="436" spans="2:9" x14ac:dyDescent="0.25">
      <c r="B436" s="79"/>
      <c r="C436" s="79"/>
      <c r="E436" s="79"/>
      <c r="F436" s="79"/>
      <c r="H436" s="80"/>
      <c r="I436" s="80"/>
    </row>
    <row r="437" spans="2:9" x14ac:dyDescent="0.25">
      <c r="B437" s="79"/>
      <c r="C437" s="79"/>
      <c r="E437" s="79"/>
      <c r="F437" s="79"/>
      <c r="H437" s="80"/>
      <c r="I437" s="80"/>
    </row>
    <row r="438" spans="2:9" x14ac:dyDescent="0.25">
      <c r="B438" s="79"/>
      <c r="C438" s="79"/>
      <c r="E438" s="79"/>
      <c r="F438" s="79"/>
      <c r="H438" s="80"/>
      <c r="I438" s="80"/>
    </row>
    <row r="439" spans="2:9" x14ac:dyDescent="0.25">
      <c r="B439" s="79"/>
      <c r="C439" s="79"/>
      <c r="E439" s="79"/>
      <c r="F439" s="79"/>
      <c r="H439" s="80"/>
      <c r="I439" s="80"/>
    </row>
    <row r="440" spans="2:9" x14ac:dyDescent="0.25">
      <c r="B440" s="79"/>
      <c r="C440" s="79"/>
      <c r="E440" s="79"/>
      <c r="F440" s="79"/>
      <c r="H440" s="80"/>
      <c r="I440" s="80"/>
    </row>
    <row r="441" spans="2:9" x14ac:dyDescent="0.25">
      <c r="B441" s="79"/>
      <c r="C441" s="79"/>
      <c r="E441" s="79"/>
      <c r="F441" s="79"/>
      <c r="H441" s="80"/>
      <c r="I441" s="80"/>
    </row>
    <row r="442" spans="2:9" x14ac:dyDescent="0.25">
      <c r="B442" s="79"/>
      <c r="C442" s="79"/>
      <c r="E442" s="79"/>
      <c r="F442" s="79"/>
      <c r="H442" s="80"/>
      <c r="I442" s="80"/>
    </row>
    <row r="443" spans="2:9" x14ac:dyDescent="0.25">
      <c r="B443" s="79"/>
      <c r="C443" s="79"/>
      <c r="E443" s="79"/>
      <c r="F443" s="79"/>
      <c r="H443" s="80"/>
      <c r="I443" s="80"/>
    </row>
    <row r="444" spans="2:9" x14ac:dyDescent="0.25">
      <c r="B444" s="79"/>
      <c r="C444" s="79"/>
      <c r="E444" s="79"/>
      <c r="F444" s="79"/>
      <c r="H444" s="80"/>
      <c r="I444" s="80"/>
    </row>
    <row r="445" spans="2:9" x14ac:dyDescent="0.25">
      <c r="B445" s="79"/>
      <c r="C445" s="79"/>
      <c r="E445" s="79"/>
      <c r="F445" s="79"/>
      <c r="H445" s="80"/>
      <c r="I445" s="80"/>
    </row>
    <row r="446" spans="2:9" x14ac:dyDescent="0.25">
      <c r="B446" s="79"/>
      <c r="C446" s="79"/>
      <c r="E446" s="79"/>
      <c r="F446" s="79"/>
      <c r="H446" s="80"/>
      <c r="I446" s="80"/>
    </row>
    <row r="447" spans="2:9" x14ac:dyDescent="0.25">
      <c r="B447" s="79"/>
      <c r="C447" s="79"/>
      <c r="E447" s="79"/>
      <c r="F447" s="79"/>
      <c r="H447" s="80"/>
      <c r="I447" s="80"/>
    </row>
    <row r="448" spans="2:9" x14ac:dyDescent="0.25">
      <c r="B448" s="79"/>
      <c r="C448" s="79"/>
      <c r="E448" s="79"/>
      <c r="F448" s="79"/>
      <c r="H448" s="80"/>
      <c r="I448" s="80"/>
    </row>
    <row r="449" spans="2:9" x14ac:dyDescent="0.25">
      <c r="B449" s="79"/>
      <c r="C449" s="79"/>
      <c r="E449" s="79"/>
      <c r="F449" s="79"/>
      <c r="H449" s="80"/>
      <c r="I449" s="80"/>
    </row>
    <row r="450" spans="2:9" x14ac:dyDescent="0.25">
      <c r="B450" s="79"/>
      <c r="C450" s="79"/>
      <c r="E450" s="79"/>
      <c r="F450" s="79"/>
      <c r="H450" s="80"/>
      <c r="I450" s="80"/>
    </row>
    <row r="451" spans="2:9" x14ac:dyDescent="0.25">
      <c r="B451" s="79"/>
      <c r="C451" s="79"/>
      <c r="E451" s="79"/>
      <c r="F451" s="79"/>
      <c r="H451" s="80"/>
      <c r="I451" s="80"/>
    </row>
    <row r="452" spans="2:9" x14ac:dyDescent="0.25">
      <c r="B452" s="79"/>
      <c r="C452" s="79"/>
      <c r="E452" s="79"/>
      <c r="F452" s="79"/>
      <c r="H452" s="80"/>
      <c r="I452" s="80"/>
    </row>
    <row r="453" spans="2:9" x14ac:dyDescent="0.25">
      <c r="B453" s="79"/>
      <c r="C453" s="79"/>
      <c r="E453" s="79"/>
      <c r="F453" s="79"/>
      <c r="H453" s="80"/>
      <c r="I453" s="80"/>
    </row>
    <row r="454" spans="2:9" x14ac:dyDescent="0.25">
      <c r="B454" s="79"/>
      <c r="C454" s="79"/>
      <c r="E454" s="79"/>
      <c r="F454" s="79"/>
      <c r="H454" s="80"/>
      <c r="I454" s="80"/>
    </row>
    <row r="455" spans="2:9" x14ac:dyDescent="0.25">
      <c r="B455" s="79"/>
      <c r="C455" s="79"/>
      <c r="E455" s="79"/>
      <c r="F455" s="79"/>
      <c r="H455" s="80"/>
      <c r="I455" s="80"/>
    </row>
    <row r="456" spans="2:9" x14ac:dyDescent="0.25">
      <c r="B456" s="79"/>
      <c r="C456" s="79"/>
      <c r="E456" s="79"/>
      <c r="F456" s="79"/>
      <c r="H456" s="80"/>
      <c r="I456" s="80"/>
    </row>
    <row r="457" spans="2:9" x14ac:dyDescent="0.25">
      <c r="B457" s="79"/>
      <c r="C457" s="79"/>
      <c r="E457" s="79"/>
      <c r="F457" s="79"/>
      <c r="H457" s="80"/>
      <c r="I457" s="80"/>
    </row>
    <row r="458" spans="2:9" x14ac:dyDescent="0.25">
      <c r="B458" s="79"/>
      <c r="C458" s="79"/>
      <c r="E458" s="79"/>
      <c r="F458" s="79"/>
      <c r="H458" s="80"/>
      <c r="I458" s="80"/>
    </row>
    <row r="459" spans="2:9" x14ac:dyDescent="0.25">
      <c r="B459" s="79"/>
      <c r="C459" s="79"/>
      <c r="E459" s="79"/>
      <c r="F459" s="79"/>
      <c r="H459" s="80"/>
      <c r="I459" s="80"/>
    </row>
    <row r="460" spans="2:9" x14ac:dyDescent="0.25">
      <c r="B460" s="79"/>
      <c r="C460" s="79"/>
      <c r="E460" s="79"/>
      <c r="F460" s="79"/>
      <c r="H460" s="80"/>
      <c r="I460" s="80"/>
    </row>
    <row r="461" spans="2:9" x14ac:dyDescent="0.25">
      <c r="B461" s="79"/>
      <c r="C461" s="79"/>
      <c r="E461" s="79"/>
      <c r="F461" s="79"/>
      <c r="H461" s="80"/>
      <c r="I461" s="80"/>
    </row>
    <row r="462" spans="2:9" x14ac:dyDescent="0.25">
      <c r="B462" s="79"/>
      <c r="C462" s="79"/>
      <c r="E462" s="79"/>
      <c r="F462" s="79"/>
      <c r="H462" s="80"/>
      <c r="I462" s="80"/>
    </row>
    <row r="463" spans="2:9" x14ac:dyDescent="0.25">
      <c r="B463" s="79"/>
      <c r="C463" s="79"/>
      <c r="E463" s="79"/>
      <c r="F463" s="79"/>
      <c r="H463" s="80"/>
      <c r="I463" s="80"/>
    </row>
    <row r="464" spans="2:9" x14ac:dyDescent="0.25">
      <c r="B464" s="79"/>
      <c r="C464" s="79"/>
      <c r="E464" s="79"/>
      <c r="F464" s="79"/>
      <c r="H464" s="80"/>
      <c r="I464" s="80"/>
    </row>
    <row r="465" spans="2:9" x14ac:dyDescent="0.25">
      <c r="B465" s="79"/>
      <c r="C465" s="79"/>
      <c r="E465" s="79"/>
      <c r="F465" s="79"/>
      <c r="H465" s="80"/>
      <c r="I465" s="80"/>
    </row>
    <row r="466" spans="2:9" x14ac:dyDescent="0.25">
      <c r="B466" s="79"/>
      <c r="C466" s="79"/>
      <c r="E466" s="79"/>
      <c r="F466" s="79"/>
      <c r="H466" s="80"/>
      <c r="I466" s="80"/>
    </row>
    <row r="467" spans="2:9" x14ac:dyDescent="0.25">
      <c r="B467" s="79"/>
      <c r="C467" s="79"/>
      <c r="E467" s="79"/>
      <c r="F467" s="79"/>
      <c r="H467" s="80"/>
      <c r="I467" s="80"/>
    </row>
    <row r="468" spans="2:9" x14ac:dyDescent="0.25">
      <c r="B468" s="79"/>
      <c r="C468" s="79"/>
      <c r="E468" s="79"/>
      <c r="F468" s="79"/>
      <c r="H468" s="80"/>
      <c r="I468" s="80"/>
    </row>
    <row r="469" spans="2:9" x14ac:dyDescent="0.25">
      <c r="B469" s="79"/>
      <c r="C469" s="79"/>
      <c r="E469" s="79"/>
      <c r="F469" s="79"/>
      <c r="H469" s="80"/>
      <c r="I469" s="80"/>
    </row>
    <row r="470" spans="2:9" x14ac:dyDescent="0.25">
      <c r="B470" s="79"/>
      <c r="C470" s="79"/>
      <c r="E470" s="79"/>
      <c r="F470" s="79"/>
      <c r="H470" s="80"/>
      <c r="I470" s="80"/>
    </row>
    <row r="471" spans="2:9" x14ac:dyDescent="0.25">
      <c r="B471" s="79"/>
      <c r="C471" s="79"/>
      <c r="E471" s="79"/>
      <c r="F471" s="79"/>
      <c r="H471" s="80"/>
      <c r="I471" s="80"/>
    </row>
    <row r="472" spans="2:9" x14ac:dyDescent="0.25">
      <c r="B472" s="79"/>
      <c r="C472" s="79"/>
      <c r="E472" s="79"/>
      <c r="F472" s="79"/>
      <c r="H472" s="80"/>
      <c r="I472" s="80"/>
    </row>
    <row r="473" spans="2:9" x14ac:dyDescent="0.25">
      <c r="B473" s="79"/>
      <c r="C473" s="79"/>
      <c r="E473" s="79"/>
      <c r="F473" s="79"/>
      <c r="H473" s="80"/>
      <c r="I473" s="80"/>
    </row>
    <row r="474" spans="2:9" x14ac:dyDescent="0.25">
      <c r="B474" s="79"/>
      <c r="C474" s="79"/>
      <c r="E474" s="79"/>
      <c r="F474" s="79"/>
      <c r="H474" s="80"/>
      <c r="I474" s="80"/>
    </row>
    <row r="475" spans="2:9" x14ac:dyDescent="0.25">
      <c r="B475" s="79"/>
      <c r="C475" s="79"/>
      <c r="E475" s="79"/>
      <c r="F475" s="79"/>
      <c r="H475" s="80"/>
      <c r="I475" s="80"/>
    </row>
    <row r="476" spans="2:9" x14ac:dyDescent="0.25">
      <c r="B476" s="79"/>
      <c r="C476" s="79"/>
      <c r="E476" s="79"/>
      <c r="F476" s="79"/>
      <c r="H476" s="80"/>
      <c r="I476" s="80"/>
    </row>
    <row r="477" spans="2:9" x14ac:dyDescent="0.25">
      <c r="B477" s="79"/>
      <c r="C477" s="79"/>
      <c r="E477" s="79"/>
      <c r="F477" s="79"/>
      <c r="H477" s="80"/>
      <c r="I477" s="80"/>
    </row>
    <row r="478" spans="2:9" x14ac:dyDescent="0.25">
      <c r="B478" s="79"/>
      <c r="C478" s="79"/>
      <c r="E478" s="79"/>
      <c r="F478" s="79"/>
      <c r="H478" s="80"/>
      <c r="I478" s="80"/>
    </row>
    <row r="479" spans="2:9" x14ac:dyDescent="0.25">
      <c r="B479" s="79"/>
      <c r="C479" s="79"/>
      <c r="E479" s="79"/>
      <c r="F479" s="79"/>
      <c r="H479" s="80"/>
      <c r="I479" s="80"/>
    </row>
    <row r="480" spans="2:9" x14ac:dyDescent="0.25">
      <c r="B480" s="79"/>
      <c r="C480" s="79"/>
      <c r="E480" s="79"/>
      <c r="F480" s="79"/>
      <c r="H480" s="80"/>
      <c r="I480" s="80"/>
    </row>
    <row r="481" spans="2:9" x14ac:dyDescent="0.25">
      <c r="B481" s="79"/>
      <c r="C481" s="79"/>
      <c r="E481" s="79"/>
      <c r="F481" s="79"/>
      <c r="H481" s="80"/>
      <c r="I481" s="80"/>
    </row>
    <row r="482" spans="2:9" x14ac:dyDescent="0.25">
      <c r="B482" s="79"/>
      <c r="C482" s="79"/>
      <c r="E482" s="79"/>
      <c r="F482" s="79"/>
      <c r="H482" s="80"/>
      <c r="I482" s="80"/>
    </row>
    <row r="483" spans="2:9" x14ac:dyDescent="0.25">
      <c r="B483" s="79"/>
      <c r="C483" s="79"/>
      <c r="E483" s="79"/>
      <c r="F483" s="79"/>
      <c r="H483" s="80"/>
      <c r="I483" s="80"/>
    </row>
    <row r="484" spans="2:9" x14ac:dyDescent="0.25">
      <c r="B484" s="79"/>
      <c r="C484" s="79"/>
      <c r="E484" s="79"/>
      <c r="F484" s="79"/>
      <c r="H484" s="80"/>
      <c r="I484" s="80"/>
    </row>
    <row r="485" spans="2:9" x14ac:dyDescent="0.25">
      <c r="B485" s="79"/>
      <c r="C485" s="79"/>
      <c r="E485" s="79"/>
      <c r="F485" s="79"/>
      <c r="H485" s="80"/>
      <c r="I485" s="80"/>
    </row>
    <row r="486" spans="2:9" x14ac:dyDescent="0.25">
      <c r="B486" s="79"/>
      <c r="C486" s="79"/>
      <c r="E486" s="79"/>
      <c r="F486" s="79"/>
      <c r="H486" s="80"/>
      <c r="I486" s="80"/>
    </row>
    <row r="487" spans="2:9" x14ac:dyDescent="0.25">
      <c r="B487" s="79"/>
      <c r="C487" s="79"/>
      <c r="E487" s="79"/>
      <c r="F487" s="79"/>
      <c r="H487" s="80"/>
      <c r="I487" s="80"/>
    </row>
    <row r="488" spans="2:9" x14ac:dyDescent="0.25">
      <c r="B488" s="79"/>
      <c r="C488" s="79"/>
      <c r="E488" s="79"/>
      <c r="F488" s="79"/>
      <c r="H488" s="80"/>
      <c r="I488" s="80"/>
    </row>
    <row r="489" spans="2:9" x14ac:dyDescent="0.25">
      <c r="B489" s="79"/>
      <c r="C489" s="79"/>
      <c r="E489" s="79"/>
      <c r="F489" s="79"/>
      <c r="H489" s="80"/>
      <c r="I489" s="80"/>
    </row>
    <row r="490" spans="2:9" x14ac:dyDescent="0.25">
      <c r="B490" s="79"/>
      <c r="C490" s="79"/>
      <c r="E490" s="79"/>
      <c r="F490" s="79"/>
      <c r="H490" s="80"/>
      <c r="I490" s="80"/>
    </row>
    <row r="491" spans="2:9" x14ac:dyDescent="0.25">
      <c r="B491" s="79"/>
      <c r="C491" s="79"/>
      <c r="E491" s="79"/>
      <c r="F491" s="79"/>
      <c r="H491" s="80"/>
      <c r="I491" s="80"/>
    </row>
    <row r="492" spans="2:9" x14ac:dyDescent="0.25">
      <c r="B492" s="79"/>
      <c r="C492" s="79"/>
      <c r="E492" s="79"/>
      <c r="F492" s="79"/>
      <c r="H492" s="80"/>
      <c r="I492" s="80"/>
    </row>
    <row r="493" spans="2:9" x14ac:dyDescent="0.25">
      <c r="B493" s="79"/>
      <c r="C493" s="79"/>
      <c r="E493" s="79"/>
      <c r="F493" s="79"/>
      <c r="H493" s="80"/>
      <c r="I493" s="80"/>
    </row>
    <row r="494" spans="2:9" x14ac:dyDescent="0.25">
      <c r="B494" s="79"/>
      <c r="C494" s="79"/>
      <c r="E494" s="79"/>
      <c r="F494" s="79"/>
      <c r="H494" s="80"/>
      <c r="I494" s="80"/>
    </row>
    <row r="495" spans="2:9" x14ac:dyDescent="0.25">
      <c r="B495" s="79"/>
      <c r="C495" s="79"/>
      <c r="E495" s="79"/>
      <c r="F495" s="79"/>
      <c r="H495" s="80"/>
      <c r="I495" s="80"/>
    </row>
    <row r="496" spans="2:9" x14ac:dyDescent="0.25">
      <c r="B496" s="79"/>
      <c r="C496" s="79"/>
      <c r="E496" s="79"/>
      <c r="F496" s="79"/>
      <c r="H496" s="80"/>
      <c r="I496" s="80"/>
    </row>
    <row r="497" spans="2:9" x14ac:dyDescent="0.25">
      <c r="B497" s="79"/>
      <c r="C497" s="79"/>
      <c r="E497" s="79"/>
      <c r="F497" s="79"/>
      <c r="H497" s="80"/>
      <c r="I497" s="80"/>
    </row>
    <row r="498" spans="2:9" x14ac:dyDescent="0.25">
      <c r="B498" s="79"/>
      <c r="C498" s="79"/>
      <c r="E498" s="79"/>
      <c r="F498" s="79"/>
      <c r="H498" s="80"/>
      <c r="I498" s="80"/>
    </row>
    <row r="499" spans="2:9" x14ac:dyDescent="0.25">
      <c r="B499" s="79"/>
      <c r="C499" s="79"/>
      <c r="E499" s="79"/>
      <c r="F499" s="79"/>
      <c r="H499" s="80"/>
      <c r="I499" s="80"/>
    </row>
    <row r="500" spans="2:9" x14ac:dyDescent="0.25">
      <c r="B500" s="79"/>
      <c r="C500" s="79"/>
      <c r="E500" s="79"/>
      <c r="F500" s="79"/>
      <c r="H500" s="80"/>
      <c r="I500" s="80"/>
    </row>
    <row r="501" spans="2:9" x14ac:dyDescent="0.25">
      <c r="B501" s="79"/>
      <c r="C501" s="79"/>
      <c r="E501" s="79"/>
      <c r="F501" s="79"/>
      <c r="H501" s="80"/>
      <c r="I501" s="80"/>
    </row>
    <row r="502" spans="2:9" x14ac:dyDescent="0.25">
      <c r="B502" s="79"/>
      <c r="C502" s="79"/>
      <c r="E502" s="79"/>
      <c r="F502" s="79"/>
      <c r="H502" s="80"/>
      <c r="I502" s="80"/>
    </row>
    <row r="503" spans="2:9" x14ac:dyDescent="0.25">
      <c r="B503" s="79"/>
      <c r="C503" s="79"/>
      <c r="E503" s="79"/>
      <c r="F503" s="79"/>
      <c r="H503" s="80"/>
      <c r="I503" s="80"/>
    </row>
    <row r="504" spans="2:9" x14ac:dyDescent="0.25">
      <c r="B504" s="79"/>
      <c r="C504" s="79"/>
      <c r="E504" s="79"/>
      <c r="F504" s="79"/>
      <c r="H504" s="80"/>
      <c r="I504" s="80"/>
    </row>
    <row r="505" spans="2:9" x14ac:dyDescent="0.25">
      <c r="B505" s="79"/>
      <c r="C505" s="79"/>
      <c r="E505" s="79"/>
      <c r="F505" s="79"/>
      <c r="H505" s="80"/>
      <c r="I505" s="80"/>
    </row>
    <row r="506" spans="2:9" x14ac:dyDescent="0.25">
      <c r="B506" s="79"/>
      <c r="C506" s="79"/>
      <c r="E506" s="79"/>
      <c r="F506" s="79"/>
      <c r="H506" s="80"/>
      <c r="I506" s="80"/>
    </row>
    <row r="507" spans="2:9" x14ac:dyDescent="0.25">
      <c r="B507" s="79"/>
      <c r="C507" s="79"/>
      <c r="E507" s="79"/>
      <c r="F507" s="79"/>
      <c r="H507" s="80"/>
      <c r="I507" s="80"/>
    </row>
    <row r="508" spans="2:9" x14ac:dyDescent="0.25">
      <c r="B508" s="79"/>
      <c r="C508" s="79"/>
      <c r="E508" s="79"/>
      <c r="F508" s="79"/>
      <c r="H508" s="80"/>
      <c r="I508" s="80"/>
    </row>
    <row r="509" spans="2:9" x14ac:dyDescent="0.25">
      <c r="B509" s="79"/>
      <c r="C509" s="79"/>
      <c r="E509" s="79"/>
      <c r="F509" s="79"/>
      <c r="H509" s="80"/>
      <c r="I509" s="80"/>
    </row>
    <row r="510" spans="2:9" x14ac:dyDescent="0.25">
      <c r="B510" s="79"/>
      <c r="C510" s="79"/>
      <c r="E510" s="79"/>
      <c r="F510" s="79"/>
      <c r="H510" s="80"/>
      <c r="I510" s="80"/>
    </row>
    <row r="511" spans="2:9" x14ac:dyDescent="0.25">
      <c r="B511" s="79"/>
      <c r="C511" s="79"/>
      <c r="E511" s="79"/>
      <c r="F511" s="79"/>
      <c r="H511" s="80"/>
      <c r="I511" s="80"/>
    </row>
    <row r="512" spans="2:9" x14ac:dyDescent="0.25">
      <c r="B512" s="79"/>
      <c r="C512" s="79"/>
      <c r="E512" s="79"/>
      <c r="F512" s="79"/>
      <c r="H512" s="80"/>
      <c r="I512" s="80"/>
    </row>
    <row r="513" spans="2:9" x14ac:dyDescent="0.25">
      <c r="B513" s="79"/>
      <c r="C513" s="79"/>
      <c r="E513" s="79"/>
      <c r="F513" s="79"/>
      <c r="H513" s="80"/>
      <c r="I513" s="80"/>
    </row>
    <row r="514" spans="2:9" x14ac:dyDescent="0.25">
      <c r="B514" s="79"/>
      <c r="C514" s="79"/>
      <c r="E514" s="79"/>
      <c r="F514" s="79"/>
      <c r="H514" s="80"/>
      <c r="I514" s="80"/>
    </row>
    <row r="515" spans="2:9" x14ac:dyDescent="0.25">
      <c r="B515" s="79"/>
      <c r="C515" s="79"/>
      <c r="E515" s="79"/>
      <c r="F515" s="79"/>
      <c r="H515" s="80"/>
      <c r="I515" s="80"/>
    </row>
    <row r="516" spans="2:9" x14ac:dyDescent="0.25">
      <c r="B516" s="79"/>
      <c r="C516" s="79"/>
      <c r="E516" s="79"/>
      <c r="F516" s="79"/>
      <c r="H516" s="80"/>
      <c r="I516" s="80"/>
    </row>
    <row r="517" spans="2:9" x14ac:dyDescent="0.25">
      <c r="B517" s="79"/>
      <c r="C517" s="79"/>
      <c r="E517" s="79"/>
      <c r="F517" s="79"/>
      <c r="H517" s="80"/>
      <c r="I517" s="80"/>
    </row>
    <row r="518" spans="2:9" x14ac:dyDescent="0.25">
      <c r="B518" s="79"/>
      <c r="C518" s="79"/>
      <c r="E518" s="79"/>
      <c r="F518" s="79"/>
      <c r="H518" s="80"/>
      <c r="I518" s="80"/>
    </row>
    <row r="519" spans="2:9" x14ac:dyDescent="0.25">
      <c r="B519" s="79"/>
      <c r="C519" s="79"/>
      <c r="E519" s="79"/>
      <c r="F519" s="79"/>
      <c r="H519" s="80"/>
      <c r="I519" s="80"/>
    </row>
    <row r="520" spans="2:9" x14ac:dyDescent="0.25">
      <c r="B520" s="79"/>
      <c r="C520" s="79"/>
      <c r="E520" s="79"/>
      <c r="F520" s="79"/>
      <c r="H520" s="80"/>
      <c r="I520" s="80"/>
    </row>
    <row r="521" spans="2:9" x14ac:dyDescent="0.25">
      <c r="B521" s="79"/>
      <c r="C521" s="79"/>
      <c r="E521" s="79"/>
      <c r="F521" s="79"/>
      <c r="H521" s="80"/>
      <c r="I521" s="80"/>
    </row>
    <row r="522" spans="2:9" x14ac:dyDescent="0.25">
      <c r="B522" s="79"/>
      <c r="C522" s="79"/>
      <c r="E522" s="79"/>
      <c r="F522" s="79"/>
      <c r="H522" s="80"/>
      <c r="I522" s="80"/>
    </row>
    <row r="523" spans="2:9" x14ac:dyDescent="0.25">
      <c r="B523" s="79"/>
      <c r="C523" s="79"/>
      <c r="E523" s="79"/>
      <c r="F523" s="79"/>
      <c r="H523" s="80"/>
      <c r="I523" s="80"/>
    </row>
    <row r="524" spans="2:9" x14ac:dyDescent="0.25">
      <c r="B524" s="79"/>
      <c r="C524" s="79"/>
      <c r="E524" s="79"/>
      <c r="F524" s="79"/>
      <c r="H524" s="80"/>
      <c r="I524" s="80"/>
    </row>
    <row r="525" spans="2:9" x14ac:dyDescent="0.25">
      <c r="B525" s="79"/>
      <c r="C525" s="79"/>
      <c r="E525" s="79"/>
      <c r="F525" s="79"/>
      <c r="H525" s="80"/>
      <c r="I525" s="80"/>
    </row>
    <row r="526" spans="2:9" x14ac:dyDescent="0.25">
      <c r="B526" s="79"/>
      <c r="C526" s="79"/>
      <c r="E526" s="79"/>
      <c r="F526" s="79"/>
      <c r="H526" s="80"/>
      <c r="I526" s="80"/>
    </row>
    <row r="527" spans="2:9" x14ac:dyDescent="0.25">
      <c r="B527" s="79"/>
      <c r="C527" s="79"/>
      <c r="E527" s="79"/>
      <c r="F527" s="79"/>
      <c r="H527" s="80"/>
      <c r="I527" s="80"/>
    </row>
    <row r="528" spans="2:9" x14ac:dyDescent="0.25">
      <c r="B528" s="79"/>
      <c r="C528" s="79"/>
      <c r="E528" s="79"/>
      <c r="F528" s="79"/>
      <c r="H528" s="80"/>
      <c r="I528" s="80"/>
    </row>
    <row r="529" spans="2:9" x14ac:dyDescent="0.25">
      <c r="B529" s="79"/>
      <c r="C529" s="79"/>
      <c r="E529" s="79"/>
      <c r="F529" s="79"/>
      <c r="H529" s="80"/>
      <c r="I529" s="80"/>
    </row>
    <row r="530" spans="2:9" x14ac:dyDescent="0.25">
      <c r="B530" s="79"/>
      <c r="C530" s="79"/>
      <c r="E530" s="79"/>
      <c r="F530" s="79"/>
      <c r="H530" s="80"/>
      <c r="I530" s="80"/>
    </row>
    <row r="531" spans="2:9" x14ac:dyDescent="0.25">
      <c r="B531" s="79"/>
      <c r="C531" s="79"/>
      <c r="E531" s="79"/>
      <c r="F531" s="79"/>
      <c r="H531" s="80"/>
      <c r="I531" s="80"/>
    </row>
    <row r="532" spans="2:9" x14ac:dyDescent="0.25">
      <c r="B532" s="79"/>
      <c r="C532" s="79"/>
      <c r="E532" s="79"/>
      <c r="F532" s="79"/>
      <c r="H532" s="80"/>
      <c r="I532" s="80"/>
    </row>
    <row r="533" spans="2:9" x14ac:dyDescent="0.25">
      <c r="B533" s="79"/>
      <c r="C533" s="79"/>
      <c r="E533" s="79"/>
      <c r="F533" s="79"/>
      <c r="H533" s="80"/>
      <c r="I533" s="80"/>
    </row>
    <row r="534" spans="2:9" x14ac:dyDescent="0.25">
      <c r="B534" s="79"/>
      <c r="C534" s="79"/>
      <c r="E534" s="79"/>
      <c r="F534" s="79"/>
      <c r="H534" s="80"/>
      <c r="I534" s="80"/>
    </row>
    <row r="535" spans="2:9" x14ac:dyDescent="0.25">
      <c r="B535" s="79"/>
      <c r="C535" s="79"/>
      <c r="E535" s="79"/>
      <c r="F535" s="79"/>
      <c r="H535" s="80"/>
      <c r="I535" s="80"/>
    </row>
    <row r="536" spans="2:9" x14ac:dyDescent="0.25">
      <c r="B536" s="79"/>
      <c r="C536" s="79"/>
      <c r="E536" s="79"/>
      <c r="F536" s="79"/>
      <c r="H536" s="80"/>
      <c r="I536" s="80"/>
    </row>
    <row r="537" spans="2:9" x14ac:dyDescent="0.25">
      <c r="B537" s="79"/>
      <c r="C537" s="79"/>
      <c r="E537" s="79"/>
      <c r="F537" s="79"/>
      <c r="H537" s="80"/>
      <c r="I537" s="80"/>
    </row>
    <row r="538" spans="2:9" x14ac:dyDescent="0.25">
      <c r="B538" s="79"/>
      <c r="C538" s="79"/>
      <c r="E538" s="79"/>
      <c r="F538" s="79"/>
      <c r="H538" s="80"/>
      <c r="I538" s="80"/>
    </row>
    <row r="539" spans="2:9" x14ac:dyDescent="0.25">
      <c r="B539" s="79"/>
      <c r="C539" s="79"/>
      <c r="E539" s="79"/>
      <c r="F539" s="79"/>
      <c r="H539" s="80"/>
      <c r="I539" s="80"/>
    </row>
    <row r="540" spans="2:9" x14ac:dyDescent="0.25">
      <c r="B540" s="79"/>
      <c r="C540" s="79"/>
      <c r="E540" s="79"/>
      <c r="F540" s="79"/>
      <c r="H540" s="80"/>
      <c r="I540" s="80"/>
    </row>
    <row r="541" spans="2:9" x14ac:dyDescent="0.25">
      <c r="B541" s="79"/>
      <c r="C541" s="79"/>
      <c r="E541" s="79"/>
      <c r="F541" s="79"/>
      <c r="H541" s="80"/>
      <c r="I541" s="80"/>
    </row>
    <row r="542" spans="2:9" x14ac:dyDescent="0.25">
      <c r="B542" s="79"/>
      <c r="C542" s="79"/>
      <c r="E542" s="79"/>
      <c r="F542" s="79"/>
      <c r="H542" s="80"/>
      <c r="I542" s="80"/>
    </row>
    <row r="543" spans="2:9" x14ac:dyDescent="0.25">
      <c r="B543" s="79"/>
      <c r="C543" s="79"/>
      <c r="E543" s="79"/>
      <c r="F543" s="79"/>
      <c r="H543" s="80"/>
      <c r="I543" s="80"/>
    </row>
    <row r="544" spans="2:9" x14ac:dyDescent="0.25">
      <c r="B544" s="79"/>
      <c r="C544" s="79"/>
      <c r="E544" s="79"/>
      <c r="F544" s="79"/>
      <c r="H544" s="80"/>
      <c r="I544" s="80"/>
    </row>
    <row r="545" spans="2:9" x14ac:dyDescent="0.25">
      <c r="B545" s="79"/>
      <c r="C545" s="79"/>
      <c r="E545" s="79"/>
      <c r="F545" s="79"/>
      <c r="H545" s="80"/>
      <c r="I545" s="80"/>
    </row>
    <row r="546" spans="2:9" x14ac:dyDescent="0.25">
      <c r="B546" s="79"/>
      <c r="C546" s="79"/>
      <c r="E546" s="79"/>
      <c r="F546" s="79"/>
      <c r="H546" s="80"/>
      <c r="I546" s="80"/>
    </row>
    <row r="547" spans="2:9" x14ac:dyDescent="0.25">
      <c r="B547" s="79"/>
      <c r="C547" s="79"/>
      <c r="E547" s="79"/>
      <c r="F547" s="79"/>
      <c r="H547" s="80"/>
      <c r="I547" s="80"/>
    </row>
    <row r="548" spans="2:9" x14ac:dyDescent="0.25">
      <c r="B548" s="79"/>
      <c r="C548" s="79"/>
      <c r="E548" s="79"/>
      <c r="F548" s="79"/>
      <c r="H548" s="80"/>
      <c r="I548" s="80"/>
    </row>
    <row r="549" spans="2:9" x14ac:dyDescent="0.25">
      <c r="B549" s="79"/>
      <c r="C549" s="79"/>
      <c r="E549" s="79"/>
      <c r="F549" s="79"/>
      <c r="H549" s="80"/>
      <c r="I549" s="80"/>
    </row>
    <row r="550" spans="2:9" x14ac:dyDescent="0.25">
      <c r="B550" s="79"/>
      <c r="C550" s="79"/>
      <c r="E550" s="79"/>
      <c r="F550" s="79"/>
      <c r="H550" s="80"/>
      <c r="I550" s="80"/>
    </row>
    <row r="551" spans="2:9" x14ac:dyDescent="0.25">
      <c r="B551" s="79"/>
      <c r="C551" s="79"/>
      <c r="E551" s="79"/>
      <c r="F551" s="79"/>
      <c r="H551" s="80"/>
      <c r="I551" s="80"/>
    </row>
    <row r="552" spans="2:9" x14ac:dyDescent="0.25">
      <c r="B552" s="79"/>
      <c r="C552" s="79"/>
      <c r="E552" s="79"/>
      <c r="F552" s="79"/>
      <c r="H552" s="80"/>
      <c r="I552" s="80"/>
    </row>
    <row r="553" spans="2:9" x14ac:dyDescent="0.25">
      <c r="B553" s="79"/>
      <c r="C553" s="79"/>
      <c r="E553" s="79"/>
      <c r="F553" s="79"/>
      <c r="H553" s="80"/>
      <c r="I553" s="80"/>
    </row>
    <row r="554" spans="2:9" x14ac:dyDescent="0.25">
      <c r="B554" s="79"/>
      <c r="C554" s="79"/>
      <c r="E554" s="79"/>
      <c r="F554" s="79"/>
      <c r="H554" s="80"/>
      <c r="I554" s="80"/>
    </row>
    <row r="555" spans="2:9" x14ac:dyDescent="0.25">
      <c r="B555" s="79"/>
      <c r="C555" s="79"/>
      <c r="E555" s="79"/>
      <c r="F555" s="79"/>
      <c r="H555" s="80"/>
      <c r="I555" s="80"/>
    </row>
    <row r="556" spans="2:9" x14ac:dyDescent="0.25">
      <c r="B556" s="79"/>
      <c r="C556" s="79"/>
      <c r="E556" s="79"/>
      <c r="F556" s="79"/>
      <c r="H556" s="80"/>
      <c r="I556" s="80"/>
    </row>
    <row r="557" spans="2:9" x14ac:dyDescent="0.25">
      <c r="B557" s="79"/>
      <c r="C557" s="79"/>
      <c r="E557" s="79"/>
      <c r="F557" s="79"/>
      <c r="H557" s="80"/>
      <c r="I557" s="80"/>
    </row>
    <row r="558" spans="2:9" x14ac:dyDescent="0.25">
      <c r="B558" s="79"/>
      <c r="C558" s="79"/>
      <c r="E558" s="79"/>
      <c r="F558" s="79"/>
      <c r="H558" s="80"/>
      <c r="I558" s="80"/>
    </row>
    <row r="559" spans="2:9" x14ac:dyDescent="0.25">
      <c r="B559" s="79"/>
      <c r="C559" s="79"/>
      <c r="E559" s="79"/>
      <c r="F559" s="79"/>
      <c r="H559" s="80"/>
      <c r="I559" s="80"/>
    </row>
    <row r="560" spans="2:9" x14ac:dyDescent="0.25">
      <c r="B560" s="79"/>
      <c r="C560" s="79"/>
      <c r="E560" s="79"/>
      <c r="F560" s="79"/>
      <c r="H560" s="80"/>
      <c r="I560" s="80"/>
    </row>
    <row r="561" spans="2:9" x14ac:dyDescent="0.25">
      <c r="B561" s="79"/>
      <c r="C561" s="79"/>
      <c r="E561" s="79"/>
      <c r="F561" s="79"/>
      <c r="H561" s="80"/>
      <c r="I561" s="80"/>
    </row>
    <row r="562" spans="2:9" x14ac:dyDescent="0.25">
      <c r="B562" s="79"/>
      <c r="C562" s="79"/>
      <c r="E562" s="79"/>
      <c r="F562" s="79"/>
      <c r="H562" s="80"/>
      <c r="I562" s="80"/>
    </row>
    <row r="563" spans="2:9" x14ac:dyDescent="0.25">
      <c r="B563" s="79"/>
      <c r="C563" s="79"/>
      <c r="E563" s="79"/>
      <c r="F563" s="79"/>
      <c r="H563" s="80"/>
      <c r="I563" s="80"/>
    </row>
    <row r="564" spans="2:9" x14ac:dyDescent="0.25">
      <c r="B564" s="79"/>
      <c r="C564" s="79"/>
      <c r="E564" s="79"/>
      <c r="F564" s="79"/>
      <c r="H564" s="80"/>
      <c r="I564" s="80"/>
    </row>
    <row r="565" spans="2:9" x14ac:dyDescent="0.25">
      <c r="B565" s="79"/>
      <c r="C565" s="79"/>
      <c r="E565" s="79"/>
      <c r="F565" s="79"/>
      <c r="H565" s="80"/>
      <c r="I565" s="80"/>
    </row>
    <row r="566" spans="2:9" x14ac:dyDescent="0.25">
      <c r="B566" s="79"/>
      <c r="C566" s="79"/>
      <c r="E566" s="79"/>
      <c r="F566" s="79"/>
      <c r="H566" s="80"/>
      <c r="I566" s="80"/>
    </row>
    <row r="567" spans="2:9" x14ac:dyDescent="0.25">
      <c r="B567" s="79"/>
      <c r="C567" s="79"/>
      <c r="E567" s="79"/>
      <c r="F567" s="79"/>
      <c r="H567" s="80"/>
      <c r="I567" s="80"/>
    </row>
    <row r="568" spans="2:9" x14ac:dyDescent="0.25">
      <c r="B568" s="79"/>
      <c r="C568" s="79"/>
      <c r="E568" s="79"/>
      <c r="F568" s="79"/>
      <c r="H568" s="80"/>
      <c r="I568" s="80"/>
    </row>
    <row r="569" spans="2:9" x14ac:dyDescent="0.25">
      <c r="B569" s="79"/>
      <c r="C569" s="79"/>
      <c r="E569" s="79"/>
      <c r="F569" s="79"/>
      <c r="H569" s="80"/>
      <c r="I569" s="80"/>
    </row>
    <row r="570" spans="2:9" x14ac:dyDescent="0.25">
      <c r="B570" s="79"/>
      <c r="C570" s="79"/>
      <c r="E570" s="79"/>
      <c r="F570" s="79"/>
      <c r="H570" s="80"/>
      <c r="I570" s="80"/>
    </row>
    <row r="571" spans="2:9" x14ac:dyDescent="0.25">
      <c r="B571" s="79"/>
      <c r="C571" s="79"/>
      <c r="E571" s="79"/>
      <c r="F571" s="79"/>
      <c r="H571" s="80"/>
      <c r="I571" s="80"/>
    </row>
    <row r="572" spans="2:9" x14ac:dyDescent="0.25">
      <c r="B572" s="79"/>
      <c r="C572" s="79"/>
      <c r="E572" s="79"/>
      <c r="F572" s="79"/>
      <c r="H572" s="80"/>
      <c r="I572" s="80"/>
    </row>
    <row r="573" spans="2:9" x14ac:dyDescent="0.25">
      <c r="B573" s="79"/>
      <c r="C573" s="79"/>
      <c r="E573" s="79"/>
      <c r="F573" s="79"/>
      <c r="H573" s="80"/>
      <c r="I573" s="80"/>
    </row>
    <row r="574" spans="2:9" x14ac:dyDescent="0.25">
      <c r="B574" s="79"/>
      <c r="C574" s="79"/>
      <c r="E574" s="79"/>
      <c r="F574" s="79"/>
      <c r="H574" s="80"/>
      <c r="I574" s="80"/>
    </row>
    <row r="575" spans="2:9" x14ac:dyDescent="0.25">
      <c r="B575" s="79"/>
      <c r="C575" s="79"/>
      <c r="E575" s="79"/>
      <c r="F575" s="79"/>
      <c r="H575" s="80"/>
      <c r="I575" s="80"/>
    </row>
    <row r="576" spans="2:9" x14ac:dyDescent="0.25">
      <c r="B576" s="79"/>
      <c r="C576" s="79"/>
      <c r="E576" s="79"/>
      <c r="F576" s="79"/>
      <c r="H576" s="80"/>
      <c r="I576" s="80"/>
    </row>
    <row r="577" spans="2:9" x14ac:dyDescent="0.25">
      <c r="B577" s="79"/>
      <c r="C577" s="79"/>
      <c r="E577" s="79"/>
      <c r="F577" s="79"/>
      <c r="H577" s="80"/>
      <c r="I577" s="80"/>
    </row>
    <row r="578" spans="2:9" x14ac:dyDescent="0.25">
      <c r="B578" s="79"/>
      <c r="C578" s="79"/>
      <c r="E578" s="79"/>
      <c r="F578" s="79"/>
      <c r="H578" s="80"/>
      <c r="I578" s="80"/>
    </row>
    <row r="579" spans="2:9" x14ac:dyDescent="0.25">
      <c r="B579" s="79"/>
      <c r="C579" s="79"/>
      <c r="E579" s="79"/>
      <c r="F579" s="79"/>
      <c r="H579" s="80"/>
      <c r="I579" s="80"/>
    </row>
    <row r="580" spans="2:9" x14ac:dyDescent="0.25">
      <c r="B580" s="79"/>
      <c r="C580" s="79"/>
      <c r="E580" s="79"/>
      <c r="F580" s="79"/>
      <c r="H580" s="80"/>
      <c r="I580" s="80"/>
    </row>
    <row r="581" spans="2:9" x14ac:dyDescent="0.25">
      <c r="B581" s="79"/>
      <c r="C581" s="79"/>
      <c r="E581" s="79"/>
      <c r="F581" s="79"/>
      <c r="H581" s="80"/>
      <c r="I581" s="80"/>
    </row>
    <row r="582" spans="2:9" x14ac:dyDescent="0.25">
      <c r="B582" s="79"/>
      <c r="C582" s="79"/>
      <c r="E582" s="79"/>
      <c r="F582" s="79"/>
      <c r="H582" s="80"/>
      <c r="I582" s="80"/>
    </row>
    <row r="583" spans="2:9" x14ac:dyDescent="0.25">
      <c r="B583" s="79"/>
      <c r="C583" s="79"/>
      <c r="E583" s="79"/>
      <c r="F583" s="79"/>
      <c r="H583" s="80"/>
      <c r="I583" s="80"/>
    </row>
    <row r="584" spans="2:9" x14ac:dyDescent="0.25">
      <c r="B584" s="79"/>
      <c r="C584" s="79"/>
      <c r="E584" s="79"/>
      <c r="F584" s="79"/>
      <c r="H584" s="80"/>
      <c r="I584" s="80"/>
    </row>
    <row r="585" spans="2:9" x14ac:dyDescent="0.25">
      <c r="B585" s="79"/>
      <c r="C585" s="79"/>
      <c r="E585" s="79"/>
      <c r="F585" s="79"/>
      <c r="H585" s="80"/>
      <c r="I585" s="80"/>
    </row>
    <row r="586" spans="2:9" x14ac:dyDescent="0.25">
      <c r="B586" s="79"/>
      <c r="C586" s="79"/>
      <c r="E586" s="79"/>
      <c r="F586" s="79"/>
      <c r="H586" s="80"/>
      <c r="I586" s="80"/>
    </row>
    <row r="587" spans="2:9" x14ac:dyDescent="0.25">
      <c r="B587" s="79"/>
      <c r="C587" s="79"/>
      <c r="E587" s="79"/>
      <c r="F587" s="79"/>
      <c r="H587" s="80"/>
      <c r="I587" s="80"/>
    </row>
    <row r="588" spans="2:9" x14ac:dyDescent="0.25">
      <c r="B588" s="79"/>
      <c r="C588" s="79"/>
      <c r="E588" s="79"/>
      <c r="F588" s="79"/>
      <c r="H588" s="80"/>
      <c r="I588" s="80"/>
    </row>
    <row r="589" spans="2:9" x14ac:dyDescent="0.25">
      <c r="B589" s="79"/>
      <c r="C589" s="79"/>
      <c r="E589" s="79"/>
      <c r="F589" s="79"/>
      <c r="H589" s="80"/>
      <c r="I589" s="80"/>
    </row>
    <row r="590" spans="2:9" x14ac:dyDescent="0.25">
      <c r="B590" s="79"/>
      <c r="C590" s="79"/>
      <c r="E590" s="79"/>
      <c r="F590" s="79"/>
      <c r="H590" s="80"/>
      <c r="I590" s="80"/>
    </row>
    <row r="591" spans="2:9" x14ac:dyDescent="0.25">
      <c r="B591" s="79"/>
      <c r="C591" s="79"/>
      <c r="E591" s="79"/>
      <c r="F591" s="79"/>
      <c r="H591" s="80"/>
      <c r="I591" s="80"/>
    </row>
    <row r="592" spans="2:9" x14ac:dyDescent="0.25">
      <c r="B592" s="79"/>
      <c r="C592" s="79"/>
      <c r="E592" s="79"/>
      <c r="F592" s="79"/>
      <c r="H592" s="80"/>
      <c r="I592" s="80"/>
    </row>
    <row r="593" spans="2:9" x14ac:dyDescent="0.25">
      <c r="B593" s="79"/>
      <c r="C593" s="79"/>
      <c r="E593" s="79"/>
      <c r="F593" s="79"/>
      <c r="H593" s="80"/>
      <c r="I593" s="80"/>
    </row>
    <row r="594" spans="2:9" x14ac:dyDescent="0.25">
      <c r="B594" s="79"/>
      <c r="C594" s="79"/>
      <c r="E594" s="79"/>
      <c r="F594" s="79"/>
      <c r="H594" s="80"/>
      <c r="I594" s="80"/>
    </row>
    <row r="595" spans="2:9" x14ac:dyDescent="0.25">
      <c r="B595" s="79"/>
      <c r="C595" s="79"/>
      <c r="E595" s="79"/>
      <c r="F595" s="79"/>
      <c r="H595" s="80"/>
      <c r="I595" s="80"/>
    </row>
    <row r="596" spans="2:9" x14ac:dyDescent="0.25">
      <c r="B596" s="79"/>
      <c r="C596" s="79"/>
      <c r="E596" s="79"/>
      <c r="F596" s="79"/>
      <c r="H596" s="80"/>
      <c r="I596" s="80"/>
    </row>
    <row r="597" spans="2:9" x14ac:dyDescent="0.25">
      <c r="B597" s="79"/>
      <c r="C597" s="79"/>
      <c r="E597" s="79"/>
      <c r="F597" s="79"/>
      <c r="H597" s="80"/>
      <c r="I597" s="80"/>
    </row>
    <row r="598" spans="2:9" x14ac:dyDescent="0.25">
      <c r="B598" s="79"/>
      <c r="C598" s="79"/>
      <c r="E598" s="79"/>
      <c r="F598" s="79"/>
      <c r="H598" s="80"/>
      <c r="I598" s="80"/>
    </row>
    <row r="599" spans="2:9" x14ac:dyDescent="0.25">
      <c r="B599" s="79"/>
      <c r="C599" s="79"/>
      <c r="E599" s="79"/>
      <c r="F599" s="79"/>
      <c r="H599" s="80"/>
      <c r="I599" s="80"/>
    </row>
    <row r="600" spans="2:9" x14ac:dyDescent="0.25">
      <c r="B600" s="79"/>
      <c r="C600" s="79"/>
      <c r="E600" s="79"/>
      <c r="F600" s="79"/>
      <c r="H600" s="80"/>
      <c r="I600" s="80"/>
    </row>
    <row r="601" spans="2:9" x14ac:dyDescent="0.25">
      <c r="B601" s="79"/>
      <c r="C601" s="79"/>
      <c r="E601" s="79"/>
      <c r="F601" s="79"/>
      <c r="H601" s="80"/>
      <c r="I601" s="80"/>
    </row>
    <row r="602" spans="2:9" x14ac:dyDescent="0.25">
      <c r="B602" s="79"/>
      <c r="C602" s="79"/>
      <c r="E602" s="79"/>
      <c r="F602" s="79"/>
      <c r="H602" s="80"/>
      <c r="I602" s="80"/>
    </row>
    <row r="603" spans="2:9" x14ac:dyDescent="0.25">
      <c r="B603" s="79"/>
      <c r="C603" s="79"/>
      <c r="E603" s="79"/>
      <c r="F603" s="79"/>
      <c r="H603" s="80"/>
      <c r="I603" s="80"/>
    </row>
    <row r="604" spans="2:9" x14ac:dyDescent="0.25">
      <c r="B604" s="79"/>
      <c r="C604" s="79"/>
      <c r="E604" s="79"/>
      <c r="F604" s="79"/>
      <c r="H604" s="80"/>
      <c r="I604" s="80"/>
    </row>
    <row r="605" spans="2:9" x14ac:dyDescent="0.25">
      <c r="B605" s="79"/>
      <c r="C605" s="79"/>
      <c r="E605" s="79"/>
      <c r="F605" s="79"/>
      <c r="H605" s="80"/>
      <c r="I605" s="80"/>
    </row>
    <row r="606" spans="2:9" x14ac:dyDescent="0.25">
      <c r="B606" s="79"/>
      <c r="C606" s="79"/>
      <c r="E606" s="79"/>
      <c r="F606" s="79"/>
      <c r="H606" s="80"/>
      <c r="I606" s="80"/>
    </row>
    <row r="607" spans="2:9" x14ac:dyDescent="0.25">
      <c r="B607" s="79"/>
      <c r="C607" s="79"/>
      <c r="E607" s="79"/>
      <c r="F607" s="79"/>
      <c r="H607" s="80"/>
      <c r="I607" s="80"/>
    </row>
    <row r="608" spans="2:9" x14ac:dyDescent="0.25">
      <c r="B608" s="79"/>
      <c r="C608" s="79"/>
      <c r="E608" s="79"/>
      <c r="F608" s="79"/>
      <c r="H608" s="80"/>
      <c r="I608" s="80"/>
    </row>
    <row r="609" spans="2:9" x14ac:dyDescent="0.25">
      <c r="B609" s="79"/>
      <c r="C609" s="79"/>
      <c r="E609" s="79"/>
      <c r="F609" s="79"/>
      <c r="H609" s="80"/>
      <c r="I609" s="80"/>
    </row>
    <row r="610" spans="2:9" x14ac:dyDescent="0.25">
      <c r="B610" s="79"/>
      <c r="C610" s="79"/>
      <c r="E610" s="79"/>
      <c r="F610" s="79"/>
      <c r="H610" s="80"/>
      <c r="I610" s="80"/>
    </row>
    <row r="611" spans="2:9" x14ac:dyDescent="0.25">
      <c r="B611" s="79"/>
      <c r="C611" s="79"/>
      <c r="E611" s="79"/>
      <c r="F611" s="79"/>
      <c r="H611" s="80"/>
      <c r="I611" s="80"/>
    </row>
    <row r="612" spans="2:9" x14ac:dyDescent="0.25">
      <c r="B612" s="79"/>
      <c r="C612" s="79"/>
      <c r="E612" s="79"/>
      <c r="F612" s="79"/>
      <c r="H612" s="80"/>
      <c r="I612" s="80"/>
    </row>
    <row r="613" spans="2:9" x14ac:dyDescent="0.25">
      <c r="B613" s="79"/>
      <c r="C613" s="79"/>
      <c r="E613" s="79"/>
      <c r="F613" s="79"/>
      <c r="H613" s="80"/>
      <c r="I613" s="80"/>
    </row>
    <row r="614" spans="2:9" x14ac:dyDescent="0.25">
      <c r="B614" s="79"/>
      <c r="C614" s="79"/>
      <c r="E614" s="79"/>
      <c r="F614" s="79"/>
      <c r="H614" s="80"/>
      <c r="I614" s="80"/>
    </row>
    <row r="615" spans="2:9" x14ac:dyDescent="0.25">
      <c r="B615" s="79"/>
      <c r="C615" s="79"/>
      <c r="E615" s="79"/>
      <c r="F615" s="79"/>
      <c r="H615" s="80"/>
      <c r="I615" s="80"/>
    </row>
    <row r="616" spans="2:9" x14ac:dyDescent="0.25">
      <c r="B616" s="79"/>
      <c r="C616" s="79"/>
      <c r="E616" s="79"/>
      <c r="F616" s="79"/>
      <c r="H616" s="80"/>
      <c r="I616" s="80"/>
    </row>
    <row r="617" spans="2:9" x14ac:dyDescent="0.25">
      <c r="B617" s="79"/>
      <c r="C617" s="79"/>
      <c r="E617" s="79"/>
      <c r="F617" s="79"/>
      <c r="H617" s="80"/>
      <c r="I617" s="80"/>
    </row>
    <row r="618" spans="2:9" x14ac:dyDescent="0.25">
      <c r="B618" s="79"/>
      <c r="C618" s="79"/>
      <c r="E618" s="79"/>
      <c r="F618" s="79"/>
      <c r="H618" s="80"/>
      <c r="I618" s="80"/>
    </row>
    <row r="619" spans="2:9" x14ac:dyDescent="0.25">
      <c r="B619" s="79"/>
      <c r="C619" s="79"/>
      <c r="E619" s="79"/>
      <c r="F619" s="79"/>
      <c r="H619" s="80"/>
      <c r="I619" s="80"/>
    </row>
    <row r="620" spans="2:9" x14ac:dyDescent="0.25">
      <c r="B620" s="79"/>
      <c r="C620" s="79"/>
      <c r="E620" s="79"/>
      <c r="F620" s="79"/>
      <c r="H620" s="80"/>
      <c r="I620" s="80"/>
    </row>
    <row r="621" spans="2:9" x14ac:dyDescent="0.25">
      <c r="B621" s="79"/>
      <c r="C621" s="79"/>
      <c r="E621" s="79"/>
      <c r="F621" s="79"/>
      <c r="H621" s="80"/>
      <c r="I621" s="80"/>
    </row>
    <row r="622" spans="2:9" x14ac:dyDescent="0.25">
      <c r="B622" s="79"/>
      <c r="C622" s="79"/>
      <c r="E622" s="79"/>
      <c r="F622" s="79"/>
      <c r="H622" s="80"/>
      <c r="I622" s="80"/>
    </row>
    <row r="623" spans="2:9" x14ac:dyDescent="0.25">
      <c r="B623" s="79"/>
      <c r="C623" s="79"/>
      <c r="E623" s="79"/>
      <c r="F623" s="79"/>
      <c r="H623" s="80"/>
      <c r="I623" s="80"/>
    </row>
    <row r="624" spans="2:9" x14ac:dyDescent="0.25">
      <c r="B624" s="79"/>
      <c r="C624" s="79"/>
      <c r="E624" s="79"/>
      <c r="F624" s="79"/>
      <c r="H624" s="80"/>
      <c r="I624" s="80"/>
    </row>
    <row r="625" spans="2:9" x14ac:dyDescent="0.25">
      <c r="B625" s="79"/>
      <c r="C625" s="79"/>
      <c r="E625" s="79"/>
      <c r="F625" s="79"/>
      <c r="H625" s="80"/>
      <c r="I625" s="80"/>
    </row>
    <row r="626" spans="2:9" x14ac:dyDescent="0.25">
      <c r="B626" s="79"/>
      <c r="C626" s="79"/>
      <c r="E626" s="79"/>
      <c r="F626" s="79"/>
      <c r="H626" s="80"/>
      <c r="I626" s="80"/>
    </row>
    <row r="627" spans="2:9" x14ac:dyDescent="0.25">
      <c r="B627" s="79"/>
      <c r="C627" s="79"/>
      <c r="E627" s="79"/>
      <c r="F627" s="79"/>
      <c r="H627" s="80"/>
      <c r="I627" s="80"/>
    </row>
    <row r="628" spans="2:9" x14ac:dyDescent="0.25">
      <c r="B628" s="79"/>
      <c r="C628" s="79"/>
      <c r="E628" s="79"/>
      <c r="F628" s="79"/>
      <c r="H628" s="80"/>
      <c r="I628" s="80"/>
    </row>
    <row r="629" spans="2:9" x14ac:dyDescent="0.25">
      <c r="B629" s="79"/>
      <c r="C629" s="79"/>
      <c r="E629" s="79"/>
      <c r="F629" s="79"/>
      <c r="H629" s="80"/>
      <c r="I629" s="80"/>
    </row>
    <row r="630" spans="2:9" x14ac:dyDescent="0.25">
      <c r="B630" s="79"/>
      <c r="C630" s="79"/>
      <c r="E630" s="79"/>
      <c r="F630" s="79"/>
      <c r="H630" s="80"/>
      <c r="I630" s="80"/>
    </row>
    <row r="631" spans="2:9" x14ac:dyDescent="0.25">
      <c r="B631" s="79"/>
      <c r="C631" s="79"/>
      <c r="E631" s="79"/>
      <c r="F631" s="79"/>
      <c r="H631" s="80"/>
      <c r="I631" s="80"/>
    </row>
    <row r="632" spans="2:9" x14ac:dyDescent="0.25">
      <c r="B632" s="79"/>
      <c r="C632" s="79"/>
      <c r="E632" s="79"/>
      <c r="F632" s="79"/>
      <c r="H632" s="80"/>
      <c r="I632" s="80"/>
    </row>
    <row r="633" spans="2:9" x14ac:dyDescent="0.25">
      <c r="B633" s="79"/>
      <c r="C633" s="79"/>
      <c r="E633" s="79"/>
      <c r="F633" s="79"/>
      <c r="H633" s="80"/>
      <c r="I633" s="80"/>
    </row>
    <row r="634" spans="2:9" x14ac:dyDescent="0.25">
      <c r="B634" s="79"/>
      <c r="C634" s="79"/>
      <c r="E634" s="79"/>
      <c r="F634" s="79"/>
      <c r="H634" s="80"/>
      <c r="I634" s="80"/>
    </row>
    <row r="635" spans="2:9" x14ac:dyDescent="0.25">
      <c r="B635" s="79"/>
      <c r="C635" s="79"/>
      <c r="E635" s="79"/>
      <c r="F635" s="79"/>
      <c r="H635" s="80"/>
      <c r="I635" s="80"/>
    </row>
    <row r="636" spans="2:9" x14ac:dyDescent="0.25">
      <c r="B636" s="79"/>
      <c r="C636" s="79"/>
      <c r="E636" s="79"/>
      <c r="F636" s="79"/>
      <c r="H636" s="80"/>
      <c r="I636" s="80"/>
    </row>
    <row r="637" spans="2:9" x14ac:dyDescent="0.25">
      <c r="B637" s="79"/>
      <c r="C637" s="79"/>
      <c r="E637" s="79"/>
      <c r="F637" s="79"/>
      <c r="H637" s="80"/>
      <c r="I637" s="80"/>
    </row>
    <row r="638" spans="2:9" x14ac:dyDescent="0.25">
      <c r="B638" s="79"/>
      <c r="C638" s="79"/>
      <c r="E638" s="79"/>
      <c r="F638" s="79"/>
      <c r="H638" s="80"/>
      <c r="I638" s="80"/>
    </row>
    <row r="639" spans="2:9" x14ac:dyDescent="0.25">
      <c r="B639" s="79"/>
      <c r="C639" s="79"/>
      <c r="E639" s="79"/>
      <c r="F639" s="79"/>
      <c r="H639" s="80"/>
      <c r="I639" s="80"/>
    </row>
    <row r="640" spans="2:9" x14ac:dyDescent="0.25">
      <c r="B640" s="79"/>
      <c r="C640" s="79"/>
      <c r="E640" s="79"/>
      <c r="F640" s="79"/>
      <c r="H640" s="80"/>
      <c r="I640" s="80"/>
    </row>
    <row r="641" spans="2:9" x14ac:dyDescent="0.25">
      <c r="B641" s="79"/>
      <c r="C641" s="79"/>
      <c r="E641" s="79"/>
      <c r="F641" s="79"/>
      <c r="H641" s="80"/>
      <c r="I641" s="80"/>
    </row>
    <row r="642" spans="2:9" x14ac:dyDescent="0.25">
      <c r="B642" s="79"/>
      <c r="C642" s="79"/>
      <c r="E642" s="79"/>
      <c r="F642" s="79"/>
      <c r="H642" s="80"/>
      <c r="I642" s="80"/>
    </row>
    <row r="643" spans="2:9" x14ac:dyDescent="0.25">
      <c r="B643" s="79"/>
      <c r="C643" s="79"/>
      <c r="E643" s="79"/>
      <c r="F643" s="79"/>
      <c r="H643" s="80"/>
      <c r="I643" s="80"/>
    </row>
    <row r="644" spans="2:9" x14ac:dyDescent="0.25">
      <c r="B644" s="79"/>
      <c r="C644" s="79"/>
      <c r="E644" s="79"/>
      <c r="F644" s="79"/>
      <c r="H644" s="80"/>
      <c r="I644" s="80"/>
    </row>
    <row r="645" spans="2:9" x14ac:dyDescent="0.25">
      <c r="B645" s="79"/>
      <c r="C645" s="79"/>
      <c r="E645" s="79"/>
      <c r="F645" s="79"/>
      <c r="H645" s="80"/>
      <c r="I645" s="80"/>
    </row>
    <row r="646" spans="2:9" x14ac:dyDescent="0.25">
      <c r="B646" s="79"/>
      <c r="C646" s="79"/>
      <c r="E646" s="79"/>
      <c r="F646" s="79"/>
      <c r="H646" s="80"/>
      <c r="I646" s="80"/>
    </row>
    <row r="647" spans="2:9" x14ac:dyDescent="0.25">
      <c r="B647" s="79"/>
      <c r="C647" s="79"/>
      <c r="E647" s="79"/>
      <c r="F647" s="79"/>
      <c r="H647" s="80"/>
      <c r="I647" s="80"/>
    </row>
    <row r="648" spans="2:9" x14ac:dyDescent="0.25">
      <c r="B648" s="79"/>
      <c r="C648" s="79"/>
      <c r="E648" s="79"/>
      <c r="F648" s="79"/>
      <c r="H648" s="80"/>
      <c r="I648" s="80"/>
    </row>
    <row r="649" spans="2:9" x14ac:dyDescent="0.25">
      <c r="B649" s="79"/>
      <c r="C649" s="79"/>
      <c r="E649" s="79"/>
      <c r="F649" s="79"/>
      <c r="H649" s="80"/>
      <c r="I649" s="80"/>
    </row>
    <row r="650" spans="2:9" x14ac:dyDescent="0.25">
      <c r="B650" s="79"/>
      <c r="C650" s="79"/>
      <c r="E650" s="79"/>
      <c r="F650" s="79"/>
      <c r="H650" s="80"/>
      <c r="I650" s="80"/>
    </row>
    <row r="651" spans="2:9" x14ac:dyDescent="0.25">
      <c r="B651" s="79"/>
      <c r="C651" s="79"/>
      <c r="E651" s="79"/>
      <c r="F651" s="79"/>
      <c r="H651" s="80"/>
      <c r="I651" s="80"/>
    </row>
    <row r="652" spans="2:9" x14ac:dyDescent="0.25">
      <c r="B652" s="79"/>
      <c r="C652" s="79"/>
      <c r="E652" s="79"/>
      <c r="F652" s="79"/>
      <c r="H652" s="80"/>
      <c r="I652" s="80"/>
    </row>
    <row r="653" spans="2:9" x14ac:dyDescent="0.25">
      <c r="B653" s="79"/>
      <c r="C653" s="79"/>
      <c r="E653" s="79"/>
      <c r="F653" s="79"/>
      <c r="H653" s="80"/>
      <c r="I653" s="80"/>
    </row>
    <row r="654" spans="2:9" x14ac:dyDescent="0.25">
      <c r="B654" s="79"/>
      <c r="C654" s="79"/>
      <c r="E654" s="79"/>
      <c r="F654" s="79"/>
      <c r="H654" s="80"/>
      <c r="I654" s="80"/>
    </row>
    <row r="655" spans="2:9" x14ac:dyDescent="0.25">
      <c r="B655" s="79"/>
      <c r="C655" s="79"/>
      <c r="E655" s="79"/>
      <c r="F655" s="79"/>
      <c r="H655" s="80"/>
      <c r="I655" s="80"/>
    </row>
    <row r="656" spans="2:9" x14ac:dyDescent="0.25">
      <c r="B656" s="79"/>
      <c r="C656" s="79"/>
      <c r="E656" s="79"/>
      <c r="F656" s="79"/>
      <c r="H656" s="80"/>
      <c r="I656" s="80"/>
    </row>
    <row r="657" spans="2:9" x14ac:dyDescent="0.25">
      <c r="B657" s="79"/>
      <c r="C657" s="79"/>
      <c r="E657" s="79"/>
      <c r="F657" s="79"/>
      <c r="H657" s="80"/>
      <c r="I657" s="80"/>
    </row>
    <row r="658" spans="2:9" x14ac:dyDescent="0.25">
      <c r="B658" s="79"/>
      <c r="C658" s="79"/>
      <c r="E658" s="79"/>
      <c r="F658" s="79"/>
      <c r="H658" s="80"/>
      <c r="I658" s="80"/>
    </row>
    <row r="659" spans="2:9" x14ac:dyDescent="0.25">
      <c r="B659" s="79"/>
      <c r="C659" s="79"/>
      <c r="E659" s="79"/>
      <c r="F659" s="79"/>
      <c r="H659" s="80"/>
      <c r="I659" s="80"/>
    </row>
    <row r="660" spans="2:9" x14ac:dyDescent="0.25">
      <c r="B660" s="79"/>
      <c r="C660" s="79"/>
      <c r="E660" s="79"/>
      <c r="F660" s="79"/>
      <c r="H660" s="80"/>
      <c r="I660" s="80"/>
    </row>
    <row r="661" spans="2:9" x14ac:dyDescent="0.25">
      <c r="B661" s="79"/>
      <c r="C661" s="79"/>
      <c r="E661" s="79"/>
      <c r="F661" s="79"/>
      <c r="H661" s="80"/>
      <c r="I661" s="80"/>
    </row>
    <row r="662" spans="2:9" x14ac:dyDescent="0.25">
      <c r="B662" s="79"/>
      <c r="C662" s="79"/>
      <c r="E662" s="79"/>
      <c r="F662" s="79"/>
      <c r="H662" s="80"/>
      <c r="I662" s="80"/>
    </row>
    <row r="663" spans="2:9" x14ac:dyDescent="0.25">
      <c r="B663" s="79"/>
      <c r="C663" s="79"/>
      <c r="E663" s="79"/>
      <c r="F663" s="79"/>
      <c r="H663" s="80"/>
      <c r="I663" s="80"/>
    </row>
    <row r="664" spans="2:9" x14ac:dyDescent="0.25">
      <c r="B664" s="79"/>
      <c r="C664" s="79"/>
      <c r="E664" s="79"/>
      <c r="F664" s="79"/>
      <c r="H664" s="80"/>
      <c r="I664" s="80"/>
    </row>
    <row r="665" spans="2:9" x14ac:dyDescent="0.25">
      <c r="B665" s="79"/>
      <c r="C665" s="79"/>
      <c r="E665" s="79"/>
      <c r="F665" s="79"/>
      <c r="H665" s="80"/>
      <c r="I665" s="80"/>
    </row>
    <row r="666" spans="2:9" x14ac:dyDescent="0.25">
      <c r="B666" s="79"/>
      <c r="C666" s="79"/>
      <c r="E666" s="79"/>
      <c r="F666" s="79"/>
      <c r="H666" s="80"/>
      <c r="I666" s="80"/>
    </row>
    <row r="667" spans="2:9" x14ac:dyDescent="0.25">
      <c r="B667" s="79"/>
      <c r="C667" s="79"/>
      <c r="E667" s="79"/>
      <c r="F667" s="79"/>
      <c r="H667" s="80"/>
      <c r="I667" s="80"/>
    </row>
    <row r="668" spans="2:9" x14ac:dyDescent="0.25">
      <c r="B668" s="79"/>
      <c r="C668" s="79"/>
      <c r="E668" s="79"/>
      <c r="F668" s="79"/>
      <c r="H668" s="80"/>
      <c r="I668" s="80"/>
    </row>
    <row r="669" spans="2:9" x14ac:dyDescent="0.25">
      <c r="B669" s="79"/>
      <c r="C669" s="79"/>
      <c r="E669" s="79"/>
      <c r="F669" s="79"/>
      <c r="H669" s="80"/>
      <c r="I669" s="80"/>
    </row>
    <row r="670" spans="2:9" x14ac:dyDescent="0.25">
      <c r="B670" s="79"/>
      <c r="C670" s="79"/>
      <c r="E670" s="79"/>
      <c r="F670" s="79"/>
      <c r="H670" s="80"/>
      <c r="I670" s="80"/>
    </row>
    <row r="671" spans="2:9" x14ac:dyDescent="0.25">
      <c r="B671" s="79"/>
      <c r="C671" s="79"/>
      <c r="E671" s="79"/>
      <c r="F671" s="79"/>
      <c r="H671" s="80"/>
      <c r="I671" s="80"/>
    </row>
    <row r="672" spans="2:9" x14ac:dyDescent="0.25">
      <c r="B672" s="79"/>
      <c r="C672" s="79"/>
      <c r="E672" s="79"/>
      <c r="F672" s="79"/>
      <c r="H672" s="80"/>
      <c r="I672" s="80"/>
    </row>
    <row r="673" spans="2:9" x14ac:dyDescent="0.25">
      <c r="B673" s="79"/>
      <c r="C673" s="79"/>
      <c r="E673" s="79"/>
      <c r="F673" s="79"/>
      <c r="H673" s="80"/>
      <c r="I673" s="80"/>
    </row>
    <row r="674" spans="2:9" x14ac:dyDescent="0.25">
      <c r="B674" s="79"/>
      <c r="C674" s="79"/>
      <c r="E674" s="79"/>
      <c r="F674" s="79"/>
      <c r="H674" s="80"/>
      <c r="I674" s="80"/>
    </row>
    <row r="675" spans="2:9" x14ac:dyDescent="0.25">
      <c r="B675" s="79"/>
      <c r="C675" s="79"/>
      <c r="E675" s="79"/>
      <c r="F675" s="79"/>
      <c r="H675" s="80"/>
      <c r="I675" s="80"/>
    </row>
    <row r="676" spans="2:9" x14ac:dyDescent="0.25">
      <c r="B676" s="79"/>
      <c r="C676" s="79"/>
      <c r="E676" s="79"/>
      <c r="F676" s="79"/>
      <c r="H676" s="80"/>
      <c r="I676" s="80"/>
    </row>
    <row r="677" spans="2:9" x14ac:dyDescent="0.25">
      <c r="B677" s="79"/>
      <c r="C677" s="79"/>
      <c r="E677" s="79"/>
      <c r="F677" s="79"/>
      <c r="H677" s="80"/>
      <c r="I677" s="80"/>
    </row>
    <row r="678" spans="2:9" x14ac:dyDescent="0.25">
      <c r="B678" s="79"/>
      <c r="C678" s="79"/>
      <c r="E678" s="79"/>
      <c r="F678" s="79"/>
      <c r="H678" s="80"/>
      <c r="I678" s="80"/>
    </row>
    <row r="679" spans="2:9" x14ac:dyDescent="0.25">
      <c r="B679" s="79"/>
      <c r="C679" s="79"/>
      <c r="E679" s="79"/>
      <c r="F679" s="79"/>
      <c r="H679" s="80"/>
      <c r="I679" s="80"/>
    </row>
    <row r="680" spans="2:9" x14ac:dyDescent="0.25">
      <c r="B680" s="79"/>
      <c r="C680" s="79"/>
      <c r="E680" s="79"/>
      <c r="F680" s="79"/>
      <c r="H680" s="80"/>
      <c r="I680" s="80"/>
    </row>
    <row r="681" spans="2:9" x14ac:dyDescent="0.25">
      <c r="B681" s="79"/>
      <c r="C681" s="79"/>
      <c r="E681" s="79"/>
      <c r="F681" s="79"/>
      <c r="H681" s="80"/>
      <c r="I681" s="80"/>
    </row>
    <row r="682" spans="2:9" x14ac:dyDescent="0.25">
      <c r="B682" s="79"/>
      <c r="C682" s="79"/>
      <c r="E682" s="79"/>
      <c r="F682" s="79"/>
      <c r="H682" s="80"/>
      <c r="I682" s="80"/>
    </row>
    <row r="683" spans="2:9" x14ac:dyDescent="0.25">
      <c r="B683" s="79"/>
      <c r="C683" s="79"/>
      <c r="E683" s="79"/>
      <c r="F683" s="79"/>
      <c r="H683" s="80"/>
      <c r="I683" s="80"/>
    </row>
    <row r="684" spans="2:9" x14ac:dyDescent="0.25">
      <c r="B684" s="79"/>
      <c r="C684" s="79"/>
      <c r="E684" s="79"/>
      <c r="F684" s="79"/>
      <c r="H684" s="80"/>
      <c r="I684" s="80"/>
    </row>
    <row r="685" spans="2:9" x14ac:dyDescent="0.25">
      <c r="B685" s="79"/>
      <c r="C685" s="79"/>
      <c r="E685" s="79"/>
      <c r="F685" s="79"/>
      <c r="H685" s="80"/>
      <c r="I685" s="80"/>
    </row>
    <row r="686" spans="2:9" x14ac:dyDescent="0.25">
      <c r="B686" s="79"/>
      <c r="C686" s="79"/>
      <c r="E686" s="79"/>
      <c r="F686" s="79"/>
      <c r="H686" s="80"/>
      <c r="I686" s="80"/>
    </row>
    <row r="687" spans="2:9" x14ac:dyDescent="0.25">
      <c r="B687" s="79"/>
      <c r="C687" s="79"/>
      <c r="E687" s="79"/>
      <c r="F687" s="79"/>
      <c r="H687" s="80"/>
      <c r="I687" s="80"/>
    </row>
    <row r="688" spans="2:9" x14ac:dyDescent="0.25">
      <c r="B688" s="79"/>
      <c r="C688" s="79"/>
      <c r="E688" s="79"/>
      <c r="F688" s="79"/>
      <c r="H688" s="80"/>
      <c r="I688" s="80"/>
    </row>
    <row r="689" spans="2:9" x14ac:dyDescent="0.25">
      <c r="B689" s="79"/>
      <c r="C689" s="79"/>
      <c r="E689" s="79"/>
      <c r="F689" s="79"/>
      <c r="H689" s="80"/>
      <c r="I689" s="80"/>
    </row>
    <row r="690" spans="2:9" x14ac:dyDescent="0.25">
      <c r="B690" s="79"/>
      <c r="C690" s="79"/>
      <c r="E690" s="79"/>
      <c r="F690" s="79"/>
      <c r="H690" s="80"/>
      <c r="I690" s="80"/>
    </row>
    <row r="691" spans="2:9" x14ac:dyDescent="0.25">
      <c r="B691" s="79"/>
      <c r="C691" s="79"/>
      <c r="E691" s="79"/>
      <c r="F691" s="79"/>
      <c r="H691" s="80"/>
      <c r="I691" s="80"/>
    </row>
    <row r="692" spans="2:9" x14ac:dyDescent="0.25">
      <c r="B692" s="79"/>
      <c r="C692" s="79"/>
      <c r="E692" s="79"/>
      <c r="F692" s="79"/>
      <c r="H692" s="80"/>
      <c r="I692" s="80"/>
    </row>
    <row r="693" spans="2:9" x14ac:dyDescent="0.25">
      <c r="B693" s="79"/>
      <c r="C693" s="79"/>
      <c r="E693" s="79"/>
      <c r="F693" s="79"/>
      <c r="H693" s="80"/>
      <c r="I693" s="80"/>
    </row>
    <row r="694" spans="2:9" x14ac:dyDescent="0.25">
      <c r="B694" s="79"/>
      <c r="C694" s="79"/>
      <c r="E694" s="79"/>
      <c r="F694" s="79"/>
      <c r="H694" s="80"/>
      <c r="I694" s="80"/>
    </row>
    <row r="695" spans="2:9" x14ac:dyDescent="0.25">
      <c r="B695" s="79"/>
      <c r="C695" s="79"/>
      <c r="E695" s="79"/>
      <c r="F695" s="79"/>
      <c r="H695" s="80"/>
      <c r="I695" s="80"/>
    </row>
    <row r="696" spans="2:9" x14ac:dyDescent="0.25">
      <c r="B696" s="79"/>
      <c r="C696" s="79"/>
      <c r="E696" s="79"/>
      <c r="F696" s="79"/>
      <c r="H696" s="80"/>
      <c r="I696" s="80"/>
    </row>
    <row r="697" spans="2:9" x14ac:dyDescent="0.25">
      <c r="B697" s="79"/>
      <c r="C697" s="79"/>
      <c r="E697" s="79"/>
      <c r="F697" s="79"/>
      <c r="H697" s="80"/>
      <c r="I697" s="80"/>
    </row>
    <row r="698" spans="2:9" x14ac:dyDescent="0.25">
      <c r="B698" s="79"/>
      <c r="C698" s="79"/>
      <c r="E698" s="79"/>
      <c r="F698" s="79"/>
      <c r="H698" s="80"/>
      <c r="I698" s="80"/>
    </row>
    <row r="699" spans="2:9" x14ac:dyDescent="0.25">
      <c r="B699" s="79"/>
      <c r="C699" s="79"/>
      <c r="E699" s="79"/>
      <c r="F699" s="79"/>
      <c r="H699" s="80"/>
      <c r="I699" s="80"/>
    </row>
    <row r="700" spans="2:9" x14ac:dyDescent="0.25">
      <c r="B700" s="79"/>
      <c r="C700" s="79"/>
      <c r="E700" s="79"/>
      <c r="F700" s="79"/>
      <c r="H700" s="80"/>
      <c r="I700" s="80"/>
    </row>
    <row r="701" spans="2:9" x14ac:dyDescent="0.25">
      <c r="B701" s="79"/>
      <c r="C701" s="79"/>
      <c r="E701" s="79"/>
      <c r="F701" s="79"/>
      <c r="H701" s="80"/>
      <c r="I701" s="80"/>
    </row>
    <row r="702" spans="2:9" x14ac:dyDescent="0.25">
      <c r="B702" s="79"/>
      <c r="C702" s="79"/>
      <c r="E702" s="79"/>
      <c r="F702" s="79"/>
      <c r="H702" s="80"/>
      <c r="I702" s="80"/>
    </row>
    <row r="703" spans="2:9" x14ac:dyDescent="0.25">
      <c r="B703" s="79"/>
      <c r="C703" s="79"/>
      <c r="E703" s="79"/>
      <c r="F703" s="79"/>
      <c r="H703" s="80"/>
      <c r="I703" s="80"/>
    </row>
    <row r="704" spans="2:9" x14ac:dyDescent="0.25">
      <c r="B704" s="79"/>
      <c r="C704" s="79"/>
      <c r="E704" s="79"/>
      <c r="F704" s="79"/>
      <c r="H704" s="80"/>
      <c r="I704" s="80"/>
    </row>
    <row r="705" spans="2:9" x14ac:dyDescent="0.25">
      <c r="B705" s="79"/>
      <c r="C705" s="79"/>
      <c r="E705" s="79"/>
      <c r="F705" s="79"/>
      <c r="H705" s="80"/>
      <c r="I705" s="80"/>
    </row>
    <row r="706" spans="2:9" x14ac:dyDescent="0.25">
      <c r="B706" s="79"/>
      <c r="C706" s="79"/>
      <c r="E706" s="79"/>
      <c r="F706" s="79"/>
      <c r="H706" s="80"/>
      <c r="I706" s="80"/>
    </row>
    <row r="707" spans="2:9" x14ac:dyDescent="0.25">
      <c r="B707" s="79"/>
      <c r="C707" s="79"/>
      <c r="E707" s="79"/>
      <c r="F707" s="79"/>
      <c r="H707" s="80"/>
      <c r="I707" s="80"/>
    </row>
    <row r="708" spans="2:9" x14ac:dyDescent="0.25">
      <c r="B708" s="79"/>
      <c r="C708" s="79"/>
      <c r="E708" s="79"/>
      <c r="F708" s="79"/>
      <c r="H708" s="80"/>
      <c r="I708" s="80"/>
    </row>
    <row r="709" spans="2:9" x14ac:dyDescent="0.25">
      <c r="B709" s="79"/>
      <c r="C709" s="79"/>
      <c r="E709" s="79"/>
      <c r="F709" s="79"/>
      <c r="H709" s="80"/>
      <c r="I709" s="80"/>
    </row>
    <row r="710" spans="2:9" x14ac:dyDescent="0.25">
      <c r="B710" s="79"/>
      <c r="C710" s="79"/>
      <c r="E710" s="79"/>
      <c r="F710" s="79"/>
      <c r="H710" s="80"/>
      <c r="I710" s="80"/>
    </row>
    <row r="711" spans="2:9" x14ac:dyDescent="0.25">
      <c r="B711" s="79"/>
      <c r="C711" s="79"/>
      <c r="E711" s="79"/>
      <c r="F711" s="79"/>
      <c r="H711" s="80"/>
      <c r="I711" s="80"/>
    </row>
    <row r="712" spans="2:9" x14ac:dyDescent="0.25">
      <c r="B712" s="79"/>
      <c r="C712" s="79"/>
      <c r="E712" s="79"/>
      <c r="F712" s="79"/>
      <c r="H712" s="80"/>
      <c r="I712" s="80"/>
    </row>
    <row r="713" spans="2:9" x14ac:dyDescent="0.25">
      <c r="B713" s="79"/>
      <c r="C713" s="79"/>
      <c r="E713" s="79"/>
      <c r="F713" s="79"/>
      <c r="H713" s="80"/>
      <c r="I713" s="80"/>
    </row>
    <row r="714" spans="2:9" x14ac:dyDescent="0.25">
      <c r="B714" s="79"/>
      <c r="C714" s="79"/>
      <c r="E714" s="79"/>
      <c r="F714" s="79"/>
      <c r="H714" s="80"/>
      <c r="I714" s="80"/>
    </row>
    <row r="715" spans="2:9" x14ac:dyDescent="0.25">
      <c r="B715" s="79"/>
      <c r="C715" s="79"/>
      <c r="E715" s="79"/>
      <c r="F715" s="79"/>
      <c r="H715" s="80"/>
      <c r="I715" s="80"/>
    </row>
    <row r="716" spans="2:9" x14ac:dyDescent="0.25">
      <c r="B716" s="79"/>
      <c r="C716" s="79"/>
      <c r="E716" s="79"/>
      <c r="F716" s="79"/>
      <c r="H716" s="80"/>
      <c r="I716" s="80"/>
    </row>
    <row r="717" spans="2:9" x14ac:dyDescent="0.25">
      <c r="B717" s="79"/>
      <c r="C717" s="79"/>
      <c r="E717" s="79"/>
      <c r="F717" s="79"/>
      <c r="H717" s="80"/>
      <c r="I717" s="80"/>
    </row>
    <row r="718" spans="2:9" x14ac:dyDescent="0.25">
      <c r="B718" s="79"/>
      <c r="C718" s="79"/>
      <c r="E718" s="79"/>
      <c r="F718" s="79"/>
      <c r="H718" s="80"/>
      <c r="I718" s="80"/>
    </row>
    <row r="719" spans="2:9" x14ac:dyDescent="0.25">
      <c r="B719" s="79"/>
      <c r="C719" s="79"/>
      <c r="E719" s="79"/>
      <c r="F719" s="79"/>
      <c r="H719" s="80"/>
      <c r="I719" s="80"/>
    </row>
    <row r="720" spans="2:9" x14ac:dyDescent="0.25">
      <c r="B720" s="79"/>
      <c r="C720" s="79"/>
      <c r="E720" s="79"/>
      <c r="F720" s="79"/>
      <c r="H720" s="80"/>
      <c r="I720" s="80"/>
    </row>
    <row r="721" spans="2:9" x14ac:dyDescent="0.25">
      <c r="B721" s="79"/>
      <c r="C721" s="79"/>
      <c r="E721" s="79"/>
      <c r="F721" s="79"/>
      <c r="H721" s="80"/>
      <c r="I721" s="80"/>
    </row>
    <row r="722" spans="2:9" x14ac:dyDescent="0.25">
      <c r="B722" s="79"/>
      <c r="C722" s="79"/>
      <c r="E722" s="79"/>
      <c r="F722" s="79"/>
      <c r="H722" s="80"/>
      <c r="I722" s="80"/>
    </row>
    <row r="723" spans="2:9" x14ac:dyDescent="0.25">
      <c r="B723" s="79"/>
      <c r="C723" s="79"/>
      <c r="E723" s="79"/>
      <c r="F723" s="79"/>
      <c r="H723" s="80"/>
      <c r="I723" s="80"/>
    </row>
    <row r="724" spans="2:9" x14ac:dyDescent="0.25">
      <c r="B724" s="79"/>
      <c r="C724" s="79"/>
      <c r="E724" s="79"/>
      <c r="F724" s="79"/>
      <c r="H724" s="80"/>
      <c r="I724" s="80"/>
    </row>
    <row r="725" spans="2:9" x14ac:dyDescent="0.25">
      <c r="B725" s="79"/>
      <c r="C725" s="79"/>
      <c r="E725" s="79"/>
      <c r="F725" s="79"/>
      <c r="H725" s="80"/>
      <c r="I725" s="80"/>
    </row>
    <row r="726" spans="2:9" x14ac:dyDescent="0.25">
      <c r="B726" s="79"/>
      <c r="C726" s="79"/>
      <c r="E726" s="79"/>
      <c r="F726" s="79"/>
      <c r="H726" s="80"/>
      <c r="I726" s="80"/>
    </row>
    <row r="727" spans="2:9" x14ac:dyDescent="0.25">
      <c r="B727" s="79"/>
      <c r="C727" s="79"/>
      <c r="E727" s="79"/>
      <c r="F727" s="79"/>
      <c r="H727" s="80"/>
      <c r="I727" s="80"/>
    </row>
    <row r="728" spans="2:9" x14ac:dyDescent="0.25">
      <c r="B728" s="79"/>
      <c r="C728" s="79"/>
      <c r="E728" s="79"/>
      <c r="F728" s="79"/>
      <c r="H728" s="80"/>
      <c r="I728" s="80"/>
    </row>
    <row r="729" spans="2:9" x14ac:dyDescent="0.25">
      <c r="B729" s="79"/>
      <c r="C729" s="79"/>
      <c r="E729" s="79"/>
      <c r="F729" s="79"/>
      <c r="H729" s="80"/>
      <c r="I729" s="80"/>
    </row>
    <row r="730" spans="2:9" x14ac:dyDescent="0.25">
      <c r="B730" s="79"/>
      <c r="C730" s="79"/>
      <c r="E730" s="79"/>
      <c r="F730" s="79"/>
      <c r="H730" s="80"/>
      <c r="I730" s="80"/>
    </row>
    <row r="731" spans="2:9" x14ac:dyDescent="0.25">
      <c r="B731" s="79"/>
      <c r="C731" s="79"/>
      <c r="E731" s="79"/>
      <c r="F731" s="79"/>
      <c r="H731" s="80"/>
      <c r="I731" s="80"/>
    </row>
    <row r="732" spans="2:9" x14ac:dyDescent="0.25">
      <c r="B732" s="79"/>
      <c r="C732" s="79"/>
      <c r="E732" s="79"/>
      <c r="F732" s="79"/>
      <c r="H732" s="80"/>
      <c r="I732" s="80"/>
    </row>
    <row r="733" spans="2:9" x14ac:dyDescent="0.25">
      <c r="B733" s="79"/>
      <c r="C733" s="79"/>
      <c r="E733" s="79"/>
      <c r="F733" s="79"/>
      <c r="H733" s="80"/>
      <c r="I733" s="80"/>
    </row>
    <row r="734" spans="2:9" x14ac:dyDescent="0.25">
      <c r="B734" s="79"/>
      <c r="C734" s="79"/>
      <c r="E734" s="79"/>
      <c r="F734" s="79"/>
      <c r="H734" s="80"/>
      <c r="I734" s="80"/>
    </row>
    <row r="735" spans="2:9" x14ac:dyDescent="0.25">
      <c r="B735" s="79"/>
      <c r="C735" s="79"/>
      <c r="E735" s="79"/>
      <c r="F735" s="79"/>
      <c r="H735" s="80"/>
      <c r="I735" s="80"/>
    </row>
    <row r="736" spans="2:9" x14ac:dyDescent="0.25">
      <c r="B736" s="79"/>
      <c r="C736" s="79"/>
      <c r="E736" s="79"/>
      <c r="F736" s="79"/>
      <c r="H736" s="80"/>
      <c r="I736" s="80"/>
    </row>
    <row r="737" spans="2:9" x14ac:dyDescent="0.25">
      <c r="B737" s="79"/>
      <c r="C737" s="79"/>
      <c r="E737" s="79"/>
      <c r="F737" s="79"/>
      <c r="H737" s="80"/>
      <c r="I737" s="80"/>
    </row>
    <row r="738" spans="2:9" x14ac:dyDescent="0.25">
      <c r="B738" s="79"/>
      <c r="C738" s="79"/>
      <c r="E738" s="79"/>
      <c r="F738" s="79"/>
      <c r="H738" s="80"/>
      <c r="I738" s="80"/>
    </row>
    <row r="739" spans="2:9" x14ac:dyDescent="0.25">
      <c r="B739" s="79"/>
      <c r="C739" s="79"/>
      <c r="E739" s="79"/>
      <c r="F739" s="79"/>
      <c r="H739" s="80"/>
      <c r="I739" s="80"/>
    </row>
    <row r="740" spans="2:9" x14ac:dyDescent="0.25">
      <c r="B740" s="79"/>
      <c r="C740" s="79"/>
      <c r="E740" s="79"/>
      <c r="F740" s="79"/>
      <c r="H740" s="80"/>
      <c r="I740" s="80"/>
    </row>
    <row r="741" spans="2:9" x14ac:dyDescent="0.25">
      <c r="B741" s="79"/>
      <c r="C741" s="79"/>
      <c r="E741" s="79"/>
      <c r="F741" s="79"/>
      <c r="H741" s="80"/>
      <c r="I741" s="80"/>
    </row>
    <row r="742" spans="2:9" x14ac:dyDescent="0.25">
      <c r="B742" s="79"/>
      <c r="C742" s="79"/>
      <c r="E742" s="79"/>
      <c r="F742" s="79"/>
      <c r="H742" s="80"/>
      <c r="I742" s="80"/>
    </row>
    <row r="743" spans="2:9" x14ac:dyDescent="0.25">
      <c r="B743" s="79"/>
      <c r="C743" s="79"/>
      <c r="E743" s="79"/>
      <c r="F743" s="79"/>
      <c r="H743" s="80"/>
      <c r="I743" s="80"/>
    </row>
    <row r="744" spans="2:9" x14ac:dyDescent="0.25">
      <c r="B744" s="79"/>
      <c r="C744" s="79"/>
      <c r="E744" s="79"/>
      <c r="F744" s="79"/>
      <c r="H744" s="80"/>
      <c r="I744" s="80"/>
    </row>
    <row r="745" spans="2:9" x14ac:dyDescent="0.25">
      <c r="B745" s="79"/>
      <c r="C745" s="79"/>
      <c r="E745" s="79"/>
      <c r="F745" s="79"/>
      <c r="H745" s="80"/>
      <c r="I745" s="80"/>
    </row>
    <row r="746" spans="2:9" x14ac:dyDescent="0.25">
      <c r="B746" s="79"/>
      <c r="C746" s="79"/>
      <c r="E746" s="79"/>
      <c r="F746" s="79"/>
      <c r="H746" s="80"/>
      <c r="I746" s="80"/>
    </row>
    <row r="747" spans="2:9" x14ac:dyDescent="0.25">
      <c r="B747" s="79"/>
      <c r="C747" s="79"/>
      <c r="E747" s="79"/>
      <c r="F747" s="79"/>
      <c r="H747" s="80"/>
      <c r="I747" s="80"/>
    </row>
    <row r="748" spans="2:9" x14ac:dyDescent="0.25">
      <c r="B748" s="79"/>
      <c r="C748" s="79"/>
      <c r="E748" s="79"/>
      <c r="F748" s="79"/>
      <c r="H748" s="80"/>
      <c r="I748" s="80"/>
    </row>
    <row r="749" spans="2:9" x14ac:dyDescent="0.25">
      <c r="B749" s="79"/>
      <c r="C749" s="79"/>
      <c r="E749" s="79"/>
      <c r="F749" s="79"/>
      <c r="H749" s="80"/>
      <c r="I749" s="80"/>
    </row>
    <row r="750" spans="2:9" x14ac:dyDescent="0.25">
      <c r="B750" s="79"/>
      <c r="C750" s="79"/>
      <c r="E750" s="79"/>
      <c r="F750" s="79"/>
      <c r="H750" s="80"/>
      <c r="I750" s="80"/>
    </row>
    <row r="751" spans="2:9" x14ac:dyDescent="0.25">
      <c r="B751" s="79"/>
      <c r="C751" s="79"/>
      <c r="E751" s="79"/>
      <c r="F751" s="79"/>
      <c r="H751" s="80"/>
      <c r="I751" s="80"/>
    </row>
    <row r="752" spans="2:9" x14ac:dyDescent="0.25">
      <c r="B752" s="79"/>
      <c r="C752" s="79"/>
      <c r="E752" s="79"/>
      <c r="F752" s="79"/>
      <c r="H752" s="80"/>
      <c r="I752" s="80"/>
    </row>
    <row r="753" spans="2:9" x14ac:dyDescent="0.25">
      <c r="B753" s="79"/>
      <c r="C753" s="79"/>
      <c r="E753" s="79"/>
      <c r="F753" s="79"/>
      <c r="H753" s="80"/>
      <c r="I753" s="80"/>
    </row>
    <row r="754" spans="2:9" x14ac:dyDescent="0.25">
      <c r="B754" s="79"/>
      <c r="C754" s="79"/>
      <c r="E754" s="79"/>
      <c r="F754" s="79"/>
      <c r="H754" s="80"/>
      <c r="I754" s="80"/>
    </row>
    <row r="755" spans="2:9" x14ac:dyDescent="0.25">
      <c r="B755" s="79"/>
      <c r="C755" s="79"/>
      <c r="E755" s="79"/>
      <c r="F755" s="79"/>
      <c r="H755" s="80"/>
      <c r="I755" s="80"/>
    </row>
    <row r="756" spans="2:9" x14ac:dyDescent="0.25">
      <c r="B756" s="79"/>
      <c r="C756" s="79"/>
      <c r="E756" s="79"/>
      <c r="F756" s="79"/>
      <c r="H756" s="80"/>
      <c r="I756" s="80"/>
    </row>
    <row r="757" spans="2:9" x14ac:dyDescent="0.25">
      <c r="B757" s="79"/>
      <c r="C757" s="79"/>
      <c r="E757" s="79"/>
      <c r="F757" s="79"/>
      <c r="H757" s="80"/>
      <c r="I757" s="80"/>
    </row>
    <row r="758" spans="2:9" x14ac:dyDescent="0.25">
      <c r="B758" s="79"/>
      <c r="C758" s="79"/>
      <c r="E758" s="79"/>
      <c r="F758" s="79"/>
      <c r="H758" s="80"/>
      <c r="I758" s="80"/>
    </row>
    <row r="759" spans="2:9" x14ac:dyDescent="0.25">
      <c r="B759" s="79"/>
      <c r="C759" s="79"/>
      <c r="E759" s="79"/>
      <c r="F759" s="79"/>
      <c r="H759" s="80"/>
      <c r="I759" s="80"/>
    </row>
    <row r="760" spans="2:9" x14ac:dyDescent="0.25">
      <c r="B760" s="79"/>
      <c r="C760" s="79"/>
      <c r="E760" s="79"/>
      <c r="F760" s="79"/>
      <c r="H760" s="80"/>
      <c r="I760" s="80"/>
    </row>
    <row r="761" spans="2:9" x14ac:dyDescent="0.25">
      <c r="B761" s="79"/>
      <c r="C761" s="79"/>
      <c r="E761" s="79"/>
      <c r="F761" s="79"/>
      <c r="H761" s="80"/>
      <c r="I761" s="80"/>
    </row>
    <row r="762" spans="2:9" x14ac:dyDescent="0.25">
      <c r="B762" s="79"/>
      <c r="C762" s="79"/>
      <c r="E762" s="79"/>
      <c r="F762" s="79"/>
      <c r="H762" s="80"/>
      <c r="I762" s="80"/>
    </row>
    <row r="763" spans="2:9" x14ac:dyDescent="0.25">
      <c r="B763" s="79"/>
      <c r="C763" s="79"/>
      <c r="E763" s="79"/>
      <c r="F763" s="79"/>
      <c r="H763" s="80"/>
      <c r="I763" s="80"/>
    </row>
    <row r="764" spans="2:9" x14ac:dyDescent="0.25">
      <c r="B764" s="79"/>
      <c r="C764" s="79"/>
      <c r="E764" s="79"/>
      <c r="F764" s="79"/>
      <c r="H764" s="80"/>
      <c r="I764" s="80"/>
    </row>
    <row r="765" spans="2:9" x14ac:dyDescent="0.25">
      <c r="B765" s="79"/>
      <c r="C765" s="79"/>
      <c r="E765" s="79"/>
      <c r="F765" s="79"/>
      <c r="H765" s="80"/>
      <c r="I765" s="80"/>
    </row>
    <row r="766" spans="2:9" x14ac:dyDescent="0.25">
      <c r="B766" s="79"/>
      <c r="C766" s="79"/>
      <c r="E766" s="79"/>
      <c r="F766" s="79"/>
      <c r="H766" s="80"/>
      <c r="I766" s="80"/>
    </row>
    <row r="767" spans="2:9" x14ac:dyDescent="0.25">
      <c r="B767" s="79"/>
      <c r="C767" s="79"/>
      <c r="E767" s="79"/>
      <c r="F767" s="79"/>
      <c r="H767" s="80"/>
      <c r="I767" s="80"/>
    </row>
    <row r="768" spans="2:9" x14ac:dyDescent="0.25">
      <c r="B768" s="79"/>
      <c r="C768" s="79"/>
      <c r="E768" s="79"/>
      <c r="F768" s="79"/>
      <c r="H768" s="80"/>
      <c r="I768" s="80"/>
    </row>
    <row r="769" spans="2:9" x14ac:dyDescent="0.25">
      <c r="B769" s="79"/>
      <c r="C769" s="79"/>
      <c r="E769" s="79"/>
      <c r="F769" s="79"/>
      <c r="H769" s="80"/>
      <c r="I769" s="80"/>
    </row>
    <row r="770" spans="2:9" x14ac:dyDescent="0.25">
      <c r="B770" s="79"/>
      <c r="C770" s="79"/>
      <c r="E770" s="79"/>
      <c r="F770" s="79"/>
      <c r="H770" s="80"/>
      <c r="I770" s="80"/>
    </row>
    <row r="771" spans="2:9" x14ac:dyDescent="0.25">
      <c r="B771" s="79"/>
      <c r="C771" s="79"/>
      <c r="E771" s="79"/>
      <c r="F771" s="79"/>
      <c r="H771" s="80"/>
      <c r="I771" s="80"/>
    </row>
    <row r="772" spans="2:9" x14ac:dyDescent="0.25">
      <c r="B772" s="79"/>
      <c r="C772" s="79"/>
      <c r="E772" s="79"/>
      <c r="F772" s="79"/>
      <c r="H772" s="80"/>
      <c r="I772" s="80"/>
    </row>
    <row r="773" spans="2:9" x14ac:dyDescent="0.25">
      <c r="B773" s="79"/>
      <c r="C773" s="79"/>
      <c r="E773" s="79"/>
      <c r="F773" s="79"/>
      <c r="H773" s="80"/>
      <c r="I773" s="80"/>
    </row>
    <row r="774" spans="2:9" x14ac:dyDescent="0.25">
      <c r="B774" s="79"/>
      <c r="C774" s="79"/>
      <c r="E774" s="79"/>
      <c r="F774" s="79"/>
      <c r="H774" s="80"/>
      <c r="I774" s="80"/>
    </row>
    <row r="775" spans="2:9" x14ac:dyDescent="0.25">
      <c r="B775" s="79"/>
      <c r="C775" s="79"/>
      <c r="E775" s="79"/>
      <c r="F775" s="79"/>
      <c r="H775" s="80"/>
      <c r="I775" s="80"/>
    </row>
    <row r="776" spans="2:9" x14ac:dyDescent="0.25">
      <c r="B776" s="79"/>
      <c r="C776" s="79"/>
      <c r="E776" s="79"/>
      <c r="F776" s="79"/>
      <c r="H776" s="80"/>
      <c r="I776" s="80"/>
    </row>
    <row r="777" spans="2:9" x14ac:dyDescent="0.25">
      <c r="B777" s="79"/>
      <c r="C777" s="79"/>
      <c r="E777" s="79"/>
      <c r="F777" s="79"/>
      <c r="H777" s="80"/>
      <c r="I777" s="80"/>
    </row>
    <row r="778" spans="2:9" x14ac:dyDescent="0.25">
      <c r="B778" s="79"/>
      <c r="C778" s="79"/>
      <c r="E778" s="79"/>
      <c r="F778" s="79"/>
      <c r="H778" s="80"/>
      <c r="I778" s="80"/>
    </row>
    <row r="779" spans="2:9" x14ac:dyDescent="0.25">
      <c r="B779" s="79"/>
      <c r="C779" s="79"/>
      <c r="E779" s="79"/>
      <c r="F779" s="79"/>
      <c r="H779" s="80"/>
      <c r="I779" s="80"/>
    </row>
    <row r="780" spans="2:9" x14ac:dyDescent="0.25">
      <c r="B780" s="79"/>
      <c r="C780" s="79"/>
      <c r="E780" s="79"/>
      <c r="F780" s="79"/>
      <c r="H780" s="80"/>
      <c r="I780" s="80"/>
    </row>
    <row r="781" spans="2:9" x14ac:dyDescent="0.25">
      <c r="B781" s="79"/>
      <c r="C781" s="79"/>
      <c r="E781" s="79"/>
      <c r="F781" s="79"/>
      <c r="H781" s="80"/>
      <c r="I781" s="80"/>
    </row>
    <row r="782" spans="2:9" x14ac:dyDescent="0.25">
      <c r="B782" s="79"/>
      <c r="C782" s="79"/>
      <c r="E782" s="79"/>
      <c r="F782" s="79"/>
      <c r="H782" s="80"/>
      <c r="I782" s="80"/>
    </row>
    <row r="783" spans="2:9" x14ac:dyDescent="0.25">
      <c r="B783" s="79"/>
      <c r="C783" s="79"/>
      <c r="E783" s="79"/>
      <c r="F783" s="79"/>
      <c r="H783" s="80"/>
      <c r="I783" s="80"/>
    </row>
    <row r="784" spans="2:9" x14ac:dyDescent="0.25">
      <c r="B784" s="79"/>
      <c r="C784" s="79"/>
      <c r="E784" s="79"/>
      <c r="F784" s="79"/>
      <c r="H784" s="80"/>
      <c r="I784" s="80"/>
    </row>
    <row r="785" spans="2:9" x14ac:dyDescent="0.25">
      <c r="B785" s="79"/>
      <c r="C785" s="79"/>
      <c r="E785" s="79"/>
      <c r="F785" s="79"/>
      <c r="H785" s="80"/>
      <c r="I785" s="80"/>
    </row>
    <row r="786" spans="2:9" x14ac:dyDescent="0.25">
      <c r="B786" s="79"/>
      <c r="C786" s="79"/>
      <c r="E786" s="79"/>
      <c r="F786" s="79"/>
      <c r="H786" s="80"/>
      <c r="I786" s="80"/>
    </row>
    <row r="787" spans="2:9" x14ac:dyDescent="0.25">
      <c r="B787" s="79"/>
      <c r="C787" s="79"/>
      <c r="E787" s="79"/>
      <c r="F787" s="79"/>
      <c r="H787" s="80"/>
      <c r="I787" s="80"/>
    </row>
    <row r="788" spans="2:9" x14ac:dyDescent="0.25">
      <c r="B788" s="79"/>
      <c r="C788" s="79"/>
      <c r="E788" s="79"/>
      <c r="F788" s="79"/>
      <c r="H788" s="80"/>
      <c r="I788" s="80"/>
    </row>
    <row r="789" spans="2:9" x14ac:dyDescent="0.25">
      <c r="B789" s="79"/>
      <c r="C789" s="79"/>
      <c r="E789" s="79"/>
      <c r="F789" s="79"/>
      <c r="H789" s="80"/>
      <c r="I789" s="80"/>
    </row>
    <row r="790" spans="2:9" x14ac:dyDescent="0.25">
      <c r="B790" s="79"/>
      <c r="C790" s="79"/>
      <c r="E790" s="79"/>
      <c r="F790" s="79"/>
      <c r="H790" s="80"/>
      <c r="I790" s="80"/>
    </row>
    <row r="791" spans="2:9" x14ac:dyDescent="0.25">
      <c r="B791" s="79"/>
      <c r="C791" s="79"/>
      <c r="E791" s="79"/>
      <c r="F791" s="79"/>
      <c r="H791" s="80"/>
      <c r="I791" s="80"/>
    </row>
    <row r="792" spans="2:9" x14ac:dyDescent="0.25">
      <c r="B792" s="79"/>
      <c r="C792" s="79"/>
      <c r="E792" s="79"/>
      <c r="F792" s="79"/>
      <c r="H792" s="80"/>
      <c r="I792" s="80"/>
    </row>
    <row r="793" spans="2:9" x14ac:dyDescent="0.25">
      <c r="B793" s="79"/>
      <c r="C793" s="79"/>
      <c r="E793" s="79"/>
      <c r="F793" s="79"/>
      <c r="H793" s="80"/>
      <c r="I793" s="80"/>
    </row>
    <row r="794" spans="2:9" x14ac:dyDescent="0.25">
      <c r="B794" s="79"/>
      <c r="C794" s="79"/>
      <c r="E794" s="79"/>
      <c r="F794" s="79"/>
      <c r="H794" s="80"/>
      <c r="I794" s="80"/>
    </row>
    <row r="795" spans="2:9" x14ac:dyDescent="0.25">
      <c r="B795" s="79"/>
      <c r="C795" s="79"/>
      <c r="E795" s="79"/>
      <c r="F795" s="79"/>
      <c r="H795" s="80"/>
      <c r="I795" s="80"/>
    </row>
    <row r="796" spans="2:9" x14ac:dyDescent="0.25">
      <c r="B796" s="79"/>
      <c r="C796" s="79"/>
      <c r="E796" s="79"/>
      <c r="F796" s="79"/>
      <c r="H796" s="80"/>
      <c r="I796" s="80"/>
    </row>
    <row r="797" spans="2:9" x14ac:dyDescent="0.25">
      <c r="B797" s="79"/>
      <c r="C797" s="79"/>
      <c r="E797" s="79"/>
      <c r="F797" s="79"/>
      <c r="H797" s="80"/>
      <c r="I797" s="80"/>
    </row>
    <row r="798" spans="2:9" x14ac:dyDescent="0.25">
      <c r="B798" s="79"/>
      <c r="C798" s="79"/>
      <c r="E798" s="79"/>
      <c r="F798" s="79"/>
      <c r="H798" s="80"/>
      <c r="I798" s="80"/>
    </row>
    <row r="799" spans="2:9" x14ac:dyDescent="0.25">
      <c r="B799" s="79"/>
      <c r="C799" s="79"/>
      <c r="E799" s="79"/>
      <c r="F799" s="79"/>
      <c r="H799" s="80"/>
      <c r="I799" s="80"/>
    </row>
    <row r="800" spans="2:9" x14ac:dyDescent="0.25">
      <c r="B800" s="79"/>
      <c r="C800" s="79"/>
      <c r="E800" s="79"/>
      <c r="F800" s="79"/>
      <c r="H800" s="80"/>
      <c r="I800" s="80"/>
    </row>
    <row r="801" spans="2:9" x14ac:dyDescent="0.25">
      <c r="B801" s="79"/>
      <c r="C801" s="79"/>
      <c r="E801" s="79"/>
      <c r="F801" s="79"/>
      <c r="H801" s="80"/>
      <c r="I801" s="80"/>
    </row>
    <row r="802" spans="2:9" x14ac:dyDescent="0.25">
      <c r="B802" s="79"/>
      <c r="C802" s="79"/>
      <c r="E802" s="79"/>
      <c r="F802" s="79"/>
      <c r="H802" s="80"/>
      <c r="I802" s="80"/>
    </row>
    <row r="803" spans="2:9" x14ac:dyDescent="0.25">
      <c r="B803" s="79"/>
      <c r="C803" s="79"/>
      <c r="E803" s="79"/>
      <c r="F803" s="79"/>
      <c r="H803" s="80"/>
      <c r="I803" s="80"/>
    </row>
    <row r="804" spans="2:9" x14ac:dyDescent="0.25">
      <c r="B804" s="79"/>
      <c r="C804" s="79"/>
      <c r="E804" s="79"/>
      <c r="F804" s="79"/>
      <c r="H804" s="80"/>
      <c r="I804" s="80"/>
    </row>
    <row r="805" spans="2:9" x14ac:dyDescent="0.25">
      <c r="B805" s="79"/>
      <c r="C805" s="79"/>
      <c r="E805" s="79"/>
      <c r="F805" s="79"/>
      <c r="H805" s="80"/>
      <c r="I805" s="80"/>
    </row>
    <row r="806" spans="2:9" x14ac:dyDescent="0.25">
      <c r="B806" s="79"/>
      <c r="C806" s="79"/>
      <c r="E806" s="79"/>
      <c r="F806" s="79"/>
      <c r="H806" s="80"/>
      <c r="I806" s="80"/>
    </row>
    <row r="807" spans="2:9" x14ac:dyDescent="0.25">
      <c r="B807" s="79"/>
      <c r="C807" s="79"/>
      <c r="E807" s="79"/>
      <c r="F807" s="79"/>
      <c r="H807" s="80"/>
      <c r="I807" s="80"/>
    </row>
    <row r="808" spans="2:9" x14ac:dyDescent="0.25">
      <c r="B808" s="79"/>
      <c r="C808" s="79"/>
      <c r="E808" s="79"/>
      <c r="F808" s="79"/>
      <c r="H808" s="80"/>
      <c r="I808" s="80"/>
    </row>
    <row r="809" spans="2:9" x14ac:dyDescent="0.25">
      <c r="B809" s="79"/>
      <c r="C809" s="79"/>
      <c r="E809" s="79"/>
      <c r="F809" s="79"/>
      <c r="H809" s="80"/>
      <c r="I809" s="80"/>
    </row>
    <row r="810" spans="2:9" x14ac:dyDescent="0.25">
      <c r="B810" s="79"/>
      <c r="C810" s="79"/>
      <c r="E810" s="79"/>
      <c r="F810" s="79"/>
      <c r="H810" s="80"/>
      <c r="I810" s="80"/>
    </row>
    <row r="811" spans="2:9" x14ac:dyDescent="0.25">
      <c r="B811" s="79"/>
      <c r="C811" s="79"/>
      <c r="E811" s="79"/>
      <c r="F811" s="79"/>
      <c r="H811" s="80"/>
      <c r="I811" s="80"/>
    </row>
    <row r="812" spans="2:9" x14ac:dyDescent="0.25">
      <c r="B812" s="79"/>
      <c r="C812" s="79"/>
      <c r="E812" s="79"/>
      <c r="F812" s="79"/>
      <c r="H812" s="80"/>
      <c r="I812" s="80"/>
    </row>
    <row r="813" spans="2:9" x14ac:dyDescent="0.25">
      <c r="B813" s="79"/>
      <c r="C813" s="79"/>
      <c r="E813" s="79"/>
      <c r="F813" s="79"/>
      <c r="H813" s="80"/>
      <c r="I813" s="80"/>
    </row>
    <row r="814" spans="2:9" x14ac:dyDescent="0.25">
      <c r="B814" s="79"/>
      <c r="C814" s="79"/>
      <c r="E814" s="79"/>
      <c r="F814" s="79"/>
      <c r="H814" s="80"/>
      <c r="I814" s="80"/>
    </row>
    <row r="815" spans="2:9" x14ac:dyDescent="0.25">
      <c r="B815" s="79"/>
      <c r="C815" s="79"/>
      <c r="E815" s="79"/>
      <c r="F815" s="79"/>
      <c r="H815" s="80"/>
      <c r="I815" s="80"/>
    </row>
    <row r="816" spans="2:9" x14ac:dyDescent="0.25">
      <c r="B816" s="79"/>
      <c r="C816" s="79"/>
      <c r="E816" s="79"/>
      <c r="F816" s="79"/>
      <c r="H816" s="80"/>
      <c r="I816" s="80"/>
    </row>
    <row r="817" spans="2:9" x14ac:dyDescent="0.25">
      <c r="B817" s="79"/>
      <c r="C817" s="79"/>
      <c r="E817" s="79"/>
      <c r="F817" s="79"/>
      <c r="H817" s="80"/>
      <c r="I817" s="80"/>
    </row>
    <row r="818" spans="2:9" x14ac:dyDescent="0.25">
      <c r="B818" s="79"/>
      <c r="C818" s="79"/>
      <c r="E818" s="79"/>
      <c r="F818" s="79"/>
      <c r="H818" s="80"/>
      <c r="I818" s="80"/>
    </row>
    <row r="819" spans="2:9" x14ac:dyDescent="0.25">
      <c r="B819" s="79"/>
      <c r="C819" s="79"/>
      <c r="E819" s="79"/>
      <c r="F819" s="79"/>
      <c r="H819" s="80"/>
      <c r="I819" s="80"/>
    </row>
    <row r="820" spans="2:9" x14ac:dyDescent="0.25">
      <c r="B820" s="79"/>
      <c r="C820" s="79"/>
      <c r="E820" s="79"/>
      <c r="F820" s="79"/>
      <c r="H820" s="80"/>
      <c r="I820" s="80"/>
    </row>
    <row r="821" spans="2:9" x14ac:dyDescent="0.25">
      <c r="B821" s="79"/>
      <c r="C821" s="79"/>
      <c r="E821" s="79"/>
      <c r="F821" s="79"/>
      <c r="H821" s="80"/>
      <c r="I821" s="80"/>
    </row>
    <row r="822" spans="2:9" x14ac:dyDescent="0.25">
      <c r="B822" s="79"/>
      <c r="C822" s="79"/>
      <c r="E822" s="79"/>
      <c r="F822" s="79"/>
      <c r="H822" s="80"/>
      <c r="I822" s="80"/>
    </row>
    <row r="823" spans="2:9" x14ac:dyDescent="0.25">
      <c r="B823" s="79"/>
      <c r="C823" s="79"/>
      <c r="E823" s="79"/>
      <c r="F823" s="79"/>
      <c r="H823" s="80"/>
      <c r="I823" s="80"/>
    </row>
    <row r="824" spans="2:9" x14ac:dyDescent="0.25">
      <c r="B824" s="79"/>
      <c r="C824" s="79"/>
      <c r="E824" s="79"/>
      <c r="F824" s="79"/>
      <c r="H824" s="80"/>
      <c r="I824" s="80"/>
    </row>
    <row r="825" spans="2:9" x14ac:dyDescent="0.25">
      <c r="B825" s="79"/>
      <c r="C825" s="79"/>
      <c r="E825" s="79"/>
      <c r="F825" s="79"/>
      <c r="H825" s="80"/>
      <c r="I825" s="80"/>
    </row>
    <row r="826" spans="2:9" x14ac:dyDescent="0.25">
      <c r="B826" s="79"/>
      <c r="C826" s="79"/>
      <c r="E826" s="79"/>
      <c r="F826" s="79"/>
      <c r="H826" s="80"/>
      <c r="I826" s="80"/>
    </row>
    <row r="827" spans="2:9" x14ac:dyDescent="0.25">
      <c r="B827" s="79"/>
      <c r="C827" s="79"/>
      <c r="E827" s="79"/>
      <c r="F827" s="79"/>
      <c r="H827" s="80"/>
      <c r="I827" s="80"/>
    </row>
    <row r="828" spans="2:9" x14ac:dyDescent="0.25">
      <c r="B828" s="79"/>
      <c r="C828" s="79"/>
      <c r="E828" s="79"/>
      <c r="F828" s="79"/>
      <c r="H828" s="80"/>
      <c r="I828" s="80"/>
    </row>
    <row r="829" spans="2:9" x14ac:dyDescent="0.25">
      <c r="B829" s="79"/>
      <c r="C829" s="79"/>
      <c r="E829" s="79"/>
      <c r="F829" s="79"/>
      <c r="H829" s="80"/>
      <c r="I829" s="80"/>
    </row>
    <row r="830" spans="2:9" x14ac:dyDescent="0.25">
      <c r="B830" s="79"/>
      <c r="C830" s="79"/>
      <c r="E830" s="79"/>
      <c r="F830" s="79"/>
      <c r="H830" s="80"/>
      <c r="I830" s="80"/>
    </row>
    <row r="831" spans="2:9" x14ac:dyDescent="0.25">
      <c r="B831" s="79"/>
      <c r="C831" s="79"/>
      <c r="E831" s="79"/>
      <c r="F831" s="79"/>
      <c r="H831" s="80"/>
      <c r="I831" s="80"/>
    </row>
    <row r="832" spans="2:9" x14ac:dyDescent="0.25">
      <c r="B832" s="79"/>
      <c r="C832" s="79"/>
      <c r="E832" s="79"/>
      <c r="F832" s="79"/>
      <c r="H832" s="80"/>
      <c r="I832" s="80"/>
    </row>
    <row r="833" spans="2:9" x14ac:dyDescent="0.25">
      <c r="B833" s="79"/>
      <c r="C833" s="79"/>
      <c r="E833" s="79"/>
      <c r="F833" s="79"/>
      <c r="H833" s="80"/>
      <c r="I833" s="80"/>
    </row>
    <row r="834" spans="2:9" x14ac:dyDescent="0.25">
      <c r="B834" s="79"/>
      <c r="C834" s="79"/>
      <c r="E834" s="79"/>
      <c r="F834" s="79"/>
      <c r="H834" s="80"/>
      <c r="I834" s="80"/>
    </row>
    <row r="835" spans="2:9" x14ac:dyDescent="0.25">
      <c r="B835" s="79"/>
      <c r="C835" s="79"/>
      <c r="E835" s="79"/>
      <c r="F835" s="79"/>
      <c r="H835" s="80"/>
      <c r="I835" s="80"/>
    </row>
    <row r="836" spans="2:9" x14ac:dyDescent="0.25">
      <c r="B836" s="79"/>
      <c r="C836" s="79"/>
      <c r="E836" s="79"/>
      <c r="F836" s="79"/>
      <c r="H836" s="80"/>
      <c r="I836" s="80"/>
    </row>
    <row r="837" spans="2:9" x14ac:dyDescent="0.25">
      <c r="B837" s="79"/>
      <c r="C837" s="79"/>
      <c r="E837" s="79"/>
      <c r="F837" s="79"/>
      <c r="H837" s="80"/>
      <c r="I837" s="80"/>
    </row>
    <row r="838" spans="2:9" x14ac:dyDescent="0.25">
      <c r="B838" s="79"/>
      <c r="C838" s="79"/>
      <c r="E838" s="79"/>
      <c r="F838" s="79"/>
      <c r="H838" s="80"/>
      <c r="I838" s="80"/>
    </row>
    <row r="839" spans="2:9" x14ac:dyDescent="0.25">
      <c r="B839" s="79"/>
      <c r="C839" s="79"/>
      <c r="E839" s="79"/>
      <c r="F839" s="79"/>
      <c r="H839" s="80"/>
      <c r="I839" s="80"/>
    </row>
    <row r="840" spans="2:9" x14ac:dyDescent="0.25">
      <c r="B840" s="79"/>
      <c r="C840" s="79"/>
      <c r="E840" s="79"/>
      <c r="F840" s="79"/>
      <c r="H840" s="80"/>
      <c r="I840" s="80"/>
    </row>
    <row r="841" spans="2:9" x14ac:dyDescent="0.25">
      <c r="B841" s="79"/>
      <c r="C841" s="79"/>
      <c r="E841" s="79"/>
      <c r="F841" s="79"/>
      <c r="H841" s="80"/>
      <c r="I841" s="80"/>
    </row>
    <row r="842" spans="2:9" x14ac:dyDescent="0.25">
      <c r="B842" s="79"/>
      <c r="C842" s="79"/>
      <c r="E842" s="79"/>
      <c r="F842" s="79"/>
      <c r="H842" s="80"/>
      <c r="I842" s="80"/>
    </row>
    <row r="843" spans="2:9" x14ac:dyDescent="0.25">
      <c r="B843" s="79"/>
      <c r="C843" s="79"/>
      <c r="E843" s="79"/>
      <c r="F843" s="79"/>
      <c r="H843" s="80"/>
      <c r="I843" s="80"/>
    </row>
    <row r="844" spans="2:9" x14ac:dyDescent="0.25">
      <c r="B844" s="79"/>
      <c r="C844" s="79"/>
      <c r="E844" s="79"/>
      <c r="F844" s="79"/>
      <c r="H844" s="80"/>
      <c r="I844" s="80"/>
    </row>
    <row r="845" spans="2:9" x14ac:dyDescent="0.25">
      <c r="B845" s="79"/>
      <c r="C845" s="79"/>
      <c r="E845" s="79"/>
      <c r="F845" s="79"/>
      <c r="H845" s="80"/>
      <c r="I845" s="80"/>
    </row>
    <row r="846" spans="2:9" x14ac:dyDescent="0.25">
      <c r="B846" s="79"/>
      <c r="C846" s="79"/>
      <c r="E846" s="79"/>
      <c r="F846" s="79"/>
      <c r="H846" s="80"/>
      <c r="I846" s="80"/>
    </row>
    <row r="847" spans="2:9" x14ac:dyDescent="0.25">
      <c r="B847" s="79"/>
      <c r="C847" s="79"/>
      <c r="E847" s="79"/>
      <c r="F847" s="79"/>
      <c r="H847" s="80"/>
      <c r="I847" s="80"/>
    </row>
    <row r="848" spans="2:9" x14ac:dyDescent="0.25">
      <c r="B848" s="79"/>
      <c r="C848" s="79"/>
      <c r="E848" s="79"/>
      <c r="F848" s="79"/>
      <c r="H848" s="80"/>
      <c r="I848" s="80"/>
    </row>
    <row r="849" spans="2:9" x14ac:dyDescent="0.25">
      <c r="B849" s="79"/>
      <c r="C849" s="79"/>
      <c r="E849" s="79"/>
      <c r="F849" s="79"/>
      <c r="H849" s="80"/>
      <c r="I849" s="80"/>
    </row>
    <row r="850" spans="2:9" x14ac:dyDescent="0.25">
      <c r="B850" s="79"/>
      <c r="C850" s="79"/>
      <c r="E850" s="79"/>
      <c r="F850" s="79"/>
      <c r="H850" s="80"/>
      <c r="I850" s="80"/>
    </row>
    <row r="851" spans="2:9" x14ac:dyDescent="0.25">
      <c r="B851" s="79"/>
      <c r="C851" s="79"/>
      <c r="E851" s="79"/>
      <c r="F851" s="79"/>
      <c r="H851" s="80"/>
      <c r="I851" s="80"/>
    </row>
    <row r="852" spans="2:9" x14ac:dyDescent="0.25">
      <c r="B852" s="79"/>
      <c r="C852" s="79"/>
      <c r="E852" s="79"/>
      <c r="F852" s="79"/>
      <c r="H852" s="80"/>
      <c r="I852" s="80"/>
    </row>
    <row r="853" spans="2:9" x14ac:dyDescent="0.25">
      <c r="B853" s="79"/>
      <c r="C853" s="79"/>
      <c r="E853" s="79"/>
      <c r="F853" s="79"/>
      <c r="H853" s="80"/>
      <c r="I853" s="80"/>
    </row>
    <row r="854" spans="2:9" x14ac:dyDescent="0.25">
      <c r="B854" s="79"/>
      <c r="C854" s="79"/>
      <c r="E854" s="79"/>
      <c r="F854" s="79"/>
      <c r="H854" s="80"/>
      <c r="I854" s="80"/>
    </row>
    <row r="855" spans="2:9" x14ac:dyDescent="0.25">
      <c r="B855" s="79"/>
      <c r="C855" s="79"/>
      <c r="E855" s="79"/>
      <c r="F855" s="79"/>
      <c r="H855" s="80"/>
      <c r="I855" s="80"/>
    </row>
    <row r="856" spans="2:9" x14ac:dyDescent="0.25">
      <c r="B856" s="79"/>
      <c r="C856" s="79"/>
      <c r="E856" s="79"/>
      <c r="F856" s="79"/>
      <c r="H856" s="80"/>
      <c r="I856" s="80"/>
    </row>
    <row r="857" spans="2:9" x14ac:dyDescent="0.25">
      <c r="B857" s="79"/>
      <c r="C857" s="79"/>
      <c r="E857" s="79"/>
      <c r="F857" s="79"/>
      <c r="H857" s="80"/>
      <c r="I857" s="80"/>
    </row>
    <row r="858" spans="2:9" x14ac:dyDescent="0.25">
      <c r="B858" s="79"/>
      <c r="C858" s="79"/>
      <c r="E858" s="79"/>
      <c r="F858" s="79"/>
      <c r="H858" s="80"/>
      <c r="I858" s="80"/>
    </row>
    <row r="859" spans="2:9" x14ac:dyDescent="0.25">
      <c r="B859" s="79"/>
      <c r="C859" s="79"/>
      <c r="E859" s="79"/>
      <c r="F859" s="79"/>
      <c r="H859" s="80"/>
      <c r="I859" s="80"/>
    </row>
    <row r="860" spans="2:9" x14ac:dyDescent="0.25">
      <c r="B860" s="79"/>
      <c r="C860" s="79"/>
      <c r="E860" s="79"/>
      <c r="F860" s="79"/>
      <c r="H860" s="80"/>
      <c r="I860" s="80"/>
    </row>
    <row r="861" spans="2:9" x14ac:dyDescent="0.25">
      <c r="B861" s="79"/>
      <c r="C861" s="79"/>
      <c r="E861" s="79"/>
      <c r="F861" s="79"/>
      <c r="H861" s="80"/>
      <c r="I861" s="80"/>
    </row>
    <row r="862" spans="2:9" x14ac:dyDescent="0.25">
      <c r="B862" s="79"/>
      <c r="C862" s="79"/>
      <c r="E862" s="79"/>
      <c r="F862" s="79"/>
      <c r="H862" s="80"/>
      <c r="I862" s="80"/>
    </row>
    <row r="863" spans="2:9" x14ac:dyDescent="0.25">
      <c r="B863" s="79"/>
      <c r="C863" s="79"/>
      <c r="E863" s="79"/>
      <c r="F863" s="79"/>
      <c r="H863" s="80"/>
      <c r="I863" s="80"/>
    </row>
    <row r="864" spans="2:9" x14ac:dyDescent="0.25">
      <c r="B864" s="79"/>
      <c r="C864" s="79"/>
      <c r="E864" s="79"/>
      <c r="F864" s="79"/>
      <c r="H864" s="80"/>
      <c r="I864" s="80"/>
    </row>
    <row r="865" spans="2:9" x14ac:dyDescent="0.25">
      <c r="B865" s="79"/>
      <c r="C865" s="79"/>
      <c r="E865" s="79"/>
      <c r="F865" s="79"/>
      <c r="H865" s="80"/>
      <c r="I865" s="80"/>
    </row>
    <row r="866" spans="2:9" x14ac:dyDescent="0.25">
      <c r="B866" s="79"/>
      <c r="C866" s="79"/>
      <c r="E866" s="79"/>
      <c r="F866" s="79"/>
      <c r="H866" s="80"/>
      <c r="I866" s="80"/>
    </row>
    <row r="867" spans="2:9" x14ac:dyDescent="0.25">
      <c r="B867" s="79"/>
      <c r="C867" s="79"/>
      <c r="E867" s="79"/>
      <c r="F867" s="79"/>
      <c r="H867" s="80"/>
      <c r="I867" s="80"/>
    </row>
    <row r="868" spans="2:9" x14ac:dyDescent="0.25">
      <c r="B868" s="79"/>
      <c r="C868" s="79"/>
      <c r="E868" s="79"/>
      <c r="F868" s="79"/>
      <c r="H868" s="80"/>
      <c r="I868" s="80"/>
    </row>
    <row r="869" spans="2:9" x14ac:dyDescent="0.25">
      <c r="B869" s="79"/>
      <c r="C869" s="79"/>
      <c r="E869" s="79"/>
      <c r="F869" s="79"/>
      <c r="H869" s="80"/>
      <c r="I869" s="80"/>
    </row>
    <row r="870" spans="2:9" x14ac:dyDescent="0.25">
      <c r="B870" s="79"/>
      <c r="C870" s="79"/>
      <c r="E870" s="79"/>
      <c r="F870" s="79"/>
      <c r="H870" s="80"/>
      <c r="I870" s="80"/>
    </row>
    <row r="871" spans="2:9" x14ac:dyDescent="0.25">
      <c r="B871" s="79"/>
      <c r="C871" s="79"/>
      <c r="E871" s="79"/>
      <c r="F871" s="79"/>
      <c r="H871" s="80"/>
      <c r="I871" s="80"/>
    </row>
    <row r="872" spans="2:9" x14ac:dyDescent="0.25">
      <c r="B872" s="79"/>
      <c r="C872" s="79"/>
      <c r="E872" s="79"/>
      <c r="F872" s="79"/>
      <c r="H872" s="80"/>
      <c r="I872" s="80"/>
    </row>
    <row r="873" spans="2:9" x14ac:dyDescent="0.25">
      <c r="B873" s="79"/>
      <c r="C873" s="79"/>
      <c r="E873" s="79"/>
      <c r="F873" s="79"/>
      <c r="H873" s="80"/>
      <c r="I873" s="80"/>
    </row>
    <row r="874" spans="2:9" x14ac:dyDescent="0.25">
      <c r="B874" s="79"/>
      <c r="C874" s="79"/>
      <c r="E874" s="79"/>
      <c r="F874" s="79"/>
      <c r="H874" s="80"/>
      <c r="I874" s="80"/>
    </row>
    <row r="875" spans="2:9" x14ac:dyDescent="0.25">
      <c r="B875" s="79"/>
      <c r="C875" s="79"/>
      <c r="E875" s="79"/>
      <c r="F875" s="79"/>
      <c r="H875" s="80"/>
      <c r="I875" s="80"/>
    </row>
    <row r="876" spans="2:9" x14ac:dyDescent="0.25">
      <c r="B876" s="79"/>
      <c r="C876" s="79"/>
      <c r="E876" s="79"/>
      <c r="F876" s="79"/>
      <c r="H876" s="80"/>
      <c r="I876" s="80"/>
    </row>
    <row r="877" spans="2:9" x14ac:dyDescent="0.25">
      <c r="B877" s="79"/>
      <c r="C877" s="79"/>
      <c r="E877" s="79"/>
      <c r="F877" s="79"/>
      <c r="H877" s="80"/>
      <c r="I877" s="80"/>
    </row>
    <row r="878" spans="2:9" x14ac:dyDescent="0.25">
      <c r="B878" s="79"/>
      <c r="C878" s="79"/>
      <c r="E878" s="79"/>
      <c r="F878" s="79"/>
      <c r="H878" s="80"/>
      <c r="I878" s="80"/>
    </row>
    <row r="879" spans="2:9" x14ac:dyDescent="0.25">
      <c r="B879" s="79"/>
      <c r="C879" s="79"/>
      <c r="E879" s="79"/>
      <c r="F879" s="79"/>
      <c r="H879" s="80"/>
      <c r="I879" s="80"/>
    </row>
    <row r="880" spans="2:9" x14ac:dyDescent="0.25">
      <c r="B880" s="79"/>
      <c r="C880" s="79"/>
      <c r="E880" s="79"/>
      <c r="F880" s="79"/>
      <c r="H880" s="80"/>
      <c r="I880" s="80"/>
    </row>
    <row r="881" spans="2:9" x14ac:dyDescent="0.25">
      <c r="B881" s="79"/>
      <c r="C881" s="79"/>
      <c r="E881" s="79"/>
      <c r="F881" s="79"/>
      <c r="H881" s="80"/>
      <c r="I881" s="80"/>
    </row>
    <row r="882" spans="2:9" x14ac:dyDescent="0.25">
      <c r="B882" s="79"/>
      <c r="C882" s="79"/>
      <c r="E882" s="79"/>
      <c r="F882" s="79"/>
      <c r="H882" s="80"/>
      <c r="I882" s="80"/>
    </row>
    <row r="883" spans="2:9" x14ac:dyDescent="0.25">
      <c r="B883" s="79"/>
      <c r="C883" s="79"/>
      <c r="E883" s="79"/>
      <c r="F883" s="79"/>
      <c r="H883" s="80"/>
      <c r="I883" s="80"/>
    </row>
    <row r="884" spans="2:9" x14ac:dyDescent="0.25">
      <c r="B884" s="79"/>
      <c r="C884" s="79"/>
      <c r="E884" s="79"/>
      <c r="F884" s="79"/>
      <c r="H884" s="80"/>
      <c r="I884" s="80"/>
    </row>
    <row r="885" spans="2:9" x14ac:dyDescent="0.25">
      <c r="B885" s="79"/>
      <c r="C885" s="79"/>
      <c r="E885" s="79"/>
      <c r="F885" s="79"/>
      <c r="H885" s="80"/>
      <c r="I885" s="80"/>
    </row>
    <row r="886" spans="2:9" x14ac:dyDescent="0.25">
      <c r="B886" s="79"/>
      <c r="C886" s="79"/>
      <c r="E886" s="79"/>
      <c r="F886" s="79"/>
      <c r="H886" s="80"/>
      <c r="I886" s="80"/>
    </row>
    <row r="887" spans="2:9" x14ac:dyDescent="0.25">
      <c r="B887" s="79"/>
      <c r="C887" s="79"/>
      <c r="E887" s="79"/>
      <c r="F887" s="79"/>
      <c r="H887" s="80"/>
      <c r="I887" s="80"/>
    </row>
    <row r="888" spans="2:9" x14ac:dyDescent="0.25">
      <c r="B888" s="79"/>
      <c r="C888" s="79"/>
      <c r="E888" s="79"/>
      <c r="F888" s="79"/>
      <c r="H888" s="80"/>
      <c r="I888" s="80"/>
    </row>
    <row r="889" spans="2:9" x14ac:dyDescent="0.25">
      <c r="B889" s="79"/>
      <c r="C889" s="79"/>
      <c r="E889" s="79"/>
      <c r="F889" s="79"/>
      <c r="H889" s="80"/>
      <c r="I889" s="80"/>
    </row>
    <row r="890" spans="2:9" x14ac:dyDescent="0.25">
      <c r="B890" s="79"/>
      <c r="C890" s="79"/>
      <c r="E890" s="79"/>
      <c r="F890" s="79"/>
      <c r="H890" s="80"/>
      <c r="I890" s="80"/>
    </row>
    <row r="891" spans="2:9" x14ac:dyDescent="0.25">
      <c r="B891" s="79"/>
      <c r="C891" s="79"/>
      <c r="E891" s="79"/>
      <c r="F891" s="79"/>
      <c r="H891" s="80"/>
      <c r="I891" s="80"/>
    </row>
    <row r="892" spans="2:9" x14ac:dyDescent="0.25">
      <c r="B892" s="79"/>
      <c r="C892" s="79"/>
      <c r="E892" s="79"/>
      <c r="F892" s="79"/>
      <c r="H892" s="80"/>
      <c r="I892" s="80"/>
    </row>
    <row r="893" spans="2:9" x14ac:dyDescent="0.25">
      <c r="B893" s="79"/>
      <c r="C893" s="79"/>
      <c r="E893" s="79"/>
      <c r="F893" s="79"/>
      <c r="H893" s="80"/>
      <c r="I893" s="80"/>
    </row>
    <row r="894" spans="2:9" x14ac:dyDescent="0.25">
      <c r="B894" s="79"/>
      <c r="C894" s="79"/>
      <c r="E894" s="79"/>
      <c r="F894" s="79"/>
      <c r="H894" s="80"/>
      <c r="I894" s="80"/>
    </row>
    <row r="895" spans="2:9" x14ac:dyDescent="0.25">
      <c r="B895" s="79"/>
      <c r="C895" s="79"/>
      <c r="E895" s="79"/>
      <c r="F895" s="79"/>
      <c r="H895" s="80"/>
      <c r="I895" s="80"/>
    </row>
    <row r="896" spans="2:9" x14ac:dyDescent="0.25">
      <c r="B896" s="79"/>
      <c r="C896" s="79"/>
      <c r="E896" s="79"/>
      <c r="F896" s="79"/>
      <c r="H896" s="80"/>
      <c r="I896" s="80"/>
    </row>
    <row r="897" spans="2:9" x14ac:dyDescent="0.25">
      <c r="B897" s="79"/>
      <c r="C897" s="79"/>
      <c r="E897" s="79"/>
      <c r="F897" s="79"/>
      <c r="H897" s="80"/>
      <c r="I897" s="80"/>
    </row>
    <row r="898" spans="2:9" x14ac:dyDescent="0.25">
      <c r="B898" s="79"/>
      <c r="C898" s="79"/>
      <c r="E898" s="79"/>
      <c r="F898" s="79"/>
      <c r="H898" s="80"/>
      <c r="I898" s="80"/>
    </row>
    <row r="899" spans="2:9" x14ac:dyDescent="0.25">
      <c r="B899" s="79"/>
      <c r="C899" s="79"/>
      <c r="E899" s="79"/>
      <c r="F899" s="79"/>
      <c r="H899" s="80"/>
      <c r="I899" s="80"/>
    </row>
    <row r="900" spans="2:9" x14ac:dyDescent="0.25">
      <c r="B900" s="79"/>
      <c r="C900" s="79"/>
      <c r="E900" s="79"/>
      <c r="F900" s="79"/>
      <c r="H900" s="80"/>
      <c r="I900" s="80"/>
    </row>
    <row r="901" spans="2:9" x14ac:dyDescent="0.25">
      <c r="B901" s="79"/>
      <c r="C901" s="79"/>
      <c r="E901" s="79"/>
      <c r="F901" s="79"/>
      <c r="H901" s="80"/>
      <c r="I901" s="80"/>
    </row>
    <row r="902" spans="2:9" x14ac:dyDescent="0.25">
      <c r="B902" s="79"/>
      <c r="C902" s="79"/>
      <c r="E902" s="79"/>
      <c r="F902" s="79"/>
      <c r="H902" s="80"/>
      <c r="I902" s="80"/>
    </row>
    <row r="903" spans="2:9" x14ac:dyDescent="0.25">
      <c r="B903" s="79"/>
      <c r="C903" s="79"/>
      <c r="E903" s="79"/>
      <c r="F903" s="79"/>
      <c r="H903" s="80"/>
      <c r="I903" s="80"/>
    </row>
    <row r="904" spans="2:9" x14ac:dyDescent="0.25">
      <c r="B904" s="79"/>
      <c r="C904" s="79"/>
      <c r="E904" s="79"/>
      <c r="F904" s="79"/>
      <c r="H904" s="80"/>
      <c r="I904" s="80"/>
    </row>
    <row r="905" spans="2:9" x14ac:dyDescent="0.25">
      <c r="B905" s="79"/>
      <c r="C905" s="79"/>
      <c r="E905" s="79"/>
      <c r="F905" s="79"/>
      <c r="H905" s="80"/>
      <c r="I905" s="80"/>
    </row>
    <row r="906" spans="2:9" x14ac:dyDescent="0.25">
      <c r="B906" s="79"/>
      <c r="C906" s="79"/>
      <c r="E906" s="79"/>
      <c r="F906" s="79"/>
      <c r="H906" s="80"/>
      <c r="I906" s="80"/>
    </row>
    <row r="907" spans="2:9" x14ac:dyDescent="0.25">
      <c r="B907" s="79"/>
      <c r="C907" s="79"/>
      <c r="E907" s="79"/>
      <c r="F907" s="79"/>
      <c r="H907" s="80"/>
      <c r="I907" s="80"/>
    </row>
    <row r="908" spans="2:9" x14ac:dyDescent="0.25">
      <c r="B908" s="79"/>
      <c r="C908" s="79"/>
      <c r="E908" s="79"/>
      <c r="F908" s="79"/>
      <c r="H908" s="80"/>
      <c r="I908" s="80"/>
    </row>
    <row r="909" spans="2:9" x14ac:dyDescent="0.25">
      <c r="B909" s="79"/>
      <c r="C909" s="79"/>
      <c r="E909" s="79"/>
      <c r="F909" s="79"/>
      <c r="H909" s="80"/>
      <c r="I909" s="80"/>
    </row>
    <row r="910" spans="2:9" x14ac:dyDescent="0.25">
      <c r="B910" s="79"/>
      <c r="C910" s="79"/>
      <c r="E910" s="79"/>
      <c r="F910" s="79"/>
      <c r="H910" s="80"/>
      <c r="I910" s="80"/>
    </row>
    <row r="911" spans="2:9" x14ac:dyDescent="0.25">
      <c r="B911" s="79"/>
      <c r="C911" s="79"/>
      <c r="E911" s="79"/>
      <c r="F911" s="79"/>
      <c r="H911" s="80"/>
      <c r="I911" s="80"/>
    </row>
    <row r="912" spans="2:9" x14ac:dyDescent="0.25">
      <c r="B912" s="79"/>
      <c r="C912" s="79"/>
      <c r="E912" s="79"/>
      <c r="F912" s="79"/>
      <c r="H912" s="80"/>
      <c r="I912" s="80"/>
    </row>
    <row r="913" spans="2:9" x14ac:dyDescent="0.25">
      <c r="B913" s="79"/>
      <c r="C913" s="79"/>
      <c r="E913" s="79"/>
      <c r="F913" s="79"/>
      <c r="H913" s="80"/>
      <c r="I913" s="80"/>
    </row>
    <row r="914" spans="2:9" x14ac:dyDescent="0.25">
      <c r="B914" s="79"/>
      <c r="C914" s="79"/>
      <c r="E914" s="79"/>
      <c r="F914" s="79"/>
      <c r="H914" s="80"/>
      <c r="I914" s="80"/>
    </row>
    <row r="915" spans="2:9" x14ac:dyDescent="0.25">
      <c r="B915" s="79"/>
      <c r="C915" s="79"/>
      <c r="E915" s="79"/>
      <c r="F915" s="79"/>
      <c r="H915" s="80"/>
      <c r="I915" s="80"/>
    </row>
    <row r="916" spans="2:9" x14ac:dyDescent="0.25">
      <c r="B916" s="79"/>
      <c r="C916" s="79"/>
      <c r="E916" s="79"/>
      <c r="F916" s="79"/>
      <c r="H916" s="80"/>
      <c r="I916" s="80"/>
    </row>
    <row r="917" spans="2:9" x14ac:dyDescent="0.25">
      <c r="B917" s="79"/>
      <c r="C917" s="79"/>
      <c r="E917" s="79"/>
      <c r="F917" s="79"/>
      <c r="H917" s="80"/>
      <c r="I917" s="80"/>
    </row>
    <row r="918" spans="2:9" x14ac:dyDescent="0.25">
      <c r="B918" s="79"/>
      <c r="C918" s="79"/>
      <c r="E918" s="79"/>
      <c r="F918" s="79"/>
      <c r="H918" s="80"/>
      <c r="I918" s="80"/>
    </row>
    <row r="919" spans="2:9" x14ac:dyDescent="0.25">
      <c r="B919" s="79"/>
      <c r="C919" s="79"/>
      <c r="E919" s="79"/>
      <c r="F919" s="79"/>
      <c r="H919" s="80"/>
      <c r="I919" s="80"/>
    </row>
    <row r="920" spans="2:9" x14ac:dyDescent="0.25">
      <c r="B920" s="79"/>
      <c r="C920" s="79"/>
      <c r="E920" s="79"/>
      <c r="F920" s="79"/>
      <c r="H920" s="80"/>
      <c r="I920" s="80"/>
    </row>
    <row r="921" spans="2:9" x14ac:dyDescent="0.25">
      <c r="B921" s="79"/>
      <c r="C921" s="79"/>
      <c r="E921" s="79"/>
      <c r="F921" s="79"/>
      <c r="H921" s="80"/>
      <c r="I921" s="80"/>
    </row>
    <row r="922" spans="2:9" x14ac:dyDescent="0.25">
      <c r="B922" s="79"/>
      <c r="C922" s="79"/>
      <c r="E922" s="79"/>
      <c r="F922" s="79"/>
      <c r="H922" s="80"/>
      <c r="I922" s="80"/>
    </row>
    <row r="923" spans="2:9" x14ac:dyDescent="0.25">
      <c r="B923" s="79"/>
      <c r="C923" s="79"/>
      <c r="E923" s="79"/>
      <c r="F923" s="79"/>
      <c r="H923" s="80"/>
      <c r="I923" s="80"/>
    </row>
    <row r="924" spans="2:9" x14ac:dyDescent="0.25">
      <c r="B924" s="79"/>
      <c r="C924" s="79"/>
      <c r="E924" s="79"/>
      <c r="F924" s="79"/>
      <c r="H924" s="80"/>
      <c r="I924" s="80"/>
    </row>
    <row r="925" spans="2:9" x14ac:dyDescent="0.25">
      <c r="B925" s="79"/>
      <c r="C925" s="79"/>
      <c r="E925" s="79"/>
      <c r="F925" s="79"/>
      <c r="H925" s="80"/>
      <c r="I925" s="80"/>
    </row>
    <row r="926" spans="2:9" x14ac:dyDescent="0.25">
      <c r="B926" s="79"/>
      <c r="C926" s="79"/>
      <c r="E926" s="79"/>
      <c r="F926" s="79"/>
      <c r="H926" s="80"/>
      <c r="I926" s="80"/>
    </row>
    <row r="927" spans="2:9" x14ac:dyDescent="0.25">
      <c r="B927" s="79"/>
      <c r="C927" s="79"/>
      <c r="E927" s="79"/>
      <c r="F927" s="79"/>
      <c r="H927" s="80"/>
      <c r="I927" s="80"/>
    </row>
    <row r="928" spans="2:9" x14ac:dyDescent="0.25">
      <c r="B928" s="79"/>
      <c r="C928" s="79"/>
      <c r="E928" s="79"/>
      <c r="F928" s="79"/>
      <c r="H928" s="80"/>
      <c r="I928" s="80"/>
    </row>
    <row r="929" spans="2:9" x14ac:dyDescent="0.25">
      <c r="B929" s="79"/>
      <c r="C929" s="79"/>
      <c r="E929" s="79"/>
      <c r="F929" s="79"/>
      <c r="H929" s="80"/>
      <c r="I929" s="80"/>
    </row>
    <row r="930" spans="2:9" x14ac:dyDescent="0.25">
      <c r="B930" s="79"/>
      <c r="C930" s="79"/>
      <c r="E930" s="79"/>
      <c r="F930" s="79"/>
      <c r="H930" s="80"/>
      <c r="I930" s="80"/>
    </row>
    <row r="931" spans="2:9" x14ac:dyDescent="0.25">
      <c r="B931" s="79"/>
      <c r="C931" s="79"/>
      <c r="E931" s="79"/>
      <c r="F931" s="79"/>
      <c r="H931" s="80"/>
      <c r="I931" s="80"/>
    </row>
    <row r="932" spans="2:9" x14ac:dyDescent="0.25">
      <c r="B932" s="79"/>
      <c r="C932" s="79"/>
      <c r="E932" s="79"/>
      <c r="F932" s="79"/>
      <c r="H932" s="80"/>
      <c r="I932" s="80"/>
    </row>
    <row r="933" spans="2:9" x14ac:dyDescent="0.25">
      <c r="B933" s="79"/>
      <c r="C933" s="79"/>
      <c r="E933" s="79"/>
      <c r="F933" s="79"/>
      <c r="H933" s="80"/>
      <c r="I933" s="80"/>
    </row>
    <row r="934" spans="2:9" x14ac:dyDescent="0.25">
      <c r="B934" s="79"/>
      <c r="C934" s="79"/>
      <c r="E934" s="79"/>
      <c r="F934" s="79"/>
      <c r="H934" s="80"/>
      <c r="I934" s="80"/>
    </row>
    <row r="935" spans="2:9" x14ac:dyDescent="0.25">
      <c r="B935" s="79"/>
      <c r="C935" s="79"/>
      <c r="E935" s="79"/>
      <c r="F935" s="79"/>
      <c r="H935" s="80"/>
      <c r="I935" s="80"/>
    </row>
    <row r="936" spans="2:9" x14ac:dyDescent="0.25">
      <c r="B936" s="79"/>
      <c r="C936" s="79"/>
      <c r="E936" s="79"/>
      <c r="F936" s="79"/>
      <c r="H936" s="80"/>
      <c r="I936" s="80"/>
    </row>
    <row r="937" spans="2:9" x14ac:dyDescent="0.25">
      <c r="B937" s="79"/>
      <c r="C937" s="79"/>
      <c r="E937" s="79"/>
      <c r="F937" s="79"/>
      <c r="H937" s="80"/>
      <c r="I937" s="80"/>
    </row>
    <row r="938" spans="2:9" x14ac:dyDescent="0.25">
      <c r="B938" s="79"/>
      <c r="C938" s="79"/>
      <c r="E938" s="79"/>
      <c r="F938" s="79"/>
      <c r="H938" s="80"/>
      <c r="I938" s="80"/>
    </row>
    <row r="939" spans="2:9" x14ac:dyDescent="0.25">
      <c r="B939" s="79"/>
      <c r="C939" s="79"/>
      <c r="E939" s="79"/>
      <c r="F939" s="79"/>
      <c r="H939" s="80"/>
      <c r="I939" s="80"/>
    </row>
    <row r="940" spans="2:9" x14ac:dyDescent="0.25">
      <c r="B940" s="79"/>
      <c r="C940" s="79"/>
      <c r="E940" s="79"/>
      <c r="F940" s="79"/>
      <c r="H940" s="80"/>
      <c r="I940" s="80"/>
    </row>
    <row r="941" spans="2:9" x14ac:dyDescent="0.25">
      <c r="B941" s="79"/>
      <c r="C941" s="79"/>
      <c r="E941" s="79"/>
      <c r="F941" s="79"/>
      <c r="H941" s="80"/>
      <c r="I941" s="80"/>
    </row>
    <row r="942" spans="2:9" x14ac:dyDescent="0.25">
      <c r="B942" s="79"/>
      <c r="C942" s="79"/>
      <c r="E942" s="79"/>
      <c r="F942" s="79"/>
      <c r="H942" s="80"/>
      <c r="I942" s="80"/>
    </row>
    <row r="943" spans="2:9" x14ac:dyDescent="0.25">
      <c r="B943" s="79"/>
      <c r="C943" s="79"/>
      <c r="E943" s="79"/>
      <c r="F943" s="79"/>
      <c r="H943" s="80"/>
      <c r="I943" s="80"/>
    </row>
    <row r="944" spans="2:9" x14ac:dyDescent="0.25">
      <c r="B944" s="79"/>
      <c r="C944" s="79"/>
      <c r="E944" s="79"/>
      <c r="F944" s="79"/>
      <c r="H944" s="80"/>
      <c r="I944" s="80"/>
    </row>
    <row r="945" spans="2:9" x14ac:dyDescent="0.25">
      <c r="B945" s="79"/>
      <c r="C945" s="79"/>
      <c r="E945" s="79"/>
      <c r="F945" s="79"/>
      <c r="H945" s="80"/>
      <c r="I945" s="80"/>
    </row>
    <row r="946" spans="2:9" x14ac:dyDescent="0.25">
      <c r="B946" s="79"/>
      <c r="C946" s="79"/>
      <c r="E946" s="79"/>
      <c r="F946" s="79"/>
      <c r="H946" s="80"/>
      <c r="I946" s="80"/>
    </row>
    <row r="947" spans="2:9" x14ac:dyDescent="0.25">
      <c r="B947" s="79"/>
      <c r="C947" s="79"/>
      <c r="E947" s="79"/>
      <c r="F947" s="79"/>
      <c r="H947" s="80"/>
      <c r="I947" s="80"/>
    </row>
    <row r="948" spans="2:9" x14ac:dyDescent="0.25">
      <c r="B948" s="79"/>
      <c r="C948" s="79"/>
      <c r="E948" s="79"/>
      <c r="F948" s="79"/>
      <c r="H948" s="80"/>
      <c r="I948" s="80"/>
    </row>
    <row r="949" spans="2:9" x14ac:dyDescent="0.25">
      <c r="B949" s="79"/>
      <c r="C949" s="79"/>
      <c r="E949" s="79"/>
      <c r="F949" s="79"/>
      <c r="H949" s="80"/>
      <c r="I949" s="80"/>
    </row>
    <row r="950" spans="2:9" x14ac:dyDescent="0.25">
      <c r="B950" s="79"/>
      <c r="C950" s="79"/>
      <c r="E950" s="79"/>
      <c r="F950" s="79"/>
      <c r="H950" s="80"/>
      <c r="I950" s="80"/>
    </row>
    <row r="951" spans="2:9" x14ac:dyDescent="0.25">
      <c r="B951" s="79"/>
      <c r="C951" s="79"/>
      <c r="E951" s="79"/>
      <c r="F951" s="79"/>
      <c r="H951" s="80"/>
      <c r="I951" s="80"/>
    </row>
    <row r="952" spans="2:9" x14ac:dyDescent="0.25">
      <c r="B952" s="79"/>
      <c r="C952" s="79"/>
      <c r="E952" s="79"/>
      <c r="F952" s="79"/>
      <c r="H952" s="80"/>
      <c r="I952" s="80"/>
    </row>
    <row r="953" spans="2:9" x14ac:dyDescent="0.25">
      <c r="B953" s="79"/>
      <c r="C953" s="79"/>
      <c r="E953" s="79"/>
      <c r="F953" s="79"/>
      <c r="H953" s="80"/>
      <c r="I953" s="80"/>
    </row>
    <row r="954" spans="2:9" x14ac:dyDescent="0.25">
      <c r="B954" s="79"/>
      <c r="C954" s="79"/>
      <c r="E954" s="79"/>
      <c r="F954" s="79"/>
      <c r="H954" s="80"/>
      <c r="I954" s="80"/>
    </row>
    <row r="955" spans="2:9" x14ac:dyDescent="0.25">
      <c r="B955" s="79"/>
      <c r="C955" s="79"/>
      <c r="E955" s="79"/>
      <c r="F955" s="79"/>
      <c r="H955" s="80"/>
      <c r="I955" s="80"/>
    </row>
    <row r="956" spans="2:9" x14ac:dyDescent="0.25">
      <c r="B956" s="79"/>
      <c r="C956" s="79"/>
      <c r="E956" s="79"/>
      <c r="F956" s="79"/>
      <c r="H956" s="80"/>
      <c r="I956" s="80"/>
    </row>
    <row r="957" spans="2:9" x14ac:dyDescent="0.25">
      <c r="B957" s="79"/>
      <c r="C957" s="79"/>
      <c r="E957" s="79"/>
      <c r="F957" s="79"/>
      <c r="H957" s="80"/>
      <c r="I957" s="80"/>
    </row>
    <row r="958" spans="2:9" x14ac:dyDescent="0.25">
      <c r="B958" s="79"/>
      <c r="C958" s="79"/>
      <c r="E958" s="79"/>
      <c r="F958" s="79"/>
      <c r="H958" s="80"/>
      <c r="I958" s="80"/>
    </row>
    <row r="959" spans="2:9" x14ac:dyDescent="0.25">
      <c r="B959" s="79"/>
      <c r="C959" s="79"/>
      <c r="E959" s="79"/>
      <c r="F959" s="79"/>
      <c r="H959" s="80"/>
      <c r="I959" s="80"/>
    </row>
    <row r="960" spans="2:9" x14ac:dyDescent="0.25">
      <c r="B960" s="79"/>
      <c r="C960" s="79"/>
      <c r="E960" s="79"/>
      <c r="F960" s="79"/>
      <c r="H960" s="80"/>
      <c r="I960" s="80"/>
    </row>
    <row r="961" spans="2:9" x14ac:dyDescent="0.25">
      <c r="B961" s="79"/>
      <c r="C961" s="79"/>
      <c r="E961" s="79"/>
      <c r="F961" s="79"/>
      <c r="H961" s="80"/>
      <c r="I961" s="80"/>
    </row>
    <row r="962" spans="2:9" x14ac:dyDescent="0.25">
      <c r="B962" s="79"/>
      <c r="C962" s="79"/>
      <c r="E962" s="79"/>
      <c r="F962" s="79"/>
      <c r="H962" s="80"/>
      <c r="I962" s="80"/>
    </row>
    <row r="963" spans="2:9" x14ac:dyDescent="0.25">
      <c r="B963" s="79"/>
      <c r="C963" s="79"/>
      <c r="E963" s="79"/>
      <c r="F963" s="79"/>
      <c r="H963" s="80"/>
      <c r="I963" s="80"/>
    </row>
    <row r="964" spans="2:9" x14ac:dyDescent="0.25">
      <c r="B964" s="79"/>
      <c r="C964" s="79"/>
      <c r="E964" s="79"/>
      <c r="F964" s="79"/>
      <c r="H964" s="80"/>
      <c r="I964" s="80"/>
    </row>
    <row r="965" spans="2:9" x14ac:dyDescent="0.25">
      <c r="B965" s="79"/>
      <c r="C965" s="79"/>
      <c r="E965" s="79"/>
      <c r="F965" s="79"/>
      <c r="H965" s="80"/>
      <c r="I965" s="80"/>
    </row>
    <row r="966" spans="2:9" x14ac:dyDescent="0.25">
      <c r="B966" s="79"/>
      <c r="C966" s="79"/>
      <c r="E966" s="79"/>
      <c r="F966" s="79"/>
      <c r="H966" s="80"/>
      <c r="I966" s="80"/>
    </row>
    <row r="967" spans="2:9" x14ac:dyDescent="0.25">
      <c r="B967" s="79"/>
      <c r="C967" s="79"/>
      <c r="E967" s="79"/>
      <c r="F967" s="79"/>
      <c r="H967" s="80"/>
      <c r="I967" s="80"/>
    </row>
    <row r="968" spans="2:9" x14ac:dyDescent="0.25">
      <c r="B968" s="79"/>
      <c r="C968" s="79"/>
      <c r="E968" s="79"/>
      <c r="F968" s="79"/>
      <c r="H968" s="80"/>
      <c r="I968" s="80"/>
    </row>
    <row r="969" spans="2:9" x14ac:dyDescent="0.25">
      <c r="B969" s="79"/>
      <c r="C969" s="79"/>
      <c r="E969" s="79"/>
      <c r="F969" s="79"/>
      <c r="H969" s="80"/>
      <c r="I969" s="80"/>
    </row>
    <row r="970" spans="2:9" x14ac:dyDescent="0.25">
      <c r="B970" s="79"/>
      <c r="C970" s="79"/>
      <c r="E970" s="79"/>
      <c r="F970" s="79"/>
      <c r="H970" s="80"/>
      <c r="I970" s="80"/>
    </row>
    <row r="971" spans="2:9" x14ac:dyDescent="0.25">
      <c r="B971" s="79"/>
      <c r="C971" s="79"/>
      <c r="E971" s="79"/>
      <c r="F971" s="79"/>
      <c r="H971" s="80"/>
      <c r="I971" s="80"/>
    </row>
    <row r="972" spans="2:9" x14ac:dyDescent="0.25">
      <c r="B972" s="79"/>
      <c r="C972" s="79"/>
      <c r="E972" s="79"/>
      <c r="F972" s="79"/>
      <c r="H972" s="80"/>
      <c r="I972" s="80"/>
    </row>
    <row r="973" spans="2:9" x14ac:dyDescent="0.25">
      <c r="B973" s="79"/>
      <c r="C973" s="79"/>
      <c r="E973" s="79"/>
      <c r="F973" s="79"/>
      <c r="H973" s="80"/>
      <c r="I973" s="80"/>
    </row>
    <row r="974" spans="2:9" x14ac:dyDescent="0.25">
      <c r="B974" s="79"/>
      <c r="C974" s="79"/>
      <c r="E974" s="79"/>
      <c r="F974" s="79"/>
      <c r="H974" s="80"/>
      <c r="I974" s="80"/>
    </row>
    <row r="975" spans="2:9" x14ac:dyDescent="0.25">
      <c r="B975" s="79"/>
      <c r="C975" s="79"/>
      <c r="E975" s="79"/>
      <c r="F975" s="79"/>
      <c r="H975" s="80"/>
      <c r="I975" s="80"/>
    </row>
    <row r="976" spans="2:9" x14ac:dyDescent="0.25">
      <c r="B976" s="79"/>
      <c r="C976" s="79"/>
      <c r="E976" s="79"/>
      <c r="F976" s="79"/>
      <c r="H976" s="80"/>
      <c r="I976" s="80"/>
    </row>
    <row r="977" spans="2:9" x14ac:dyDescent="0.25">
      <c r="B977" s="79"/>
      <c r="C977" s="79"/>
      <c r="E977" s="79"/>
      <c r="F977" s="79"/>
      <c r="H977" s="80"/>
      <c r="I977" s="80"/>
    </row>
    <row r="978" spans="2:9" x14ac:dyDescent="0.25">
      <c r="B978" s="79"/>
      <c r="C978" s="79"/>
      <c r="E978" s="79"/>
      <c r="F978" s="79"/>
      <c r="H978" s="80"/>
      <c r="I978" s="80"/>
    </row>
    <row r="979" spans="2:9" x14ac:dyDescent="0.25">
      <c r="B979" s="79"/>
      <c r="C979" s="79"/>
      <c r="E979" s="79"/>
      <c r="F979" s="79"/>
      <c r="H979" s="80"/>
      <c r="I979" s="80"/>
    </row>
    <row r="980" spans="2:9" x14ac:dyDescent="0.25">
      <c r="B980" s="79"/>
      <c r="C980" s="79"/>
      <c r="E980" s="79"/>
      <c r="F980" s="79"/>
      <c r="H980" s="80"/>
      <c r="I980" s="80"/>
    </row>
    <row r="981" spans="2:9" x14ac:dyDescent="0.25">
      <c r="B981" s="79"/>
      <c r="C981" s="79"/>
      <c r="E981" s="79"/>
      <c r="F981" s="79"/>
      <c r="H981" s="80"/>
      <c r="I981" s="80"/>
    </row>
    <row r="982" spans="2:9" x14ac:dyDescent="0.25">
      <c r="B982" s="79"/>
      <c r="C982" s="79"/>
      <c r="E982" s="79"/>
      <c r="F982" s="79"/>
      <c r="H982" s="80"/>
      <c r="I982" s="80"/>
    </row>
    <row r="983" spans="2:9" x14ac:dyDescent="0.25">
      <c r="B983" s="79"/>
      <c r="C983" s="79"/>
      <c r="E983" s="79"/>
      <c r="F983" s="79"/>
      <c r="H983" s="80"/>
      <c r="I983" s="80"/>
    </row>
    <row r="984" spans="2:9" x14ac:dyDescent="0.25">
      <c r="B984" s="79"/>
      <c r="C984" s="79"/>
      <c r="E984" s="79"/>
      <c r="F984" s="79"/>
      <c r="H984" s="80"/>
      <c r="I984" s="80"/>
    </row>
    <row r="985" spans="2:9" x14ac:dyDescent="0.25">
      <c r="B985" s="79"/>
      <c r="C985" s="79"/>
      <c r="E985" s="79"/>
      <c r="F985" s="79"/>
      <c r="H985" s="80"/>
      <c r="I985" s="80"/>
    </row>
    <row r="986" spans="2:9" x14ac:dyDescent="0.25">
      <c r="B986" s="79"/>
      <c r="C986" s="79"/>
      <c r="E986" s="79"/>
      <c r="F986" s="79"/>
      <c r="H986" s="80"/>
      <c r="I986" s="80"/>
    </row>
    <row r="987" spans="2:9" x14ac:dyDescent="0.25">
      <c r="B987" s="79"/>
      <c r="C987" s="79"/>
      <c r="E987" s="79"/>
      <c r="F987" s="79"/>
      <c r="H987" s="80"/>
      <c r="I987" s="80"/>
    </row>
    <row r="988" spans="2:9" x14ac:dyDescent="0.25">
      <c r="B988" s="79"/>
      <c r="C988" s="79"/>
      <c r="E988" s="79"/>
      <c r="F988" s="79"/>
      <c r="H988" s="80"/>
      <c r="I988" s="80"/>
    </row>
    <row r="989" spans="2:9" x14ac:dyDescent="0.25">
      <c r="B989" s="79"/>
      <c r="C989" s="79"/>
      <c r="E989" s="79"/>
      <c r="F989" s="79"/>
      <c r="H989" s="80"/>
      <c r="I989" s="80"/>
    </row>
    <row r="990" spans="2:9" x14ac:dyDescent="0.25">
      <c r="B990" s="79"/>
      <c r="C990" s="79"/>
      <c r="E990" s="79"/>
      <c r="F990" s="79"/>
      <c r="H990" s="80"/>
      <c r="I990" s="80"/>
    </row>
    <row r="991" spans="2:9" x14ac:dyDescent="0.25">
      <c r="B991" s="79"/>
      <c r="C991" s="79"/>
      <c r="E991" s="79"/>
      <c r="F991" s="79"/>
      <c r="H991" s="80"/>
      <c r="I991" s="80"/>
    </row>
    <row r="992" spans="2:9" x14ac:dyDescent="0.25">
      <c r="B992" s="79"/>
      <c r="C992" s="79"/>
      <c r="E992" s="79"/>
      <c r="F992" s="79"/>
      <c r="H992" s="80"/>
      <c r="I992" s="80"/>
    </row>
    <row r="993" spans="2:9" x14ac:dyDescent="0.25">
      <c r="B993" s="79"/>
      <c r="C993" s="79"/>
      <c r="E993" s="79"/>
      <c r="F993" s="79"/>
      <c r="H993" s="80"/>
      <c r="I993" s="80"/>
    </row>
    <row r="994" spans="2:9" x14ac:dyDescent="0.25">
      <c r="B994" s="79"/>
      <c r="C994" s="79"/>
      <c r="E994" s="79"/>
      <c r="F994" s="79"/>
      <c r="H994" s="80"/>
      <c r="I994" s="80"/>
    </row>
    <row r="995" spans="2:9" x14ac:dyDescent="0.25">
      <c r="B995" s="79"/>
      <c r="C995" s="79"/>
      <c r="E995" s="79"/>
      <c r="F995" s="79"/>
      <c r="H995" s="80"/>
      <c r="I995" s="80"/>
    </row>
    <row r="996" spans="2:9" x14ac:dyDescent="0.25">
      <c r="B996" s="79"/>
      <c r="C996" s="79"/>
      <c r="E996" s="79"/>
      <c r="F996" s="79"/>
      <c r="H996" s="80"/>
      <c r="I996" s="80"/>
    </row>
    <row r="997" spans="2:9" x14ac:dyDescent="0.25">
      <c r="B997" s="79"/>
      <c r="C997" s="79"/>
      <c r="E997" s="79"/>
      <c r="F997" s="79"/>
      <c r="H997" s="80"/>
      <c r="I997" s="80"/>
    </row>
    <row r="998" spans="2:9" x14ac:dyDescent="0.25">
      <c r="B998" s="79"/>
      <c r="C998" s="79"/>
      <c r="E998" s="79"/>
      <c r="F998" s="79"/>
      <c r="H998" s="80"/>
      <c r="I998" s="80"/>
    </row>
    <row r="999" spans="2:9" x14ac:dyDescent="0.25">
      <c r="B999" s="79"/>
      <c r="C999" s="79"/>
      <c r="E999" s="79"/>
      <c r="F999" s="79"/>
      <c r="H999" s="80"/>
      <c r="I999" s="80"/>
    </row>
    <row r="1000" spans="2:9" x14ac:dyDescent="0.25">
      <c r="B1000" s="79"/>
      <c r="C1000" s="79"/>
      <c r="E1000" s="79"/>
      <c r="F1000" s="79"/>
      <c r="H1000" s="80"/>
      <c r="I1000" s="80"/>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52"/>
  <sheetViews>
    <sheetView showGridLines="0" workbookViewId="0">
      <selection activeCell="G15" sqref="G15"/>
    </sheetView>
  </sheetViews>
  <sheetFormatPr baseColWidth="10" defaultColWidth="12.625" defaultRowHeight="15" customHeight="1" x14ac:dyDescent="0.2"/>
  <cols>
    <col min="1" max="1" width="31.375" customWidth="1"/>
    <col min="2" max="2" width="15.75" customWidth="1"/>
    <col min="10" max="10" width="16.75" customWidth="1"/>
    <col min="11" max="11" width="15.75" bestFit="1" customWidth="1"/>
  </cols>
  <sheetData>
    <row r="1" spans="1:11" x14ac:dyDescent="0.25">
      <c r="A1" s="470"/>
      <c r="B1" s="470"/>
      <c r="C1" s="283"/>
      <c r="D1" s="283"/>
      <c r="E1" s="283"/>
      <c r="F1" s="283"/>
      <c r="G1" s="283"/>
      <c r="H1" s="283"/>
      <c r="I1" s="283"/>
      <c r="J1" s="283"/>
      <c r="K1" s="283"/>
    </row>
    <row r="2" spans="1:11" x14ac:dyDescent="0.25">
      <c r="A2" s="39" t="s">
        <v>105</v>
      </c>
      <c r="B2" s="83"/>
      <c r="C2" s="35"/>
      <c r="D2" s="35"/>
      <c r="E2" s="35"/>
      <c r="F2" s="35"/>
      <c r="G2" s="35"/>
      <c r="H2" s="35"/>
      <c r="I2" s="35"/>
      <c r="J2" s="35"/>
      <c r="K2" s="35"/>
    </row>
    <row r="3" spans="1:11" x14ac:dyDescent="0.25">
      <c r="A3" s="43" t="s">
        <v>107</v>
      </c>
      <c r="B3" s="83"/>
      <c r="C3" s="83"/>
      <c r="D3" s="83"/>
      <c r="E3" s="83"/>
      <c r="F3" s="83"/>
      <c r="G3" s="83"/>
      <c r="H3" s="83"/>
      <c r="I3" s="83"/>
      <c r="J3" s="83"/>
      <c r="K3" s="82" t="s">
        <v>106</v>
      </c>
    </row>
    <row r="4" spans="1:11" x14ac:dyDescent="0.25">
      <c r="A4" s="719" t="s">
        <v>3217</v>
      </c>
      <c r="B4" s="83"/>
      <c r="C4" s="83"/>
      <c r="D4" s="83"/>
      <c r="E4" s="83"/>
      <c r="F4" s="83"/>
      <c r="G4" s="83"/>
      <c r="H4" s="83"/>
      <c r="I4" s="83"/>
      <c r="J4" s="83"/>
      <c r="K4" s="83"/>
    </row>
    <row r="5" spans="1:11" ht="15.75" x14ac:dyDescent="0.25">
      <c r="A5" s="407"/>
      <c r="B5" s="83"/>
      <c r="C5" s="83"/>
      <c r="D5" s="83"/>
      <c r="E5" s="83"/>
      <c r="F5" s="83"/>
      <c r="G5" s="83"/>
      <c r="H5" s="83"/>
      <c r="I5" s="83"/>
      <c r="J5" s="83"/>
      <c r="K5" s="83"/>
    </row>
    <row r="6" spans="1:11" x14ac:dyDescent="0.25">
      <c r="A6" s="470"/>
      <c r="B6" s="470"/>
      <c r="C6" s="470"/>
      <c r="D6" s="470"/>
      <c r="E6" s="470"/>
      <c r="F6" s="470"/>
      <c r="G6" s="470"/>
      <c r="H6" s="470"/>
      <c r="I6" s="470"/>
      <c r="J6" s="470"/>
      <c r="K6" s="470"/>
    </row>
    <row r="7" spans="1:11" x14ac:dyDescent="0.25">
      <c r="A7" s="47" t="s">
        <v>108</v>
      </c>
      <c r="B7" s="48" t="s">
        <v>109</v>
      </c>
      <c r="C7" s="48" t="s">
        <v>110</v>
      </c>
      <c r="D7" s="48"/>
      <c r="E7" s="224" t="s">
        <v>111</v>
      </c>
      <c r="F7" s="224"/>
      <c r="G7" s="48" t="s">
        <v>112</v>
      </c>
      <c r="H7" s="1023" t="s">
        <v>113</v>
      </c>
      <c r="I7" s="952"/>
      <c r="J7" s="48" t="s">
        <v>114</v>
      </c>
      <c r="K7" s="48" t="s">
        <v>115</v>
      </c>
    </row>
    <row r="8" spans="1:11" ht="15" customHeight="1" x14ac:dyDescent="0.2">
      <c r="A8" s="985" t="s">
        <v>116</v>
      </c>
      <c r="B8" s="963" t="s">
        <v>117</v>
      </c>
      <c r="C8" s="963" t="s">
        <v>118</v>
      </c>
      <c r="D8" s="963" t="s">
        <v>119</v>
      </c>
      <c r="E8" s="962" t="s">
        <v>120</v>
      </c>
      <c r="F8" s="950"/>
      <c r="G8" s="963" t="s">
        <v>121</v>
      </c>
      <c r="H8" s="1022" t="s">
        <v>122</v>
      </c>
      <c r="I8" s="950"/>
      <c r="J8" s="963" t="s">
        <v>123</v>
      </c>
      <c r="K8" s="1003" t="s">
        <v>124</v>
      </c>
    </row>
    <row r="9" spans="1:11" ht="15" customHeight="1" x14ac:dyDescent="0.2">
      <c r="A9" s="946"/>
      <c r="B9" s="946"/>
      <c r="C9" s="946"/>
      <c r="D9" s="946"/>
      <c r="E9" s="433" t="s">
        <v>125</v>
      </c>
      <c r="F9" s="433" t="s">
        <v>126</v>
      </c>
      <c r="G9" s="946"/>
      <c r="H9" s="469" t="s">
        <v>125</v>
      </c>
      <c r="I9" s="469" t="s">
        <v>126</v>
      </c>
      <c r="J9" s="946"/>
      <c r="K9" s="946"/>
    </row>
    <row r="10" spans="1:11" x14ac:dyDescent="0.25">
      <c r="A10" s="53" t="s">
        <v>460</v>
      </c>
      <c r="B10" s="54"/>
      <c r="C10" s="54"/>
      <c r="D10" s="186"/>
      <c r="E10" s="54"/>
      <c r="F10" s="54"/>
      <c r="G10" s="186"/>
      <c r="H10" s="55"/>
      <c r="I10" s="55"/>
      <c r="J10" s="186"/>
      <c r="K10" s="84"/>
    </row>
    <row r="11" spans="1:11" x14ac:dyDescent="0.25">
      <c r="A11" s="57"/>
      <c r="B11" s="57"/>
      <c r="C11" s="57"/>
      <c r="D11" s="57"/>
      <c r="E11" s="57"/>
      <c r="F11" s="57"/>
      <c r="G11" s="57"/>
      <c r="H11" s="57"/>
      <c r="I11" s="57"/>
      <c r="J11" s="57"/>
      <c r="K11" s="57"/>
    </row>
    <row r="12" spans="1:11" x14ac:dyDescent="0.25">
      <c r="A12" s="53" t="s">
        <v>461</v>
      </c>
      <c r="B12" s="54"/>
      <c r="C12" s="54"/>
      <c r="D12" s="186"/>
      <c r="E12" s="54"/>
      <c r="F12" s="54"/>
      <c r="G12" s="186"/>
      <c r="H12" s="55"/>
      <c r="I12" s="55"/>
      <c r="J12" s="186"/>
      <c r="K12" s="84">
        <f>SUM(K13:K21)</f>
        <v>2109039561</v>
      </c>
    </row>
    <row r="13" spans="1:11" ht="30" x14ac:dyDescent="0.25">
      <c r="A13" s="686" t="s">
        <v>462</v>
      </c>
      <c r="B13" s="686" t="s">
        <v>463</v>
      </c>
      <c r="C13" s="686" t="s">
        <v>212</v>
      </c>
      <c r="D13" s="686" t="s">
        <v>1748</v>
      </c>
      <c r="E13" s="842" t="s">
        <v>1749</v>
      </c>
      <c r="F13" s="686" t="s">
        <v>1750</v>
      </c>
      <c r="G13" s="686" t="s">
        <v>671</v>
      </c>
      <c r="H13" s="686" t="s">
        <v>671</v>
      </c>
      <c r="I13" s="686" t="s">
        <v>671</v>
      </c>
      <c r="J13" s="686" t="s">
        <v>1751</v>
      </c>
      <c r="K13" s="471">
        <v>1085186193</v>
      </c>
    </row>
    <row r="14" spans="1:11" ht="30" x14ac:dyDescent="0.25">
      <c r="A14" s="686" t="s">
        <v>1752</v>
      </c>
      <c r="B14" s="686" t="s">
        <v>469</v>
      </c>
      <c r="C14" s="686" t="s">
        <v>131</v>
      </c>
      <c r="D14" s="686" t="s">
        <v>1753</v>
      </c>
      <c r="E14" s="686" t="s">
        <v>671</v>
      </c>
      <c r="F14" s="686" t="s">
        <v>671</v>
      </c>
      <c r="G14" s="686" t="s">
        <v>671</v>
      </c>
      <c r="H14" s="686" t="s">
        <v>671</v>
      </c>
      <c r="I14" s="686" t="s">
        <v>671</v>
      </c>
      <c r="J14" s="686" t="s">
        <v>1754</v>
      </c>
      <c r="K14" s="472">
        <v>293529449</v>
      </c>
    </row>
    <row r="15" spans="1:11" ht="45" x14ac:dyDescent="0.2">
      <c r="A15" s="1004" t="s">
        <v>1755</v>
      </c>
      <c r="B15" s="1004" t="s">
        <v>1756</v>
      </c>
      <c r="C15" s="1004" t="s">
        <v>131</v>
      </c>
      <c r="D15" s="686" t="s">
        <v>1757</v>
      </c>
      <c r="E15" s="686" t="s">
        <v>671</v>
      </c>
      <c r="F15" s="686" t="s">
        <v>671</v>
      </c>
      <c r="G15" s="686" t="s">
        <v>671</v>
      </c>
      <c r="H15" s="686" t="s">
        <v>671</v>
      </c>
      <c r="I15" s="686" t="s">
        <v>671</v>
      </c>
      <c r="J15" s="686" t="s">
        <v>1758</v>
      </c>
      <c r="K15" s="1024">
        <v>262157381</v>
      </c>
    </row>
    <row r="16" spans="1:11" ht="45" x14ac:dyDescent="0.2">
      <c r="A16" s="1005"/>
      <c r="B16" s="1005"/>
      <c r="C16" s="1005"/>
      <c r="D16" s="686" t="s">
        <v>1759</v>
      </c>
      <c r="E16" s="686" t="s">
        <v>671</v>
      </c>
      <c r="F16" s="686" t="s">
        <v>671</v>
      </c>
      <c r="G16" s="686" t="s">
        <v>671</v>
      </c>
      <c r="H16" s="686" t="s">
        <v>671</v>
      </c>
      <c r="I16" s="686" t="s">
        <v>671</v>
      </c>
      <c r="J16" s="686" t="s">
        <v>1760</v>
      </c>
      <c r="K16" s="976"/>
    </row>
    <row r="17" spans="1:11" ht="60" x14ac:dyDescent="0.2">
      <c r="A17" s="966"/>
      <c r="B17" s="966"/>
      <c r="C17" s="966"/>
      <c r="D17" s="686" t="s">
        <v>1761</v>
      </c>
      <c r="E17" s="842" t="s">
        <v>671</v>
      </c>
      <c r="F17" s="686" t="s">
        <v>671</v>
      </c>
      <c r="G17" s="686" t="s">
        <v>671</v>
      </c>
      <c r="H17" s="686" t="s">
        <v>1762</v>
      </c>
      <c r="I17" s="686" t="s">
        <v>1763</v>
      </c>
      <c r="J17" s="686" t="s">
        <v>1764</v>
      </c>
      <c r="K17" s="946"/>
    </row>
    <row r="18" spans="1:11" ht="120" x14ac:dyDescent="0.25">
      <c r="A18" s="686" t="s">
        <v>1765</v>
      </c>
      <c r="B18" s="686" t="s">
        <v>1766</v>
      </c>
      <c r="C18" s="686" t="s">
        <v>1767</v>
      </c>
      <c r="D18" s="686" t="s">
        <v>1768</v>
      </c>
      <c r="E18" s="686" t="s">
        <v>671</v>
      </c>
      <c r="F18" s="686" t="s">
        <v>671</v>
      </c>
      <c r="G18" s="686" t="s">
        <v>671</v>
      </c>
      <c r="H18" s="686" t="s">
        <v>671</v>
      </c>
      <c r="I18" s="686" t="s">
        <v>671</v>
      </c>
      <c r="J18" s="686" t="s">
        <v>1769</v>
      </c>
      <c r="K18" s="471">
        <v>210744865</v>
      </c>
    </row>
    <row r="19" spans="1:11" ht="30" x14ac:dyDescent="0.25">
      <c r="A19" s="686" t="s">
        <v>465</v>
      </c>
      <c r="B19" s="686" t="s">
        <v>1770</v>
      </c>
      <c r="C19" s="686" t="s">
        <v>212</v>
      </c>
      <c r="D19" s="686" t="s">
        <v>1771</v>
      </c>
      <c r="E19" s="686" t="s">
        <v>671</v>
      </c>
      <c r="F19" s="686" t="s">
        <v>671</v>
      </c>
      <c r="G19" s="686" t="s">
        <v>671</v>
      </c>
      <c r="H19" s="686" t="s">
        <v>671</v>
      </c>
      <c r="I19" s="686" t="s">
        <v>671</v>
      </c>
      <c r="J19" s="686" t="s">
        <v>1772</v>
      </c>
      <c r="K19" s="471">
        <v>169948941</v>
      </c>
    </row>
    <row r="20" spans="1:11" ht="75" x14ac:dyDescent="0.25">
      <c r="A20" s="686" t="s">
        <v>1773</v>
      </c>
      <c r="B20" s="686" t="s">
        <v>1774</v>
      </c>
      <c r="C20" s="686" t="s">
        <v>131</v>
      </c>
      <c r="D20" s="237">
        <v>0.06</v>
      </c>
      <c r="E20" s="686" t="s">
        <v>671</v>
      </c>
      <c r="F20" s="686" t="s">
        <v>671</v>
      </c>
      <c r="G20" s="686" t="s">
        <v>671</v>
      </c>
      <c r="H20" s="686" t="s">
        <v>671</v>
      </c>
      <c r="I20" s="686" t="s">
        <v>671</v>
      </c>
      <c r="J20" s="686" t="s">
        <v>1775</v>
      </c>
      <c r="K20" s="471">
        <v>49115635</v>
      </c>
    </row>
    <row r="21" spans="1:11" ht="60" x14ac:dyDescent="0.25">
      <c r="A21" s="686" t="s">
        <v>1776</v>
      </c>
      <c r="B21" s="686" t="s">
        <v>1777</v>
      </c>
      <c r="C21" s="686" t="s">
        <v>1778</v>
      </c>
      <c r="D21" s="686" t="s">
        <v>671</v>
      </c>
      <c r="E21" s="686" t="s">
        <v>671</v>
      </c>
      <c r="F21" s="686" t="s">
        <v>671</v>
      </c>
      <c r="G21" s="686" t="s">
        <v>671</v>
      </c>
      <c r="H21" s="686" t="s">
        <v>1779</v>
      </c>
      <c r="I21" s="686" t="s">
        <v>1780</v>
      </c>
      <c r="J21" s="686" t="s">
        <v>1781</v>
      </c>
      <c r="K21" s="471">
        <v>38357097</v>
      </c>
    </row>
    <row r="22" spans="1:11" x14ac:dyDescent="0.25">
      <c r="A22" s="549" t="s">
        <v>475</v>
      </c>
      <c r="B22" s="549"/>
      <c r="C22" s="549"/>
      <c r="D22" s="549"/>
      <c r="E22" s="549"/>
      <c r="F22" s="549"/>
      <c r="G22" s="549"/>
      <c r="H22" s="550"/>
      <c r="I22" s="550"/>
      <c r="J22" s="549"/>
      <c r="K22" s="473">
        <f>SUM(K23:K24)</f>
        <v>113052877</v>
      </c>
    </row>
    <row r="23" spans="1:11" ht="60" x14ac:dyDescent="0.25">
      <c r="A23" s="686" t="s">
        <v>1782</v>
      </c>
      <c r="B23" s="686" t="s">
        <v>1770</v>
      </c>
      <c r="C23" s="686" t="s">
        <v>212</v>
      </c>
      <c r="D23" s="686">
        <v>8.6956000000000006E-2</v>
      </c>
      <c r="E23" s="686" t="s">
        <v>671</v>
      </c>
      <c r="F23" s="686" t="s">
        <v>671</v>
      </c>
      <c r="G23" s="686" t="s">
        <v>671</v>
      </c>
      <c r="H23" s="686" t="s">
        <v>671</v>
      </c>
      <c r="I23" s="686" t="s">
        <v>671</v>
      </c>
      <c r="J23" s="686" t="s">
        <v>1783</v>
      </c>
      <c r="K23" s="471">
        <v>112783856</v>
      </c>
    </row>
    <row r="24" spans="1:11" ht="75" x14ac:dyDescent="0.25">
      <c r="A24" s="686" t="s">
        <v>1784</v>
      </c>
      <c r="B24" s="686" t="s">
        <v>1785</v>
      </c>
      <c r="C24" s="686" t="s">
        <v>1778</v>
      </c>
      <c r="D24" s="686" t="s">
        <v>671</v>
      </c>
      <c r="E24" s="686" t="s">
        <v>671</v>
      </c>
      <c r="F24" s="686" t="s">
        <v>671</v>
      </c>
      <c r="G24" s="686" t="s">
        <v>671</v>
      </c>
      <c r="H24" s="686" t="s">
        <v>671</v>
      </c>
      <c r="I24" s="686" t="s">
        <v>671</v>
      </c>
      <c r="J24" s="686" t="s">
        <v>1786</v>
      </c>
      <c r="K24" s="471">
        <v>269021</v>
      </c>
    </row>
    <row r="25" spans="1:11" x14ac:dyDescent="0.25">
      <c r="A25" s="843" t="s">
        <v>476</v>
      </c>
      <c r="B25" s="549"/>
      <c r="C25" s="549"/>
      <c r="D25" s="549"/>
      <c r="E25" s="549"/>
      <c r="F25" s="549"/>
      <c r="G25" s="549"/>
      <c r="H25" s="550"/>
      <c r="I25" s="550"/>
      <c r="J25" s="549"/>
      <c r="K25" s="84">
        <f>SUM(K26:K32)</f>
        <v>21396361</v>
      </c>
    </row>
    <row r="26" spans="1:11" ht="30" x14ac:dyDescent="0.25">
      <c r="A26" s="686" t="s">
        <v>1115</v>
      </c>
      <c r="B26" s="686" t="s">
        <v>1787</v>
      </c>
      <c r="C26" s="686" t="s">
        <v>1778</v>
      </c>
      <c r="D26" s="686" t="s">
        <v>671</v>
      </c>
      <c r="E26" s="686" t="s">
        <v>671</v>
      </c>
      <c r="F26" s="686" t="s">
        <v>671</v>
      </c>
      <c r="G26" s="686" t="s">
        <v>671</v>
      </c>
      <c r="H26" s="844">
        <v>1598</v>
      </c>
      <c r="I26" s="844">
        <v>3175</v>
      </c>
      <c r="J26" s="686" t="s">
        <v>1788</v>
      </c>
      <c r="K26" s="471">
        <v>7204277</v>
      </c>
    </row>
    <row r="27" spans="1:11" ht="45" x14ac:dyDescent="0.25">
      <c r="A27" s="686" t="s">
        <v>1789</v>
      </c>
      <c r="B27" s="686" t="s">
        <v>1790</v>
      </c>
      <c r="C27" s="686" t="s">
        <v>1791</v>
      </c>
      <c r="D27" s="686" t="s">
        <v>671</v>
      </c>
      <c r="E27" s="686" t="s">
        <v>671</v>
      </c>
      <c r="F27" s="686" t="s">
        <v>671</v>
      </c>
      <c r="G27" s="686" t="s">
        <v>671</v>
      </c>
      <c r="H27" s="686" t="s">
        <v>1792</v>
      </c>
      <c r="I27" s="686" t="s">
        <v>1793</v>
      </c>
      <c r="J27" s="686" t="s">
        <v>1794</v>
      </c>
      <c r="K27" s="471">
        <v>6437056</v>
      </c>
    </row>
    <row r="28" spans="1:11" ht="60" x14ac:dyDescent="0.25">
      <c r="A28" s="686" t="s">
        <v>1795</v>
      </c>
      <c r="B28" s="686" t="s">
        <v>1787</v>
      </c>
      <c r="C28" s="686" t="s">
        <v>1796</v>
      </c>
      <c r="D28" s="686" t="s">
        <v>671</v>
      </c>
      <c r="E28" s="686" t="s">
        <v>671</v>
      </c>
      <c r="F28" s="686" t="s">
        <v>671</v>
      </c>
      <c r="G28" s="686" t="s">
        <v>671</v>
      </c>
      <c r="H28" s="686" t="s">
        <v>1797</v>
      </c>
      <c r="I28" s="686" t="s">
        <v>1798</v>
      </c>
      <c r="J28" s="686" t="s">
        <v>1799</v>
      </c>
      <c r="K28" s="471">
        <v>5439741</v>
      </c>
    </row>
    <row r="29" spans="1:11" ht="30" x14ac:dyDescent="0.25">
      <c r="A29" s="686" t="s">
        <v>1800</v>
      </c>
      <c r="B29" s="686" t="s">
        <v>1801</v>
      </c>
      <c r="C29" s="686" t="s">
        <v>212</v>
      </c>
      <c r="D29" s="686" t="s">
        <v>671</v>
      </c>
      <c r="E29" s="686" t="s">
        <v>671</v>
      </c>
      <c r="F29" s="686" t="s">
        <v>671</v>
      </c>
      <c r="G29" s="686" t="s">
        <v>671</v>
      </c>
      <c r="H29" s="686" t="s">
        <v>1802</v>
      </c>
      <c r="I29" s="686" t="s">
        <v>1803</v>
      </c>
      <c r="J29" s="686" t="s">
        <v>1804</v>
      </c>
      <c r="K29" s="471">
        <v>1824634</v>
      </c>
    </row>
    <row r="30" spans="1:11" ht="30" x14ac:dyDescent="0.25">
      <c r="A30" s="686" t="s">
        <v>1805</v>
      </c>
      <c r="B30" s="686" t="s">
        <v>1787</v>
      </c>
      <c r="C30" s="686" t="s">
        <v>212</v>
      </c>
      <c r="D30" s="686" t="s">
        <v>671</v>
      </c>
      <c r="E30" s="686" t="s">
        <v>671</v>
      </c>
      <c r="F30" s="686" t="s">
        <v>671</v>
      </c>
      <c r="G30" s="686" t="s">
        <v>671</v>
      </c>
      <c r="H30" s="686" t="s">
        <v>1806</v>
      </c>
      <c r="I30" s="686" t="s">
        <v>1807</v>
      </c>
      <c r="J30" s="686" t="s">
        <v>1808</v>
      </c>
      <c r="K30" s="471">
        <v>370791</v>
      </c>
    </row>
    <row r="31" spans="1:11" ht="30" x14ac:dyDescent="0.25">
      <c r="A31" s="686" t="s">
        <v>1809</v>
      </c>
      <c r="B31" s="686" t="s">
        <v>1787</v>
      </c>
      <c r="C31" s="686" t="s">
        <v>1778</v>
      </c>
      <c r="D31" s="686" t="s">
        <v>671</v>
      </c>
      <c r="E31" s="686" t="s">
        <v>671</v>
      </c>
      <c r="F31" s="686" t="s">
        <v>671</v>
      </c>
      <c r="G31" s="686" t="s">
        <v>671</v>
      </c>
      <c r="H31" s="686" t="s">
        <v>1810</v>
      </c>
      <c r="I31" s="686" t="s">
        <v>1811</v>
      </c>
      <c r="J31" s="686" t="s">
        <v>1812</v>
      </c>
      <c r="K31" s="471">
        <v>119862</v>
      </c>
    </row>
    <row r="32" spans="1:11" ht="45" x14ac:dyDescent="0.25">
      <c r="A32" s="686" t="s">
        <v>1813</v>
      </c>
      <c r="B32" s="686" t="s">
        <v>1814</v>
      </c>
      <c r="C32" s="686" t="s">
        <v>1778</v>
      </c>
      <c r="D32" s="686" t="s">
        <v>671</v>
      </c>
      <c r="E32" s="686" t="s">
        <v>671</v>
      </c>
      <c r="F32" s="686" t="s">
        <v>671</v>
      </c>
      <c r="G32" s="686" t="s">
        <v>671</v>
      </c>
      <c r="H32" s="686" t="s">
        <v>671</v>
      </c>
      <c r="I32" s="686" t="s">
        <v>671</v>
      </c>
      <c r="J32" s="686" t="s">
        <v>1815</v>
      </c>
      <c r="K32" s="471">
        <v>0</v>
      </c>
    </row>
    <row r="33" spans="1:11" x14ac:dyDescent="0.25">
      <c r="A33" s="843" t="s">
        <v>489</v>
      </c>
      <c r="B33" s="549"/>
      <c r="C33" s="549"/>
      <c r="D33" s="549"/>
      <c r="E33" s="549"/>
      <c r="F33" s="549"/>
      <c r="G33" s="549"/>
      <c r="H33" s="550"/>
      <c r="I33" s="550"/>
      <c r="J33" s="549"/>
      <c r="K33" s="84"/>
    </row>
    <row r="34" spans="1:11" x14ac:dyDescent="0.25">
      <c r="A34" s="445"/>
      <c r="B34" s="445"/>
      <c r="C34" s="445"/>
      <c r="D34" s="445"/>
      <c r="E34" s="445"/>
      <c r="F34" s="445"/>
      <c r="G34" s="445"/>
      <c r="H34" s="445"/>
      <c r="I34" s="445"/>
      <c r="J34" s="445"/>
      <c r="K34" s="474"/>
    </row>
    <row r="35" spans="1:11" x14ac:dyDescent="0.25">
      <c r="A35" s="843" t="s">
        <v>490</v>
      </c>
      <c r="B35" s="549"/>
      <c r="C35" s="549"/>
      <c r="D35" s="549"/>
      <c r="E35" s="549"/>
      <c r="F35" s="549"/>
      <c r="G35" s="549"/>
      <c r="H35" s="550"/>
      <c r="I35" s="550"/>
      <c r="J35" s="549"/>
      <c r="K35" s="84">
        <f>SUM(K36:K40)</f>
        <v>3349664</v>
      </c>
    </row>
    <row r="36" spans="1:11" ht="60" x14ac:dyDescent="0.25">
      <c r="A36" s="686" t="s">
        <v>1816</v>
      </c>
      <c r="B36" s="686" t="s">
        <v>1817</v>
      </c>
      <c r="C36" s="686" t="s">
        <v>1778</v>
      </c>
      <c r="D36" s="686" t="s">
        <v>1818</v>
      </c>
      <c r="E36" s="686" t="s">
        <v>671</v>
      </c>
      <c r="F36" s="686" t="s">
        <v>671</v>
      </c>
      <c r="G36" s="686" t="s">
        <v>671</v>
      </c>
      <c r="H36" s="686" t="s">
        <v>671</v>
      </c>
      <c r="I36" s="686" t="s">
        <v>671</v>
      </c>
      <c r="J36" s="269" t="s">
        <v>1819</v>
      </c>
      <c r="K36" s="471">
        <v>2732313</v>
      </c>
    </row>
    <row r="37" spans="1:11" ht="75" x14ac:dyDescent="0.25">
      <c r="A37" s="686" t="s">
        <v>1820</v>
      </c>
      <c r="B37" s="686" t="s">
        <v>1821</v>
      </c>
      <c r="C37" s="686" t="s">
        <v>1778</v>
      </c>
      <c r="D37" s="686" t="s">
        <v>671</v>
      </c>
      <c r="E37" s="686" t="s">
        <v>671</v>
      </c>
      <c r="F37" s="686" t="s">
        <v>671</v>
      </c>
      <c r="G37" s="686" t="s">
        <v>671</v>
      </c>
      <c r="H37" s="845">
        <v>150</v>
      </c>
      <c r="I37" s="845">
        <v>20000</v>
      </c>
      <c r="J37" s="269" t="s">
        <v>1822</v>
      </c>
      <c r="K37" s="471">
        <v>570449</v>
      </c>
    </row>
    <row r="38" spans="1:11" ht="135" x14ac:dyDescent="0.25">
      <c r="A38" s="686" t="s">
        <v>1823</v>
      </c>
      <c r="B38" s="686" t="s">
        <v>1824</v>
      </c>
      <c r="C38" s="686" t="s">
        <v>1778</v>
      </c>
      <c r="D38" s="686" t="s">
        <v>1825</v>
      </c>
      <c r="E38" s="686" t="s">
        <v>671</v>
      </c>
      <c r="F38" s="686" t="s">
        <v>671</v>
      </c>
      <c r="G38" s="686" t="s">
        <v>671</v>
      </c>
      <c r="H38" s="686" t="s">
        <v>671</v>
      </c>
      <c r="I38" s="686" t="s">
        <v>671</v>
      </c>
      <c r="J38" s="686" t="s">
        <v>1826</v>
      </c>
      <c r="K38" s="471">
        <v>46902</v>
      </c>
    </row>
    <row r="39" spans="1:11" ht="60" x14ac:dyDescent="0.25">
      <c r="A39" s="686" t="s">
        <v>1827</v>
      </c>
      <c r="B39" s="686" t="s">
        <v>1817</v>
      </c>
      <c r="C39" s="686" t="s">
        <v>1778</v>
      </c>
      <c r="D39" s="686" t="s">
        <v>1828</v>
      </c>
      <c r="E39" s="686" t="s">
        <v>671</v>
      </c>
      <c r="F39" s="686" t="s">
        <v>671</v>
      </c>
      <c r="G39" s="686" t="s">
        <v>671</v>
      </c>
      <c r="H39" s="686" t="s">
        <v>671</v>
      </c>
      <c r="I39" s="686" t="s">
        <v>671</v>
      </c>
      <c r="J39" s="269" t="s">
        <v>1829</v>
      </c>
      <c r="K39" s="471"/>
    </row>
    <row r="40" spans="1:11" x14ac:dyDescent="0.25">
      <c r="A40" s="686"/>
      <c r="B40" s="686"/>
      <c r="C40" s="686"/>
      <c r="D40" s="686"/>
      <c r="E40" s="686"/>
      <c r="F40" s="686"/>
      <c r="G40" s="686"/>
      <c r="H40" s="686"/>
      <c r="I40" s="686"/>
      <c r="J40" s="269"/>
      <c r="K40" s="471"/>
    </row>
    <row r="41" spans="1:11" x14ac:dyDescent="0.25">
      <c r="A41" s="843" t="s">
        <v>495</v>
      </c>
      <c r="B41" s="549"/>
      <c r="C41" s="549"/>
      <c r="D41" s="549"/>
      <c r="E41" s="549"/>
      <c r="F41" s="549"/>
      <c r="G41" s="549"/>
      <c r="H41" s="550"/>
      <c r="I41" s="550"/>
      <c r="J41" s="549"/>
      <c r="K41" s="84">
        <f>SUM(K42:K45)</f>
        <v>8565705</v>
      </c>
    </row>
    <row r="42" spans="1:11" ht="45" x14ac:dyDescent="0.25">
      <c r="A42" s="686" t="s">
        <v>1830</v>
      </c>
      <c r="B42" s="686" t="s">
        <v>1831</v>
      </c>
      <c r="C42" s="686" t="s">
        <v>1832</v>
      </c>
      <c r="D42" s="686" t="s">
        <v>671</v>
      </c>
      <c r="E42" s="686" t="s">
        <v>671</v>
      </c>
      <c r="F42" s="686" t="s">
        <v>671</v>
      </c>
      <c r="G42" s="686" t="s">
        <v>671</v>
      </c>
      <c r="H42" s="686" t="s">
        <v>671</v>
      </c>
      <c r="I42" s="686" t="s">
        <v>671</v>
      </c>
      <c r="J42" s="686" t="s">
        <v>1833</v>
      </c>
      <c r="K42" s="471">
        <v>1509030</v>
      </c>
    </row>
    <row r="43" spans="1:11" ht="30" x14ac:dyDescent="0.25">
      <c r="A43" s="686" t="s">
        <v>1834</v>
      </c>
      <c r="B43" s="686" t="s">
        <v>1787</v>
      </c>
      <c r="C43" s="686" t="s">
        <v>212</v>
      </c>
      <c r="D43" s="686" t="s">
        <v>671</v>
      </c>
      <c r="E43" s="686" t="s">
        <v>671</v>
      </c>
      <c r="F43" s="686" t="s">
        <v>671</v>
      </c>
      <c r="G43" s="686" t="s">
        <v>671</v>
      </c>
      <c r="H43" s="686" t="s">
        <v>671</v>
      </c>
      <c r="I43" s="686" t="s">
        <v>671</v>
      </c>
      <c r="J43" s="686" t="s">
        <v>1835</v>
      </c>
      <c r="K43" s="471">
        <v>1326869</v>
      </c>
    </row>
    <row r="44" spans="1:11" ht="30" x14ac:dyDescent="0.25">
      <c r="A44" s="686" t="s">
        <v>1836</v>
      </c>
      <c r="B44" s="686" t="s">
        <v>1837</v>
      </c>
      <c r="C44" s="686" t="s">
        <v>1778</v>
      </c>
      <c r="D44" s="686" t="s">
        <v>671</v>
      </c>
      <c r="E44" s="686" t="s">
        <v>671</v>
      </c>
      <c r="F44" s="686" t="s">
        <v>671</v>
      </c>
      <c r="G44" s="686" t="s">
        <v>671</v>
      </c>
      <c r="H44" s="686" t="s">
        <v>671</v>
      </c>
      <c r="I44" s="686" t="s">
        <v>671</v>
      </c>
      <c r="J44" s="686"/>
      <c r="K44" s="471">
        <v>5729806</v>
      </c>
    </row>
    <row r="45" spans="1:11" x14ac:dyDescent="0.25">
      <c r="A45" s="445"/>
      <c r="B45" s="445"/>
      <c r="C45" s="445"/>
      <c r="D45" s="445"/>
      <c r="E45" s="445"/>
      <c r="F45" s="445"/>
      <c r="G45" s="445"/>
      <c r="H45" s="445"/>
      <c r="I45" s="445"/>
      <c r="J45" s="445"/>
      <c r="K45" s="471"/>
    </row>
    <row r="46" spans="1:11" x14ac:dyDescent="0.25">
      <c r="A46" s="843" t="s">
        <v>496</v>
      </c>
      <c r="B46" s="549"/>
      <c r="C46" s="549"/>
      <c r="D46" s="549"/>
      <c r="E46" s="549"/>
      <c r="F46" s="549"/>
      <c r="G46" s="549"/>
      <c r="H46" s="550"/>
      <c r="I46" s="550"/>
      <c r="J46" s="549"/>
      <c r="K46" s="84">
        <f>SUM(K47:K51)</f>
        <v>40794965</v>
      </c>
    </row>
    <row r="47" spans="1:11" x14ac:dyDescent="0.25">
      <c r="A47" s="686" t="s">
        <v>1838</v>
      </c>
      <c r="B47" s="686" t="s">
        <v>1837</v>
      </c>
      <c r="C47" s="686" t="s">
        <v>1778</v>
      </c>
      <c r="D47" s="686" t="s">
        <v>671</v>
      </c>
      <c r="E47" s="686" t="s">
        <v>671</v>
      </c>
      <c r="F47" s="686" t="s">
        <v>671</v>
      </c>
      <c r="G47" s="686" t="s">
        <v>671</v>
      </c>
      <c r="H47" s="686" t="s">
        <v>671</v>
      </c>
      <c r="I47" s="686" t="s">
        <v>671</v>
      </c>
      <c r="J47" s="686" t="s">
        <v>1839</v>
      </c>
      <c r="K47" s="471">
        <v>12751369</v>
      </c>
    </row>
    <row r="48" spans="1:11" x14ac:dyDescent="0.25">
      <c r="A48" s="686" t="s">
        <v>1840</v>
      </c>
      <c r="B48" s="686" t="s">
        <v>1837</v>
      </c>
      <c r="C48" s="686" t="s">
        <v>1778</v>
      </c>
      <c r="D48" s="686" t="s">
        <v>671</v>
      </c>
      <c r="E48" s="686" t="s">
        <v>671</v>
      </c>
      <c r="F48" s="686" t="s">
        <v>671</v>
      </c>
      <c r="G48" s="686" t="s">
        <v>671</v>
      </c>
      <c r="H48" s="686" t="s">
        <v>671</v>
      </c>
      <c r="I48" s="686" t="s">
        <v>671</v>
      </c>
      <c r="J48" s="686" t="s">
        <v>1841</v>
      </c>
      <c r="K48" s="471">
        <v>10033231</v>
      </c>
    </row>
    <row r="49" spans="1:11" ht="30" x14ac:dyDescent="0.25">
      <c r="A49" s="686" t="s">
        <v>1842</v>
      </c>
      <c r="B49" s="686" t="s">
        <v>1837</v>
      </c>
      <c r="C49" s="686" t="s">
        <v>1778</v>
      </c>
      <c r="D49" s="686" t="s">
        <v>671</v>
      </c>
      <c r="E49" s="686" t="s">
        <v>671</v>
      </c>
      <c r="F49" s="686" t="s">
        <v>671</v>
      </c>
      <c r="G49" s="686" t="s">
        <v>671</v>
      </c>
      <c r="H49" s="686" t="s">
        <v>671</v>
      </c>
      <c r="I49" s="686" t="s">
        <v>671</v>
      </c>
      <c r="J49" s="686" t="s">
        <v>1841</v>
      </c>
      <c r="K49" s="471">
        <v>2673408</v>
      </c>
    </row>
    <row r="50" spans="1:11" ht="30" x14ac:dyDescent="0.25">
      <c r="A50" s="269" t="s">
        <v>1843</v>
      </c>
      <c r="B50" s="686" t="s">
        <v>1831</v>
      </c>
      <c r="C50" s="686" t="s">
        <v>1778</v>
      </c>
      <c r="D50" s="686" t="s">
        <v>671</v>
      </c>
      <c r="E50" s="686" t="s">
        <v>671</v>
      </c>
      <c r="F50" s="686" t="s">
        <v>671</v>
      </c>
      <c r="G50" s="686" t="s">
        <v>671</v>
      </c>
      <c r="H50" s="686" t="s">
        <v>671</v>
      </c>
      <c r="I50" s="686" t="s">
        <v>671</v>
      </c>
      <c r="J50" s="686" t="s">
        <v>1844</v>
      </c>
      <c r="K50" s="471">
        <v>15336957</v>
      </c>
    </row>
    <row r="51" spans="1:11" x14ac:dyDescent="0.25">
      <c r="A51" s="269"/>
      <c r="B51" s="686"/>
      <c r="C51" s="686"/>
      <c r="D51" s="686"/>
      <c r="E51" s="686"/>
      <c r="F51" s="686"/>
      <c r="G51" s="686"/>
      <c r="H51" s="686"/>
      <c r="I51" s="686"/>
      <c r="J51" s="686"/>
      <c r="K51" s="471"/>
    </row>
    <row r="52" spans="1:11" x14ac:dyDescent="0.25">
      <c r="A52" s="449" t="s">
        <v>168</v>
      </c>
      <c r="B52" s="450"/>
      <c r="C52" s="451"/>
      <c r="D52" s="452"/>
      <c r="E52" s="452"/>
      <c r="F52" s="452"/>
      <c r="G52" s="451"/>
      <c r="H52" s="451"/>
      <c r="I52" s="451"/>
      <c r="J52" s="451"/>
      <c r="K52" s="461">
        <f>K46+K41+K35+K33+K25+K22+K12+K10</f>
        <v>2296199133</v>
      </c>
    </row>
  </sheetData>
  <mergeCells count="14">
    <mergeCell ref="J8:J9"/>
    <mergeCell ref="K8:K9"/>
    <mergeCell ref="A15:A17"/>
    <mergeCell ref="B15:B17"/>
    <mergeCell ref="C15:C17"/>
    <mergeCell ref="K15:K17"/>
    <mergeCell ref="H7:I7"/>
    <mergeCell ref="A8:A9"/>
    <mergeCell ref="B8:B9"/>
    <mergeCell ref="C8:C9"/>
    <mergeCell ref="D8:D9"/>
    <mergeCell ref="E8:F8"/>
    <mergeCell ref="G8:G9"/>
    <mergeCell ref="H8:I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0"/>
  <sheetViews>
    <sheetView showGridLines="0" workbookViewId="0">
      <selection activeCell="G28" sqref="G28"/>
    </sheetView>
  </sheetViews>
  <sheetFormatPr baseColWidth="10" defaultColWidth="12.625" defaultRowHeight="15" customHeight="1" x14ac:dyDescent="0.2"/>
  <cols>
    <col min="1" max="1" width="48.375" customWidth="1"/>
    <col min="2" max="2" width="32" customWidth="1"/>
  </cols>
  <sheetData>
    <row r="1" spans="1:11" ht="15.75" x14ac:dyDescent="0.25">
      <c r="A1" s="138"/>
      <c r="B1" s="208"/>
      <c r="C1" s="36"/>
      <c r="D1" s="36"/>
      <c r="E1" s="36"/>
      <c r="F1" s="36"/>
      <c r="G1" s="37"/>
      <c r="H1" s="37"/>
      <c r="I1" s="37"/>
      <c r="J1" s="36"/>
      <c r="K1" s="35"/>
    </row>
    <row r="2" spans="1:11" x14ac:dyDescent="0.25">
      <c r="A2" s="39" t="s">
        <v>105</v>
      </c>
      <c r="B2" s="40"/>
      <c r="C2" s="40"/>
      <c r="D2" s="40"/>
      <c r="E2" s="40"/>
      <c r="F2" s="40"/>
      <c r="G2" s="41"/>
      <c r="H2" s="41"/>
      <c r="I2" s="41"/>
      <c r="J2" s="40"/>
      <c r="K2" s="82" t="s">
        <v>106</v>
      </c>
    </row>
    <row r="3" spans="1:11" x14ac:dyDescent="0.25">
      <c r="A3" s="43" t="s">
        <v>107</v>
      </c>
      <c r="B3" s="40"/>
      <c r="C3" s="40"/>
      <c r="D3" s="40"/>
      <c r="E3" s="40"/>
      <c r="F3" s="40"/>
      <c r="G3" s="41"/>
      <c r="H3" s="41"/>
      <c r="I3" s="41"/>
      <c r="J3" s="40"/>
      <c r="K3" s="83"/>
    </row>
    <row r="4" spans="1:11" x14ac:dyDescent="0.25">
      <c r="A4" s="719" t="s">
        <v>3218</v>
      </c>
      <c r="B4" s="40"/>
      <c r="C4" s="40"/>
      <c r="D4" s="40"/>
      <c r="E4" s="40"/>
      <c r="F4" s="40"/>
      <c r="G4" s="41"/>
      <c r="H4" s="41"/>
      <c r="I4" s="41"/>
      <c r="J4" s="40"/>
      <c r="K4" s="83"/>
    </row>
    <row r="5" spans="1:11" x14ac:dyDescent="0.25">
      <c r="A5" s="140"/>
      <c r="B5" s="40"/>
      <c r="C5" s="40"/>
      <c r="D5" s="40"/>
      <c r="E5" s="40"/>
      <c r="F5" s="40"/>
      <c r="G5" s="41"/>
      <c r="H5" s="41"/>
      <c r="I5" s="41"/>
      <c r="J5" s="40"/>
      <c r="K5" s="83"/>
    </row>
    <row r="6" spans="1:11" x14ac:dyDescent="0.25">
      <c r="A6" s="96"/>
      <c r="B6" s="322"/>
      <c r="C6" s="322"/>
      <c r="D6" s="322"/>
      <c r="E6" s="322"/>
      <c r="F6" s="322"/>
      <c r="G6" s="467"/>
      <c r="H6" s="467"/>
      <c r="I6" s="467"/>
      <c r="J6" s="322"/>
      <c r="K6" s="96"/>
    </row>
    <row r="7" spans="1:11" x14ac:dyDescent="0.25">
      <c r="A7" s="47" t="s">
        <v>108</v>
      </c>
      <c r="B7" s="48" t="s">
        <v>109</v>
      </c>
      <c r="C7" s="48" t="s">
        <v>110</v>
      </c>
      <c r="D7" s="48"/>
      <c r="E7" s="951" t="s">
        <v>111</v>
      </c>
      <c r="F7" s="952"/>
      <c r="G7" s="50" t="s">
        <v>112</v>
      </c>
      <c r="H7" s="1021" t="s">
        <v>113</v>
      </c>
      <c r="I7" s="952"/>
      <c r="J7" s="48" t="s">
        <v>114</v>
      </c>
      <c r="K7" s="48" t="s">
        <v>115</v>
      </c>
    </row>
    <row r="8" spans="1:11" ht="15" customHeight="1" x14ac:dyDescent="0.2">
      <c r="A8" s="965" t="s">
        <v>116</v>
      </c>
      <c r="B8" s="963" t="s">
        <v>117</v>
      </c>
      <c r="C8" s="963" t="s">
        <v>118</v>
      </c>
      <c r="D8" s="963" t="s">
        <v>119</v>
      </c>
      <c r="E8" s="962" t="s">
        <v>120</v>
      </c>
      <c r="F8" s="950"/>
      <c r="G8" s="1014" t="s">
        <v>121</v>
      </c>
      <c r="H8" s="1022" t="s">
        <v>122</v>
      </c>
      <c r="I8" s="950"/>
      <c r="J8" s="963" t="s">
        <v>123</v>
      </c>
      <c r="K8" s="1003" t="s">
        <v>124</v>
      </c>
    </row>
    <row r="9" spans="1:11" ht="15" customHeight="1" x14ac:dyDescent="0.2">
      <c r="A9" s="946"/>
      <c r="B9" s="946"/>
      <c r="C9" s="946"/>
      <c r="D9" s="946"/>
      <c r="E9" s="433" t="s">
        <v>125</v>
      </c>
      <c r="F9" s="433" t="s">
        <v>126</v>
      </c>
      <c r="G9" s="946"/>
      <c r="H9" s="469" t="s">
        <v>125</v>
      </c>
      <c r="I9" s="469" t="s">
        <v>126</v>
      </c>
      <c r="J9" s="946"/>
      <c r="K9" s="946"/>
    </row>
    <row r="10" spans="1:11" x14ac:dyDescent="0.25">
      <c r="A10" s="53" t="s">
        <v>127</v>
      </c>
      <c r="B10" s="54"/>
      <c r="C10" s="54"/>
      <c r="D10" s="54"/>
      <c r="E10" s="54"/>
      <c r="F10" s="54"/>
      <c r="G10" s="55"/>
      <c r="H10" s="55"/>
      <c r="I10" s="55"/>
      <c r="J10" s="54"/>
      <c r="K10" s="84">
        <f>SUM(K11)</f>
        <v>0</v>
      </c>
    </row>
    <row r="11" spans="1:11" x14ac:dyDescent="0.25">
      <c r="A11" s="57"/>
      <c r="B11" s="58"/>
      <c r="C11" s="58"/>
      <c r="D11" s="59"/>
      <c r="E11" s="59"/>
      <c r="F11" s="59"/>
      <c r="G11" s="60"/>
      <c r="H11" s="60"/>
      <c r="I11" s="60"/>
      <c r="J11" s="58"/>
      <c r="K11" s="85"/>
    </row>
    <row r="12" spans="1:11" x14ac:dyDescent="0.25">
      <c r="A12" s="53" t="s">
        <v>128</v>
      </c>
      <c r="B12" s="54"/>
      <c r="C12" s="54"/>
      <c r="D12" s="62"/>
      <c r="E12" s="62"/>
      <c r="F12" s="62"/>
      <c r="G12" s="55"/>
      <c r="H12" s="55"/>
      <c r="I12" s="55"/>
      <c r="J12" s="54"/>
      <c r="K12" s="84">
        <f>SUM(K13:K16)</f>
        <v>162987.77000000002</v>
      </c>
    </row>
    <row r="13" spans="1:11" x14ac:dyDescent="0.25">
      <c r="A13" s="57" t="s">
        <v>1845</v>
      </c>
      <c r="B13" s="58" t="s">
        <v>707</v>
      </c>
      <c r="C13" s="58" t="s">
        <v>212</v>
      </c>
      <c r="D13" s="59"/>
      <c r="E13" s="59"/>
      <c r="F13" s="59"/>
      <c r="G13" s="60"/>
      <c r="H13" s="60">
        <v>5</v>
      </c>
      <c r="I13" s="60">
        <v>50</v>
      </c>
      <c r="J13" s="58" t="s">
        <v>1846</v>
      </c>
      <c r="K13" s="85">
        <f>107638.7+309.07</f>
        <v>107947.77</v>
      </c>
    </row>
    <row r="14" spans="1:11" x14ac:dyDescent="0.25">
      <c r="A14" s="57" t="s">
        <v>1022</v>
      </c>
      <c r="B14" s="58" t="s">
        <v>707</v>
      </c>
      <c r="C14" s="58" t="s">
        <v>383</v>
      </c>
      <c r="D14" s="59"/>
      <c r="E14" s="59"/>
      <c r="F14" s="59"/>
      <c r="G14" s="60">
        <v>55000</v>
      </c>
      <c r="H14" s="60"/>
      <c r="I14" s="60"/>
      <c r="J14" s="58" t="s">
        <v>1846</v>
      </c>
      <c r="K14" s="85">
        <v>55000</v>
      </c>
    </row>
    <row r="15" spans="1:11" x14ac:dyDescent="0.25">
      <c r="A15" s="57" t="s">
        <v>1847</v>
      </c>
      <c r="B15" s="58"/>
      <c r="C15" s="58"/>
      <c r="D15" s="59"/>
      <c r="E15" s="59"/>
      <c r="F15" s="59"/>
      <c r="G15" s="60">
        <v>10</v>
      </c>
      <c r="H15" s="60"/>
      <c r="I15" s="60"/>
      <c r="J15" s="58" t="s">
        <v>1846</v>
      </c>
      <c r="K15" s="120">
        <v>40</v>
      </c>
    </row>
    <row r="16" spans="1:11" x14ac:dyDescent="0.25">
      <c r="A16" s="57"/>
      <c r="B16" s="58"/>
      <c r="C16" s="58"/>
      <c r="D16" s="59"/>
      <c r="E16" s="59"/>
      <c r="F16" s="59"/>
      <c r="G16" s="60"/>
      <c r="H16" s="60"/>
      <c r="I16" s="60"/>
      <c r="J16" s="58"/>
      <c r="K16" s="85"/>
    </row>
    <row r="17" spans="1:11" x14ac:dyDescent="0.25">
      <c r="A17" s="53" t="s">
        <v>135</v>
      </c>
      <c r="B17" s="54"/>
      <c r="C17" s="54"/>
      <c r="D17" s="62"/>
      <c r="E17" s="62"/>
      <c r="F17" s="62"/>
      <c r="G17" s="55"/>
      <c r="H17" s="55"/>
      <c r="I17" s="55"/>
      <c r="J17" s="54"/>
      <c r="K17" s="84">
        <f>SUM(K18)</f>
        <v>0</v>
      </c>
    </row>
    <row r="18" spans="1:11" x14ac:dyDescent="0.25">
      <c r="A18" s="57"/>
      <c r="B18" s="58"/>
      <c r="C18" s="58"/>
      <c r="D18" s="59"/>
      <c r="E18" s="59"/>
      <c r="F18" s="59"/>
      <c r="G18" s="60"/>
      <c r="H18" s="60"/>
      <c r="I18" s="60"/>
      <c r="J18" s="58"/>
      <c r="K18" s="85"/>
    </row>
    <row r="19" spans="1:11" x14ac:dyDescent="0.25">
      <c r="A19" s="53" t="s">
        <v>141</v>
      </c>
      <c r="B19" s="54"/>
      <c r="C19" s="54"/>
      <c r="D19" s="62"/>
      <c r="E19" s="62"/>
      <c r="F19" s="62"/>
      <c r="G19" s="55"/>
      <c r="H19" s="55"/>
      <c r="I19" s="55"/>
      <c r="J19" s="54"/>
      <c r="K19" s="84">
        <f>SUM(K20:K33)</f>
        <v>64498</v>
      </c>
    </row>
    <row r="20" spans="1:11" x14ac:dyDescent="0.25">
      <c r="A20" s="57" t="s">
        <v>1848</v>
      </c>
      <c r="B20" s="58" t="s">
        <v>707</v>
      </c>
      <c r="C20" s="58" t="s">
        <v>1849</v>
      </c>
      <c r="D20" s="59"/>
      <c r="E20" s="59"/>
      <c r="F20" s="59"/>
      <c r="G20" s="60">
        <v>60</v>
      </c>
      <c r="H20" s="60"/>
      <c r="I20" s="60"/>
      <c r="J20" s="58" t="s">
        <v>1846</v>
      </c>
      <c r="K20" s="120">
        <v>22540</v>
      </c>
    </row>
    <row r="21" spans="1:11" x14ac:dyDescent="0.25">
      <c r="A21" s="57" t="s">
        <v>1850</v>
      </c>
      <c r="B21" s="58" t="s">
        <v>707</v>
      </c>
      <c r="C21" s="58" t="s">
        <v>1849</v>
      </c>
      <c r="D21" s="59"/>
      <c r="E21" s="59"/>
      <c r="F21" s="59"/>
      <c r="G21" s="60">
        <v>50</v>
      </c>
      <c r="H21" s="60"/>
      <c r="I21" s="60"/>
      <c r="J21" s="58" t="s">
        <v>1846</v>
      </c>
      <c r="K21" s="120">
        <v>14350</v>
      </c>
    </row>
    <row r="22" spans="1:11" x14ac:dyDescent="0.25">
      <c r="A22" s="57" t="s">
        <v>1851</v>
      </c>
      <c r="B22" s="58" t="s">
        <v>707</v>
      </c>
      <c r="C22" s="58" t="s">
        <v>1849</v>
      </c>
      <c r="D22" s="59"/>
      <c r="E22" s="59"/>
      <c r="F22" s="59"/>
      <c r="G22" s="60">
        <v>50</v>
      </c>
      <c r="H22" s="60"/>
      <c r="I22" s="60"/>
      <c r="J22" s="58" t="s">
        <v>1846</v>
      </c>
      <c r="K22" s="120">
        <v>11970</v>
      </c>
    </row>
    <row r="23" spans="1:11" x14ac:dyDescent="0.25">
      <c r="A23" s="57" t="s">
        <v>1852</v>
      </c>
      <c r="B23" s="58" t="s">
        <v>707</v>
      </c>
      <c r="C23" s="58" t="s">
        <v>383</v>
      </c>
      <c r="D23" s="59"/>
      <c r="E23" s="59"/>
      <c r="F23" s="59"/>
      <c r="G23" s="60">
        <v>24</v>
      </c>
      <c r="H23" s="60"/>
      <c r="I23" s="60"/>
      <c r="J23" s="58" t="s">
        <v>1846</v>
      </c>
      <c r="K23" s="120">
        <v>5424</v>
      </c>
    </row>
    <row r="24" spans="1:11" x14ac:dyDescent="0.25">
      <c r="A24" s="57" t="s">
        <v>1853</v>
      </c>
      <c r="B24" s="58" t="s">
        <v>707</v>
      </c>
      <c r="C24" s="58" t="s">
        <v>1849</v>
      </c>
      <c r="D24" s="59"/>
      <c r="E24" s="59"/>
      <c r="F24" s="59"/>
      <c r="G24" s="60">
        <v>70</v>
      </c>
      <c r="H24" s="60"/>
      <c r="I24" s="60"/>
      <c r="J24" s="58" t="s">
        <v>1846</v>
      </c>
      <c r="K24" s="120">
        <v>5040</v>
      </c>
    </row>
    <row r="25" spans="1:11" x14ac:dyDescent="0.25">
      <c r="A25" s="57" t="s">
        <v>1854</v>
      </c>
      <c r="B25" s="58" t="s">
        <v>707</v>
      </c>
      <c r="C25" s="58" t="s">
        <v>1849</v>
      </c>
      <c r="D25" s="59"/>
      <c r="E25" s="59"/>
      <c r="F25" s="59"/>
      <c r="G25" s="60">
        <v>60</v>
      </c>
      <c r="H25" s="60"/>
      <c r="I25" s="60"/>
      <c r="J25" s="58" t="s">
        <v>1846</v>
      </c>
      <c r="K25" s="120">
        <v>1870</v>
      </c>
    </row>
    <row r="26" spans="1:11" x14ac:dyDescent="0.25">
      <c r="A26" s="57" t="s">
        <v>1855</v>
      </c>
      <c r="B26" s="58" t="s">
        <v>707</v>
      </c>
      <c r="C26" s="58" t="s">
        <v>1849</v>
      </c>
      <c r="D26" s="59"/>
      <c r="E26" s="59"/>
      <c r="F26" s="59"/>
      <c r="G26" s="60">
        <v>70</v>
      </c>
      <c r="H26" s="60"/>
      <c r="I26" s="60"/>
      <c r="J26" s="58" t="s">
        <v>1846</v>
      </c>
      <c r="K26" s="120">
        <v>1190</v>
      </c>
    </row>
    <row r="27" spans="1:11" x14ac:dyDescent="0.25">
      <c r="A27" s="57" t="s">
        <v>1856</v>
      </c>
      <c r="B27" s="58" t="s">
        <v>707</v>
      </c>
      <c r="C27" s="58" t="s">
        <v>1849</v>
      </c>
      <c r="D27" s="59"/>
      <c r="E27" s="59"/>
      <c r="F27" s="59"/>
      <c r="G27" s="60">
        <v>30</v>
      </c>
      <c r="H27" s="60"/>
      <c r="I27" s="60"/>
      <c r="J27" s="58" t="s">
        <v>1846</v>
      </c>
      <c r="K27" s="120">
        <v>1070</v>
      </c>
    </row>
    <row r="28" spans="1:11" x14ac:dyDescent="0.25">
      <c r="A28" s="65" t="s">
        <v>1857</v>
      </c>
      <c r="B28" s="111" t="s">
        <v>707</v>
      </c>
      <c r="C28" s="111" t="s">
        <v>1849</v>
      </c>
      <c r="D28" s="59"/>
      <c r="E28" s="59"/>
      <c r="F28" s="59"/>
      <c r="G28" s="653">
        <v>20</v>
      </c>
      <c r="H28" s="60"/>
      <c r="I28" s="60"/>
      <c r="J28" s="58" t="s">
        <v>1846</v>
      </c>
      <c r="K28" s="120">
        <v>420</v>
      </c>
    </row>
    <row r="29" spans="1:11" x14ac:dyDescent="0.25">
      <c r="A29" s="57" t="s">
        <v>1858</v>
      </c>
      <c r="B29" s="58" t="s">
        <v>707</v>
      </c>
      <c r="C29" s="58" t="s">
        <v>383</v>
      </c>
      <c r="D29" s="59"/>
      <c r="E29" s="59"/>
      <c r="F29" s="59"/>
      <c r="G29" s="60">
        <v>24</v>
      </c>
      <c r="H29" s="60"/>
      <c r="I29" s="60"/>
      <c r="J29" s="58" t="s">
        <v>1846</v>
      </c>
      <c r="K29" s="120">
        <v>364</v>
      </c>
    </row>
    <row r="30" spans="1:11" x14ac:dyDescent="0.25">
      <c r="A30" s="57" t="s">
        <v>1536</v>
      </c>
      <c r="B30" s="58" t="s">
        <v>707</v>
      </c>
      <c r="C30" s="58" t="s">
        <v>1849</v>
      </c>
      <c r="D30" s="59"/>
      <c r="E30" s="59"/>
      <c r="F30" s="59"/>
      <c r="G30" s="60">
        <v>50</v>
      </c>
      <c r="H30" s="60"/>
      <c r="I30" s="60"/>
      <c r="J30" s="58" t="s">
        <v>1846</v>
      </c>
      <c r="K30" s="120">
        <v>200</v>
      </c>
    </row>
    <row r="31" spans="1:11" x14ac:dyDescent="0.25">
      <c r="A31" s="57" t="s">
        <v>255</v>
      </c>
      <c r="B31" s="58" t="s">
        <v>707</v>
      </c>
      <c r="C31" s="58" t="s">
        <v>1859</v>
      </c>
      <c r="D31" s="59"/>
      <c r="E31" s="59"/>
      <c r="F31" s="59"/>
      <c r="G31" s="60">
        <v>20</v>
      </c>
      <c r="H31" s="60"/>
      <c r="I31" s="60"/>
      <c r="J31" s="58" t="s">
        <v>1846</v>
      </c>
      <c r="K31" s="85">
        <v>60</v>
      </c>
    </row>
    <row r="32" spans="1:11" x14ac:dyDescent="0.25">
      <c r="A32" s="57" t="s">
        <v>1860</v>
      </c>
      <c r="B32" s="58" t="s">
        <v>707</v>
      </c>
      <c r="C32" s="58" t="s">
        <v>1849</v>
      </c>
      <c r="D32" s="59"/>
      <c r="E32" s="59"/>
      <c r="F32" s="59"/>
      <c r="G32" s="60">
        <v>70</v>
      </c>
      <c r="H32" s="60"/>
      <c r="I32" s="60"/>
      <c r="J32" s="58" t="s">
        <v>1846</v>
      </c>
      <c r="K32" s="120">
        <v>0</v>
      </c>
    </row>
    <row r="33" spans="1:11" x14ac:dyDescent="0.25">
      <c r="A33" s="57"/>
      <c r="B33" s="58"/>
      <c r="C33" s="58"/>
      <c r="D33" s="59"/>
      <c r="E33" s="59"/>
      <c r="F33" s="59"/>
      <c r="G33" s="60"/>
      <c r="H33" s="60"/>
      <c r="I33" s="60"/>
      <c r="J33" s="58"/>
      <c r="K33" s="85"/>
    </row>
    <row r="34" spans="1:11" x14ac:dyDescent="0.25">
      <c r="A34" s="53" t="s">
        <v>158</v>
      </c>
      <c r="B34" s="54"/>
      <c r="C34" s="54"/>
      <c r="D34" s="62"/>
      <c r="E34" s="62"/>
      <c r="F34" s="62"/>
      <c r="G34" s="55"/>
      <c r="H34" s="55"/>
      <c r="I34" s="55"/>
      <c r="J34" s="54"/>
      <c r="K34" s="84">
        <f>SUM(K35)</f>
        <v>0</v>
      </c>
    </row>
    <row r="35" spans="1:11" x14ac:dyDescent="0.25">
      <c r="A35" s="57"/>
      <c r="B35" s="58"/>
      <c r="C35" s="58"/>
      <c r="D35" s="59"/>
      <c r="E35" s="59"/>
      <c r="F35" s="59"/>
      <c r="G35" s="60"/>
      <c r="H35" s="60"/>
      <c r="I35" s="60"/>
      <c r="J35" s="58"/>
      <c r="K35" s="85"/>
    </row>
    <row r="36" spans="1:11" x14ac:dyDescent="0.25">
      <c r="A36" s="53" t="s">
        <v>163</v>
      </c>
      <c r="B36" s="54"/>
      <c r="C36" s="54"/>
      <c r="D36" s="62"/>
      <c r="E36" s="62"/>
      <c r="F36" s="62"/>
      <c r="G36" s="55"/>
      <c r="H36" s="55"/>
      <c r="I36" s="55"/>
      <c r="J36" s="54"/>
      <c r="K36" s="84">
        <f>SUM(K37:K38)</f>
        <v>363.5</v>
      </c>
    </row>
    <row r="37" spans="1:11" x14ac:dyDescent="0.25">
      <c r="A37" s="57" t="s">
        <v>1861</v>
      </c>
      <c r="B37" s="58" t="s">
        <v>1862</v>
      </c>
      <c r="C37" s="58"/>
      <c r="D37" s="59">
        <v>0.01</v>
      </c>
      <c r="E37" s="59"/>
      <c r="F37" s="59"/>
      <c r="G37" s="60"/>
      <c r="H37" s="60"/>
      <c r="I37" s="60"/>
      <c r="J37" s="58" t="s">
        <v>1846</v>
      </c>
      <c r="K37" s="120">
        <v>363.5</v>
      </c>
    </row>
    <row r="38" spans="1:11" x14ac:dyDescent="0.25">
      <c r="A38" s="57"/>
      <c r="B38" s="58"/>
      <c r="C38" s="58"/>
      <c r="D38" s="59"/>
      <c r="E38" s="59"/>
      <c r="F38" s="59"/>
      <c r="G38" s="60"/>
      <c r="H38" s="60"/>
      <c r="I38" s="60"/>
      <c r="J38" s="58"/>
      <c r="K38" s="85"/>
    </row>
    <row r="39" spans="1:11" x14ac:dyDescent="0.25">
      <c r="A39" s="53" t="s">
        <v>164</v>
      </c>
      <c r="B39" s="54"/>
      <c r="C39" s="54"/>
      <c r="D39" s="62"/>
      <c r="E39" s="62"/>
      <c r="F39" s="62"/>
      <c r="G39" s="55"/>
      <c r="H39" s="55"/>
      <c r="I39" s="55"/>
      <c r="J39" s="54"/>
      <c r="K39" s="84">
        <f>SUM(K40)</f>
        <v>0</v>
      </c>
    </row>
    <row r="40" spans="1:11" x14ac:dyDescent="0.25">
      <c r="A40" s="57"/>
      <c r="B40" s="58"/>
      <c r="C40" s="58"/>
      <c r="D40" s="59"/>
      <c r="E40" s="59"/>
      <c r="F40" s="59"/>
      <c r="G40" s="60"/>
      <c r="H40" s="60"/>
      <c r="I40" s="60"/>
      <c r="J40" s="58"/>
      <c r="K40" s="85"/>
    </row>
    <row r="41" spans="1:11" x14ac:dyDescent="0.25">
      <c r="A41" s="53" t="s">
        <v>165</v>
      </c>
      <c r="B41" s="54"/>
      <c r="C41" s="54"/>
      <c r="D41" s="62"/>
      <c r="E41" s="62"/>
      <c r="F41" s="62"/>
      <c r="G41" s="55"/>
      <c r="H41" s="55"/>
      <c r="I41" s="55"/>
      <c r="J41" s="54"/>
      <c r="K41" s="84">
        <f>SUM(K42)</f>
        <v>13135.38</v>
      </c>
    </row>
    <row r="42" spans="1:11" x14ac:dyDescent="0.25">
      <c r="A42" s="57" t="s">
        <v>1863</v>
      </c>
      <c r="B42" s="58" t="s">
        <v>1864</v>
      </c>
      <c r="C42" s="58" t="s">
        <v>212</v>
      </c>
      <c r="D42" s="59"/>
      <c r="E42" s="59"/>
      <c r="F42" s="59"/>
      <c r="G42" s="60"/>
      <c r="H42" s="60"/>
      <c r="I42" s="60"/>
      <c r="J42" s="58"/>
      <c r="K42" s="120">
        <v>13135.38</v>
      </c>
    </row>
    <row r="43" spans="1:11" x14ac:dyDescent="0.25">
      <c r="A43" s="449" t="s">
        <v>168</v>
      </c>
      <c r="B43" s="450"/>
      <c r="C43" s="451"/>
      <c r="D43" s="452"/>
      <c r="E43" s="452"/>
      <c r="F43" s="452"/>
      <c r="G43" s="451"/>
      <c r="H43" s="451"/>
      <c r="I43" s="451"/>
      <c r="J43" s="451"/>
      <c r="K43" s="461">
        <f>+K10+K12+K17+K19+K34+K36+K39+K41</f>
        <v>240984.65000000002</v>
      </c>
    </row>
    <row r="44" spans="1:11" x14ac:dyDescent="0.25">
      <c r="B44" s="79"/>
      <c r="C44" s="79"/>
      <c r="D44" s="79"/>
      <c r="E44" s="79"/>
      <c r="F44" s="79"/>
      <c r="G44" s="80"/>
      <c r="H44" s="80"/>
      <c r="I44" s="80"/>
      <c r="J44" s="79"/>
    </row>
    <row r="45" spans="1:11" x14ac:dyDescent="0.25">
      <c r="B45" s="79"/>
      <c r="C45" s="79"/>
      <c r="D45" s="79"/>
      <c r="E45" s="79"/>
      <c r="F45" s="79"/>
      <c r="G45" s="80"/>
      <c r="H45" s="80"/>
      <c r="I45" s="80"/>
      <c r="J45" s="79"/>
    </row>
    <row r="46" spans="1:11" x14ac:dyDescent="0.25">
      <c r="B46" s="79"/>
      <c r="C46" s="79"/>
      <c r="D46" s="79"/>
      <c r="E46" s="79"/>
      <c r="F46" s="79"/>
      <c r="G46" s="80"/>
      <c r="H46" s="80"/>
      <c r="I46" s="80"/>
      <c r="J46" s="79"/>
    </row>
    <row r="47" spans="1:11" x14ac:dyDescent="0.25">
      <c r="B47" s="79"/>
      <c r="C47" s="79"/>
      <c r="D47" s="79"/>
      <c r="E47" s="79"/>
      <c r="F47" s="79"/>
      <c r="G47" s="80"/>
      <c r="H47" s="80"/>
      <c r="I47" s="80"/>
      <c r="J47" s="79"/>
    </row>
    <row r="48" spans="1:11" x14ac:dyDescent="0.25">
      <c r="B48" s="79"/>
      <c r="C48" s="79"/>
      <c r="D48" s="79"/>
      <c r="E48" s="79"/>
      <c r="F48" s="79"/>
      <c r="G48" s="80"/>
      <c r="H48" s="80"/>
      <c r="I48" s="80"/>
      <c r="J48" s="79"/>
    </row>
    <row r="49" spans="2:10" x14ac:dyDescent="0.25">
      <c r="B49" s="79"/>
      <c r="C49" s="79"/>
      <c r="D49" s="79"/>
      <c r="E49" s="79"/>
      <c r="F49" s="79"/>
      <c r="G49" s="80"/>
      <c r="H49" s="80"/>
      <c r="I49" s="80"/>
      <c r="J49" s="79"/>
    </row>
    <row r="50" spans="2:10" x14ac:dyDescent="0.25">
      <c r="B50" s="79"/>
      <c r="C50" s="79"/>
      <c r="D50" s="79"/>
      <c r="E50" s="79"/>
      <c r="F50" s="79"/>
      <c r="G50" s="80"/>
      <c r="H50" s="80"/>
      <c r="I50" s="80"/>
      <c r="J50" s="79"/>
    </row>
    <row r="51" spans="2:10" x14ac:dyDescent="0.25">
      <c r="B51" s="79"/>
      <c r="C51" s="79"/>
      <c r="D51" s="79"/>
      <c r="E51" s="79"/>
      <c r="F51" s="79"/>
      <c r="G51" s="80"/>
      <c r="H51" s="80"/>
      <c r="I51" s="80"/>
      <c r="J51" s="79"/>
    </row>
    <row r="52" spans="2:10" x14ac:dyDescent="0.25">
      <c r="B52" s="79"/>
      <c r="C52" s="79"/>
      <c r="D52" s="79"/>
      <c r="E52" s="79"/>
      <c r="F52" s="79"/>
      <c r="G52" s="80"/>
      <c r="H52" s="80"/>
      <c r="I52" s="80"/>
      <c r="J52" s="79"/>
    </row>
    <row r="53" spans="2:10" x14ac:dyDescent="0.25">
      <c r="B53" s="79"/>
      <c r="C53" s="79"/>
      <c r="D53" s="79"/>
      <c r="E53" s="79"/>
      <c r="F53" s="79"/>
      <c r="G53" s="80"/>
      <c r="H53" s="80"/>
      <c r="I53" s="80"/>
      <c r="J53" s="79"/>
    </row>
    <row r="54" spans="2:10" x14ac:dyDescent="0.25">
      <c r="B54" s="79"/>
      <c r="C54" s="79"/>
      <c r="D54" s="79"/>
      <c r="E54" s="79"/>
      <c r="F54" s="79"/>
      <c r="G54" s="80"/>
      <c r="H54" s="80"/>
      <c r="I54" s="80"/>
      <c r="J54" s="79"/>
    </row>
    <row r="55" spans="2:10" x14ac:dyDescent="0.25">
      <c r="B55" s="79"/>
      <c r="C55" s="79"/>
      <c r="D55" s="79"/>
      <c r="E55" s="79"/>
      <c r="F55" s="79"/>
      <c r="G55" s="80"/>
      <c r="H55" s="80"/>
      <c r="I55" s="80"/>
      <c r="J55" s="79"/>
    </row>
    <row r="56" spans="2:10" x14ac:dyDescent="0.25">
      <c r="B56" s="79"/>
      <c r="C56" s="79"/>
      <c r="D56" s="79"/>
      <c r="E56" s="79"/>
      <c r="F56" s="79"/>
      <c r="G56" s="80"/>
      <c r="H56" s="80"/>
      <c r="I56" s="80"/>
      <c r="J56" s="79"/>
    </row>
    <row r="57" spans="2:10" x14ac:dyDescent="0.25">
      <c r="B57" s="79"/>
      <c r="C57" s="79"/>
      <c r="D57" s="79"/>
      <c r="E57" s="79"/>
      <c r="F57" s="79"/>
      <c r="G57" s="80"/>
      <c r="H57" s="80"/>
      <c r="I57" s="80"/>
      <c r="J57" s="79"/>
    </row>
    <row r="58" spans="2:10" x14ac:dyDescent="0.25">
      <c r="B58" s="79"/>
      <c r="C58" s="79"/>
      <c r="D58" s="79"/>
      <c r="E58" s="79"/>
      <c r="F58" s="79"/>
      <c r="G58" s="80"/>
      <c r="H58" s="80"/>
      <c r="I58" s="80"/>
      <c r="J58" s="79"/>
    </row>
    <row r="59" spans="2:10" x14ac:dyDescent="0.25">
      <c r="B59" s="79"/>
      <c r="C59" s="79"/>
      <c r="D59" s="79"/>
      <c r="E59" s="79"/>
      <c r="F59" s="79"/>
      <c r="G59" s="80"/>
      <c r="H59" s="80"/>
      <c r="I59" s="80"/>
      <c r="J59" s="79"/>
    </row>
    <row r="60" spans="2:10" x14ac:dyDescent="0.25">
      <c r="B60" s="79"/>
      <c r="C60" s="79"/>
      <c r="D60" s="79"/>
      <c r="E60" s="79"/>
      <c r="F60" s="79"/>
      <c r="G60" s="80"/>
      <c r="H60" s="80"/>
      <c r="I60" s="80"/>
      <c r="J60" s="79"/>
    </row>
    <row r="61" spans="2:10" x14ac:dyDescent="0.25">
      <c r="B61" s="79"/>
      <c r="C61" s="79"/>
      <c r="D61" s="79"/>
      <c r="E61" s="79"/>
      <c r="F61" s="79"/>
      <c r="G61" s="80"/>
      <c r="H61" s="80"/>
      <c r="I61" s="80"/>
      <c r="J61" s="79"/>
    </row>
    <row r="62" spans="2:10" x14ac:dyDescent="0.25">
      <c r="B62" s="79"/>
      <c r="C62" s="79"/>
      <c r="D62" s="79"/>
      <c r="E62" s="79"/>
      <c r="F62" s="79"/>
      <c r="G62" s="80"/>
      <c r="H62" s="80"/>
      <c r="I62" s="80"/>
      <c r="J62" s="79"/>
    </row>
    <row r="63" spans="2:10" x14ac:dyDescent="0.25">
      <c r="B63" s="79"/>
      <c r="C63" s="79"/>
      <c r="D63" s="79"/>
      <c r="E63" s="79"/>
      <c r="F63" s="79"/>
      <c r="G63" s="80"/>
      <c r="H63" s="80"/>
      <c r="I63" s="80"/>
      <c r="J63" s="79"/>
    </row>
    <row r="64" spans="2:10" x14ac:dyDescent="0.25">
      <c r="B64" s="79"/>
      <c r="C64" s="79"/>
      <c r="D64" s="79"/>
      <c r="E64" s="79"/>
      <c r="F64" s="79"/>
      <c r="G64" s="80"/>
      <c r="H64" s="80"/>
      <c r="I64" s="80"/>
      <c r="J64" s="79"/>
    </row>
    <row r="65" spans="2:10" x14ac:dyDescent="0.25">
      <c r="B65" s="79"/>
      <c r="C65" s="79"/>
      <c r="D65" s="79"/>
      <c r="E65" s="79"/>
      <c r="F65" s="79"/>
      <c r="G65" s="80"/>
      <c r="H65" s="80"/>
      <c r="I65" s="80"/>
      <c r="J65" s="79"/>
    </row>
    <row r="66" spans="2:10" x14ac:dyDescent="0.25">
      <c r="B66" s="79"/>
      <c r="C66" s="79"/>
      <c r="D66" s="79"/>
      <c r="E66" s="79"/>
      <c r="F66" s="79"/>
      <c r="G66" s="80"/>
      <c r="H66" s="80"/>
      <c r="I66" s="80"/>
      <c r="J66" s="79"/>
    </row>
    <row r="67" spans="2:10" x14ac:dyDescent="0.25">
      <c r="B67" s="79"/>
      <c r="C67" s="79"/>
      <c r="D67" s="79"/>
      <c r="E67" s="79"/>
      <c r="F67" s="79"/>
      <c r="G67" s="80"/>
      <c r="H67" s="80"/>
      <c r="I67" s="80"/>
      <c r="J67" s="79"/>
    </row>
    <row r="68" spans="2:10" x14ac:dyDescent="0.25">
      <c r="B68" s="79"/>
      <c r="C68" s="79"/>
      <c r="D68" s="79"/>
      <c r="E68" s="79"/>
      <c r="F68" s="79"/>
      <c r="G68" s="80"/>
      <c r="H68" s="80"/>
      <c r="I68" s="80"/>
      <c r="J68" s="79"/>
    </row>
    <row r="69" spans="2:10" x14ac:dyDescent="0.25">
      <c r="B69" s="79"/>
      <c r="C69" s="79"/>
      <c r="D69" s="79"/>
      <c r="E69" s="79"/>
      <c r="F69" s="79"/>
      <c r="G69" s="80"/>
      <c r="H69" s="80"/>
      <c r="I69" s="80"/>
      <c r="J69" s="79"/>
    </row>
    <row r="70" spans="2:10" x14ac:dyDescent="0.25">
      <c r="B70" s="79"/>
      <c r="C70" s="79"/>
      <c r="D70" s="79"/>
      <c r="E70" s="79"/>
      <c r="F70" s="79"/>
      <c r="G70" s="80"/>
      <c r="H70" s="80"/>
      <c r="I70" s="80"/>
      <c r="J70" s="79"/>
    </row>
    <row r="71" spans="2:10" x14ac:dyDescent="0.25">
      <c r="B71" s="79"/>
      <c r="C71" s="79"/>
      <c r="D71" s="79"/>
      <c r="E71" s="79"/>
      <c r="F71" s="79"/>
      <c r="G71" s="80"/>
      <c r="H71" s="80"/>
      <c r="I71" s="80"/>
      <c r="J71" s="79"/>
    </row>
    <row r="72" spans="2:10" x14ac:dyDescent="0.25">
      <c r="B72" s="79"/>
      <c r="C72" s="79"/>
      <c r="D72" s="79"/>
      <c r="E72" s="79"/>
      <c r="F72" s="79"/>
      <c r="G72" s="80"/>
      <c r="H72" s="80"/>
      <c r="I72" s="80"/>
      <c r="J72" s="79"/>
    </row>
    <row r="73" spans="2:10" x14ac:dyDescent="0.25">
      <c r="B73" s="79"/>
      <c r="C73" s="79"/>
      <c r="D73" s="79"/>
      <c r="E73" s="79"/>
      <c r="F73" s="79"/>
      <c r="G73" s="80"/>
      <c r="H73" s="80"/>
      <c r="I73" s="80"/>
      <c r="J73" s="79"/>
    </row>
    <row r="74" spans="2:10" x14ac:dyDescent="0.25">
      <c r="B74" s="79"/>
      <c r="C74" s="79"/>
      <c r="D74" s="79"/>
      <c r="E74" s="79"/>
      <c r="F74" s="79"/>
      <c r="G74" s="80"/>
      <c r="H74" s="80"/>
      <c r="I74" s="80"/>
      <c r="J74" s="79"/>
    </row>
    <row r="75" spans="2:10" x14ac:dyDescent="0.25">
      <c r="B75" s="79"/>
      <c r="C75" s="79"/>
      <c r="D75" s="79"/>
      <c r="E75" s="79"/>
      <c r="F75" s="79"/>
      <c r="G75" s="80"/>
      <c r="H75" s="80"/>
      <c r="I75" s="80"/>
      <c r="J75" s="79"/>
    </row>
    <row r="76" spans="2:10" x14ac:dyDescent="0.25">
      <c r="B76" s="79"/>
      <c r="C76" s="79"/>
      <c r="D76" s="79"/>
      <c r="E76" s="79"/>
      <c r="F76" s="79"/>
      <c r="G76" s="80"/>
      <c r="H76" s="80"/>
      <c r="I76" s="80"/>
      <c r="J76" s="79"/>
    </row>
    <row r="77" spans="2:10" x14ac:dyDescent="0.25">
      <c r="B77" s="79"/>
      <c r="C77" s="79"/>
      <c r="D77" s="79"/>
      <c r="E77" s="79"/>
      <c r="F77" s="79"/>
      <c r="G77" s="80"/>
      <c r="H77" s="80"/>
      <c r="I77" s="80"/>
      <c r="J77" s="79"/>
    </row>
    <row r="78" spans="2:10" x14ac:dyDescent="0.25">
      <c r="B78" s="79"/>
      <c r="C78" s="79"/>
      <c r="D78" s="79"/>
      <c r="E78" s="79"/>
      <c r="F78" s="79"/>
      <c r="G78" s="80"/>
      <c r="H78" s="80"/>
      <c r="I78" s="80"/>
      <c r="J78" s="79"/>
    </row>
    <row r="79" spans="2:10" x14ac:dyDescent="0.25">
      <c r="B79" s="79"/>
      <c r="C79" s="79"/>
      <c r="D79" s="79"/>
      <c r="E79" s="79"/>
      <c r="F79" s="79"/>
      <c r="G79" s="80"/>
      <c r="H79" s="80"/>
      <c r="I79" s="80"/>
      <c r="J79" s="79"/>
    </row>
    <row r="80" spans="2:10" x14ac:dyDescent="0.25">
      <c r="B80" s="79"/>
      <c r="C80" s="79"/>
      <c r="D80" s="79"/>
      <c r="E80" s="79"/>
      <c r="F80" s="79"/>
      <c r="G80" s="80"/>
      <c r="H80" s="80"/>
      <c r="I80" s="80"/>
      <c r="J80" s="79"/>
    </row>
    <row r="81" spans="2:10" x14ac:dyDescent="0.25">
      <c r="B81" s="79"/>
      <c r="C81" s="79"/>
      <c r="D81" s="79"/>
      <c r="E81" s="79"/>
      <c r="F81" s="79"/>
      <c r="G81" s="80"/>
      <c r="H81" s="80"/>
      <c r="I81" s="80"/>
      <c r="J81" s="79"/>
    </row>
    <row r="82" spans="2:10" x14ac:dyDescent="0.25">
      <c r="B82" s="79"/>
      <c r="C82" s="79"/>
      <c r="D82" s="79"/>
      <c r="E82" s="79"/>
      <c r="F82" s="79"/>
      <c r="G82" s="80"/>
      <c r="H82" s="80"/>
      <c r="I82" s="80"/>
      <c r="J82" s="79"/>
    </row>
    <row r="83" spans="2:10" x14ac:dyDescent="0.25">
      <c r="B83" s="79"/>
      <c r="C83" s="79"/>
      <c r="D83" s="79"/>
      <c r="E83" s="79"/>
      <c r="F83" s="79"/>
      <c r="G83" s="80"/>
      <c r="H83" s="80"/>
      <c r="I83" s="80"/>
      <c r="J83" s="79"/>
    </row>
    <row r="84" spans="2:10" x14ac:dyDescent="0.25">
      <c r="B84" s="79"/>
      <c r="C84" s="79"/>
      <c r="D84" s="79"/>
      <c r="E84" s="79"/>
      <c r="F84" s="79"/>
      <c r="G84" s="80"/>
      <c r="H84" s="80"/>
      <c r="I84" s="80"/>
      <c r="J84" s="79"/>
    </row>
    <row r="85" spans="2:10" x14ac:dyDescent="0.25">
      <c r="B85" s="79"/>
      <c r="C85" s="79"/>
      <c r="D85" s="79"/>
      <c r="E85" s="79"/>
      <c r="F85" s="79"/>
      <c r="G85" s="80"/>
      <c r="H85" s="80"/>
      <c r="I85" s="80"/>
      <c r="J85" s="79"/>
    </row>
    <row r="86" spans="2:10" x14ac:dyDescent="0.25">
      <c r="B86" s="79"/>
      <c r="C86" s="79"/>
      <c r="D86" s="79"/>
      <c r="E86" s="79"/>
      <c r="F86" s="79"/>
      <c r="G86" s="80"/>
      <c r="H86" s="80"/>
      <c r="I86" s="80"/>
      <c r="J86" s="79"/>
    </row>
    <row r="87" spans="2:10" x14ac:dyDescent="0.25">
      <c r="B87" s="79"/>
      <c r="C87" s="79"/>
      <c r="D87" s="79"/>
      <c r="E87" s="79"/>
      <c r="F87" s="79"/>
      <c r="G87" s="80"/>
      <c r="H87" s="80"/>
      <c r="I87" s="80"/>
      <c r="J87" s="79"/>
    </row>
    <row r="88" spans="2:10" x14ac:dyDescent="0.25">
      <c r="B88" s="79"/>
      <c r="C88" s="79"/>
      <c r="D88" s="79"/>
      <c r="E88" s="79"/>
      <c r="F88" s="79"/>
      <c r="G88" s="80"/>
      <c r="H88" s="80"/>
      <c r="I88" s="80"/>
      <c r="J88" s="79"/>
    </row>
    <row r="89" spans="2:10" x14ac:dyDescent="0.25">
      <c r="B89" s="79"/>
      <c r="C89" s="79"/>
      <c r="D89" s="79"/>
      <c r="E89" s="79"/>
      <c r="F89" s="79"/>
      <c r="G89" s="80"/>
      <c r="H89" s="80"/>
      <c r="I89" s="80"/>
      <c r="J89" s="79"/>
    </row>
    <row r="90" spans="2:10" x14ac:dyDescent="0.25">
      <c r="B90" s="79"/>
      <c r="C90" s="79"/>
      <c r="D90" s="79"/>
      <c r="E90" s="79"/>
      <c r="F90" s="79"/>
      <c r="G90" s="80"/>
      <c r="H90" s="80"/>
      <c r="I90" s="80"/>
      <c r="J90" s="79"/>
    </row>
    <row r="91" spans="2:10" x14ac:dyDescent="0.25">
      <c r="B91" s="79"/>
      <c r="C91" s="79"/>
      <c r="D91" s="79"/>
      <c r="E91" s="79"/>
      <c r="F91" s="79"/>
      <c r="G91" s="80"/>
      <c r="H91" s="80"/>
      <c r="I91" s="80"/>
      <c r="J91" s="79"/>
    </row>
    <row r="92" spans="2:10" x14ac:dyDescent="0.25">
      <c r="B92" s="79"/>
      <c r="C92" s="79"/>
      <c r="D92" s="79"/>
      <c r="E92" s="79"/>
      <c r="F92" s="79"/>
      <c r="G92" s="80"/>
      <c r="H92" s="80"/>
      <c r="I92" s="80"/>
      <c r="J92" s="79"/>
    </row>
    <row r="93" spans="2:10" x14ac:dyDescent="0.25">
      <c r="B93" s="79"/>
      <c r="C93" s="79"/>
      <c r="D93" s="79"/>
      <c r="E93" s="79"/>
      <c r="F93" s="79"/>
      <c r="G93" s="80"/>
      <c r="H93" s="80"/>
      <c r="I93" s="80"/>
      <c r="J93" s="79"/>
    </row>
    <row r="94" spans="2:10" x14ac:dyDescent="0.25">
      <c r="B94" s="79"/>
      <c r="C94" s="79"/>
      <c r="D94" s="79"/>
      <c r="E94" s="79"/>
      <c r="F94" s="79"/>
      <c r="G94" s="80"/>
      <c r="H94" s="80"/>
      <c r="I94" s="80"/>
      <c r="J94" s="79"/>
    </row>
    <row r="95" spans="2:10" x14ac:dyDescent="0.25">
      <c r="B95" s="79"/>
      <c r="C95" s="79"/>
      <c r="D95" s="79"/>
      <c r="E95" s="79"/>
      <c r="F95" s="79"/>
      <c r="G95" s="80"/>
      <c r="H95" s="80"/>
      <c r="I95" s="80"/>
      <c r="J95" s="79"/>
    </row>
    <row r="96" spans="2:10" x14ac:dyDescent="0.25">
      <c r="B96" s="79"/>
      <c r="C96" s="79"/>
      <c r="D96" s="79"/>
      <c r="E96" s="79"/>
      <c r="F96" s="79"/>
      <c r="G96" s="80"/>
      <c r="H96" s="80"/>
      <c r="I96" s="80"/>
      <c r="J96" s="79"/>
    </row>
    <row r="97" spans="2:10" x14ac:dyDescent="0.25">
      <c r="B97" s="79"/>
      <c r="C97" s="79"/>
      <c r="D97" s="79"/>
      <c r="E97" s="79"/>
      <c r="F97" s="79"/>
      <c r="G97" s="80"/>
      <c r="H97" s="80"/>
      <c r="I97" s="80"/>
      <c r="J97" s="79"/>
    </row>
    <row r="98" spans="2:10" x14ac:dyDescent="0.25">
      <c r="B98" s="79"/>
      <c r="C98" s="79"/>
      <c r="D98" s="79"/>
      <c r="E98" s="79"/>
      <c r="F98" s="79"/>
      <c r="G98" s="80"/>
      <c r="H98" s="80"/>
      <c r="I98" s="80"/>
      <c r="J98" s="79"/>
    </row>
    <row r="99" spans="2:10" x14ac:dyDescent="0.25">
      <c r="B99" s="79"/>
      <c r="C99" s="79"/>
      <c r="D99" s="79"/>
      <c r="E99" s="79"/>
      <c r="F99" s="79"/>
      <c r="G99" s="80"/>
      <c r="H99" s="80"/>
      <c r="I99" s="80"/>
      <c r="J99" s="79"/>
    </row>
    <row r="100" spans="2:10" x14ac:dyDescent="0.25">
      <c r="B100" s="79"/>
      <c r="C100" s="79"/>
      <c r="D100" s="79"/>
      <c r="E100" s="79"/>
      <c r="F100" s="79"/>
      <c r="G100" s="80"/>
      <c r="H100" s="80"/>
      <c r="I100" s="80"/>
      <c r="J100" s="79"/>
    </row>
    <row r="101" spans="2:10" x14ac:dyDescent="0.25">
      <c r="B101" s="79"/>
      <c r="C101" s="79"/>
      <c r="D101" s="79"/>
      <c r="E101" s="79"/>
      <c r="F101" s="79"/>
      <c r="G101" s="80"/>
      <c r="H101" s="80"/>
      <c r="I101" s="80"/>
      <c r="J101" s="79"/>
    </row>
    <row r="102" spans="2:10" x14ac:dyDescent="0.25">
      <c r="B102" s="79"/>
      <c r="C102" s="79"/>
      <c r="D102" s="79"/>
      <c r="E102" s="79"/>
      <c r="F102" s="79"/>
      <c r="G102" s="80"/>
      <c r="H102" s="80"/>
      <c r="I102" s="80"/>
      <c r="J102" s="79"/>
    </row>
    <row r="103" spans="2:10" x14ac:dyDescent="0.25">
      <c r="B103" s="79"/>
      <c r="C103" s="79"/>
      <c r="D103" s="79"/>
      <c r="E103" s="79"/>
      <c r="F103" s="79"/>
      <c r="G103" s="80"/>
      <c r="H103" s="80"/>
      <c r="I103" s="80"/>
      <c r="J103" s="79"/>
    </row>
    <row r="104" spans="2:10" x14ac:dyDescent="0.25">
      <c r="B104" s="79"/>
      <c r="C104" s="79"/>
      <c r="D104" s="79"/>
      <c r="E104" s="79"/>
      <c r="F104" s="79"/>
      <c r="G104" s="80"/>
      <c r="H104" s="80"/>
      <c r="I104" s="80"/>
      <c r="J104" s="79"/>
    </row>
    <row r="105" spans="2:10" x14ac:dyDescent="0.25">
      <c r="B105" s="79"/>
      <c r="C105" s="79"/>
      <c r="D105" s="79"/>
      <c r="E105" s="79"/>
      <c r="F105" s="79"/>
      <c r="G105" s="80"/>
      <c r="H105" s="80"/>
      <c r="I105" s="80"/>
      <c r="J105" s="79"/>
    </row>
    <row r="106" spans="2:10" x14ac:dyDescent="0.25">
      <c r="B106" s="79"/>
      <c r="C106" s="79"/>
      <c r="D106" s="79"/>
      <c r="E106" s="79"/>
      <c r="F106" s="79"/>
      <c r="G106" s="80"/>
      <c r="H106" s="80"/>
      <c r="I106" s="80"/>
      <c r="J106" s="79"/>
    </row>
    <row r="107" spans="2:10" x14ac:dyDescent="0.25">
      <c r="B107" s="79"/>
      <c r="C107" s="79"/>
      <c r="D107" s="79"/>
      <c r="E107" s="79"/>
      <c r="F107" s="79"/>
      <c r="G107" s="80"/>
      <c r="H107" s="80"/>
      <c r="I107" s="80"/>
      <c r="J107" s="79"/>
    </row>
    <row r="108" spans="2:10" x14ac:dyDescent="0.25">
      <c r="B108" s="79"/>
      <c r="C108" s="79"/>
      <c r="D108" s="79"/>
      <c r="E108" s="79"/>
      <c r="F108" s="79"/>
      <c r="G108" s="80"/>
      <c r="H108" s="80"/>
      <c r="I108" s="80"/>
      <c r="J108" s="79"/>
    </row>
    <row r="109" spans="2:10" x14ac:dyDescent="0.25">
      <c r="B109" s="79"/>
      <c r="C109" s="79"/>
      <c r="D109" s="79"/>
      <c r="E109" s="79"/>
      <c r="F109" s="79"/>
      <c r="G109" s="80"/>
      <c r="H109" s="80"/>
      <c r="I109" s="80"/>
      <c r="J109" s="79"/>
    </row>
    <row r="110" spans="2:10" x14ac:dyDescent="0.25">
      <c r="B110" s="79"/>
      <c r="C110" s="79"/>
      <c r="D110" s="79"/>
      <c r="E110" s="79"/>
      <c r="F110" s="79"/>
      <c r="G110" s="80"/>
      <c r="H110" s="80"/>
      <c r="I110" s="80"/>
      <c r="J110" s="79"/>
    </row>
    <row r="111" spans="2:10" x14ac:dyDescent="0.25">
      <c r="B111" s="79"/>
      <c r="C111" s="79"/>
      <c r="D111" s="79"/>
      <c r="E111" s="79"/>
      <c r="F111" s="79"/>
      <c r="G111" s="80"/>
      <c r="H111" s="80"/>
      <c r="I111" s="80"/>
      <c r="J111" s="79"/>
    </row>
    <row r="112" spans="2:10" x14ac:dyDescent="0.25">
      <c r="B112" s="79"/>
      <c r="C112" s="79"/>
      <c r="D112" s="79"/>
      <c r="E112" s="79"/>
      <c r="F112" s="79"/>
      <c r="G112" s="80"/>
      <c r="H112" s="80"/>
      <c r="I112" s="80"/>
      <c r="J112" s="79"/>
    </row>
    <row r="113" spans="2:10" x14ac:dyDescent="0.25">
      <c r="B113" s="79"/>
      <c r="C113" s="79"/>
      <c r="D113" s="79"/>
      <c r="E113" s="79"/>
      <c r="F113" s="79"/>
      <c r="G113" s="80"/>
      <c r="H113" s="80"/>
      <c r="I113" s="80"/>
      <c r="J113" s="79"/>
    </row>
    <row r="114" spans="2:10" x14ac:dyDescent="0.25">
      <c r="B114" s="79"/>
      <c r="C114" s="79"/>
      <c r="D114" s="79"/>
      <c r="E114" s="79"/>
      <c r="F114" s="79"/>
      <c r="G114" s="80"/>
      <c r="H114" s="80"/>
      <c r="I114" s="80"/>
      <c r="J114" s="79"/>
    </row>
    <row r="115" spans="2:10" x14ac:dyDescent="0.25">
      <c r="B115" s="79"/>
      <c r="C115" s="79"/>
      <c r="D115" s="79"/>
      <c r="E115" s="79"/>
      <c r="F115" s="79"/>
      <c r="G115" s="80"/>
      <c r="H115" s="80"/>
      <c r="I115" s="80"/>
      <c r="J115" s="79"/>
    </row>
    <row r="116" spans="2:10" x14ac:dyDescent="0.25">
      <c r="B116" s="79"/>
      <c r="C116" s="79"/>
      <c r="D116" s="79"/>
      <c r="E116" s="79"/>
      <c r="F116" s="79"/>
      <c r="G116" s="80"/>
      <c r="H116" s="80"/>
      <c r="I116" s="80"/>
      <c r="J116" s="79"/>
    </row>
    <row r="117" spans="2:10" x14ac:dyDescent="0.25">
      <c r="B117" s="79"/>
      <c r="C117" s="79"/>
      <c r="D117" s="79"/>
      <c r="E117" s="79"/>
      <c r="F117" s="79"/>
      <c r="G117" s="80"/>
      <c r="H117" s="80"/>
      <c r="I117" s="80"/>
      <c r="J117" s="79"/>
    </row>
    <row r="118" spans="2:10" x14ac:dyDescent="0.25">
      <c r="B118" s="79"/>
      <c r="C118" s="79"/>
      <c r="D118" s="79"/>
      <c r="E118" s="79"/>
      <c r="F118" s="79"/>
      <c r="G118" s="80"/>
      <c r="H118" s="80"/>
      <c r="I118" s="80"/>
      <c r="J118" s="79"/>
    </row>
    <row r="119" spans="2:10" x14ac:dyDescent="0.25">
      <c r="B119" s="79"/>
      <c r="C119" s="79"/>
      <c r="D119" s="79"/>
      <c r="E119" s="79"/>
      <c r="F119" s="79"/>
      <c r="G119" s="80"/>
      <c r="H119" s="80"/>
      <c r="I119" s="80"/>
      <c r="J119" s="79"/>
    </row>
    <row r="120" spans="2:10" x14ac:dyDescent="0.25">
      <c r="B120" s="79"/>
      <c r="C120" s="79"/>
      <c r="D120" s="79"/>
      <c r="E120" s="79"/>
      <c r="F120" s="79"/>
      <c r="G120" s="80"/>
      <c r="H120" s="80"/>
      <c r="I120" s="80"/>
      <c r="J120" s="79"/>
    </row>
    <row r="121" spans="2:10" x14ac:dyDescent="0.25">
      <c r="B121" s="79"/>
      <c r="C121" s="79"/>
      <c r="D121" s="79"/>
      <c r="E121" s="79"/>
      <c r="F121" s="79"/>
      <c r="G121" s="80"/>
      <c r="H121" s="80"/>
      <c r="I121" s="80"/>
      <c r="J121" s="79"/>
    </row>
    <row r="122" spans="2:10" x14ac:dyDescent="0.25">
      <c r="B122" s="79"/>
      <c r="C122" s="79"/>
      <c r="D122" s="79"/>
      <c r="E122" s="79"/>
      <c r="F122" s="79"/>
      <c r="G122" s="80"/>
      <c r="H122" s="80"/>
      <c r="I122" s="80"/>
      <c r="J122" s="79"/>
    </row>
    <row r="123" spans="2:10" x14ac:dyDescent="0.25">
      <c r="B123" s="79"/>
      <c r="C123" s="79"/>
      <c r="D123" s="79"/>
      <c r="E123" s="79"/>
      <c r="F123" s="79"/>
      <c r="G123" s="80"/>
      <c r="H123" s="80"/>
      <c r="I123" s="80"/>
      <c r="J123" s="79"/>
    </row>
    <row r="124" spans="2:10" x14ac:dyDescent="0.25">
      <c r="B124" s="79"/>
      <c r="C124" s="79"/>
      <c r="D124" s="79"/>
      <c r="E124" s="79"/>
      <c r="F124" s="79"/>
      <c r="G124" s="80"/>
      <c r="H124" s="80"/>
      <c r="I124" s="80"/>
      <c r="J124" s="79"/>
    </row>
    <row r="125" spans="2:10" x14ac:dyDescent="0.25">
      <c r="B125" s="79"/>
      <c r="C125" s="79"/>
      <c r="D125" s="79"/>
      <c r="E125" s="79"/>
      <c r="F125" s="79"/>
      <c r="G125" s="80"/>
      <c r="H125" s="80"/>
      <c r="I125" s="80"/>
      <c r="J125" s="79"/>
    </row>
    <row r="126" spans="2:10" x14ac:dyDescent="0.25">
      <c r="B126" s="79"/>
      <c r="C126" s="79"/>
      <c r="D126" s="79"/>
      <c r="E126" s="79"/>
      <c r="F126" s="79"/>
      <c r="G126" s="80"/>
      <c r="H126" s="80"/>
      <c r="I126" s="80"/>
      <c r="J126" s="79"/>
    </row>
    <row r="127" spans="2:10" x14ac:dyDescent="0.25">
      <c r="B127" s="79"/>
      <c r="C127" s="79"/>
      <c r="D127" s="79"/>
      <c r="E127" s="79"/>
      <c r="F127" s="79"/>
      <c r="G127" s="80"/>
      <c r="H127" s="80"/>
      <c r="I127" s="80"/>
      <c r="J127" s="79"/>
    </row>
    <row r="128" spans="2:10" x14ac:dyDescent="0.25">
      <c r="B128" s="79"/>
      <c r="C128" s="79"/>
      <c r="D128" s="79"/>
      <c r="E128" s="79"/>
      <c r="F128" s="79"/>
      <c r="G128" s="80"/>
      <c r="H128" s="80"/>
      <c r="I128" s="80"/>
      <c r="J128" s="79"/>
    </row>
    <row r="129" spans="2:10" x14ac:dyDescent="0.25">
      <c r="B129" s="79"/>
      <c r="C129" s="79"/>
      <c r="D129" s="79"/>
      <c r="E129" s="79"/>
      <c r="F129" s="79"/>
      <c r="G129" s="80"/>
      <c r="H129" s="80"/>
      <c r="I129" s="80"/>
      <c r="J129" s="79"/>
    </row>
    <row r="130" spans="2:10" x14ac:dyDescent="0.25">
      <c r="B130" s="79"/>
      <c r="C130" s="79"/>
      <c r="D130" s="79"/>
      <c r="E130" s="79"/>
      <c r="F130" s="79"/>
      <c r="G130" s="80"/>
      <c r="H130" s="80"/>
      <c r="I130" s="80"/>
      <c r="J130" s="79"/>
    </row>
    <row r="131" spans="2:10" x14ac:dyDescent="0.25">
      <c r="B131" s="79"/>
      <c r="C131" s="79"/>
      <c r="D131" s="79"/>
      <c r="E131" s="79"/>
      <c r="F131" s="79"/>
      <c r="G131" s="80"/>
      <c r="H131" s="80"/>
      <c r="I131" s="80"/>
      <c r="J131" s="79"/>
    </row>
    <row r="132" spans="2:10" x14ac:dyDescent="0.25">
      <c r="B132" s="79"/>
      <c r="C132" s="79"/>
      <c r="D132" s="79"/>
      <c r="E132" s="79"/>
      <c r="F132" s="79"/>
      <c r="G132" s="80"/>
      <c r="H132" s="80"/>
      <c r="I132" s="80"/>
      <c r="J132" s="79"/>
    </row>
    <row r="133" spans="2:10" x14ac:dyDescent="0.25">
      <c r="B133" s="79"/>
      <c r="C133" s="79"/>
      <c r="D133" s="79"/>
      <c r="E133" s="79"/>
      <c r="F133" s="79"/>
      <c r="G133" s="80"/>
      <c r="H133" s="80"/>
      <c r="I133" s="80"/>
      <c r="J133" s="79"/>
    </row>
    <row r="134" spans="2:10" x14ac:dyDescent="0.25">
      <c r="B134" s="79"/>
      <c r="C134" s="79"/>
      <c r="D134" s="79"/>
      <c r="E134" s="79"/>
      <c r="F134" s="79"/>
      <c r="G134" s="80"/>
      <c r="H134" s="80"/>
      <c r="I134" s="80"/>
      <c r="J134" s="79"/>
    </row>
    <row r="135" spans="2:10" x14ac:dyDescent="0.25">
      <c r="B135" s="79"/>
      <c r="C135" s="79"/>
      <c r="D135" s="79"/>
      <c r="E135" s="79"/>
      <c r="F135" s="79"/>
      <c r="G135" s="80"/>
      <c r="H135" s="80"/>
      <c r="I135" s="80"/>
      <c r="J135" s="79"/>
    </row>
    <row r="136" spans="2:10" x14ac:dyDescent="0.25">
      <c r="B136" s="79"/>
      <c r="C136" s="79"/>
      <c r="D136" s="79"/>
      <c r="E136" s="79"/>
      <c r="F136" s="79"/>
      <c r="G136" s="80"/>
      <c r="H136" s="80"/>
      <c r="I136" s="80"/>
      <c r="J136" s="79"/>
    </row>
    <row r="137" spans="2:10" x14ac:dyDescent="0.25">
      <c r="B137" s="79"/>
      <c r="C137" s="79"/>
      <c r="D137" s="79"/>
      <c r="E137" s="79"/>
      <c r="F137" s="79"/>
      <c r="G137" s="80"/>
      <c r="H137" s="80"/>
      <c r="I137" s="80"/>
      <c r="J137" s="79"/>
    </row>
    <row r="138" spans="2:10" x14ac:dyDescent="0.25">
      <c r="B138" s="79"/>
      <c r="C138" s="79"/>
      <c r="D138" s="79"/>
      <c r="E138" s="79"/>
      <c r="F138" s="79"/>
      <c r="G138" s="80"/>
      <c r="H138" s="80"/>
      <c r="I138" s="80"/>
      <c r="J138" s="79"/>
    </row>
    <row r="139" spans="2:10" x14ac:dyDescent="0.25">
      <c r="B139" s="79"/>
      <c r="C139" s="79"/>
      <c r="D139" s="79"/>
      <c r="E139" s="79"/>
      <c r="F139" s="79"/>
      <c r="G139" s="80"/>
      <c r="H139" s="80"/>
      <c r="I139" s="80"/>
      <c r="J139" s="79"/>
    </row>
    <row r="140" spans="2:10" x14ac:dyDescent="0.25">
      <c r="B140" s="79"/>
      <c r="C140" s="79"/>
      <c r="D140" s="79"/>
      <c r="E140" s="79"/>
      <c r="F140" s="79"/>
      <c r="G140" s="80"/>
      <c r="H140" s="80"/>
      <c r="I140" s="80"/>
      <c r="J140" s="79"/>
    </row>
    <row r="141" spans="2:10" x14ac:dyDescent="0.25">
      <c r="B141" s="79"/>
      <c r="C141" s="79"/>
      <c r="D141" s="79"/>
      <c r="E141" s="79"/>
      <c r="F141" s="79"/>
      <c r="G141" s="80"/>
      <c r="H141" s="80"/>
      <c r="I141" s="80"/>
      <c r="J141" s="79"/>
    </row>
    <row r="142" spans="2:10" x14ac:dyDescent="0.25">
      <c r="B142" s="79"/>
      <c r="C142" s="79"/>
      <c r="D142" s="79"/>
      <c r="E142" s="79"/>
      <c r="F142" s="79"/>
      <c r="G142" s="80"/>
      <c r="H142" s="80"/>
      <c r="I142" s="80"/>
      <c r="J142" s="79"/>
    </row>
    <row r="143" spans="2:10" x14ac:dyDescent="0.25">
      <c r="B143" s="79"/>
      <c r="C143" s="79"/>
      <c r="D143" s="79"/>
      <c r="E143" s="79"/>
      <c r="F143" s="79"/>
      <c r="G143" s="80"/>
      <c r="H143" s="80"/>
      <c r="I143" s="80"/>
      <c r="J143" s="79"/>
    </row>
    <row r="144" spans="2:10" x14ac:dyDescent="0.25">
      <c r="B144" s="79"/>
      <c r="C144" s="79"/>
      <c r="D144" s="79"/>
      <c r="E144" s="79"/>
      <c r="F144" s="79"/>
      <c r="G144" s="80"/>
      <c r="H144" s="80"/>
      <c r="I144" s="80"/>
      <c r="J144" s="79"/>
    </row>
    <row r="145" spans="2:10" x14ac:dyDescent="0.25">
      <c r="B145" s="79"/>
      <c r="C145" s="79"/>
      <c r="D145" s="79"/>
      <c r="E145" s="79"/>
      <c r="F145" s="79"/>
      <c r="G145" s="80"/>
      <c r="H145" s="80"/>
      <c r="I145" s="80"/>
      <c r="J145" s="79"/>
    </row>
    <row r="146" spans="2:10" x14ac:dyDescent="0.25">
      <c r="B146" s="79"/>
      <c r="C146" s="79"/>
      <c r="D146" s="79"/>
      <c r="E146" s="79"/>
      <c r="F146" s="79"/>
      <c r="G146" s="80"/>
      <c r="H146" s="80"/>
      <c r="I146" s="80"/>
      <c r="J146" s="79"/>
    </row>
    <row r="147" spans="2:10" x14ac:dyDescent="0.25">
      <c r="B147" s="79"/>
      <c r="C147" s="79"/>
      <c r="D147" s="79"/>
      <c r="E147" s="79"/>
      <c r="F147" s="79"/>
      <c r="G147" s="80"/>
      <c r="H147" s="80"/>
      <c r="I147" s="80"/>
      <c r="J147" s="79"/>
    </row>
    <row r="148" spans="2:10" x14ac:dyDescent="0.25">
      <c r="B148" s="79"/>
      <c r="C148" s="79"/>
      <c r="D148" s="79"/>
      <c r="E148" s="79"/>
      <c r="F148" s="79"/>
      <c r="G148" s="80"/>
      <c r="H148" s="80"/>
      <c r="I148" s="80"/>
      <c r="J148" s="79"/>
    </row>
    <row r="149" spans="2:10" x14ac:dyDescent="0.25">
      <c r="B149" s="79"/>
      <c r="C149" s="79"/>
      <c r="D149" s="79"/>
      <c r="E149" s="79"/>
      <c r="F149" s="79"/>
      <c r="G149" s="80"/>
      <c r="H149" s="80"/>
      <c r="I149" s="80"/>
      <c r="J149" s="79"/>
    </row>
    <row r="150" spans="2:10" x14ac:dyDescent="0.25">
      <c r="B150" s="79"/>
      <c r="C150" s="79"/>
      <c r="D150" s="79"/>
      <c r="E150" s="79"/>
      <c r="F150" s="79"/>
      <c r="G150" s="80"/>
      <c r="H150" s="80"/>
      <c r="I150" s="80"/>
      <c r="J150" s="79"/>
    </row>
    <row r="151" spans="2:10" x14ac:dyDescent="0.25">
      <c r="B151" s="79"/>
      <c r="C151" s="79"/>
      <c r="D151" s="79"/>
      <c r="E151" s="79"/>
      <c r="F151" s="79"/>
      <c r="G151" s="80"/>
      <c r="H151" s="80"/>
      <c r="I151" s="80"/>
      <c r="J151" s="79"/>
    </row>
    <row r="152" spans="2:10" x14ac:dyDescent="0.25">
      <c r="B152" s="79"/>
      <c r="C152" s="79"/>
      <c r="D152" s="79"/>
      <c r="E152" s="79"/>
      <c r="F152" s="79"/>
      <c r="G152" s="80"/>
      <c r="H152" s="80"/>
      <c r="I152" s="80"/>
      <c r="J152" s="79"/>
    </row>
    <row r="153" spans="2:10" x14ac:dyDescent="0.25">
      <c r="B153" s="79"/>
      <c r="C153" s="79"/>
      <c r="D153" s="79"/>
      <c r="E153" s="79"/>
      <c r="F153" s="79"/>
      <c r="G153" s="80"/>
      <c r="H153" s="80"/>
      <c r="I153" s="80"/>
      <c r="J153" s="79"/>
    </row>
    <row r="154" spans="2:10" x14ac:dyDescent="0.25">
      <c r="B154" s="79"/>
      <c r="C154" s="79"/>
      <c r="D154" s="79"/>
      <c r="E154" s="79"/>
      <c r="F154" s="79"/>
      <c r="G154" s="80"/>
      <c r="H154" s="80"/>
      <c r="I154" s="80"/>
      <c r="J154" s="79"/>
    </row>
    <row r="155" spans="2:10" x14ac:dyDescent="0.25">
      <c r="B155" s="79"/>
      <c r="C155" s="79"/>
      <c r="D155" s="79"/>
      <c r="E155" s="79"/>
      <c r="F155" s="79"/>
      <c r="G155" s="80"/>
      <c r="H155" s="80"/>
      <c r="I155" s="80"/>
      <c r="J155" s="79"/>
    </row>
    <row r="156" spans="2:10" x14ac:dyDescent="0.25">
      <c r="B156" s="79"/>
      <c r="C156" s="79"/>
      <c r="D156" s="79"/>
      <c r="E156" s="79"/>
      <c r="F156" s="79"/>
      <c r="G156" s="80"/>
      <c r="H156" s="80"/>
      <c r="I156" s="80"/>
      <c r="J156" s="79"/>
    </row>
    <row r="157" spans="2:10" x14ac:dyDescent="0.25">
      <c r="B157" s="79"/>
      <c r="C157" s="79"/>
      <c r="D157" s="79"/>
      <c r="E157" s="79"/>
      <c r="F157" s="79"/>
      <c r="G157" s="80"/>
      <c r="H157" s="80"/>
      <c r="I157" s="80"/>
      <c r="J157" s="79"/>
    </row>
    <row r="158" spans="2:10" x14ac:dyDescent="0.25">
      <c r="B158" s="79"/>
      <c r="C158" s="79"/>
      <c r="D158" s="79"/>
      <c r="E158" s="79"/>
      <c r="F158" s="79"/>
      <c r="G158" s="80"/>
      <c r="H158" s="80"/>
      <c r="I158" s="80"/>
      <c r="J158" s="79"/>
    </row>
    <row r="159" spans="2:10" x14ac:dyDescent="0.25">
      <c r="B159" s="79"/>
      <c r="C159" s="79"/>
      <c r="D159" s="79"/>
      <c r="E159" s="79"/>
      <c r="F159" s="79"/>
      <c r="G159" s="80"/>
      <c r="H159" s="80"/>
      <c r="I159" s="80"/>
      <c r="J159" s="79"/>
    </row>
    <row r="160" spans="2:10" x14ac:dyDescent="0.25">
      <c r="B160" s="79"/>
      <c r="C160" s="79"/>
      <c r="D160" s="79"/>
      <c r="E160" s="79"/>
      <c r="F160" s="79"/>
      <c r="G160" s="80"/>
      <c r="H160" s="80"/>
      <c r="I160" s="80"/>
      <c r="J160" s="79"/>
    </row>
    <row r="161" spans="2:10" x14ac:dyDescent="0.25">
      <c r="B161" s="79"/>
      <c r="C161" s="79"/>
      <c r="D161" s="79"/>
      <c r="E161" s="79"/>
      <c r="F161" s="79"/>
      <c r="G161" s="80"/>
      <c r="H161" s="80"/>
      <c r="I161" s="80"/>
      <c r="J161" s="79"/>
    </row>
    <row r="162" spans="2:10" x14ac:dyDescent="0.25">
      <c r="B162" s="79"/>
      <c r="C162" s="79"/>
      <c r="D162" s="79"/>
      <c r="E162" s="79"/>
      <c r="F162" s="79"/>
      <c r="G162" s="80"/>
      <c r="H162" s="80"/>
      <c r="I162" s="80"/>
      <c r="J162" s="79"/>
    </row>
    <row r="163" spans="2:10" x14ac:dyDescent="0.25">
      <c r="B163" s="79"/>
      <c r="C163" s="79"/>
      <c r="D163" s="79"/>
      <c r="E163" s="79"/>
      <c r="F163" s="79"/>
      <c r="G163" s="80"/>
      <c r="H163" s="80"/>
      <c r="I163" s="80"/>
      <c r="J163" s="79"/>
    </row>
    <row r="164" spans="2:10" x14ac:dyDescent="0.25">
      <c r="B164" s="79"/>
      <c r="C164" s="79"/>
      <c r="D164" s="79"/>
      <c r="E164" s="79"/>
      <c r="F164" s="79"/>
      <c r="G164" s="80"/>
      <c r="H164" s="80"/>
      <c r="I164" s="80"/>
      <c r="J164" s="79"/>
    </row>
    <row r="165" spans="2:10" x14ac:dyDescent="0.25">
      <c r="B165" s="79"/>
      <c r="C165" s="79"/>
      <c r="D165" s="79"/>
      <c r="E165" s="79"/>
      <c r="F165" s="79"/>
      <c r="G165" s="80"/>
      <c r="H165" s="80"/>
      <c r="I165" s="80"/>
      <c r="J165" s="79"/>
    </row>
    <row r="166" spans="2:10" x14ac:dyDescent="0.25">
      <c r="B166" s="79"/>
      <c r="C166" s="79"/>
      <c r="D166" s="79"/>
      <c r="E166" s="79"/>
      <c r="F166" s="79"/>
      <c r="G166" s="80"/>
      <c r="H166" s="80"/>
      <c r="I166" s="80"/>
      <c r="J166" s="79"/>
    </row>
    <row r="167" spans="2:10" x14ac:dyDescent="0.25">
      <c r="B167" s="79"/>
      <c r="C167" s="79"/>
      <c r="D167" s="79"/>
      <c r="E167" s="79"/>
      <c r="F167" s="79"/>
      <c r="G167" s="80"/>
      <c r="H167" s="80"/>
      <c r="I167" s="80"/>
      <c r="J167" s="79"/>
    </row>
    <row r="168" spans="2:10" x14ac:dyDescent="0.25">
      <c r="B168" s="79"/>
      <c r="C168" s="79"/>
      <c r="D168" s="79"/>
      <c r="E168" s="79"/>
      <c r="F168" s="79"/>
      <c r="G168" s="80"/>
      <c r="H168" s="80"/>
      <c r="I168" s="80"/>
      <c r="J168" s="79"/>
    </row>
    <row r="169" spans="2:10" x14ac:dyDescent="0.25">
      <c r="B169" s="79"/>
      <c r="C169" s="79"/>
      <c r="D169" s="79"/>
      <c r="E169" s="79"/>
      <c r="F169" s="79"/>
      <c r="G169" s="80"/>
      <c r="H169" s="80"/>
      <c r="I169" s="80"/>
      <c r="J169" s="79"/>
    </row>
    <row r="170" spans="2:10" x14ac:dyDescent="0.25">
      <c r="B170" s="79"/>
      <c r="C170" s="79"/>
      <c r="D170" s="79"/>
      <c r="E170" s="79"/>
      <c r="F170" s="79"/>
      <c r="G170" s="80"/>
      <c r="H170" s="80"/>
      <c r="I170" s="80"/>
      <c r="J170" s="79"/>
    </row>
    <row r="171" spans="2:10" x14ac:dyDescent="0.25">
      <c r="B171" s="79"/>
      <c r="C171" s="79"/>
      <c r="D171" s="79"/>
      <c r="E171" s="79"/>
      <c r="F171" s="79"/>
      <c r="G171" s="80"/>
      <c r="H171" s="80"/>
      <c r="I171" s="80"/>
      <c r="J171" s="79"/>
    </row>
    <row r="172" spans="2:10" x14ac:dyDescent="0.25">
      <c r="B172" s="79"/>
      <c r="C172" s="79"/>
      <c r="D172" s="79"/>
      <c r="E172" s="79"/>
      <c r="F172" s="79"/>
      <c r="G172" s="80"/>
      <c r="H172" s="80"/>
      <c r="I172" s="80"/>
      <c r="J172" s="79"/>
    </row>
    <row r="173" spans="2:10" x14ac:dyDescent="0.25">
      <c r="B173" s="79"/>
      <c r="C173" s="79"/>
      <c r="D173" s="79"/>
      <c r="E173" s="79"/>
      <c r="F173" s="79"/>
      <c r="G173" s="80"/>
      <c r="H173" s="80"/>
      <c r="I173" s="80"/>
      <c r="J173" s="79"/>
    </row>
    <row r="174" spans="2:10" x14ac:dyDescent="0.25">
      <c r="B174" s="79"/>
      <c r="C174" s="79"/>
      <c r="D174" s="79"/>
      <c r="E174" s="79"/>
      <c r="F174" s="79"/>
      <c r="G174" s="80"/>
      <c r="H174" s="80"/>
      <c r="I174" s="80"/>
      <c r="J174" s="79"/>
    </row>
    <row r="175" spans="2:10" x14ac:dyDescent="0.25">
      <c r="B175" s="79"/>
      <c r="C175" s="79"/>
      <c r="D175" s="79"/>
      <c r="E175" s="79"/>
      <c r="F175" s="79"/>
      <c r="G175" s="80"/>
      <c r="H175" s="80"/>
      <c r="I175" s="80"/>
      <c r="J175" s="79"/>
    </row>
    <row r="176" spans="2:10" x14ac:dyDescent="0.25">
      <c r="B176" s="79"/>
      <c r="C176" s="79"/>
      <c r="D176" s="79"/>
      <c r="E176" s="79"/>
      <c r="F176" s="79"/>
      <c r="G176" s="80"/>
      <c r="H176" s="80"/>
      <c r="I176" s="80"/>
      <c r="J176" s="79"/>
    </row>
    <row r="177" spans="2:10" x14ac:dyDescent="0.25">
      <c r="B177" s="79"/>
      <c r="C177" s="79"/>
      <c r="D177" s="79"/>
      <c r="E177" s="79"/>
      <c r="F177" s="79"/>
      <c r="G177" s="80"/>
      <c r="H177" s="80"/>
      <c r="I177" s="80"/>
      <c r="J177" s="79"/>
    </row>
    <row r="178" spans="2:10" x14ac:dyDescent="0.25">
      <c r="B178" s="79"/>
      <c r="C178" s="79"/>
      <c r="D178" s="79"/>
      <c r="E178" s="79"/>
      <c r="F178" s="79"/>
      <c r="G178" s="80"/>
      <c r="H178" s="80"/>
      <c r="I178" s="80"/>
      <c r="J178" s="79"/>
    </row>
    <row r="179" spans="2:10" x14ac:dyDescent="0.25">
      <c r="B179" s="79"/>
      <c r="C179" s="79"/>
      <c r="D179" s="79"/>
      <c r="E179" s="79"/>
      <c r="F179" s="79"/>
      <c r="G179" s="80"/>
      <c r="H179" s="80"/>
      <c r="I179" s="80"/>
      <c r="J179" s="79"/>
    </row>
    <row r="180" spans="2:10" x14ac:dyDescent="0.25">
      <c r="B180" s="79"/>
      <c r="C180" s="79"/>
      <c r="D180" s="79"/>
      <c r="E180" s="79"/>
      <c r="F180" s="79"/>
      <c r="G180" s="80"/>
      <c r="H180" s="80"/>
      <c r="I180" s="80"/>
      <c r="J180" s="79"/>
    </row>
    <row r="181" spans="2:10" x14ac:dyDescent="0.25">
      <c r="B181" s="79"/>
      <c r="C181" s="79"/>
      <c r="D181" s="79"/>
      <c r="E181" s="79"/>
      <c r="F181" s="79"/>
      <c r="G181" s="80"/>
      <c r="H181" s="80"/>
      <c r="I181" s="80"/>
      <c r="J181" s="79"/>
    </row>
    <row r="182" spans="2:10" x14ac:dyDescent="0.25">
      <c r="B182" s="79"/>
      <c r="C182" s="79"/>
      <c r="D182" s="79"/>
      <c r="E182" s="79"/>
      <c r="F182" s="79"/>
      <c r="G182" s="80"/>
      <c r="H182" s="80"/>
      <c r="I182" s="80"/>
      <c r="J182" s="79"/>
    </row>
    <row r="183" spans="2:10" x14ac:dyDescent="0.25">
      <c r="B183" s="79"/>
      <c r="C183" s="79"/>
      <c r="D183" s="79"/>
      <c r="E183" s="79"/>
      <c r="F183" s="79"/>
      <c r="G183" s="80"/>
      <c r="H183" s="80"/>
      <c r="I183" s="80"/>
      <c r="J183" s="79"/>
    </row>
    <row r="184" spans="2:10" x14ac:dyDescent="0.25">
      <c r="B184" s="79"/>
      <c r="C184" s="79"/>
      <c r="D184" s="79"/>
      <c r="E184" s="79"/>
      <c r="F184" s="79"/>
      <c r="G184" s="80"/>
      <c r="H184" s="80"/>
      <c r="I184" s="80"/>
      <c r="J184" s="79"/>
    </row>
    <row r="185" spans="2:10" x14ac:dyDescent="0.25">
      <c r="B185" s="79"/>
      <c r="C185" s="79"/>
      <c r="D185" s="79"/>
      <c r="E185" s="79"/>
      <c r="F185" s="79"/>
      <c r="G185" s="80"/>
      <c r="H185" s="80"/>
      <c r="I185" s="80"/>
      <c r="J185" s="79"/>
    </row>
    <row r="186" spans="2:10" x14ac:dyDescent="0.25">
      <c r="B186" s="79"/>
      <c r="C186" s="79"/>
      <c r="D186" s="79"/>
      <c r="E186" s="79"/>
      <c r="F186" s="79"/>
      <c r="G186" s="80"/>
      <c r="H186" s="80"/>
      <c r="I186" s="80"/>
      <c r="J186" s="79"/>
    </row>
    <row r="187" spans="2:10" x14ac:dyDescent="0.25">
      <c r="B187" s="79"/>
      <c r="C187" s="79"/>
      <c r="D187" s="79"/>
      <c r="E187" s="79"/>
      <c r="F187" s="79"/>
      <c r="G187" s="80"/>
      <c r="H187" s="80"/>
      <c r="I187" s="80"/>
      <c r="J187" s="79"/>
    </row>
    <row r="188" spans="2:10" x14ac:dyDescent="0.25">
      <c r="B188" s="79"/>
      <c r="C188" s="79"/>
      <c r="D188" s="79"/>
      <c r="E188" s="79"/>
      <c r="F188" s="79"/>
      <c r="G188" s="80"/>
      <c r="H188" s="80"/>
      <c r="I188" s="80"/>
      <c r="J188" s="79"/>
    </row>
    <row r="189" spans="2:10" x14ac:dyDescent="0.25">
      <c r="B189" s="79"/>
      <c r="C189" s="79"/>
      <c r="D189" s="79"/>
      <c r="E189" s="79"/>
      <c r="F189" s="79"/>
      <c r="G189" s="80"/>
      <c r="H189" s="80"/>
      <c r="I189" s="80"/>
      <c r="J189" s="79"/>
    </row>
    <row r="190" spans="2:10" x14ac:dyDescent="0.25">
      <c r="B190" s="79"/>
      <c r="C190" s="79"/>
      <c r="D190" s="79"/>
      <c r="E190" s="79"/>
      <c r="F190" s="79"/>
      <c r="G190" s="80"/>
      <c r="H190" s="80"/>
      <c r="I190" s="80"/>
      <c r="J190" s="79"/>
    </row>
    <row r="191" spans="2:10" x14ac:dyDescent="0.25">
      <c r="B191" s="79"/>
      <c r="C191" s="79"/>
      <c r="D191" s="79"/>
      <c r="E191" s="79"/>
      <c r="F191" s="79"/>
      <c r="G191" s="80"/>
      <c r="H191" s="80"/>
      <c r="I191" s="80"/>
      <c r="J191" s="79"/>
    </row>
    <row r="192" spans="2:10" x14ac:dyDescent="0.25">
      <c r="B192" s="79"/>
      <c r="C192" s="79"/>
      <c r="D192" s="79"/>
      <c r="E192" s="79"/>
      <c r="F192" s="79"/>
      <c r="G192" s="80"/>
      <c r="H192" s="80"/>
      <c r="I192" s="80"/>
      <c r="J192" s="79"/>
    </row>
    <row r="193" spans="2:10" x14ac:dyDescent="0.25">
      <c r="B193" s="79"/>
      <c r="C193" s="79"/>
      <c r="D193" s="79"/>
      <c r="E193" s="79"/>
      <c r="F193" s="79"/>
      <c r="G193" s="80"/>
      <c r="H193" s="80"/>
      <c r="I193" s="80"/>
      <c r="J193" s="79"/>
    </row>
    <row r="194" spans="2:10" x14ac:dyDescent="0.25">
      <c r="B194" s="79"/>
      <c r="C194" s="79"/>
      <c r="D194" s="79"/>
      <c r="E194" s="79"/>
      <c r="F194" s="79"/>
      <c r="G194" s="80"/>
      <c r="H194" s="80"/>
      <c r="I194" s="80"/>
      <c r="J194" s="79"/>
    </row>
    <row r="195" spans="2:10" x14ac:dyDescent="0.25">
      <c r="B195" s="79"/>
      <c r="C195" s="79"/>
      <c r="D195" s="79"/>
      <c r="E195" s="79"/>
      <c r="F195" s="79"/>
      <c r="G195" s="80"/>
      <c r="H195" s="80"/>
      <c r="I195" s="80"/>
      <c r="J195" s="79"/>
    </row>
    <row r="196" spans="2:10" x14ac:dyDescent="0.25">
      <c r="B196" s="79"/>
      <c r="C196" s="79"/>
      <c r="D196" s="79"/>
      <c r="E196" s="79"/>
      <c r="F196" s="79"/>
      <c r="G196" s="80"/>
      <c r="H196" s="80"/>
      <c r="I196" s="80"/>
      <c r="J196" s="79"/>
    </row>
    <row r="197" spans="2:10" x14ac:dyDescent="0.25">
      <c r="B197" s="79"/>
      <c r="C197" s="79"/>
      <c r="D197" s="79"/>
      <c r="E197" s="79"/>
      <c r="F197" s="79"/>
      <c r="G197" s="80"/>
      <c r="H197" s="80"/>
      <c r="I197" s="80"/>
      <c r="J197" s="79"/>
    </row>
    <row r="198" spans="2:10" x14ac:dyDescent="0.25">
      <c r="B198" s="79"/>
      <c r="C198" s="79"/>
      <c r="D198" s="79"/>
      <c r="E198" s="79"/>
      <c r="F198" s="79"/>
      <c r="G198" s="80"/>
      <c r="H198" s="80"/>
      <c r="I198" s="80"/>
      <c r="J198" s="79"/>
    </row>
    <row r="199" spans="2:10" x14ac:dyDescent="0.25">
      <c r="B199" s="79"/>
      <c r="C199" s="79"/>
      <c r="D199" s="79"/>
      <c r="E199" s="79"/>
      <c r="F199" s="79"/>
      <c r="G199" s="80"/>
      <c r="H199" s="80"/>
      <c r="I199" s="80"/>
      <c r="J199" s="79"/>
    </row>
    <row r="200" spans="2:10" x14ac:dyDescent="0.25">
      <c r="B200" s="79"/>
      <c r="C200" s="79"/>
      <c r="D200" s="79"/>
      <c r="E200" s="79"/>
      <c r="F200" s="79"/>
      <c r="G200" s="80"/>
      <c r="H200" s="80"/>
      <c r="I200" s="80"/>
      <c r="J200" s="79"/>
    </row>
    <row r="201" spans="2:10" x14ac:dyDescent="0.25">
      <c r="B201" s="79"/>
      <c r="C201" s="79"/>
      <c r="D201" s="79"/>
      <c r="E201" s="79"/>
      <c r="F201" s="79"/>
      <c r="G201" s="80"/>
      <c r="H201" s="80"/>
      <c r="I201" s="80"/>
      <c r="J201" s="79"/>
    </row>
    <row r="202" spans="2:10" x14ac:dyDescent="0.25">
      <c r="B202" s="79"/>
      <c r="C202" s="79"/>
      <c r="D202" s="79"/>
      <c r="E202" s="79"/>
      <c r="F202" s="79"/>
      <c r="G202" s="80"/>
      <c r="H202" s="80"/>
      <c r="I202" s="80"/>
      <c r="J202" s="79"/>
    </row>
    <row r="203" spans="2:10" x14ac:dyDescent="0.25">
      <c r="B203" s="79"/>
      <c r="C203" s="79"/>
      <c r="D203" s="79"/>
      <c r="E203" s="79"/>
      <c r="F203" s="79"/>
      <c r="G203" s="80"/>
      <c r="H203" s="80"/>
      <c r="I203" s="80"/>
      <c r="J203" s="79"/>
    </row>
    <row r="204" spans="2:10" x14ac:dyDescent="0.25">
      <c r="B204" s="79"/>
      <c r="C204" s="79"/>
      <c r="D204" s="79"/>
      <c r="E204" s="79"/>
      <c r="F204" s="79"/>
      <c r="G204" s="80"/>
      <c r="H204" s="80"/>
      <c r="I204" s="80"/>
      <c r="J204" s="79"/>
    </row>
    <row r="205" spans="2:10" x14ac:dyDescent="0.25">
      <c r="B205" s="79"/>
      <c r="C205" s="79"/>
      <c r="D205" s="79"/>
      <c r="E205" s="79"/>
      <c r="F205" s="79"/>
      <c r="G205" s="80"/>
      <c r="H205" s="80"/>
      <c r="I205" s="80"/>
      <c r="J205" s="79"/>
    </row>
    <row r="206" spans="2:10" x14ac:dyDescent="0.25">
      <c r="B206" s="79"/>
      <c r="C206" s="79"/>
      <c r="D206" s="79"/>
      <c r="E206" s="79"/>
      <c r="F206" s="79"/>
      <c r="G206" s="80"/>
      <c r="H206" s="80"/>
      <c r="I206" s="80"/>
      <c r="J206" s="79"/>
    </row>
    <row r="207" spans="2:10" x14ac:dyDescent="0.25">
      <c r="B207" s="79"/>
      <c r="C207" s="79"/>
      <c r="D207" s="79"/>
      <c r="E207" s="79"/>
      <c r="F207" s="79"/>
      <c r="G207" s="80"/>
      <c r="H207" s="80"/>
      <c r="I207" s="80"/>
      <c r="J207" s="79"/>
    </row>
    <row r="208" spans="2:10" x14ac:dyDescent="0.25">
      <c r="B208" s="79"/>
      <c r="C208" s="79"/>
      <c r="D208" s="79"/>
      <c r="E208" s="79"/>
      <c r="F208" s="79"/>
      <c r="G208" s="80"/>
      <c r="H208" s="80"/>
      <c r="I208" s="80"/>
      <c r="J208" s="79"/>
    </row>
    <row r="209" spans="2:10" x14ac:dyDescent="0.25">
      <c r="B209" s="79"/>
      <c r="C209" s="79"/>
      <c r="D209" s="79"/>
      <c r="E209" s="79"/>
      <c r="F209" s="79"/>
      <c r="G209" s="80"/>
      <c r="H209" s="80"/>
      <c r="I209" s="80"/>
      <c r="J209" s="79"/>
    </row>
    <row r="210" spans="2:10" x14ac:dyDescent="0.25">
      <c r="B210" s="79"/>
      <c r="C210" s="79"/>
      <c r="D210" s="79"/>
      <c r="E210" s="79"/>
      <c r="F210" s="79"/>
      <c r="G210" s="80"/>
      <c r="H210" s="80"/>
      <c r="I210" s="80"/>
      <c r="J210" s="79"/>
    </row>
    <row r="211" spans="2:10" x14ac:dyDescent="0.25">
      <c r="B211" s="79"/>
      <c r="C211" s="79"/>
      <c r="D211" s="79"/>
      <c r="E211" s="79"/>
      <c r="F211" s="79"/>
      <c r="G211" s="80"/>
      <c r="H211" s="80"/>
      <c r="I211" s="80"/>
      <c r="J211" s="79"/>
    </row>
    <row r="212" spans="2:10" x14ac:dyDescent="0.25">
      <c r="B212" s="79"/>
      <c r="C212" s="79"/>
      <c r="D212" s="79"/>
      <c r="E212" s="79"/>
      <c r="F212" s="79"/>
      <c r="G212" s="80"/>
      <c r="H212" s="80"/>
      <c r="I212" s="80"/>
      <c r="J212" s="79"/>
    </row>
    <row r="213" spans="2:10" x14ac:dyDescent="0.25">
      <c r="B213" s="79"/>
      <c r="C213" s="79"/>
      <c r="D213" s="79"/>
      <c r="E213" s="79"/>
      <c r="F213" s="79"/>
      <c r="G213" s="80"/>
      <c r="H213" s="80"/>
      <c r="I213" s="80"/>
      <c r="J213" s="79"/>
    </row>
    <row r="214" spans="2:10" x14ac:dyDescent="0.25">
      <c r="B214" s="79"/>
      <c r="C214" s="79"/>
      <c r="D214" s="79"/>
      <c r="E214" s="79"/>
      <c r="F214" s="79"/>
      <c r="G214" s="80"/>
      <c r="H214" s="80"/>
      <c r="I214" s="80"/>
      <c r="J214" s="79"/>
    </row>
    <row r="215" spans="2:10" x14ac:dyDescent="0.25">
      <c r="B215" s="79"/>
      <c r="C215" s="79"/>
      <c r="D215" s="79"/>
      <c r="E215" s="79"/>
      <c r="F215" s="79"/>
      <c r="G215" s="80"/>
      <c r="H215" s="80"/>
      <c r="I215" s="80"/>
      <c r="J215" s="79"/>
    </row>
    <row r="216" spans="2:10" x14ac:dyDescent="0.25">
      <c r="B216" s="79"/>
      <c r="C216" s="79"/>
      <c r="D216" s="79"/>
      <c r="E216" s="79"/>
      <c r="F216" s="79"/>
      <c r="G216" s="80"/>
      <c r="H216" s="80"/>
      <c r="I216" s="80"/>
      <c r="J216" s="79"/>
    </row>
    <row r="217" spans="2:10" x14ac:dyDescent="0.25">
      <c r="B217" s="79"/>
      <c r="C217" s="79"/>
      <c r="D217" s="79"/>
      <c r="E217" s="79"/>
      <c r="F217" s="79"/>
      <c r="G217" s="80"/>
      <c r="H217" s="80"/>
      <c r="I217" s="80"/>
      <c r="J217" s="79"/>
    </row>
    <row r="218" spans="2:10" x14ac:dyDescent="0.25">
      <c r="B218" s="79"/>
      <c r="C218" s="79"/>
      <c r="D218" s="79"/>
      <c r="E218" s="79"/>
      <c r="F218" s="79"/>
      <c r="G218" s="80"/>
      <c r="H218" s="80"/>
      <c r="I218" s="80"/>
      <c r="J218" s="79"/>
    </row>
    <row r="219" spans="2:10" x14ac:dyDescent="0.25">
      <c r="B219" s="79"/>
      <c r="C219" s="79"/>
      <c r="D219" s="79"/>
      <c r="E219" s="79"/>
      <c r="F219" s="79"/>
      <c r="G219" s="80"/>
      <c r="H219" s="80"/>
      <c r="I219" s="80"/>
      <c r="J219" s="79"/>
    </row>
    <row r="220" spans="2:10" x14ac:dyDescent="0.25">
      <c r="B220" s="79"/>
      <c r="C220" s="79"/>
      <c r="D220" s="79"/>
      <c r="E220" s="79"/>
      <c r="F220" s="79"/>
      <c r="G220" s="80"/>
      <c r="H220" s="80"/>
      <c r="I220" s="80"/>
      <c r="J220" s="79"/>
    </row>
    <row r="221" spans="2:10" x14ac:dyDescent="0.25">
      <c r="B221" s="79"/>
      <c r="C221" s="79"/>
      <c r="D221" s="79"/>
      <c r="E221" s="79"/>
      <c r="F221" s="79"/>
      <c r="G221" s="80"/>
      <c r="H221" s="80"/>
      <c r="I221" s="80"/>
      <c r="J221" s="79"/>
    </row>
    <row r="222" spans="2:10" x14ac:dyDescent="0.25">
      <c r="B222" s="79"/>
      <c r="C222" s="79"/>
      <c r="D222" s="79"/>
      <c r="E222" s="79"/>
      <c r="F222" s="79"/>
      <c r="G222" s="80"/>
      <c r="H222" s="80"/>
      <c r="I222" s="80"/>
      <c r="J222" s="79"/>
    </row>
    <row r="223" spans="2:10" x14ac:dyDescent="0.25">
      <c r="B223" s="79"/>
      <c r="C223" s="79"/>
      <c r="D223" s="79"/>
      <c r="E223" s="79"/>
      <c r="F223" s="79"/>
      <c r="G223" s="80"/>
      <c r="H223" s="80"/>
      <c r="I223" s="80"/>
      <c r="J223" s="79"/>
    </row>
    <row r="224" spans="2:10" x14ac:dyDescent="0.25">
      <c r="B224" s="79"/>
      <c r="C224" s="79"/>
      <c r="D224" s="79"/>
      <c r="E224" s="79"/>
      <c r="F224" s="79"/>
      <c r="G224" s="80"/>
      <c r="H224" s="80"/>
      <c r="I224" s="80"/>
      <c r="J224" s="79"/>
    </row>
    <row r="225" spans="2:10" x14ac:dyDescent="0.25">
      <c r="B225" s="79"/>
      <c r="C225" s="79"/>
      <c r="D225" s="79"/>
      <c r="E225" s="79"/>
      <c r="F225" s="79"/>
      <c r="G225" s="80"/>
      <c r="H225" s="80"/>
      <c r="I225" s="80"/>
      <c r="J225" s="79"/>
    </row>
    <row r="226" spans="2:10" x14ac:dyDescent="0.25">
      <c r="B226" s="79"/>
      <c r="C226" s="79"/>
      <c r="D226" s="79"/>
      <c r="E226" s="79"/>
      <c r="F226" s="79"/>
      <c r="G226" s="80"/>
      <c r="H226" s="80"/>
      <c r="I226" s="80"/>
      <c r="J226" s="79"/>
    </row>
    <row r="227" spans="2:10" x14ac:dyDescent="0.25">
      <c r="B227" s="79"/>
      <c r="C227" s="79"/>
      <c r="D227" s="79"/>
      <c r="E227" s="79"/>
      <c r="F227" s="79"/>
      <c r="G227" s="80"/>
      <c r="H227" s="80"/>
      <c r="I227" s="80"/>
      <c r="J227" s="79"/>
    </row>
    <row r="228" spans="2:10" x14ac:dyDescent="0.25">
      <c r="B228" s="79"/>
      <c r="C228" s="79"/>
      <c r="D228" s="79"/>
      <c r="E228" s="79"/>
      <c r="F228" s="79"/>
      <c r="G228" s="80"/>
      <c r="H228" s="80"/>
      <c r="I228" s="80"/>
      <c r="J228" s="79"/>
    </row>
    <row r="229" spans="2:10" x14ac:dyDescent="0.25">
      <c r="B229" s="79"/>
      <c r="C229" s="79"/>
      <c r="D229" s="79"/>
      <c r="E229" s="79"/>
      <c r="F229" s="79"/>
      <c r="G229" s="80"/>
      <c r="H229" s="80"/>
      <c r="I229" s="80"/>
      <c r="J229" s="79"/>
    </row>
    <row r="230" spans="2:10" x14ac:dyDescent="0.25">
      <c r="B230" s="79"/>
      <c r="C230" s="79"/>
      <c r="D230" s="79"/>
      <c r="E230" s="79"/>
      <c r="F230" s="79"/>
      <c r="G230" s="80"/>
      <c r="H230" s="80"/>
      <c r="I230" s="80"/>
      <c r="J230" s="79"/>
    </row>
    <row r="231" spans="2:10" x14ac:dyDescent="0.25">
      <c r="B231" s="79"/>
      <c r="C231" s="79"/>
      <c r="D231" s="79"/>
      <c r="E231" s="79"/>
      <c r="F231" s="79"/>
      <c r="G231" s="80"/>
      <c r="H231" s="80"/>
      <c r="I231" s="80"/>
      <c r="J231" s="79"/>
    </row>
    <row r="232" spans="2:10" x14ac:dyDescent="0.25">
      <c r="B232" s="79"/>
      <c r="C232" s="79"/>
      <c r="D232" s="79"/>
      <c r="E232" s="79"/>
      <c r="F232" s="79"/>
      <c r="G232" s="80"/>
      <c r="H232" s="80"/>
      <c r="I232" s="80"/>
      <c r="J232" s="79"/>
    </row>
    <row r="233" spans="2:10" x14ac:dyDescent="0.25">
      <c r="B233" s="79"/>
      <c r="C233" s="79"/>
      <c r="D233" s="79"/>
      <c r="E233" s="79"/>
      <c r="F233" s="79"/>
      <c r="G233" s="80"/>
      <c r="H233" s="80"/>
      <c r="I233" s="80"/>
      <c r="J233" s="79"/>
    </row>
    <row r="234" spans="2:10" x14ac:dyDescent="0.25">
      <c r="B234" s="79"/>
      <c r="C234" s="79"/>
      <c r="D234" s="79"/>
      <c r="E234" s="79"/>
      <c r="F234" s="79"/>
      <c r="G234" s="80"/>
      <c r="H234" s="80"/>
      <c r="I234" s="80"/>
      <c r="J234" s="79"/>
    </row>
    <row r="235" spans="2:10" x14ac:dyDescent="0.25">
      <c r="B235" s="79"/>
      <c r="C235" s="79"/>
      <c r="D235" s="79"/>
      <c r="E235" s="79"/>
      <c r="F235" s="79"/>
      <c r="G235" s="80"/>
      <c r="H235" s="80"/>
      <c r="I235" s="80"/>
      <c r="J235" s="79"/>
    </row>
    <row r="236" spans="2:10" x14ac:dyDescent="0.25">
      <c r="B236" s="79"/>
      <c r="C236" s="79"/>
      <c r="D236" s="79"/>
      <c r="E236" s="79"/>
      <c r="F236" s="79"/>
      <c r="G236" s="80"/>
      <c r="H236" s="80"/>
      <c r="I236" s="80"/>
      <c r="J236" s="79"/>
    </row>
    <row r="237" spans="2:10" x14ac:dyDescent="0.25">
      <c r="B237" s="79"/>
      <c r="C237" s="79"/>
      <c r="D237" s="79"/>
      <c r="E237" s="79"/>
      <c r="F237" s="79"/>
      <c r="G237" s="80"/>
      <c r="H237" s="80"/>
      <c r="I237" s="80"/>
      <c r="J237" s="79"/>
    </row>
    <row r="238" spans="2:10" x14ac:dyDescent="0.25">
      <c r="B238" s="79"/>
      <c r="C238" s="79"/>
      <c r="D238" s="79"/>
      <c r="E238" s="79"/>
      <c r="F238" s="79"/>
      <c r="G238" s="80"/>
      <c r="H238" s="80"/>
      <c r="I238" s="80"/>
      <c r="J238" s="79"/>
    </row>
    <row r="239" spans="2:10" x14ac:dyDescent="0.25">
      <c r="B239" s="79"/>
      <c r="C239" s="79"/>
      <c r="D239" s="79"/>
      <c r="E239" s="79"/>
      <c r="F239" s="79"/>
      <c r="G239" s="80"/>
      <c r="H239" s="80"/>
      <c r="I239" s="80"/>
      <c r="J239" s="79"/>
    </row>
    <row r="240" spans="2:10" x14ac:dyDescent="0.25">
      <c r="B240" s="79"/>
      <c r="C240" s="79"/>
      <c r="D240" s="79"/>
      <c r="E240" s="79"/>
      <c r="F240" s="79"/>
      <c r="G240" s="80"/>
      <c r="H240" s="80"/>
      <c r="I240" s="80"/>
      <c r="J240" s="79"/>
    </row>
    <row r="241" spans="2:10" x14ac:dyDescent="0.25">
      <c r="B241" s="79"/>
      <c r="C241" s="79"/>
      <c r="D241" s="79"/>
      <c r="E241" s="79"/>
      <c r="F241" s="79"/>
      <c r="G241" s="80"/>
      <c r="H241" s="80"/>
      <c r="I241" s="80"/>
      <c r="J241" s="79"/>
    </row>
    <row r="242" spans="2:10" x14ac:dyDescent="0.25">
      <c r="B242" s="79"/>
      <c r="C242" s="79"/>
      <c r="D242" s="79"/>
      <c r="E242" s="79"/>
      <c r="F242" s="79"/>
      <c r="G242" s="80"/>
      <c r="H242" s="80"/>
      <c r="I242" s="80"/>
      <c r="J242" s="79"/>
    </row>
    <row r="243" spans="2:10" x14ac:dyDescent="0.25">
      <c r="B243" s="79"/>
      <c r="C243" s="79"/>
      <c r="D243" s="79"/>
      <c r="E243" s="79"/>
      <c r="F243" s="79"/>
      <c r="G243" s="80"/>
      <c r="H243" s="80"/>
      <c r="I243" s="80"/>
      <c r="J243" s="79"/>
    </row>
    <row r="244" spans="2:10" x14ac:dyDescent="0.25">
      <c r="B244" s="79"/>
      <c r="C244" s="79"/>
      <c r="D244" s="79"/>
      <c r="E244" s="79"/>
      <c r="F244" s="79"/>
      <c r="G244" s="80"/>
      <c r="H244" s="80"/>
      <c r="I244" s="80"/>
      <c r="J244" s="79"/>
    </row>
    <row r="245" spans="2:10" x14ac:dyDescent="0.25">
      <c r="B245" s="79"/>
      <c r="C245" s="79"/>
      <c r="D245" s="79"/>
      <c r="E245" s="79"/>
      <c r="F245" s="79"/>
      <c r="G245" s="80"/>
      <c r="H245" s="80"/>
      <c r="I245" s="80"/>
      <c r="J245" s="79"/>
    </row>
    <row r="246" spans="2:10" x14ac:dyDescent="0.25">
      <c r="B246" s="79"/>
      <c r="C246" s="79"/>
      <c r="D246" s="79"/>
      <c r="E246" s="79"/>
      <c r="F246" s="79"/>
      <c r="G246" s="80"/>
      <c r="H246" s="80"/>
      <c r="I246" s="80"/>
      <c r="J246" s="79"/>
    </row>
    <row r="247" spans="2:10" x14ac:dyDescent="0.25">
      <c r="B247" s="79"/>
      <c r="C247" s="79"/>
      <c r="D247" s="79"/>
      <c r="E247" s="79"/>
      <c r="F247" s="79"/>
      <c r="G247" s="80"/>
      <c r="H247" s="80"/>
      <c r="I247" s="80"/>
      <c r="J247" s="79"/>
    </row>
    <row r="248" spans="2:10" x14ac:dyDescent="0.25">
      <c r="B248" s="79"/>
      <c r="C248" s="79"/>
      <c r="D248" s="79"/>
      <c r="E248" s="79"/>
      <c r="F248" s="79"/>
      <c r="G248" s="80"/>
      <c r="H248" s="80"/>
      <c r="I248" s="80"/>
      <c r="J248" s="79"/>
    </row>
    <row r="249" spans="2:10" x14ac:dyDescent="0.25">
      <c r="B249" s="79"/>
      <c r="C249" s="79"/>
      <c r="D249" s="79"/>
      <c r="E249" s="79"/>
      <c r="F249" s="79"/>
      <c r="G249" s="80"/>
      <c r="H249" s="80"/>
      <c r="I249" s="80"/>
      <c r="J249" s="79"/>
    </row>
    <row r="250" spans="2:10" x14ac:dyDescent="0.25">
      <c r="B250" s="79"/>
      <c r="C250" s="79"/>
      <c r="D250" s="79"/>
      <c r="E250" s="79"/>
      <c r="F250" s="79"/>
      <c r="G250" s="80"/>
      <c r="H250" s="80"/>
      <c r="I250" s="80"/>
      <c r="J250" s="79"/>
    </row>
    <row r="251" spans="2:10" x14ac:dyDescent="0.25">
      <c r="B251" s="79"/>
      <c r="C251" s="79"/>
      <c r="D251" s="79"/>
      <c r="E251" s="79"/>
      <c r="F251" s="79"/>
      <c r="G251" s="80"/>
      <c r="H251" s="80"/>
      <c r="I251" s="80"/>
      <c r="J251" s="79"/>
    </row>
    <row r="252" spans="2:10" x14ac:dyDescent="0.25">
      <c r="B252" s="79"/>
      <c r="C252" s="79"/>
      <c r="D252" s="79"/>
      <c r="E252" s="79"/>
      <c r="F252" s="79"/>
      <c r="G252" s="80"/>
      <c r="H252" s="80"/>
      <c r="I252" s="80"/>
      <c r="J252" s="79"/>
    </row>
    <row r="253" spans="2:10" x14ac:dyDescent="0.25">
      <c r="B253" s="79"/>
      <c r="C253" s="79"/>
      <c r="D253" s="79"/>
      <c r="E253" s="79"/>
      <c r="F253" s="79"/>
      <c r="G253" s="80"/>
      <c r="H253" s="80"/>
      <c r="I253" s="80"/>
      <c r="J253" s="79"/>
    </row>
    <row r="254" spans="2:10" x14ac:dyDescent="0.25">
      <c r="B254" s="79"/>
      <c r="C254" s="79"/>
      <c r="D254" s="79"/>
      <c r="E254" s="79"/>
      <c r="F254" s="79"/>
      <c r="G254" s="80"/>
      <c r="H254" s="80"/>
      <c r="I254" s="80"/>
      <c r="J254" s="79"/>
    </row>
    <row r="255" spans="2:10" x14ac:dyDescent="0.25">
      <c r="B255" s="79"/>
      <c r="C255" s="79"/>
      <c r="D255" s="79"/>
      <c r="E255" s="79"/>
      <c r="F255" s="79"/>
      <c r="G255" s="80"/>
      <c r="H255" s="80"/>
      <c r="I255" s="80"/>
      <c r="J255" s="79"/>
    </row>
    <row r="256" spans="2:10" x14ac:dyDescent="0.25">
      <c r="B256" s="79"/>
      <c r="C256" s="79"/>
      <c r="D256" s="79"/>
      <c r="E256" s="79"/>
      <c r="F256" s="79"/>
      <c r="G256" s="80"/>
      <c r="H256" s="80"/>
      <c r="I256" s="80"/>
      <c r="J256" s="79"/>
    </row>
    <row r="257" spans="2:10" x14ac:dyDescent="0.25">
      <c r="B257" s="79"/>
      <c r="C257" s="79"/>
      <c r="D257" s="79"/>
      <c r="E257" s="79"/>
      <c r="F257" s="79"/>
      <c r="G257" s="80"/>
      <c r="H257" s="80"/>
      <c r="I257" s="80"/>
      <c r="J257" s="79"/>
    </row>
    <row r="258" spans="2:10" x14ac:dyDescent="0.25">
      <c r="B258" s="79"/>
      <c r="C258" s="79"/>
      <c r="D258" s="79"/>
      <c r="E258" s="79"/>
      <c r="F258" s="79"/>
      <c r="G258" s="80"/>
      <c r="H258" s="80"/>
      <c r="I258" s="80"/>
      <c r="J258" s="79"/>
    </row>
    <row r="259" spans="2:10" x14ac:dyDescent="0.25">
      <c r="B259" s="79"/>
      <c r="C259" s="79"/>
      <c r="D259" s="79"/>
      <c r="E259" s="79"/>
      <c r="F259" s="79"/>
      <c r="G259" s="80"/>
      <c r="H259" s="80"/>
      <c r="I259" s="80"/>
      <c r="J259" s="79"/>
    </row>
    <row r="260" spans="2:10" x14ac:dyDescent="0.25">
      <c r="B260" s="79"/>
      <c r="C260" s="79"/>
      <c r="D260" s="79"/>
      <c r="E260" s="79"/>
      <c r="F260" s="79"/>
      <c r="G260" s="80"/>
      <c r="H260" s="80"/>
      <c r="I260" s="80"/>
      <c r="J260" s="79"/>
    </row>
    <row r="261" spans="2:10" x14ac:dyDescent="0.25">
      <c r="B261" s="79"/>
      <c r="C261" s="79"/>
      <c r="D261" s="79"/>
      <c r="E261" s="79"/>
      <c r="F261" s="79"/>
      <c r="G261" s="80"/>
      <c r="H261" s="80"/>
      <c r="I261" s="80"/>
      <c r="J261" s="79"/>
    </row>
    <row r="262" spans="2:10" x14ac:dyDescent="0.25">
      <c r="B262" s="79"/>
      <c r="C262" s="79"/>
      <c r="D262" s="79"/>
      <c r="E262" s="79"/>
      <c r="F262" s="79"/>
      <c r="G262" s="80"/>
      <c r="H262" s="80"/>
      <c r="I262" s="80"/>
      <c r="J262" s="79"/>
    </row>
    <row r="263" spans="2:10" x14ac:dyDescent="0.25">
      <c r="B263" s="79"/>
      <c r="C263" s="79"/>
      <c r="D263" s="79"/>
      <c r="E263" s="79"/>
      <c r="F263" s="79"/>
      <c r="G263" s="80"/>
      <c r="H263" s="80"/>
      <c r="I263" s="80"/>
      <c r="J263" s="79"/>
    </row>
    <row r="264" spans="2:10" x14ac:dyDescent="0.25">
      <c r="B264" s="79"/>
      <c r="C264" s="79"/>
      <c r="D264" s="79"/>
      <c r="E264" s="79"/>
      <c r="F264" s="79"/>
      <c r="G264" s="80"/>
      <c r="H264" s="80"/>
      <c r="I264" s="80"/>
      <c r="J264" s="79"/>
    </row>
    <row r="265" spans="2:10" x14ac:dyDescent="0.25">
      <c r="B265" s="79"/>
      <c r="C265" s="79"/>
      <c r="D265" s="79"/>
      <c r="E265" s="79"/>
      <c r="F265" s="79"/>
      <c r="G265" s="80"/>
      <c r="H265" s="80"/>
      <c r="I265" s="80"/>
      <c r="J265" s="79"/>
    </row>
    <row r="266" spans="2:10" x14ac:dyDescent="0.25">
      <c r="B266" s="79"/>
      <c r="C266" s="79"/>
      <c r="D266" s="79"/>
      <c r="E266" s="79"/>
      <c r="F266" s="79"/>
      <c r="G266" s="80"/>
      <c r="H266" s="80"/>
      <c r="I266" s="80"/>
      <c r="J266" s="79"/>
    </row>
    <row r="267" spans="2:10" x14ac:dyDescent="0.25">
      <c r="B267" s="79"/>
      <c r="C267" s="79"/>
      <c r="D267" s="79"/>
      <c r="E267" s="79"/>
      <c r="F267" s="79"/>
      <c r="G267" s="80"/>
      <c r="H267" s="80"/>
      <c r="I267" s="80"/>
      <c r="J267" s="79"/>
    </row>
    <row r="268" spans="2:10" x14ac:dyDescent="0.25">
      <c r="B268" s="79"/>
      <c r="C268" s="79"/>
      <c r="D268" s="79"/>
      <c r="E268" s="79"/>
      <c r="F268" s="79"/>
      <c r="G268" s="80"/>
      <c r="H268" s="80"/>
      <c r="I268" s="80"/>
      <c r="J268" s="79"/>
    </row>
    <row r="269" spans="2:10" x14ac:dyDescent="0.25">
      <c r="B269" s="79"/>
      <c r="C269" s="79"/>
      <c r="D269" s="79"/>
      <c r="E269" s="79"/>
      <c r="F269" s="79"/>
      <c r="G269" s="80"/>
      <c r="H269" s="80"/>
      <c r="I269" s="80"/>
      <c r="J269" s="79"/>
    </row>
    <row r="270" spans="2:10" x14ac:dyDescent="0.25">
      <c r="B270" s="79"/>
      <c r="C270" s="79"/>
      <c r="D270" s="79"/>
      <c r="E270" s="79"/>
      <c r="F270" s="79"/>
      <c r="G270" s="80"/>
      <c r="H270" s="80"/>
      <c r="I270" s="80"/>
      <c r="J270" s="79"/>
    </row>
    <row r="271" spans="2:10" x14ac:dyDescent="0.25">
      <c r="B271" s="79"/>
      <c r="C271" s="79"/>
      <c r="D271" s="79"/>
      <c r="E271" s="79"/>
      <c r="F271" s="79"/>
      <c r="G271" s="80"/>
      <c r="H271" s="80"/>
      <c r="I271" s="80"/>
      <c r="J271" s="79"/>
    </row>
    <row r="272" spans="2:10" x14ac:dyDescent="0.25">
      <c r="B272" s="79"/>
      <c r="C272" s="79"/>
      <c r="D272" s="79"/>
      <c r="E272" s="79"/>
      <c r="F272" s="79"/>
      <c r="G272" s="80"/>
      <c r="H272" s="80"/>
      <c r="I272" s="80"/>
      <c r="J272" s="79"/>
    </row>
    <row r="273" spans="2:10" x14ac:dyDescent="0.25">
      <c r="B273" s="79"/>
      <c r="C273" s="79"/>
      <c r="D273" s="79"/>
      <c r="E273" s="79"/>
      <c r="F273" s="79"/>
      <c r="G273" s="80"/>
      <c r="H273" s="80"/>
      <c r="I273" s="80"/>
      <c r="J273" s="79"/>
    </row>
    <row r="274" spans="2:10" x14ac:dyDescent="0.25">
      <c r="B274" s="79"/>
      <c r="C274" s="79"/>
      <c r="D274" s="79"/>
      <c r="E274" s="79"/>
      <c r="F274" s="79"/>
      <c r="G274" s="80"/>
      <c r="H274" s="80"/>
      <c r="I274" s="80"/>
      <c r="J274" s="79"/>
    </row>
    <row r="275" spans="2:10" x14ac:dyDescent="0.25">
      <c r="B275" s="79"/>
      <c r="C275" s="79"/>
      <c r="D275" s="79"/>
      <c r="E275" s="79"/>
      <c r="F275" s="79"/>
      <c r="G275" s="80"/>
      <c r="H275" s="80"/>
      <c r="I275" s="80"/>
      <c r="J275" s="79"/>
    </row>
    <row r="276" spans="2:10" x14ac:dyDescent="0.25">
      <c r="B276" s="79"/>
      <c r="C276" s="79"/>
      <c r="D276" s="79"/>
      <c r="E276" s="79"/>
      <c r="F276" s="79"/>
      <c r="G276" s="80"/>
      <c r="H276" s="80"/>
      <c r="I276" s="80"/>
      <c r="J276" s="79"/>
    </row>
    <row r="277" spans="2:10" x14ac:dyDescent="0.25">
      <c r="B277" s="79"/>
      <c r="C277" s="79"/>
      <c r="D277" s="79"/>
      <c r="E277" s="79"/>
      <c r="F277" s="79"/>
      <c r="G277" s="80"/>
      <c r="H277" s="80"/>
      <c r="I277" s="80"/>
      <c r="J277" s="79"/>
    </row>
    <row r="278" spans="2:10" x14ac:dyDescent="0.25">
      <c r="B278" s="79"/>
      <c r="C278" s="79"/>
      <c r="D278" s="79"/>
      <c r="E278" s="79"/>
      <c r="F278" s="79"/>
      <c r="G278" s="80"/>
      <c r="H278" s="80"/>
      <c r="I278" s="80"/>
      <c r="J278" s="79"/>
    </row>
    <row r="279" spans="2:10" x14ac:dyDescent="0.25">
      <c r="B279" s="79"/>
      <c r="C279" s="79"/>
      <c r="D279" s="79"/>
      <c r="E279" s="79"/>
      <c r="F279" s="79"/>
      <c r="G279" s="80"/>
      <c r="H279" s="80"/>
      <c r="I279" s="80"/>
      <c r="J279" s="79"/>
    </row>
    <row r="280" spans="2:10" x14ac:dyDescent="0.25">
      <c r="B280" s="79"/>
      <c r="C280" s="79"/>
      <c r="D280" s="79"/>
      <c r="E280" s="79"/>
      <c r="F280" s="79"/>
      <c r="G280" s="80"/>
      <c r="H280" s="80"/>
      <c r="I280" s="80"/>
      <c r="J280" s="79"/>
    </row>
    <row r="281" spans="2:10" x14ac:dyDescent="0.25">
      <c r="B281" s="79"/>
      <c r="C281" s="79"/>
      <c r="D281" s="79"/>
      <c r="E281" s="79"/>
      <c r="F281" s="79"/>
      <c r="G281" s="80"/>
      <c r="H281" s="80"/>
      <c r="I281" s="80"/>
      <c r="J281" s="79"/>
    </row>
    <row r="282" spans="2:10" x14ac:dyDescent="0.25">
      <c r="B282" s="79"/>
      <c r="C282" s="79"/>
      <c r="D282" s="79"/>
      <c r="E282" s="79"/>
      <c r="F282" s="79"/>
      <c r="G282" s="80"/>
      <c r="H282" s="80"/>
      <c r="I282" s="80"/>
      <c r="J282" s="79"/>
    </row>
    <row r="283" spans="2:10" x14ac:dyDescent="0.25">
      <c r="B283" s="79"/>
      <c r="C283" s="79"/>
      <c r="D283" s="79"/>
      <c r="E283" s="79"/>
      <c r="F283" s="79"/>
      <c r="G283" s="80"/>
      <c r="H283" s="80"/>
      <c r="I283" s="80"/>
      <c r="J283" s="79"/>
    </row>
    <row r="284" spans="2:10" x14ac:dyDescent="0.25">
      <c r="B284" s="79"/>
      <c r="C284" s="79"/>
      <c r="D284" s="79"/>
      <c r="E284" s="79"/>
      <c r="F284" s="79"/>
      <c r="G284" s="80"/>
      <c r="H284" s="80"/>
      <c r="I284" s="80"/>
      <c r="J284" s="79"/>
    </row>
    <row r="285" spans="2:10" x14ac:dyDescent="0.25">
      <c r="B285" s="79"/>
      <c r="C285" s="79"/>
      <c r="D285" s="79"/>
      <c r="E285" s="79"/>
      <c r="F285" s="79"/>
      <c r="G285" s="80"/>
      <c r="H285" s="80"/>
      <c r="I285" s="80"/>
      <c r="J285" s="79"/>
    </row>
    <row r="286" spans="2:10" x14ac:dyDescent="0.25">
      <c r="B286" s="79"/>
      <c r="C286" s="79"/>
      <c r="D286" s="79"/>
      <c r="E286" s="79"/>
      <c r="F286" s="79"/>
      <c r="G286" s="80"/>
      <c r="H286" s="80"/>
      <c r="I286" s="80"/>
      <c r="J286" s="79"/>
    </row>
    <row r="287" spans="2:10" x14ac:dyDescent="0.25">
      <c r="B287" s="79"/>
      <c r="C287" s="79"/>
      <c r="D287" s="79"/>
      <c r="E287" s="79"/>
      <c r="F287" s="79"/>
      <c r="G287" s="80"/>
      <c r="H287" s="80"/>
      <c r="I287" s="80"/>
      <c r="J287" s="79"/>
    </row>
    <row r="288" spans="2:10" x14ac:dyDescent="0.25">
      <c r="B288" s="79"/>
      <c r="C288" s="79"/>
      <c r="D288" s="79"/>
      <c r="E288" s="79"/>
      <c r="F288" s="79"/>
      <c r="G288" s="80"/>
      <c r="H288" s="80"/>
      <c r="I288" s="80"/>
      <c r="J288" s="79"/>
    </row>
    <row r="289" spans="2:10" x14ac:dyDescent="0.25">
      <c r="B289" s="79"/>
      <c r="C289" s="79"/>
      <c r="D289" s="79"/>
      <c r="E289" s="79"/>
      <c r="F289" s="79"/>
      <c r="G289" s="80"/>
      <c r="H289" s="80"/>
      <c r="I289" s="80"/>
      <c r="J289" s="79"/>
    </row>
    <row r="290" spans="2:10" x14ac:dyDescent="0.25">
      <c r="B290" s="79"/>
      <c r="C290" s="79"/>
      <c r="D290" s="79"/>
      <c r="E290" s="79"/>
      <c r="F290" s="79"/>
      <c r="G290" s="80"/>
      <c r="H290" s="80"/>
      <c r="I290" s="80"/>
      <c r="J290" s="79"/>
    </row>
    <row r="291" spans="2:10" x14ac:dyDescent="0.25">
      <c r="B291" s="79"/>
      <c r="C291" s="79"/>
      <c r="D291" s="79"/>
      <c r="E291" s="79"/>
      <c r="F291" s="79"/>
      <c r="G291" s="80"/>
      <c r="H291" s="80"/>
      <c r="I291" s="80"/>
      <c r="J291" s="79"/>
    </row>
    <row r="292" spans="2:10" x14ac:dyDescent="0.25">
      <c r="B292" s="79"/>
      <c r="C292" s="79"/>
      <c r="D292" s="79"/>
      <c r="E292" s="79"/>
      <c r="F292" s="79"/>
      <c r="G292" s="80"/>
      <c r="H292" s="80"/>
      <c r="I292" s="80"/>
      <c r="J292" s="79"/>
    </row>
    <row r="293" spans="2:10" x14ac:dyDescent="0.25">
      <c r="B293" s="79"/>
      <c r="C293" s="79"/>
      <c r="D293" s="79"/>
      <c r="E293" s="79"/>
      <c r="F293" s="79"/>
      <c r="G293" s="80"/>
      <c r="H293" s="80"/>
      <c r="I293" s="80"/>
      <c r="J293" s="79"/>
    </row>
    <row r="294" spans="2:10" x14ac:dyDescent="0.25">
      <c r="B294" s="79"/>
      <c r="C294" s="79"/>
      <c r="D294" s="79"/>
      <c r="E294" s="79"/>
      <c r="F294" s="79"/>
      <c r="G294" s="80"/>
      <c r="H294" s="80"/>
      <c r="I294" s="80"/>
      <c r="J294" s="79"/>
    </row>
    <row r="295" spans="2:10" x14ac:dyDescent="0.25">
      <c r="B295" s="79"/>
      <c r="C295" s="79"/>
      <c r="D295" s="79"/>
      <c r="E295" s="79"/>
      <c r="F295" s="79"/>
      <c r="G295" s="80"/>
      <c r="H295" s="80"/>
      <c r="I295" s="80"/>
      <c r="J295" s="79"/>
    </row>
    <row r="296" spans="2:10" x14ac:dyDescent="0.25">
      <c r="B296" s="79"/>
      <c r="C296" s="79"/>
      <c r="D296" s="79"/>
      <c r="E296" s="79"/>
      <c r="F296" s="79"/>
      <c r="G296" s="80"/>
      <c r="H296" s="80"/>
      <c r="I296" s="80"/>
      <c r="J296" s="79"/>
    </row>
    <row r="297" spans="2:10" x14ac:dyDescent="0.25">
      <c r="B297" s="79"/>
      <c r="C297" s="79"/>
      <c r="D297" s="79"/>
      <c r="E297" s="79"/>
      <c r="F297" s="79"/>
      <c r="G297" s="80"/>
      <c r="H297" s="80"/>
      <c r="I297" s="80"/>
      <c r="J297" s="79"/>
    </row>
    <row r="298" spans="2:10" x14ac:dyDescent="0.25">
      <c r="B298" s="79"/>
      <c r="C298" s="79"/>
      <c r="D298" s="79"/>
      <c r="E298" s="79"/>
      <c r="F298" s="79"/>
      <c r="G298" s="80"/>
      <c r="H298" s="80"/>
      <c r="I298" s="80"/>
      <c r="J298" s="79"/>
    </row>
    <row r="299" spans="2:10" x14ac:dyDescent="0.25">
      <c r="B299" s="79"/>
      <c r="C299" s="79"/>
      <c r="D299" s="79"/>
      <c r="E299" s="79"/>
      <c r="F299" s="79"/>
      <c r="G299" s="80"/>
      <c r="H299" s="80"/>
      <c r="I299" s="80"/>
      <c r="J299" s="79"/>
    </row>
    <row r="300" spans="2:10" x14ac:dyDescent="0.25">
      <c r="B300" s="79"/>
      <c r="C300" s="79"/>
      <c r="D300" s="79"/>
      <c r="E300" s="79"/>
      <c r="F300" s="79"/>
      <c r="G300" s="80"/>
      <c r="H300" s="80"/>
      <c r="I300" s="80"/>
      <c r="J300" s="79"/>
    </row>
    <row r="301" spans="2:10" x14ac:dyDescent="0.25">
      <c r="B301" s="79"/>
      <c r="C301" s="79"/>
      <c r="D301" s="79"/>
      <c r="E301" s="79"/>
      <c r="F301" s="79"/>
      <c r="G301" s="80"/>
      <c r="H301" s="80"/>
      <c r="I301" s="80"/>
      <c r="J301" s="79"/>
    </row>
    <row r="302" spans="2:10" x14ac:dyDescent="0.25">
      <c r="B302" s="79"/>
      <c r="C302" s="79"/>
      <c r="D302" s="79"/>
      <c r="E302" s="79"/>
      <c r="F302" s="79"/>
      <c r="G302" s="80"/>
      <c r="H302" s="80"/>
      <c r="I302" s="80"/>
      <c r="J302" s="79"/>
    </row>
    <row r="303" spans="2:10" x14ac:dyDescent="0.25">
      <c r="B303" s="79"/>
      <c r="C303" s="79"/>
      <c r="D303" s="79"/>
      <c r="E303" s="79"/>
      <c r="F303" s="79"/>
      <c r="G303" s="80"/>
      <c r="H303" s="80"/>
      <c r="I303" s="80"/>
      <c r="J303" s="79"/>
    </row>
    <row r="304" spans="2:10" x14ac:dyDescent="0.25">
      <c r="B304" s="79"/>
      <c r="C304" s="79"/>
      <c r="D304" s="79"/>
      <c r="E304" s="79"/>
      <c r="F304" s="79"/>
      <c r="G304" s="80"/>
      <c r="H304" s="80"/>
      <c r="I304" s="80"/>
      <c r="J304" s="79"/>
    </row>
    <row r="305" spans="2:10" x14ac:dyDescent="0.25">
      <c r="B305" s="79"/>
      <c r="C305" s="79"/>
      <c r="D305" s="79"/>
      <c r="E305" s="79"/>
      <c r="F305" s="79"/>
      <c r="G305" s="80"/>
      <c r="H305" s="80"/>
      <c r="I305" s="80"/>
      <c r="J305" s="79"/>
    </row>
    <row r="306" spans="2:10" x14ac:dyDescent="0.25">
      <c r="B306" s="79"/>
      <c r="C306" s="79"/>
      <c r="D306" s="79"/>
      <c r="E306" s="79"/>
      <c r="F306" s="79"/>
      <c r="G306" s="80"/>
      <c r="H306" s="80"/>
      <c r="I306" s="80"/>
      <c r="J306" s="79"/>
    </row>
    <row r="307" spans="2:10" x14ac:dyDescent="0.25">
      <c r="B307" s="79"/>
      <c r="C307" s="79"/>
      <c r="D307" s="79"/>
      <c r="E307" s="79"/>
      <c r="F307" s="79"/>
      <c r="G307" s="80"/>
      <c r="H307" s="80"/>
      <c r="I307" s="80"/>
      <c r="J307" s="79"/>
    </row>
    <row r="308" spans="2:10" x14ac:dyDescent="0.25">
      <c r="B308" s="79"/>
      <c r="C308" s="79"/>
      <c r="D308" s="79"/>
      <c r="E308" s="79"/>
      <c r="F308" s="79"/>
      <c r="G308" s="80"/>
      <c r="H308" s="80"/>
      <c r="I308" s="80"/>
      <c r="J308" s="79"/>
    </row>
    <row r="309" spans="2:10" x14ac:dyDescent="0.25">
      <c r="B309" s="79"/>
      <c r="C309" s="79"/>
      <c r="D309" s="79"/>
      <c r="E309" s="79"/>
      <c r="F309" s="79"/>
      <c r="G309" s="80"/>
      <c r="H309" s="80"/>
      <c r="I309" s="80"/>
      <c r="J309" s="79"/>
    </row>
    <row r="310" spans="2:10" x14ac:dyDescent="0.25">
      <c r="B310" s="79"/>
      <c r="C310" s="79"/>
      <c r="D310" s="79"/>
      <c r="E310" s="79"/>
      <c r="F310" s="79"/>
      <c r="G310" s="80"/>
      <c r="H310" s="80"/>
      <c r="I310" s="80"/>
      <c r="J310" s="79"/>
    </row>
    <row r="311" spans="2:10" x14ac:dyDescent="0.25">
      <c r="B311" s="79"/>
      <c r="C311" s="79"/>
      <c r="D311" s="79"/>
      <c r="E311" s="79"/>
      <c r="F311" s="79"/>
      <c r="G311" s="80"/>
      <c r="H311" s="80"/>
      <c r="I311" s="80"/>
      <c r="J311" s="79"/>
    </row>
    <row r="312" spans="2:10" x14ac:dyDescent="0.25">
      <c r="B312" s="79"/>
      <c r="C312" s="79"/>
      <c r="D312" s="79"/>
      <c r="E312" s="79"/>
      <c r="F312" s="79"/>
      <c r="G312" s="80"/>
      <c r="H312" s="80"/>
      <c r="I312" s="80"/>
      <c r="J312" s="79"/>
    </row>
    <row r="313" spans="2:10" x14ac:dyDescent="0.25">
      <c r="B313" s="79"/>
      <c r="C313" s="79"/>
      <c r="D313" s="79"/>
      <c r="E313" s="79"/>
      <c r="F313" s="79"/>
      <c r="G313" s="80"/>
      <c r="H313" s="80"/>
      <c r="I313" s="80"/>
      <c r="J313" s="79"/>
    </row>
    <row r="314" spans="2:10" x14ac:dyDescent="0.25">
      <c r="B314" s="79"/>
      <c r="C314" s="79"/>
      <c r="D314" s="79"/>
      <c r="E314" s="79"/>
      <c r="F314" s="79"/>
      <c r="G314" s="80"/>
      <c r="H314" s="80"/>
      <c r="I314" s="80"/>
      <c r="J314" s="79"/>
    </row>
    <row r="315" spans="2:10" x14ac:dyDescent="0.25">
      <c r="B315" s="79"/>
      <c r="C315" s="79"/>
      <c r="D315" s="79"/>
      <c r="E315" s="79"/>
      <c r="F315" s="79"/>
      <c r="G315" s="80"/>
      <c r="H315" s="80"/>
      <c r="I315" s="80"/>
      <c r="J315" s="79"/>
    </row>
    <row r="316" spans="2:10" x14ac:dyDescent="0.25">
      <c r="B316" s="79"/>
      <c r="C316" s="79"/>
      <c r="D316" s="79"/>
      <c r="E316" s="79"/>
      <c r="F316" s="79"/>
      <c r="G316" s="80"/>
      <c r="H316" s="80"/>
      <c r="I316" s="80"/>
      <c r="J316" s="79"/>
    </row>
    <row r="317" spans="2:10" x14ac:dyDescent="0.25">
      <c r="B317" s="79"/>
      <c r="C317" s="79"/>
      <c r="D317" s="79"/>
      <c r="E317" s="79"/>
      <c r="F317" s="79"/>
      <c r="G317" s="80"/>
      <c r="H317" s="80"/>
      <c r="I317" s="80"/>
      <c r="J317" s="79"/>
    </row>
    <row r="318" spans="2:10" x14ac:dyDescent="0.25">
      <c r="B318" s="79"/>
      <c r="C318" s="79"/>
      <c r="D318" s="79"/>
      <c r="E318" s="79"/>
      <c r="F318" s="79"/>
      <c r="G318" s="80"/>
      <c r="H318" s="80"/>
      <c r="I318" s="80"/>
      <c r="J318" s="79"/>
    </row>
    <row r="319" spans="2:10" x14ac:dyDescent="0.25">
      <c r="B319" s="79"/>
      <c r="C319" s="79"/>
      <c r="D319" s="79"/>
      <c r="E319" s="79"/>
      <c r="F319" s="79"/>
      <c r="G319" s="80"/>
      <c r="H319" s="80"/>
      <c r="I319" s="80"/>
      <c r="J319" s="79"/>
    </row>
    <row r="320" spans="2:10" x14ac:dyDescent="0.25">
      <c r="B320" s="79"/>
      <c r="C320" s="79"/>
      <c r="D320" s="79"/>
      <c r="E320" s="79"/>
      <c r="F320" s="79"/>
      <c r="G320" s="80"/>
      <c r="H320" s="80"/>
      <c r="I320" s="80"/>
      <c r="J320" s="79"/>
    </row>
    <row r="321" spans="2:10" x14ac:dyDescent="0.25">
      <c r="B321" s="79"/>
      <c r="C321" s="79"/>
      <c r="D321" s="79"/>
      <c r="E321" s="79"/>
      <c r="F321" s="79"/>
      <c r="G321" s="80"/>
      <c r="H321" s="80"/>
      <c r="I321" s="80"/>
      <c r="J321" s="79"/>
    </row>
    <row r="322" spans="2:10" x14ac:dyDescent="0.25">
      <c r="B322" s="79"/>
      <c r="C322" s="79"/>
      <c r="D322" s="79"/>
      <c r="E322" s="79"/>
      <c r="F322" s="79"/>
      <c r="G322" s="80"/>
      <c r="H322" s="80"/>
      <c r="I322" s="80"/>
      <c r="J322" s="79"/>
    </row>
    <row r="323" spans="2:10" x14ac:dyDescent="0.25">
      <c r="B323" s="79"/>
      <c r="C323" s="79"/>
      <c r="D323" s="79"/>
      <c r="E323" s="79"/>
      <c r="F323" s="79"/>
      <c r="G323" s="80"/>
      <c r="H323" s="80"/>
      <c r="I323" s="80"/>
      <c r="J323" s="79"/>
    </row>
    <row r="324" spans="2:10" x14ac:dyDescent="0.25">
      <c r="B324" s="79"/>
      <c r="C324" s="79"/>
      <c r="D324" s="79"/>
      <c r="E324" s="79"/>
      <c r="F324" s="79"/>
      <c r="G324" s="80"/>
      <c r="H324" s="80"/>
      <c r="I324" s="80"/>
      <c r="J324" s="79"/>
    </row>
    <row r="325" spans="2:10" x14ac:dyDescent="0.25">
      <c r="B325" s="79"/>
      <c r="C325" s="79"/>
      <c r="D325" s="79"/>
      <c r="E325" s="79"/>
      <c r="F325" s="79"/>
      <c r="G325" s="80"/>
      <c r="H325" s="80"/>
      <c r="I325" s="80"/>
      <c r="J325" s="79"/>
    </row>
    <row r="326" spans="2:10" x14ac:dyDescent="0.25">
      <c r="B326" s="79"/>
      <c r="C326" s="79"/>
      <c r="D326" s="79"/>
      <c r="E326" s="79"/>
      <c r="F326" s="79"/>
      <c r="G326" s="80"/>
      <c r="H326" s="80"/>
      <c r="I326" s="80"/>
      <c r="J326" s="79"/>
    </row>
    <row r="327" spans="2:10" x14ac:dyDescent="0.25">
      <c r="B327" s="79"/>
      <c r="C327" s="79"/>
      <c r="D327" s="79"/>
      <c r="E327" s="79"/>
      <c r="F327" s="79"/>
      <c r="G327" s="80"/>
      <c r="H327" s="80"/>
      <c r="I327" s="80"/>
      <c r="J327" s="79"/>
    </row>
    <row r="328" spans="2:10" x14ac:dyDescent="0.25">
      <c r="B328" s="79"/>
      <c r="C328" s="79"/>
      <c r="D328" s="79"/>
      <c r="E328" s="79"/>
      <c r="F328" s="79"/>
      <c r="G328" s="80"/>
      <c r="H328" s="80"/>
      <c r="I328" s="80"/>
      <c r="J328" s="79"/>
    </row>
    <row r="329" spans="2:10" x14ac:dyDescent="0.25">
      <c r="B329" s="79"/>
      <c r="C329" s="79"/>
      <c r="D329" s="79"/>
      <c r="E329" s="79"/>
      <c r="F329" s="79"/>
      <c r="G329" s="80"/>
      <c r="H329" s="80"/>
      <c r="I329" s="80"/>
      <c r="J329" s="79"/>
    </row>
    <row r="330" spans="2:10" x14ac:dyDescent="0.25">
      <c r="B330" s="79"/>
      <c r="C330" s="79"/>
      <c r="D330" s="79"/>
      <c r="E330" s="79"/>
      <c r="F330" s="79"/>
      <c r="G330" s="80"/>
      <c r="H330" s="80"/>
      <c r="I330" s="80"/>
      <c r="J330" s="79"/>
    </row>
    <row r="331" spans="2:10" x14ac:dyDescent="0.25">
      <c r="B331" s="79"/>
      <c r="C331" s="79"/>
      <c r="D331" s="79"/>
      <c r="E331" s="79"/>
      <c r="F331" s="79"/>
      <c r="G331" s="80"/>
      <c r="H331" s="80"/>
      <c r="I331" s="80"/>
      <c r="J331" s="79"/>
    </row>
    <row r="332" spans="2:10" x14ac:dyDescent="0.25">
      <c r="B332" s="79"/>
      <c r="C332" s="79"/>
      <c r="D332" s="79"/>
      <c r="E332" s="79"/>
      <c r="F332" s="79"/>
      <c r="G332" s="80"/>
      <c r="H332" s="80"/>
      <c r="I332" s="80"/>
      <c r="J332" s="79"/>
    </row>
    <row r="333" spans="2:10" x14ac:dyDescent="0.25">
      <c r="B333" s="79"/>
      <c r="C333" s="79"/>
      <c r="D333" s="79"/>
      <c r="E333" s="79"/>
      <c r="F333" s="79"/>
      <c r="G333" s="80"/>
      <c r="H333" s="80"/>
      <c r="I333" s="80"/>
      <c r="J333" s="79"/>
    </row>
    <row r="334" spans="2:10" x14ac:dyDescent="0.25">
      <c r="B334" s="79"/>
      <c r="C334" s="79"/>
      <c r="D334" s="79"/>
      <c r="E334" s="79"/>
      <c r="F334" s="79"/>
      <c r="G334" s="80"/>
      <c r="H334" s="80"/>
      <c r="I334" s="80"/>
      <c r="J334" s="79"/>
    </row>
    <row r="335" spans="2:10" x14ac:dyDescent="0.25">
      <c r="B335" s="79"/>
      <c r="C335" s="79"/>
      <c r="D335" s="79"/>
      <c r="E335" s="79"/>
      <c r="F335" s="79"/>
      <c r="G335" s="80"/>
      <c r="H335" s="80"/>
      <c r="I335" s="80"/>
      <c r="J335" s="79"/>
    </row>
    <row r="336" spans="2:10" x14ac:dyDescent="0.25">
      <c r="B336" s="79"/>
      <c r="C336" s="79"/>
      <c r="D336" s="79"/>
      <c r="E336" s="79"/>
      <c r="F336" s="79"/>
      <c r="G336" s="80"/>
      <c r="H336" s="80"/>
      <c r="I336" s="80"/>
      <c r="J336" s="79"/>
    </row>
    <row r="337" spans="2:10" x14ac:dyDescent="0.25">
      <c r="B337" s="79"/>
      <c r="C337" s="79"/>
      <c r="D337" s="79"/>
      <c r="E337" s="79"/>
      <c r="F337" s="79"/>
      <c r="G337" s="80"/>
      <c r="H337" s="80"/>
      <c r="I337" s="80"/>
      <c r="J337" s="79"/>
    </row>
    <row r="338" spans="2:10" x14ac:dyDescent="0.25">
      <c r="B338" s="79"/>
      <c r="C338" s="79"/>
      <c r="D338" s="79"/>
      <c r="E338" s="79"/>
      <c r="F338" s="79"/>
      <c r="G338" s="80"/>
      <c r="H338" s="80"/>
      <c r="I338" s="80"/>
      <c r="J338" s="79"/>
    </row>
    <row r="339" spans="2:10" x14ac:dyDescent="0.25">
      <c r="B339" s="79"/>
      <c r="C339" s="79"/>
      <c r="D339" s="79"/>
      <c r="E339" s="79"/>
      <c r="F339" s="79"/>
      <c r="G339" s="80"/>
      <c r="H339" s="80"/>
      <c r="I339" s="80"/>
      <c r="J339" s="79"/>
    </row>
    <row r="340" spans="2:10" x14ac:dyDescent="0.25">
      <c r="B340" s="79"/>
      <c r="C340" s="79"/>
      <c r="D340" s="79"/>
      <c r="E340" s="79"/>
      <c r="F340" s="79"/>
      <c r="G340" s="80"/>
      <c r="H340" s="80"/>
      <c r="I340" s="80"/>
      <c r="J340" s="79"/>
    </row>
    <row r="341" spans="2:10" x14ac:dyDescent="0.25">
      <c r="B341" s="79"/>
      <c r="C341" s="79"/>
      <c r="D341" s="79"/>
      <c r="E341" s="79"/>
      <c r="F341" s="79"/>
      <c r="G341" s="80"/>
      <c r="H341" s="80"/>
      <c r="I341" s="80"/>
      <c r="J341" s="79"/>
    </row>
    <row r="342" spans="2:10" x14ac:dyDescent="0.25">
      <c r="B342" s="79"/>
      <c r="C342" s="79"/>
      <c r="D342" s="79"/>
      <c r="E342" s="79"/>
      <c r="F342" s="79"/>
      <c r="G342" s="80"/>
      <c r="H342" s="80"/>
      <c r="I342" s="80"/>
      <c r="J342" s="79"/>
    </row>
    <row r="343" spans="2:10" x14ac:dyDescent="0.25">
      <c r="B343" s="79"/>
      <c r="C343" s="79"/>
      <c r="D343" s="79"/>
      <c r="E343" s="79"/>
      <c r="F343" s="79"/>
      <c r="G343" s="80"/>
      <c r="H343" s="80"/>
      <c r="I343" s="80"/>
      <c r="J343" s="79"/>
    </row>
    <row r="344" spans="2:10" x14ac:dyDescent="0.25">
      <c r="B344" s="79"/>
      <c r="C344" s="79"/>
      <c r="D344" s="79"/>
      <c r="E344" s="79"/>
      <c r="F344" s="79"/>
      <c r="G344" s="80"/>
      <c r="H344" s="80"/>
      <c r="I344" s="80"/>
      <c r="J344" s="79"/>
    </row>
    <row r="345" spans="2:10" x14ac:dyDescent="0.25">
      <c r="B345" s="79"/>
      <c r="C345" s="79"/>
      <c r="D345" s="79"/>
      <c r="E345" s="79"/>
      <c r="F345" s="79"/>
      <c r="G345" s="80"/>
      <c r="H345" s="80"/>
      <c r="I345" s="80"/>
      <c r="J345" s="79"/>
    </row>
    <row r="346" spans="2:10" x14ac:dyDescent="0.25">
      <c r="B346" s="79"/>
      <c r="C346" s="79"/>
      <c r="D346" s="79"/>
      <c r="E346" s="79"/>
      <c r="F346" s="79"/>
      <c r="G346" s="80"/>
      <c r="H346" s="80"/>
      <c r="I346" s="80"/>
      <c r="J346" s="79"/>
    </row>
    <row r="347" spans="2:10" x14ac:dyDescent="0.25">
      <c r="B347" s="79"/>
      <c r="C347" s="79"/>
      <c r="D347" s="79"/>
      <c r="E347" s="79"/>
      <c r="F347" s="79"/>
      <c r="G347" s="80"/>
      <c r="H347" s="80"/>
      <c r="I347" s="80"/>
      <c r="J347" s="79"/>
    </row>
    <row r="348" spans="2:10" x14ac:dyDescent="0.25">
      <c r="B348" s="79"/>
      <c r="C348" s="79"/>
      <c r="D348" s="79"/>
      <c r="E348" s="79"/>
      <c r="F348" s="79"/>
      <c r="G348" s="80"/>
      <c r="H348" s="80"/>
      <c r="I348" s="80"/>
      <c r="J348" s="79"/>
    </row>
    <row r="349" spans="2:10" x14ac:dyDescent="0.25">
      <c r="B349" s="79"/>
      <c r="C349" s="79"/>
      <c r="D349" s="79"/>
      <c r="E349" s="79"/>
      <c r="F349" s="79"/>
      <c r="G349" s="80"/>
      <c r="H349" s="80"/>
      <c r="I349" s="80"/>
      <c r="J349" s="79"/>
    </row>
    <row r="350" spans="2:10" x14ac:dyDescent="0.25">
      <c r="B350" s="79"/>
      <c r="C350" s="79"/>
      <c r="D350" s="79"/>
      <c r="E350" s="79"/>
      <c r="F350" s="79"/>
      <c r="G350" s="80"/>
      <c r="H350" s="80"/>
      <c r="I350" s="80"/>
      <c r="J350" s="79"/>
    </row>
    <row r="351" spans="2:10" x14ac:dyDescent="0.25">
      <c r="B351" s="79"/>
      <c r="C351" s="79"/>
      <c r="D351" s="79"/>
      <c r="E351" s="79"/>
      <c r="F351" s="79"/>
      <c r="G351" s="80"/>
      <c r="H351" s="80"/>
      <c r="I351" s="80"/>
      <c r="J351" s="79"/>
    </row>
    <row r="352" spans="2:10" x14ac:dyDescent="0.25">
      <c r="B352" s="79"/>
      <c r="C352" s="79"/>
      <c r="D352" s="79"/>
      <c r="E352" s="79"/>
      <c r="F352" s="79"/>
      <c r="G352" s="80"/>
      <c r="H352" s="80"/>
      <c r="I352" s="80"/>
      <c r="J352" s="79"/>
    </row>
    <row r="353" spans="2:10" x14ac:dyDescent="0.25">
      <c r="B353" s="79"/>
      <c r="C353" s="79"/>
      <c r="D353" s="79"/>
      <c r="E353" s="79"/>
      <c r="F353" s="79"/>
      <c r="G353" s="80"/>
      <c r="H353" s="80"/>
      <c r="I353" s="80"/>
      <c r="J353" s="79"/>
    </row>
    <row r="354" spans="2:10" x14ac:dyDescent="0.25">
      <c r="B354" s="79"/>
      <c r="C354" s="79"/>
      <c r="D354" s="79"/>
      <c r="E354" s="79"/>
      <c r="F354" s="79"/>
      <c r="G354" s="80"/>
      <c r="H354" s="80"/>
      <c r="I354" s="80"/>
      <c r="J354" s="79"/>
    </row>
    <row r="355" spans="2:10" x14ac:dyDescent="0.25">
      <c r="B355" s="79"/>
      <c r="C355" s="79"/>
      <c r="D355" s="79"/>
      <c r="E355" s="79"/>
      <c r="F355" s="79"/>
      <c r="G355" s="80"/>
      <c r="H355" s="80"/>
      <c r="I355" s="80"/>
      <c r="J355" s="79"/>
    </row>
    <row r="356" spans="2:10" x14ac:dyDescent="0.25">
      <c r="B356" s="79"/>
      <c r="C356" s="79"/>
      <c r="D356" s="79"/>
      <c r="E356" s="79"/>
      <c r="F356" s="79"/>
      <c r="G356" s="80"/>
      <c r="H356" s="80"/>
      <c r="I356" s="80"/>
      <c r="J356" s="79"/>
    </row>
    <row r="357" spans="2:10" x14ac:dyDescent="0.25">
      <c r="B357" s="79"/>
      <c r="C357" s="79"/>
      <c r="D357" s="79"/>
      <c r="E357" s="79"/>
      <c r="F357" s="79"/>
      <c r="G357" s="80"/>
      <c r="H357" s="80"/>
      <c r="I357" s="80"/>
      <c r="J357" s="79"/>
    </row>
    <row r="358" spans="2:10" x14ac:dyDescent="0.25">
      <c r="B358" s="79"/>
      <c r="C358" s="79"/>
      <c r="D358" s="79"/>
      <c r="E358" s="79"/>
      <c r="F358" s="79"/>
      <c r="G358" s="80"/>
      <c r="H358" s="80"/>
      <c r="I358" s="80"/>
      <c r="J358" s="79"/>
    </row>
    <row r="359" spans="2:10" x14ac:dyDescent="0.25">
      <c r="B359" s="79"/>
      <c r="C359" s="79"/>
      <c r="D359" s="79"/>
      <c r="E359" s="79"/>
      <c r="F359" s="79"/>
      <c r="G359" s="80"/>
      <c r="H359" s="80"/>
      <c r="I359" s="80"/>
      <c r="J359" s="79"/>
    </row>
    <row r="360" spans="2:10" x14ac:dyDescent="0.25">
      <c r="B360" s="79"/>
      <c r="C360" s="79"/>
      <c r="D360" s="79"/>
      <c r="E360" s="79"/>
      <c r="F360" s="79"/>
      <c r="G360" s="80"/>
      <c r="H360" s="80"/>
      <c r="I360" s="80"/>
      <c r="J360" s="79"/>
    </row>
    <row r="361" spans="2:10" x14ac:dyDescent="0.25">
      <c r="B361" s="79"/>
      <c r="C361" s="79"/>
      <c r="D361" s="79"/>
      <c r="E361" s="79"/>
      <c r="F361" s="79"/>
      <c r="G361" s="80"/>
      <c r="H361" s="80"/>
      <c r="I361" s="80"/>
      <c r="J361" s="79"/>
    </row>
    <row r="362" spans="2:10" x14ac:dyDescent="0.25">
      <c r="B362" s="79"/>
      <c r="C362" s="79"/>
      <c r="D362" s="79"/>
      <c r="E362" s="79"/>
      <c r="F362" s="79"/>
      <c r="G362" s="80"/>
      <c r="H362" s="80"/>
      <c r="I362" s="80"/>
      <c r="J362" s="79"/>
    </row>
    <row r="363" spans="2:10" x14ac:dyDescent="0.25">
      <c r="B363" s="79"/>
      <c r="C363" s="79"/>
      <c r="D363" s="79"/>
      <c r="E363" s="79"/>
      <c r="F363" s="79"/>
      <c r="G363" s="80"/>
      <c r="H363" s="80"/>
      <c r="I363" s="80"/>
      <c r="J363" s="79"/>
    </row>
    <row r="364" spans="2:10" x14ac:dyDescent="0.25">
      <c r="B364" s="79"/>
      <c r="C364" s="79"/>
      <c r="D364" s="79"/>
      <c r="E364" s="79"/>
      <c r="F364" s="79"/>
      <c r="G364" s="80"/>
      <c r="H364" s="80"/>
      <c r="I364" s="80"/>
      <c r="J364" s="79"/>
    </row>
    <row r="365" spans="2:10" x14ac:dyDescent="0.25">
      <c r="B365" s="79"/>
      <c r="C365" s="79"/>
      <c r="D365" s="79"/>
      <c r="E365" s="79"/>
      <c r="F365" s="79"/>
      <c r="G365" s="80"/>
      <c r="H365" s="80"/>
      <c r="I365" s="80"/>
      <c r="J365" s="79"/>
    </row>
    <row r="366" spans="2:10" x14ac:dyDescent="0.25">
      <c r="B366" s="79"/>
      <c r="C366" s="79"/>
      <c r="D366" s="79"/>
      <c r="E366" s="79"/>
      <c r="F366" s="79"/>
      <c r="G366" s="80"/>
      <c r="H366" s="80"/>
      <c r="I366" s="80"/>
      <c r="J366" s="79"/>
    </row>
    <row r="367" spans="2:10" x14ac:dyDescent="0.25">
      <c r="B367" s="79"/>
      <c r="C367" s="79"/>
      <c r="D367" s="79"/>
      <c r="E367" s="79"/>
      <c r="F367" s="79"/>
      <c r="G367" s="80"/>
      <c r="H367" s="80"/>
      <c r="I367" s="80"/>
      <c r="J367" s="79"/>
    </row>
    <row r="368" spans="2:10" x14ac:dyDescent="0.25">
      <c r="B368" s="79"/>
      <c r="C368" s="79"/>
      <c r="D368" s="79"/>
      <c r="E368" s="79"/>
      <c r="F368" s="79"/>
      <c r="G368" s="80"/>
      <c r="H368" s="80"/>
      <c r="I368" s="80"/>
      <c r="J368" s="79"/>
    </row>
    <row r="369" spans="2:10" x14ac:dyDescent="0.25">
      <c r="B369" s="79"/>
      <c r="C369" s="79"/>
      <c r="D369" s="79"/>
      <c r="E369" s="79"/>
      <c r="F369" s="79"/>
      <c r="G369" s="80"/>
      <c r="H369" s="80"/>
      <c r="I369" s="80"/>
      <c r="J369" s="79"/>
    </row>
    <row r="370" spans="2:10" x14ac:dyDescent="0.25">
      <c r="B370" s="79"/>
      <c r="C370" s="79"/>
      <c r="D370" s="79"/>
      <c r="E370" s="79"/>
      <c r="F370" s="79"/>
      <c r="G370" s="80"/>
      <c r="H370" s="80"/>
      <c r="I370" s="80"/>
      <c r="J370" s="79"/>
    </row>
    <row r="371" spans="2:10" x14ac:dyDescent="0.25">
      <c r="B371" s="79"/>
      <c r="C371" s="79"/>
      <c r="D371" s="79"/>
      <c r="E371" s="79"/>
      <c r="F371" s="79"/>
      <c r="G371" s="80"/>
      <c r="H371" s="80"/>
      <c r="I371" s="80"/>
      <c r="J371" s="79"/>
    </row>
    <row r="372" spans="2:10" x14ac:dyDescent="0.25">
      <c r="B372" s="79"/>
      <c r="C372" s="79"/>
      <c r="D372" s="79"/>
      <c r="E372" s="79"/>
      <c r="F372" s="79"/>
      <c r="G372" s="80"/>
      <c r="H372" s="80"/>
      <c r="I372" s="80"/>
      <c r="J372" s="79"/>
    </row>
    <row r="373" spans="2:10" x14ac:dyDescent="0.25">
      <c r="B373" s="79"/>
      <c r="C373" s="79"/>
      <c r="D373" s="79"/>
      <c r="E373" s="79"/>
      <c r="F373" s="79"/>
      <c r="G373" s="80"/>
      <c r="H373" s="80"/>
      <c r="I373" s="80"/>
      <c r="J373" s="79"/>
    </row>
    <row r="374" spans="2:10" x14ac:dyDescent="0.25">
      <c r="B374" s="79"/>
      <c r="C374" s="79"/>
      <c r="D374" s="79"/>
      <c r="E374" s="79"/>
      <c r="F374" s="79"/>
      <c r="G374" s="80"/>
      <c r="H374" s="80"/>
      <c r="I374" s="80"/>
      <c r="J374" s="79"/>
    </row>
    <row r="375" spans="2:10" x14ac:dyDescent="0.25">
      <c r="B375" s="79"/>
      <c r="C375" s="79"/>
      <c r="D375" s="79"/>
      <c r="E375" s="79"/>
      <c r="F375" s="79"/>
      <c r="G375" s="80"/>
      <c r="H375" s="80"/>
      <c r="I375" s="80"/>
      <c r="J375" s="79"/>
    </row>
    <row r="376" spans="2:10" x14ac:dyDescent="0.25">
      <c r="B376" s="79"/>
      <c r="C376" s="79"/>
      <c r="D376" s="79"/>
      <c r="E376" s="79"/>
      <c r="F376" s="79"/>
      <c r="G376" s="80"/>
      <c r="H376" s="80"/>
      <c r="I376" s="80"/>
      <c r="J376" s="79"/>
    </row>
    <row r="377" spans="2:10" x14ac:dyDescent="0.25">
      <c r="B377" s="79"/>
      <c r="C377" s="79"/>
      <c r="D377" s="79"/>
      <c r="E377" s="79"/>
      <c r="F377" s="79"/>
      <c r="G377" s="80"/>
      <c r="H377" s="80"/>
      <c r="I377" s="80"/>
      <c r="J377" s="79"/>
    </row>
    <row r="378" spans="2:10" x14ac:dyDescent="0.25">
      <c r="B378" s="79"/>
      <c r="C378" s="79"/>
      <c r="D378" s="79"/>
      <c r="E378" s="79"/>
      <c r="F378" s="79"/>
      <c r="G378" s="80"/>
      <c r="H378" s="80"/>
      <c r="I378" s="80"/>
      <c r="J378" s="79"/>
    </row>
    <row r="379" spans="2:10" x14ac:dyDescent="0.25">
      <c r="B379" s="79"/>
      <c r="C379" s="79"/>
      <c r="D379" s="79"/>
      <c r="E379" s="79"/>
      <c r="F379" s="79"/>
      <c r="G379" s="80"/>
      <c r="H379" s="80"/>
      <c r="I379" s="80"/>
      <c r="J379" s="79"/>
    </row>
    <row r="380" spans="2:10" x14ac:dyDescent="0.25">
      <c r="B380" s="79"/>
      <c r="C380" s="79"/>
      <c r="D380" s="79"/>
      <c r="E380" s="79"/>
      <c r="F380" s="79"/>
      <c r="G380" s="80"/>
      <c r="H380" s="80"/>
      <c r="I380" s="80"/>
      <c r="J380" s="79"/>
    </row>
    <row r="381" spans="2:10" x14ac:dyDescent="0.25">
      <c r="B381" s="79"/>
      <c r="C381" s="79"/>
      <c r="D381" s="79"/>
      <c r="E381" s="79"/>
      <c r="F381" s="79"/>
      <c r="G381" s="80"/>
      <c r="H381" s="80"/>
      <c r="I381" s="80"/>
      <c r="J381" s="79"/>
    </row>
    <row r="382" spans="2:10" x14ac:dyDescent="0.25">
      <c r="B382" s="79"/>
      <c r="C382" s="79"/>
      <c r="D382" s="79"/>
      <c r="E382" s="79"/>
      <c r="F382" s="79"/>
      <c r="G382" s="80"/>
      <c r="H382" s="80"/>
      <c r="I382" s="80"/>
      <c r="J382" s="79"/>
    </row>
    <row r="383" spans="2:10" x14ac:dyDescent="0.25">
      <c r="B383" s="79"/>
      <c r="C383" s="79"/>
      <c r="D383" s="79"/>
      <c r="E383" s="79"/>
      <c r="F383" s="79"/>
      <c r="G383" s="80"/>
      <c r="H383" s="80"/>
      <c r="I383" s="80"/>
      <c r="J383" s="79"/>
    </row>
    <row r="384" spans="2:10" x14ac:dyDescent="0.25">
      <c r="B384" s="79"/>
      <c r="C384" s="79"/>
      <c r="D384" s="79"/>
      <c r="E384" s="79"/>
      <c r="F384" s="79"/>
      <c r="G384" s="80"/>
      <c r="H384" s="80"/>
      <c r="I384" s="80"/>
      <c r="J384" s="79"/>
    </row>
    <row r="385" spans="2:10" x14ac:dyDescent="0.25">
      <c r="B385" s="79"/>
      <c r="C385" s="79"/>
      <c r="D385" s="79"/>
      <c r="E385" s="79"/>
      <c r="F385" s="79"/>
      <c r="G385" s="80"/>
      <c r="H385" s="80"/>
      <c r="I385" s="80"/>
      <c r="J385" s="79"/>
    </row>
    <row r="386" spans="2:10" x14ac:dyDescent="0.25">
      <c r="B386" s="79"/>
      <c r="C386" s="79"/>
      <c r="D386" s="79"/>
      <c r="E386" s="79"/>
      <c r="F386" s="79"/>
      <c r="G386" s="80"/>
      <c r="H386" s="80"/>
      <c r="I386" s="80"/>
      <c r="J386" s="79"/>
    </row>
    <row r="387" spans="2:10" x14ac:dyDescent="0.25">
      <c r="B387" s="79"/>
      <c r="C387" s="79"/>
      <c r="D387" s="79"/>
      <c r="E387" s="79"/>
      <c r="F387" s="79"/>
      <c r="G387" s="80"/>
      <c r="H387" s="80"/>
      <c r="I387" s="80"/>
      <c r="J387" s="79"/>
    </row>
    <row r="388" spans="2:10" x14ac:dyDescent="0.25">
      <c r="B388" s="79"/>
      <c r="C388" s="79"/>
      <c r="D388" s="79"/>
      <c r="E388" s="79"/>
      <c r="F388" s="79"/>
      <c r="G388" s="80"/>
      <c r="H388" s="80"/>
      <c r="I388" s="80"/>
      <c r="J388" s="79"/>
    </row>
    <row r="389" spans="2:10" x14ac:dyDescent="0.25">
      <c r="B389" s="79"/>
      <c r="C389" s="79"/>
      <c r="D389" s="79"/>
      <c r="E389" s="79"/>
      <c r="F389" s="79"/>
      <c r="G389" s="80"/>
      <c r="H389" s="80"/>
      <c r="I389" s="80"/>
      <c r="J389" s="79"/>
    </row>
    <row r="390" spans="2:10" x14ac:dyDescent="0.25">
      <c r="B390" s="79"/>
      <c r="C390" s="79"/>
      <c r="D390" s="79"/>
      <c r="E390" s="79"/>
      <c r="F390" s="79"/>
      <c r="G390" s="80"/>
      <c r="H390" s="80"/>
      <c r="I390" s="80"/>
      <c r="J390" s="79"/>
    </row>
    <row r="391" spans="2:10" x14ac:dyDescent="0.25">
      <c r="B391" s="79"/>
      <c r="C391" s="79"/>
      <c r="D391" s="79"/>
      <c r="E391" s="79"/>
      <c r="F391" s="79"/>
      <c r="G391" s="80"/>
      <c r="H391" s="80"/>
      <c r="I391" s="80"/>
      <c r="J391" s="79"/>
    </row>
    <row r="392" spans="2:10" x14ac:dyDescent="0.25">
      <c r="B392" s="79"/>
      <c r="C392" s="79"/>
      <c r="D392" s="79"/>
      <c r="E392" s="79"/>
      <c r="F392" s="79"/>
      <c r="G392" s="80"/>
      <c r="H392" s="80"/>
      <c r="I392" s="80"/>
      <c r="J392" s="79"/>
    </row>
    <row r="393" spans="2:10" x14ac:dyDescent="0.25">
      <c r="B393" s="79"/>
      <c r="C393" s="79"/>
      <c r="D393" s="79"/>
      <c r="E393" s="79"/>
      <c r="F393" s="79"/>
      <c r="G393" s="80"/>
      <c r="H393" s="80"/>
      <c r="I393" s="80"/>
      <c r="J393" s="79"/>
    </row>
    <row r="394" spans="2:10" x14ac:dyDescent="0.25">
      <c r="B394" s="79"/>
      <c r="C394" s="79"/>
      <c r="D394" s="79"/>
      <c r="E394" s="79"/>
      <c r="F394" s="79"/>
      <c r="G394" s="80"/>
      <c r="H394" s="80"/>
      <c r="I394" s="80"/>
      <c r="J394" s="79"/>
    </row>
    <row r="395" spans="2:10" x14ac:dyDescent="0.25">
      <c r="B395" s="79"/>
      <c r="C395" s="79"/>
      <c r="D395" s="79"/>
      <c r="E395" s="79"/>
      <c r="F395" s="79"/>
      <c r="G395" s="80"/>
      <c r="H395" s="80"/>
      <c r="I395" s="80"/>
      <c r="J395" s="79"/>
    </row>
    <row r="396" spans="2:10" x14ac:dyDescent="0.25">
      <c r="B396" s="79"/>
      <c r="C396" s="79"/>
      <c r="D396" s="79"/>
      <c r="E396" s="79"/>
      <c r="F396" s="79"/>
      <c r="G396" s="80"/>
      <c r="H396" s="80"/>
      <c r="I396" s="80"/>
      <c r="J396" s="79"/>
    </row>
    <row r="397" spans="2:10" x14ac:dyDescent="0.25">
      <c r="B397" s="79"/>
      <c r="C397" s="79"/>
      <c r="D397" s="79"/>
      <c r="E397" s="79"/>
      <c r="F397" s="79"/>
      <c r="G397" s="80"/>
      <c r="H397" s="80"/>
      <c r="I397" s="80"/>
      <c r="J397" s="79"/>
    </row>
    <row r="398" spans="2:10" x14ac:dyDescent="0.25">
      <c r="B398" s="79"/>
      <c r="C398" s="79"/>
      <c r="D398" s="79"/>
      <c r="E398" s="79"/>
      <c r="F398" s="79"/>
      <c r="G398" s="80"/>
      <c r="H398" s="80"/>
      <c r="I398" s="80"/>
      <c r="J398" s="79"/>
    </row>
    <row r="399" spans="2:10" x14ac:dyDescent="0.25">
      <c r="B399" s="79"/>
      <c r="C399" s="79"/>
      <c r="D399" s="79"/>
      <c r="E399" s="79"/>
      <c r="F399" s="79"/>
      <c r="G399" s="80"/>
      <c r="H399" s="80"/>
      <c r="I399" s="80"/>
      <c r="J399" s="79"/>
    </row>
    <row r="400" spans="2:10" x14ac:dyDescent="0.25">
      <c r="B400" s="79"/>
      <c r="C400" s="79"/>
      <c r="D400" s="79"/>
      <c r="E400" s="79"/>
      <c r="F400" s="79"/>
      <c r="G400" s="80"/>
      <c r="H400" s="80"/>
      <c r="I400" s="80"/>
      <c r="J400" s="79"/>
    </row>
    <row r="401" spans="2:10" x14ac:dyDescent="0.25">
      <c r="B401" s="79"/>
      <c r="C401" s="79"/>
      <c r="D401" s="79"/>
      <c r="E401" s="79"/>
      <c r="F401" s="79"/>
      <c r="G401" s="80"/>
      <c r="H401" s="80"/>
      <c r="I401" s="80"/>
      <c r="J401" s="79"/>
    </row>
    <row r="402" spans="2:10" x14ac:dyDescent="0.25">
      <c r="B402" s="79"/>
      <c r="C402" s="79"/>
      <c r="D402" s="79"/>
      <c r="E402" s="79"/>
      <c r="F402" s="79"/>
      <c r="G402" s="80"/>
      <c r="H402" s="80"/>
      <c r="I402" s="80"/>
      <c r="J402" s="79"/>
    </row>
    <row r="403" spans="2:10" x14ac:dyDescent="0.25">
      <c r="B403" s="79"/>
      <c r="C403" s="79"/>
      <c r="D403" s="79"/>
      <c r="E403" s="79"/>
      <c r="F403" s="79"/>
      <c r="G403" s="80"/>
      <c r="H403" s="80"/>
      <c r="I403" s="80"/>
      <c r="J403" s="79"/>
    </row>
    <row r="404" spans="2:10" x14ac:dyDescent="0.25">
      <c r="B404" s="79"/>
      <c r="C404" s="79"/>
      <c r="D404" s="79"/>
      <c r="E404" s="79"/>
      <c r="F404" s="79"/>
      <c r="G404" s="80"/>
      <c r="H404" s="80"/>
      <c r="I404" s="80"/>
      <c r="J404" s="79"/>
    </row>
    <row r="405" spans="2:10" x14ac:dyDescent="0.25">
      <c r="B405" s="79"/>
      <c r="C405" s="79"/>
      <c r="D405" s="79"/>
      <c r="E405" s="79"/>
      <c r="F405" s="79"/>
      <c r="G405" s="80"/>
      <c r="H405" s="80"/>
      <c r="I405" s="80"/>
      <c r="J405" s="79"/>
    </row>
    <row r="406" spans="2:10" x14ac:dyDescent="0.25">
      <c r="B406" s="79"/>
      <c r="C406" s="79"/>
      <c r="D406" s="79"/>
      <c r="E406" s="79"/>
      <c r="F406" s="79"/>
      <c r="G406" s="80"/>
      <c r="H406" s="80"/>
      <c r="I406" s="80"/>
      <c r="J406" s="79"/>
    </row>
    <row r="407" spans="2:10" x14ac:dyDescent="0.25">
      <c r="B407" s="79"/>
      <c r="C407" s="79"/>
      <c r="D407" s="79"/>
      <c r="E407" s="79"/>
      <c r="F407" s="79"/>
      <c r="G407" s="80"/>
      <c r="H407" s="80"/>
      <c r="I407" s="80"/>
      <c r="J407" s="79"/>
    </row>
    <row r="408" spans="2:10" x14ac:dyDescent="0.25">
      <c r="B408" s="79"/>
      <c r="C408" s="79"/>
      <c r="D408" s="79"/>
      <c r="E408" s="79"/>
      <c r="F408" s="79"/>
      <c r="G408" s="80"/>
      <c r="H408" s="80"/>
      <c r="I408" s="80"/>
      <c r="J408" s="79"/>
    </row>
    <row r="409" spans="2:10" x14ac:dyDescent="0.25">
      <c r="B409" s="79"/>
      <c r="C409" s="79"/>
      <c r="D409" s="79"/>
      <c r="E409" s="79"/>
      <c r="F409" s="79"/>
      <c r="G409" s="80"/>
      <c r="H409" s="80"/>
      <c r="I409" s="80"/>
      <c r="J409" s="79"/>
    </row>
    <row r="410" spans="2:10" x14ac:dyDescent="0.25">
      <c r="B410" s="79"/>
      <c r="C410" s="79"/>
      <c r="D410" s="79"/>
      <c r="E410" s="79"/>
      <c r="F410" s="79"/>
      <c r="G410" s="80"/>
      <c r="H410" s="80"/>
      <c r="I410" s="80"/>
      <c r="J410" s="79"/>
    </row>
    <row r="411" spans="2:10" x14ac:dyDescent="0.25">
      <c r="B411" s="79"/>
      <c r="C411" s="79"/>
      <c r="D411" s="79"/>
      <c r="E411" s="79"/>
      <c r="F411" s="79"/>
      <c r="G411" s="80"/>
      <c r="H411" s="80"/>
      <c r="I411" s="80"/>
      <c r="J411" s="79"/>
    </row>
    <row r="412" spans="2:10" x14ac:dyDescent="0.25">
      <c r="B412" s="79"/>
      <c r="C412" s="79"/>
      <c r="D412" s="79"/>
      <c r="E412" s="79"/>
      <c r="F412" s="79"/>
      <c r="G412" s="80"/>
      <c r="H412" s="80"/>
      <c r="I412" s="80"/>
      <c r="J412" s="79"/>
    </row>
    <row r="413" spans="2:10" x14ac:dyDescent="0.25">
      <c r="B413" s="79"/>
      <c r="C413" s="79"/>
      <c r="D413" s="79"/>
      <c r="E413" s="79"/>
      <c r="F413" s="79"/>
      <c r="G413" s="80"/>
      <c r="H413" s="80"/>
      <c r="I413" s="80"/>
      <c r="J413" s="79"/>
    </row>
    <row r="414" spans="2:10" x14ac:dyDescent="0.25">
      <c r="B414" s="79"/>
      <c r="C414" s="79"/>
      <c r="D414" s="79"/>
      <c r="E414" s="79"/>
      <c r="F414" s="79"/>
      <c r="G414" s="80"/>
      <c r="H414" s="80"/>
      <c r="I414" s="80"/>
      <c r="J414" s="79"/>
    </row>
    <row r="415" spans="2:10" x14ac:dyDescent="0.25">
      <c r="B415" s="79"/>
      <c r="C415" s="79"/>
      <c r="D415" s="79"/>
      <c r="E415" s="79"/>
      <c r="F415" s="79"/>
      <c r="G415" s="80"/>
      <c r="H415" s="80"/>
      <c r="I415" s="80"/>
      <c r="J415" s="79"/>
    </row>
    <row r="416" spans="2:10" x14ac:dyDescent="0.25">
      <c r="B416" s="79"/>
      <c r="C416" s="79"/>
      <c r="D416" s="79"/>
      <c r="E416" s="79"/>
      <c r="F416" s="79"/>
      <c r="G416" s="80"/>
      <c r="H416" s="80"/>
      <c r="I416" s="80"/>
      <c r="J416" s="79"/>
    </row>
    <row r="417" spans="2:10" x14ac:dyDescent="0.25">
      <c r="B417" s="79"/>
      <c r="C417" s="79"/>
      <c r="D417" s="79"/>
      <c r="E417" s="79"/>
      <c r="F417" s="79"/>
      <c r="G417" s="80"/>
      <c r="H417" s="80"/>
      <c r="I417" s="80"/>
      <c r="J417" s="79"/>
    </row>
    <row r="418" spans="2:10" x14ac:dyDescent="0.25">
      <c r="B418" s="79"/>
      <c r="C418" s="79"/>
      <c r="D418" s="79"/>
      <c r="E418" s="79"/>
      <c r="F418" s="79"/>
      <c r="G418" s="80"/>
      <c r="H418" s="80"/>
      <c r="I418" s="80"/>
      <c r="J418" s="79"/>
    </row>
    <row r="419" spans="2:10" x14ac:dyDescent="0.25">
      <c r="B419" s="79"/>
      <c r="C419" s="79"/>
      <c r="D419" s="79"/>
      <c r="E419" s="79"/>
      <c r="F419" s="79"/>
      <c r="G419" s="80"/>
      <c r="H419" s="80"/>
      <c r="I419" s="80"/>
      <c r="J419" s="79"/>
    </row>
    <row r="420" spans="2:10" x14ac:dyDescent="0.25">
      <c r="B420" s="79"/>
      <c r="C420" s="79"/>
      <c r="D420" s="79"/>
      <c r="E420" s="79"/>
      <c r="F420" s="79"/>
      <c r="G420" s="80"/>
      <c r="H420" s="80"/>
      <c r="I420" s="80"/>
      <c r="J420" s="79"/>
    </row>
    <row r="421" spans="2:10" x14ac:dyDescent="0.25">
      <c r="B421" s="79"/>
      <c r="C421" s="79"/>
      <c r="D421" s="79"/>
      <c r="E421" s="79"/>
      <c r="F421" s="79"/>
      <c r="G421" s="80"/>
      <c r="H421" s="80"/>
      <c r="I421" s="80"/>
      <c r="J421" s="79"/>
    </row>
    <row r="422" spans="2:10" x14ac:dyDescent="0.25">
      <c r="B422" s="79"/>
      <c r="C422" s="79"/>
      <c r="D422" s="79"/>
      <c r="E422" s="79"/>
      <c r="F422" s="79"/>
      <c r="G422" s="80"/>
      <c r="H422" s="80"/>
      <c r="I422" s="80"/>
      <c r="J422" s="79"/>
    </row>
    <row r="423" spans="2:10" x14ac:dyDescent="0.25">
      <c r="B423" s="79"/>
      <c r="C423" s="79"/>
      <c r="D423" s="79"/>
      <c r="E423" s="79"/>
      <c r="F423" s="79"/>
      <c r="G423" s="80"/>
      <c r="H423" s="80"/>
      <c r="I423" s="80"/>
      <c r="J423" s="79"/>
    </row>
    <row r="424" spans="2:10" x14ac:dyDescent="0.25">
      <c r="B424" s="79"/>
      <c r="C424" s="79"/>
      <c r="D424" s="79"/>
      <c r="E424" s="79"/>
      <c r="F424" s="79"/>
      <c r="G424" s="80"/>
      <c r="H424" s="80"/>
      <c r="I424" s="80"/>
      <c r="J424" s="79"/>
    </row>
    <row r="425" spans="2:10" x14ac:dyDescent="0.25">
      <c r="B425" s="79"/>
      <c r="C425" s="79"/>
      <c r="D425" s="79"/>
      <c r="E425" s="79"/>
      <c r="F425" s="79"/>
      <c r="G425" s="80"/>
      <c r="H425" s="80"/>
      <c r="I425" s="80"/>
      <c r="J425" s="79"/>
    </row>
    <row r="426" spans="2:10" x14ac:dyDescent="0.25">
      <c r="B426" s="79"/>
      <c r="C426" s="79"/>
      <c r="D426" s="79"/>
      <c r="E426" s="79"/>
      <c r="F426" s="79"/>
      <c r="G426" s="80"/>
      <c r="H426" s="80"/>
      <c r="I426" s="80"/>
      <c r="J426" s="79"/>
    </row>
    <row r="427" spans="2:10" x14ac:dyDescent="0.25">
      <c r="B427" s="79"/>
      <c r="C427" s="79"/>
      <c r="D427" s="79"/>
      <c r="E427" s="79"/>
      <c r="F427" s="79"/>
      <c r="G427" s="80"/>
      <c r="H427" s="80"/>
      <c r="I427" s="80"/>
      <c r="J427" s="79"/>
    </row>
    <row r="428" spans="2:10" x14ac:dyDescent="0.25">
      <c r="B428" s="79"/>
      <c r="C428" s="79"/>
      <c r="D428" s="79"/>
      <c r="E428" s="79"/>
      <c r="F428" s="79"/>
      <c r="G428" s="80"/>
      <c r="H428" s="80"/>
      <c r="I428" s="80"/>
      <c r="J428" s="79"/>
    </row>
    <row r="429" spans="2:10" x14ac:dyDescent="0.25">
      <c r="B429" s="79"/>
      <c r="C429" s="79"/>
      <c r="D429" s="79"/>
      <c r="E429" s="79"/>
      <c r="F429" s="79"/>
      <c r="G429" s="80"/>
      <c r="H429" s="80"/>
      <c r="I429" s="80"/>
      <c r="J429" s="79"/>
    </row>
    <row r="430" spans="2:10" x14ac:dyDescent="0.25">
      <c r="B430" s="79"/>
      <c r="C430" s="79"/>
      <c r="D430" s="79"/>
      <c r="E430" s="79"/>
      <c r="F430" s="79"/>
      <c r="G430" s="80"/>
      <c r="H430" s="80"/>
      <c r="I430" s="80"/>
      <c r="J430" s="79"/>
    </row>
    <row r="431" spans="2:10" x14ac:dyDescent="0.25">
      <c r="B431" s="79"/>
      <c r="C431" s="79"/>
      <c r="D431" s="79"/>
      <c r="E431" s="79"/>
      <c r="F431" s="79"/>
      <c r="G431" s="80"/>
      <c r="H431" s="80"/>
      <c r="I431" s="80"/>
      <c r="J431" s="79"/>
    </row>
    <row r="432" spans="2:10" x14ac:dyDescent="0.25">
      <c r="B432" s="79"/>
      <c r="C432" s="79"/>
      <c r="D432" s="79"/>
      <c r="E432" s="79"/>
      <c r="F432" s="79"/>
      <c r="G432" s="80"/>
      <c r="H432" s="80"/>
      <c r="I432" s="80"/>
      <c r="J432" s="79"/>
    </row>
    <row r="433" spans="2:10" x14ac:dyDescent="0.25">
      <c r="B433" s="79"/>
      <c r="C433" s="79"/>
      <c r="D433" s="79"/>
      <c r="E433" s="79"/>
      <c r="F433" s="79"/>
      <c r="G433" s="80"/>
      <c r="H433" s="80"/>
      <c r="I433" s="80"/>
      <c r="J433" s="79"/>
    </row>
    <row r="434" spans="2:10" x14ac:dyDescent="0.25">
      <c r="B434" s="79"/>
      <c r="C434" s="79"/>
      <c r="D434" s="79"/>
      <c r="E434" s="79"/>
      <c r="F434" s="79"/>
      <c r="G434" s="80"/>
      <c r="H434" s="80"/>
      <c r="I434" s="80"/>
      <c r="J434" s="79"/>
    </row>
    <row r="435" spans="2:10" x14ac:dyDescent="0.25">
      <c r="B435" s="79"/>
      <c r="C435" s="79"/>
      <c r="D435" s="79"/>
      <c r="E435" s="79"/>
      <c r="F435" s="79"/>
      <c r="G435" s="80"/>
      <c r="H435" s="80"/>
      <c r="I435" s="80"/>
      <c r="J435" s="79"/>
    </row>
    <row r="436" spans="2:10" x14ac:dyDescent="0.25">
      <c r="B436" s="79"/>
      <c r="C436" s="79"/>
      <c r="D436" s="79"/>
      <c r="E436" s="79"/>
      <c r="F436" s="79"/>
      <c r="G436" s="80"/>
      <c r="H436" s="80"/>
      <c r="I436" s="80"/>
      <c r="J436" s="79"/>
    </row>
    <row r="437" spans="2:10" x14ac:dyDescent="0.25">
      <c r="B437" s="79"/>
      <c r="C437" s="79"/>
      <c r="D437" s="79"/>
      <c r="E437" s="79"/>
      <c r="F437" s="79"/>
      <c r="G437" s="80"/>
      <c r="H437" s="80"/>
      <c r="I437" s="80"/>
      <c r="J437" s="79"/>
    </row>
    <row r="438" spans="2:10" x14ac:dyDescent="0.25">
      <c r="B438" s="79"/>
      <c r="C438" s="79"/>
      <c r="D438" s="79"/>
      <c r="E438" s="79"/>
      <c r="F438" s="79"/>
      <c r="G438" s="80"/>
      <c r="H438" s="80"/>
      <c r="I438" s="80"/>
      <c r="J438" s="79"/>
    </row>
    <row r="439" spans="2:10" x14ac:dyDescent="0.25">
      <c r="B439" s="79"/>
      <c r="C439" s="79"/>
      <c r="D439" s="79"/>
      <c r="E439" s="79"/>
      <c r="F439" s="79"/>
      <c r="G439" s="80"/>
      <c r="H439" s="80"/>
      <c r="I439" s="80"/>
      <c r="J439" s="79"/>
    </row>
    <row r="440" spans="2:10" x14ac:dyDescent="0.25">
      <c r="B440" s="79"/>
      <c r="C440" s="79"/>
      <c r="D440" s="79"/>
      <c r="E440" s="79"/>
      <c r="F440" s="79"/>
      <c r="G440" s="80"/>
      <c r="H440" s="80"/>
      <c r="I440" s="80"/>
      <c r="J440" s="79"/>
    </row>
    <row r="441" spans="2:10" x14ac:dyDescent="0.25">
      <c r="B441" s="79"/>
      <c r="C441" s="79"/>
      <c r="D441" s="79"/>
      <c r="E441" s="79"/>
      <c r="F441" s="79"/>
      <c r="G441" s="80"/>
      <c r="H441" s="80"/>
      <c r="I441" s="80"/>
      <c r="J441" s="79"/>
    </row>
    <row r="442" spans="2:10" x14ac:dyDescent="0.25">
      <c r="B442" s="79"/>
      <c r="C442" s="79"/>
      <c r="D442" s="79"/>
      <c r="E442" s="79"/>
      <c r="F442" s="79"/>
      <c r="G442" s="80"/>
      <c r="H442" s="80"/>
      <c r="I442" s="80"/>
      <c r="J442" s="79"/>
    </row>
    <row r="443" spans="2:10" x14ac:dyDescent="0.25">
      <c r="B443" s="79"/>
      <c r="C443" s="79"/>
      <c r="D443" s="79"/>
      <c r="E443" s="79"/>
      <c r="F443" s="79"/>
      <c r="G443" s="80"/>
      <c r="H443" s="80"/>
      <c r="I443" s="80"/>
      <c r="J443" s="79"/>
    </row>
    <row r="444" spans="2:10" x14ac:dyDescent="0.25">
      <c r="B444" s="79"/>
      <c r="C444" s="79"/>
      <c r="D444" s="79"/>
      <c r="E444" s="79"/>
      <c r="F444" s="79"/>
      <c r="G444" s="80"/>
      <c r="H444" s="80"/>
      <c r="I444" s="80"/>
      <c r="J444" s="79"/>
    </row>
    <row r="445" spans="2:10" x14ac:dyDescent="0.25">
      <c r="B445" s="79"/>
      <c r="C445" s="79"/>
      <c r="D445" s="79"/>
      <c r="E445" s="79"/>
      <c r="F445" s="79"/>
      <c r="G445" s="80"/>
      <c r="H445" s="80"/>
      <c r="I445" s="80"/>
      <c r="J445" s="79"/>
    </row>
    <row r="446" spans="2:10" x14ac:dyDescent="0.25">
      <c r="B446" s="79"/>
      <c r="C446" s="79"/>
      <c r="D446" s="79"/>
      <c r="E446" s="79"/>
      <c r="F446" s="79"/>
      <c r="G446" s="80"/>
      <c r="H446" s="80"/>
      <c r="I446" s="80"/>
      <c r="J446" s="79"/>
    </row>
    <row r="447" spans="2:10" x14ac:dyDescent="0.25">
      <c r="B447" s="79"/>
      <c r="C447" s="79"/>
      <c r="D447" s="79"/>
      <c r="E447" s="79"/>
      <c r="F447" s="79"/>
      <c r="G447" s="80"/>
      <c r="H447" s="80"/>
      <c r="I447" s="80"/>
      <c r="J447" s="79"/>
    </row>
    <row r="448" spans="2:10" x14ac:dyDescent="0.25">
      <c r="B448" s="79"/>
      <c r="C448" s="79"/>
      <c r="D448" s="79"/>
      <c r="E448" s="79"/>
      <c r="F448" s="79"/>
      <c r="G448" s="80"/>
      <c r="H448" s="80"/>
      <c r="I448" s="80"/>
      <c r="J448" s="79"/>
    </row>
    <row r="449" spans="2:10" x14ac:dyDescent="0.25">
      <c r="B449" s="79"/>
      <c r="C449" s="79"/>
      <c r="D449" s="79"/>
      <c r="E449" s="79"/>
      <c r="F449" s="79"/>
      <c r="G449" s="80"/>
      <c r="H449" s="80"/>
      <c r="I449" s="80"/>
      <c r="J449" s="79"/>
    </row>
    <row r="450" spans="2:10" x14ac:dyDescent="0.25">
      <c r="B450" s="79"/>
      <c r="C450" s="79"/>
      <c r="D450" s="79"/>
      <c r="E450" s="79"/>
      <c r="F450" s="79"/>
      <c r="G450" s="80"/>
      <c r="H450" s="80"/>
      <c r="I450" s="80"/>
      <c r="J450" s="79"/>
    </row>
    <row r="451" spans="2:10" x14ac:dyDescent="0.25">
      <c r="B451" s="79"/>
      <c r="C451" s="79"/>
      <c r="D451" s="79"/>
      <c r="E451" s="79"/>
      <c r="F451" s="79"/>
      <c r="G451" s="80"/>
      <c r="H451" s="80"/>
      <c r="I451" s="80"/>
      <c r="J451" s="79"/>
    </row>
    <row r="452" spans="2:10" x14ac:dyDescent="0.25">
      <c r="B452" s="79"/>
      <c r="C452" s="79"/>
      <c r="D452" s="79"/>
      <c r="E452" s="79"/>
      <c r="F452" s="79"/>
      <c r="G452" s="80"/>
      <c r="H452" s="80"/>
      <c r="I452" s="80"/>
      <c r="J452" s="79"/>
    </row>
    <row r="453" spans="2:10" x14ac:dyDescent="0.25">
      <c r="B453" s="79"/>
      <c r="C453" s="79"/>
      <c r="D453" s="79"/>
      <c r="E453" s="79"/>
      <c r="F453" s="79"/>
      <c r="G453" s="80"/>
      <c r="H453" s="80"/>
      <c r="I453" s="80"/>
      <c r="J453" s="79"/>
    </row>
    <row r="454" spans="2:10" x14ac:dyDescent="0.25">
      <c r="B454" s="79"/>
      <c r="C454" s="79"/>
      <c r="D454" s="79"/>
      <c r="E454" s="79"/>
      <c r="F454" s="79"/>
      <c r="G454" s="80"/>
      <c r="H454" s="80"/>
      <c r="I454" s="80"/>
      <c r="J454" s="79"/>
    </row>
    <row r="455" spans="2:10" x14ac:dyDescent="0.25">
      <c r="B455" s="79"/>
      <c r="C455" s="79"/>
      <c r="D455" s="79"/>
      <c r="E455" s="79"/>
      <c r="F455" s="79"/>
      <c r="G455" s="80"/>
      <c r="H455" s="80"/>
      <c r="I455" s="80"/>
      <c r="J455" s="79"/>
    </row>
    <row r="456" spans="2:10" x14ac:dyDescent="0.25">
      <c r="B456" s="79"/>
      <c r="C456" s="79"/>
      <c r="D456" s="79"/>
      <c r="E456" s="79"/>
      <c r="F456" s="79"/>
      <c r="G456" s="80"/>
      <c r="H456" s="80"/>
      <c r="I456" s="80"/>
      <c r="J456" s="79"/>
    </row>
    <row r="457" spans="2:10" x14ac:dyDescent="0.25">
      <c r="B457" s="79"/>
      <c r="C457" s="79"/>
      <c r="D457" s="79"/>
      <c r="E457" s="79"/>
      <c r="F457" s="79"/>
      <c r="G457" s="80"/>
      <c r="H457" s="80"/>
      <c r="I457" s="80"/>
      <c r="J457" s="79"/>
    </row>
    <row r="458" spans="2:10" x14ac:dyDescent="0.25">
      <c r="B458" s="79"/>
      <c r="C458" s="79"/>
      <c r="D458" s="79"/>
      <c r="E458" s="79"/>
      <c r="F458" s="79"/>
      <c r="G458" s="80"/>
      <c r="H458" s="80"/>
      <c r="I458" s="80"/>
      <c r="J458" s="79"/>
    </row>
    <row r="459" spans="2:10" x14ac:dyDescent="0.25">
      <c r="B459" s="79"/>
      <c r="C459" s="79"/>
      <c r="D459" s="79"/>
      <c r="E459" s="79"/>
      <c r="F459" s="79"/>
      <c r="G459" s="80"/>
      <c r="H459" s="80"/>
      <c r="I459" s="80"/>
      <c r="J459" s="79"/>
    </row>
    <row r="460" spans="2:10" x14ac:dyDescent="0.25">
      <c r="B460" s="79"/>
      <c r="C460" s="79"/>
      <c r="D460" s="79"/>
      <c r="E460" s="79"/>
      <c r="F460" s="79"/>
      <c r="G460" s="80"/>
      <c r="H460" s="80"/>
      <c r="I460" s="80"/>
      <c r="J460" s="79"/>
    </row>
    <row r="461" spans="2:10" x14ac:dyDescent="0.25">
      <c r="B461" s="79"/>
      <c r="C461" s="79"/>
      <c r="D461" s="79"/>
      <c r="E461" s="79"/>
      <c r="F461" s="79"/>
      <c r="G461" s="80"/>
      <c r="H461" s="80"/>
      <c r="I461" s="80"/>
      <c r="J461" s="79"/>
    </row>
    <row r="462" spans="2:10" x14ac:dyDescent="0.25">
      <c r="B462" s="79"/>
      <c r="C462" s="79"/>
      <c r="D462" s="79"/>
      <c r="E462" s="79"/>
      <c r="F462" s="79"/>
      <c r="G462" s="80"/>
      <c r="H462" s="80"/>
      <c r="I462" s="80"/>
      <c r="J462" s="79"/>
    </row>
    <row r="463" spans="2:10" x14ac:dyDescent="0.25">
      <c r="B463" s="79"/>
      <c r="C463" s="79"/>
      <c r="D463" s="79"/>
      <c r="E463" s="79"/>
      <c r="F463" s="79"/>
      <c r="G463" s="80"/>
      <c r="H463" s="80"/>
      <c r="I463" s="80"/>
      <c r="J463" s="79"/>
    </row>
    <row r="464" spans="2:10" x14ac:dyDescent="0.25">
      <c r="B464" s="79"/>
      <c r="C464" s="79"/>
      <c r="D464" s="79"/>
      <c r="E464" s="79"/>
      <c r="F464" s="79"/>
      <c r="G464" s="80"/>
      <c r="H464" s="80"/>
      <c r="I464" s="80"/>
      <c r="J464" s="79"/>
    </row>
    <row r="465" spans="2:10" x14ac:dyDescent="0.25">
      <c r="B465" s="79"/>
      <c r="C465" s="79"/>
      <c r="D465" s="79"/>
      <c r="E465" s="79"/>
      <c r="F465" s="79"/>
      <c r="G465" s="80"/>
      <c r="H465" s="80"/>
      <c r="I465" s="80"/>
      <c r="J465" s="79"/>
    </row>
    <row r="466" spans="2:10" x14ac:dyDescent="0.25">
      <c r="B466" s="79"/>
      <c r="C466" s="79"/>
      <c r="D466" s="79"/>
      <c r="E466" s="79"/>
      <c r="F466" s="79"/>
      <c r="G466" s="80"/>
      <c r="H466" s="80"/>
      <c r="I466" s="80"/>
      <c r="J466" s="79"/>
    </row>
    <row r="467" spans="2:10" x14ac:dyDescent="0.25">
      <c r="B467" s="79"/>
      <c r="C467" s="79"/>
      <c r="D467" s="79"/>
      <c r="E467" s="79"/>
      <c r="F467" s="79"/>
      <c r="G467" s="80"/>
      <c r="H467" s="80"/>
      <c r="I467" s="80"/>
      <c r="J467" s="79"/>
    </row>
    <row r="468" spans="2:10" x14ac:dyDescent="0.25">
      <c r="B468" s="79"/>
      <c r="C468" s="79"/>
      <c r="D468" s="79"/>
      <c r="E468" s="79"/>
      <c r="F468" s="79"/>
      <c r="G468" s="80"/>
      <c r="H468" s="80"/>
      <c r="I468" s="80"/>
      <c r="J468" s="79"/>
    </row>
    <row r="469" spans="2:10" x14ac:dyDescent="0.25">
      <c r="B469" s="79"/>
      <c r="C469" s="79"/>
      <c r="D469" s="79"/>
      <c r="E469" s="79"/>
      <c r="F469" s="79"/>
      <c r="G469" s="80"/>
      <c r="H469" s="80"/>
      <c r="I469" s="80"/>
      <c r="J469" s="79"/>
    </row>
    <row r="470" spans="2:10" x14ac:dyDescent="0.25">
      <c r="B470" s="79"/>
      <c r="C470" s="79"/>
      <c r="D470" s="79"/>
      <c r="E470" s="79"/>
      <c r="F470" s="79"/>
      <c r="G470" s="80"/>
      <c r="H470" s="80"/>
      <c r="I470" s="80"/>
      <c r="J470" s="79"/>
    </row>
    <row r="471" spans="2:10" x14ac:dyDescent="0.25">
      <c r="B471" s="79"/>
      <c r="C471" s="79"/>
      <c r="D471" s="79"/>
      <c r="E471" s="79"/>
      <c r="F471" s="79"/>
      <c r="G471" s="80"/>
      <c r="H471" s="80"/>
      <c r="I471" s="80"/>
      <c r="J471" s="79"/>
    </row>
    <row r="472" spans="2:10" x14ac:dyDescent="0.25">
      <c r="B472" s="79"/>
      <c r="C472" s="79"/>
      <c r="D472" s="79"/>
      <c r="E472" s="79"/>
      <c r="F472" s="79"/>
      <c r="G472" s="80"/>
      <c r="H472" s="80"/>
      <c r="I472" s="80"/>
      <c r="J472" s="79"/>
    </row>
    <row r="473" spans="2:10" x14ac:dyDescent="0.25">
      <c r="B473" s="79"/>
      <c r="C473" s="79"/>
      <c r="D473" s="79"/>
      <c r="E473" s="79"/>
      <c r="F473" s="79"/>
      <c r="G473" s="80"/>
      <c r="H473" s="80"/>
      <c r="I473" s="80"/>
      <c r="J473" s="79"/>
    </row>
    <row r="474" spans="2:10" x14ac:dyDescent="0.25">
      <c r="B474" s="79"/>
      <c r="C474" s="79"/>
      <c r="D474" s="79"/>
      <c r="E474" s="79"/>
      <c r="F474" s="79"/>
      <c r="G474" s="80"/>
      <c r="H474" s="80"/>
      <c r="I474" s="80"/>
      <c r="J474" s="79"/>
    </row>
    <row r="475" spans="2:10" x14ac:dyDescent="0.25">
      <c r="B475" s="79"/>
      <c r="C475" s="79"/>
      <c r="D475" s="79"/>
      <c r="E475" s="79"/>
      <c r="F475" s="79"/>
      <c r="G475" s="80"/>
      <c r="H475" s="80"/>
      <c r="I475" s="80"/>
      <c r="J475" s="79"/>
    </row>
    <row r="476" spans="2:10" x14ac:dyDescent="0.25">
      <c r="B476" s="79"/>
      <c r="C476" s="79"/>
      <c r="D476" s="79"/>
      <c r="E476" s="79"/>
      <c r="F476" s="79"/>
      <c r="G476" s="80"/>
      <c r="H476" s="80"/>
      <c r="I476" s="80"/>
      <c r="J476" s="79"/>
    </row>
    <row r="477" spans="2:10" x14ac:dyDescent="0.25">
      <c r="B477" s="79"/>
      <c r="C477" s="79"/>
      <c r="D477" s="79"/>
      <c r="E477" s="79"/>
      <c r="F477" s="79"/>
      <c r="G477" s="80"/>
      <c r="H477" s="80"/>
      <c r="I477" s="80"/>
      <c r="J477" s="79"/>
    </row>
    <row r="478" spans="2:10" x14ac:dyDescent="0.25">
      <c r="B478" s="79"/>
      <c r="C478" s="79"/>
      <c r="D478" s="79"/>
      <c r="E478" s="79"/>
      <c r="F478" s="79"/>
      <c r="G478" s="80"/>
      <c r="H478" s="80"/>
      <c r="I478" s="80"/>
      <c r="J478" s="79"/>
    </row>
    <row r="479" spans="2:10" x14ac:dyDescent="0.25">
      <c r="B479" s="79"/>
      <c r="C479" s="79"/>
      <c r="D479" s="79"/>
      <c r="E479" s="79"/>
      <c r="F479" s="79"/>
      <c r="G479" s="80"/>
      <c r="H479" s="80"/>
      <c r="I479" s="80"/>
      <c r="J479" s="79"/>
    </row>
    <row r="480" spans="2:10" x14ac:dyDescent="0.25">
      <c r="B480" s="79"/>
      <c r="C480" s="79"/>
      <c r="D480" s="79"/>
      <c r="E480" s="79"/>
      <c r="F480" s="79"/>
      <c r="G480" s="80"/>
      <c r="H480" s="80"/>
      <c r="I480" s="80"/>
      <c r="J480" s="79"/>
    </row>
    <row r="481" spans="2:10" x14ac:dyDescent="0.25">
      <c r="B481" s="79"/>
      <c r="C481" s="79"/>
      <c r="D481" s="79"/>
      <c r="E481" s="79"/>
      <c r="F481" s="79"/>
      <c r="G481" s="80"/>
      <c r="H481" s="80"/>
      <c r="I481" s="80"/>
      <c r="J481" s="79"/>
    </row>
    <row r="482" spans="2:10" x14ac:dyDescent="0.25">
      <c r="B482" s="79"/>
      <c r="C482" s="79"/>
      <c r="D482" s="79"/>
      <c r="E482" s="79"/>
      <c r="F482" s="79"/>
      <c r="G482" s="80"/>
      <c r="H482" s="80"/>
      <c r="I482" s="80"/>
      <c r="J482" s="79"/>
    </row>
    <row r="483" spans="2:10" x14ac:dyDescent="0.25">
      <c r="B483" s="79"/>
      <c r="C483" s="79"/>
      <c r="D483" s="79"/>
      <c r="E483" s="79"/>
      <c r="F483" s="79"/>
      <c r="G483" s="80"/>
      <c r="H483" s="80"/>
      <c r="I483" s="80"/>
      <c r="J483" s="79"/>
    </row>
    <row r="484" spans="2:10" x14ac:dyDescent="0.25">
      <c r="B484" s="79"/>
      <c r="C484" s="79"/>
      <c r="D484" s="79"/>
      <c r="E484" s="79"/>
      <c r="F484" s="79"/>
      <c r="G484" s="80"/>
      <c r="H484" s="80"/>
      <c r="I484" s="80"/>
      <c r="J484" s="79"/>
    </row>
    <row r="485" spans="2:10" x14ac:dyDescent="0.25">
      <c r="B485" s="79"/>
      <c r="C485" s="79"/>
      <c r="D485" s="79"/>
      <c r="E485" s="79"/>
      <c r="F485" s="79"/>
      <c r="G485" s="80"/>
      <c r="H485" s="80"/>
      <c r="I485" s="80"/>
      <c r="J485" s="79"/>
    </row>
    <row r="486" spans="2:10" x14ac:dyDescent="0.25">
      <c r="B486" s="79"/>
      <c r="C486" s="79"/>
      <c r="D486" s="79"/>
      <c r="E486" s="79"/>
      <c r="F486" s="79"/>
      <c r="G486" s="80"/>
      <c r="H486" s="80"/>
      <c r="I486" s="80"/>
      <c r="J486" s="79"/>
    </row>
    <row r="487" spans="2:10" x14ac:dyDescent="0.25">
      <c r="B487" s="79"/>
      <c r="C487" s="79"/>
      <c r="D487" s="79"/>
      <c r="E487" s="79"/>
      <c r="F487" s="79"/>
      <c r="G487" s="80"/>
      <c r="H487" s="80"/>
      <c r="I487" s="80"/>
      <c r="J487" s="79"/>
    </row>
    <row r="488" spans="2:10" x14ac:dyDescent="0.25">
      <c r="B488" s="79"/>
      <c r="C488" s="79"/>
      <c r="D488" s="79"/>
      <c r="E488" s="79"/>
      <c r="F488" s="79"/>
      <c r="G488" s="80"/>
      <c r="H488" s="80"/>
      <c r="I488" s="80"/>
      <c r="J488" s="79"/>
    </row>
    <row r="489" spans="2:10" x14ac:dyDescent="0.25">
      <c r="B489" s="79"/>
      <c r="C489" s="79"/>
      <c r="D489" s="79"/>
      <c r="E489" s="79"/>
      <c r="F489" s="79"/>
      <c r="G489" s="80"/>
      <c r="H489" s="80"/>
      <c r="I489" s="80"/>
      <c r="J489" s="79"/>
    </row>
    <row r="490" spans="2:10" x14ac:dyDescent="0.25">
      <c r="B490" s="79"/>
      <c r="C490" s="79"/>
      <c r="D490" s="79"/>
      <c r="E490" s="79"/>
      <c r="F490" s="79"/>
      <c r="G490" s="80"/>
      <c r="H490" s="80"/>
      <c r="I490" s="80"/>
      <c r="J490" s="79"/>
    </row>
    <row r="491" spans="2:10" x14ac:dyDescent="0.25">
      <c r="B491" s="79"/>
      <c r="C491" s="79"/>
      <c r="D491" s="79"/>
      <c r="E491" s="79"/>
      <c r="F491" s="79"/>
      <c r="G491" s="80"/>
      <c r="H491" s="80"/>
      <c r="I491" s="80"/>
      <c r="J491" s="79"/>
    </row>
    <row r="492" spans="2:10" x14ac:dyDescent="0.25">
      <c r="B492" s="79"/>
      <c r="C492" s="79"/>
      <c r="D492" s="79"/>
      <c r="E492" s="79"/>
      <c r="F492" s="79"/>
      <c r="G492" s="80"/>
      <c r="H492" s="80"/>
      <c r="I492" s="80"/>
      <c r="J492" s="79"/>
    </row>
    <row r="493" spans="2:10" x14ac:dyDescent="0.25">
      <c r="B493" s="79"/>
      <c r="C493" s="79"/>
      <c r="D493" s="79"/>
      <c r="E493" s="79"/>
      <c r="F493" s="79"/>
      <c r="G493" s="80"/>
      <c r="H493" s="80"/>
      <c r="I493" s="80"/>
      <c r="J493" s="79"/>
    </row>
    <row r="494" spans="2:10" x14ac:dyDescent="0.25">
      <c r="B494" s="79"/>
      <c r="C494" s="79"/>
      <c r="D494" s="79"/>
      <c r="E494" s="79"/>
      <c r="F494" s="79"/>
      <c r="G494" s="80"/>
      <c r="H494" s="80"/>
      <c r="I494" s="80"/>
      <c r="J494" s="79"/>
    </row>
    <row r="495" spans="2:10" x14ac:dyDescent="0.25">
      <c r="B495" s="79"/>
      <c r="C495" s="79"/>
      <c r="D495" s="79"/>
      <c r="E495" s="79"/>
      <c r="F495" s="79"/>
      <c r="G495" s="80"/>
      <c r="H495" s="80"/>
      <c r="I495" s="80"/>
      <c r="J495" s="79"/>
    </row>
    <row r="496" spans="2:10" x14ac:dyDescent="0.25">
      <c r="B496" s="79"/>
      <c r="C496" s="79"/>
      <c r="D496" s="79"/>
      <c r="E496" s="79"/>
      <c r="F496" s="79"/>
      <c r="G496" s="80"/>
      <c r="H496" s="80"/>
      <c r="I496" s="80"/>
      <c r="J496" s="79"/>
    </row>
    <row r="497" spans="2:10" x14ac:dyDescent="0.25">
      <c r="B497" s="79"/>
      <c r="C497" s="79"/>
      <c r="D497" s="79"/>
      <c r="E497" s="79"/>
      <c r="F497" s="79"/>
      <c r="G497" s="80"/>
      <c r="H497" s="80"/>
      <c r="I497" s="80"/>
      <c r="J497" s="79"/>
    </row>
    <row r="498" spans="2:10" x14ac:dyDescent="0.25">
      <c r="B498" s="79"/>
      <c r="C498" s="79"/>
      <c r="D498" s="79"/>
      <c r="E498" s="79"/>
      <c r="F498" s="79"/>
      <c r="G498" s="80"/>
      <c r="H498" s="80"/>
      <c r="I498" s="80"/>
      <c r="J498" s="79"/>
    </row>
    <row r="499" spans="2:10" x14ac:dyDescent="0.25">
      <c r="B499" s="79"/>
      <c r="C499" s="79"/>
      <c r="D499" s="79"/>
      <c r="E499" s="79"/>
      <c r="F499" s="79"/>
      <c r="G499" s="80"/>
      <c r="H499" s="80"/>
      <c r="I499" s="80"/>
      <c r="J499" s="79"/>
    </row>
    <row r="500" spans="2:10" x14ac:dyDescent="0.25">
      <c r="B500" s="79"/>
      <c r="C500" s="79"/>
      <c r="D500" s="79"/>
      <c r="E500" s="79"/>
      <c r="F500" s="79"/>
      <c r="G500" s="80"/>
      <c r="H500" s="80"/>
      <c r="I500" s="80"/>
      <c r="J500" s="79"/>
    </row>
    <row r="501" spans="2:10" x14ac:dyDescent="0.25">
      <c r="B501" s="79"/>
      <c r="C501" s="79"/>
      <c r="D501" s="79"/>
      <c r="E501" s="79"/>
      <c r="F501" s="79"/>
      <c r="G501" s="80"/>
      <c r="H501" s="80"/>
      <c r="I501" s="80"/>
      <c r="J501" s="79"/>
    </row>
    <row r="502" spans="2:10" x14ac:dyDescent="0.25">
      <c r="B502" s="79"/>
      <c r="C502" s="79"/>
      <c r="D502" s="79"/>
      <c r="E502" s="79"/>
      <c r="F502" s="79"/>
      <c r="G502" s="80"/>
      <c r="H502" s="80"/>
      <c r="I502" s="80"/>
      <c r="J502" s="79"/>
    </row>
    <row r="503" spans="2:10" x14ac:dyDescent="0.25">
      <c r="B503" s="79"/>
      <c r="C503" s="79"/>
      <c r="D503" s="79"/>
      <c r="E503" s="79"/>
      <c r="F503" s="79"/>
      <c r="G503" s="80"/>
      <c r="H503" s="80"/>
      <c r="I503" s="80"/>
      <c r="J503" s="79"/>
    </row>
    <row r="504" spans="2:10" x14ac:dyDescent="0.25">
      <c r="B504" s="79"/>
      <c r="C504" s="79"/>
      <c r="D504" s="79"/>
      <c r="E504" s="79"/>
      <c r="F504" s="79"/>
      <c r="G504" s="80"/>
      <c r="H504" s="80"/>
      <c r="I504" s="80"/>
      <c r="J504" s="79"/>
    </row>
    <row r="505" spans="2:10" x14ac:dyDescent="0.25">
      <c r="B505" s="79"/>
      <c r="C505" s="79"/>
      <c r="D505" s="79"/>
      <c r="E505" s="79"/>
      <c r="F505" s="79"/>
      <c r="G505" s="80"/>
      <c r="H505" s="80"/>
      <c r="I505" s="80"/>
      <c r="J505" s="79"/>
    </row>
    <row r="506" spans="2:10" x14ac:dyDescent="0.25">
      <c r="B506" s="79"/>
      <c r="C506" s="79"/>
      <c r="D506" s="79"/>
      <c r="E506" s="79"/>
      <c r="F506" s="79"/>
      <c r="G506" s="80"/>
      <c r="H506" s="80"/>
      <c r="I506" s="80"/>
      <c r="J506" s="79"/>
    </row>
    <row r="507" spans="2:10" x14ac:dyDescent="0.25">
      <c r="B507" s="79"/>
      <c r="C507" s="79"/>
      <c r="D507" s="79"/>
      <c r="E507" s="79"/>
      <c r="F507" s="79"/>
      <c r="G507" s="80"/>
      <c r="H507" s="80"/>
      <c r="I507" s="80"/>
      <c r="J507" s="79"/>
    </row>
    <row r="508" spans="2:10" x14ac:dyDescent="0.25">
      <c r="B508" s="79"/>
      <c r="C508" s="79"/>
      <c r="D508" s="79"/>
      <c r="E508" s="79"/>
      <c r="F508" s="79"/>
      <c r="G508" s="80"/>
      <c r="H508" s="80"/>
      <c r="I508" s="80"/>
      <c r="J508" s="79"/>
    </row>
    <row r="509" spans="2:10" x14ac:dyDescent="0.25">
      <c r="B509" s="79"/>
      <c r="C509" s="79"/>
      <c r="D509" s="79"/>
      <c r="E509" s="79"/>
      <c r="F509" s="79"/>
      <c r="G509" s="80"/>
      <c r="H509" s="80"/>
      <c r="I509" s="80"/>
      <c r="J509" s="79"/>
    </row>
    <row r="510" spans="2:10" x14ac:dyDescent="0.25">
      <c r="B510" s="79"/>
      <c r="C510" s="79"/>
      <c r="D510" s="79"/>
      <c r="E510" s="79"/>
      <c r="F510" s="79"/>
      <c r="G510" s="80"/>
      <c r="H510" s="80"/>
      <c r="I510" s="80"/>
      <c r="J510" s="79"/>
    </row>
    <row r="511" spans="2:10" x14ac:dyDescent="0.25">
      <c r="B511" s="79"/>
      <c r="C511" s="79"/>
      <c r="D511" s="79"/>
      <c r="E511" s="79"/>
      <c r="F511" s="79"/>
      <c r="G511" s="80"/>
      <c r="H511" s="80"/>
      <c r="I511" s="80"/>
      <c r="J511" s="79"/>
    </row>
    <row r="512" spans="2:10" x14ac:dyDescent="0.25">
      <c r="B512" s="79"/>
      <c r="C512" s="79"/>
      <c r="D512" s="79"/>
      <c r="E512" s="79"/>
      <c r="F512" s="79"/>
      <c r="G512" s="80"/>
      <c r="H512" s="80"/>
      <c r="I512" s="80"/>
      <c r="J512" s="79"/>
    </row>
    <row r="513" spans="2:10" x14ac:dyDescent="0.25">
      <c r="B513" s="79"/>
      <c r="C513" s="79"/>
      <c r="D513" s="79"/>
      <c r="E513" s="79"/>
      <c r="F513" s="79"/>
      <c r="G513" s="80"/>
      <c r="H513" s="80"/>
      <c r="I513" s="80"/>
      <c r="J513" s="79"/>
    </row>
    <row r="514" spans="2:10" x14ac:dyDescent="0.25">
      <c r="B514" s="79"/>
      <c r="C514" s="79"/>
      <c r="D514" s="79"/>
      <c r="E514" s="79"/>
      <c r="F514" s="79"/>
      <c r="G514" s="80"/>
      <c r="H514" s="80"/>
      <c r="I514" s="80"/>
      <c r="J514" s="79"/>
    </row>
    <row r="515" spans="2:10" x14ac:dyDescent="0.25">
      <c r="B515" s="79"/>
      <c r="C515" s="79"/>
      <c r="D515" s="79"/>
      <c r="E515" s="79"/>
      <c r="F515" s="79"/>
      <c r="G515" s="80"/>
      <c r="H515" s="80"/>
      <c r="I515" s="80"/>
      <c r="J515" s="79"/>
    </row>
    <row r="516" spans="2:10" x14ac:dyDescent="0.25">
      <c r="B516" s="79"/>
      <c r="C516" s="79"/>
      <c r="D516" s="79"/>
      <c r="E516" s="79"/>
      <c r="F516" s="79"/>
      <c r="G516" s="80"/>
      <c r="H516" s="80"/>
      <c r="I516" s="80"/>
      <c r="J516" s="79"/>
    </row>
    <row r="517" spans="2:10" x14ac:dyDescent="0.25">
      <c r="B517" s="79"/>
      <c r="C517" s="79"/>
      <c r="D517" s="79"/>
      <c r="E517" s="79"/>
      <c r="F517" s="79"/>
      <c r="G517" s="80"/>
      <c r="H517" s="80"/>
      <c r="I517" s="80"/>
      <c r="J517" s="79"/>
    </row>
    <row r="518" spans="2:10" x14ac:dyDescent="0.25">
      <c r="B518" s="79"/>
      <c r="C518" s="79"/>
      <c r="D518" s="79"/>
      <c r="E518" s="79"/>
      <c r="F518" s="79"/>
      <c r="G518" s="80"/>
      <c r="H518" s="80"/>
      <c r="I518" s="80"/>
      <c r="J518" s="79"/>
    </row>
    <row r="519" spans="2:10" x14ac:dyDescent="0.25">
      <c r="B519" s="79"/>
      <c r="C519" s="79"/>
      <c r="D519" s="79"/>
      <c r="E519" s="79"/>
      <c r="F519" s="79"/>
      <c r="G519" s="80"/>
      <c r="H519" s="80"/>
      <c r="I519" s="80"/>
      <c r="J519" s="79"/>
    </row>
    <row r="520" spans="2:10" x14ac:dyDescent="0.25">
      <c r="B520" s="79"/>
      <c r="C520" s="79"/>
      <c r="D520" s="79"/>
      <c r="E520" s="79"/>
      <c r="F520" s="79"/>
      <c r="G520" s="80"/>
      <c r="H520" s="80"/>
      <c r="I520" s="80"/>
      <c r="J520" s="79"/>
    </row>
    <row r="521" spans="2:10" x14ac:dyDescent="0.25">
      <c r="B521" s="79"/>
      <c r="C521" s="79"/>
      <c r="D521" s="79"/>
      <c r="E521" s="79"/>
      <c r="F521" s="79"/>
      <c r="G521" s="80"/>
      <c r="H521" s="80"/>
      <c r="I521" s="80"/>
      <c r="J521" s="79"/>
    </row>
    <row r="522" spans="2:10" x14ac:dyDescent="0.25">
      <c r="B522" s="79"/>
      <c r="C522" s="79"/>
      <c r="D522" s="79"/>
      <c r="E522" s="79"/>
      <c r="F522" s="79"/>
      <c r="G522" s="80"/>
      <c r="H522" s="80"/>
      <c r="I522" s="80"/>
      <c r="J522" s="79"/>
    </row>
    <row r="523" spans="2:10" x14ac:dyDescent="0.25">
      <c r="B523" s="79"/>
      <c r="C523" s="79"/>
      <c r="D523" s="79"/>
      <c r="E523" s="79"/>
      <c r="F523" s="79"/>
      <c r="G523" s="80"/>
      <c r="H523" s="80"/>
      <c r="I523" s="80"/>
      <c r="J523" s="79"/>
    </row>
    <row r="524" spans="2:10" x14ac:dyDescent="0.25">
      <c r="B524" s="79"/>
      <c r="C524" s="79"/>
      <c r="D524" s="79"/>
      <c r="E524" s="79"/>
      <c r="F524" s="79"/>
      <c r="G524" s="80"/>
      <c r="H524" s="80"/>
      <c r="I524" s="80"/>
      <c r="J524" s="79"/>
    </row>
    <row r="525" spans="2:10" x14ac:dyDescent="0.25">
      <c r="B525" s="79"/>
      <c r="C525" s="79"/>
      <c r="D525" s="79"/>
      <c r="E525" s="79"/>
      <c r="F525" s="79"/>
      <c r="G525" s="80"/>
      <c r="H525" s="80"/>
      <c r="I525" s="80"/>
      <c r="J525" s="79"/>
    </row>
    <row r="526" spans="2:10" x14ac:dyDescent="0.25">
      <c r="B526" s="79"/>
      <c r="C526" s="79"/>
      <c r="D526" s="79"/>
      <c r="E526" s="79"/>
      <c r="F526" s="79"/>
      <c r="G526" s="80"/>
      <c r="H526" s="80"/>
      <c r="I526" s="80"/>
      <c r="J526" s="79"/>
    </row>
    <row r="527" spans="2:10" x14ac:dyDescent="0.25">
      <c r="B527" s="79"/>
      <c r="C527" s="79"/>
      <c r="D527" s="79"/>
      <c r="E527" s="79"/>
      <c r="F527" s="79"/>
      <c r="G527" s="80"/>
      <c r="H527" s="80"/>
      <c r="I527" s="80"/>
      <c r="J527" s="79"/>
    </row>
    <row r="528" spans="2:10" x14ac:dyDescent="0.25">
      <c r="B528" s="79"/>
      <c r="C528" s="79"/>
      <c r="D528" s="79"/>
      <c r="E528" s="79"/>
      <c r="F528" s="79"/>
      <c r="G528" s="80"/>
      <c r="H528" s="80"/>
      <c r="I528" s="80"/>
      <c r="J528" s="79"/>
    </row>
    <row r="529" spans="2:10" x14ac:dyDescent="0.25">
      <c r="B529" s="79"/>
      <c r="C529" s="79"/>
      <c r="D529" s="79"/>
      <c r="E529" s="79"/>
      <c r="F529" s="79"/>
      <c r="G529" s="80"/>
      <c r="H529" s="80"/>
      <c r="I529" s="80"/>
      <c r="J529" s="79"/>
    </row>
    <row r="530" spans="2:10" x14ac:dyDescent="0.25">
      <c r="B530" s="79"/>
      <c r="C530" s="79"/>
      <c r="D530" s="79"/>
      <c r="E530" s="79"/>
      <c r="F530" s="79"/>
      <c r="G530" s="80"/>
      <c r="H530" s="80"/>
      <c r="I530" s="80"/>
      <c r="J530" s="79"/>
    </row>
    <row r="531" spans="2:10" x14ac:dyDescent="0.25">
      <c r="B531" s="79"/>
      <c r="C531" s="79"/>
      <c r="D531" s="79"/>
      <c r="E531" s="79"/>
      <c r="F531" s="79"/>
      <c r="G531" s="80"/>
      <c r="H531" s="80"/>
      <c r="I531" s="80"/>
      <c r="J531" s="79"/>
    </row>
    <row r="532" spans="2:10" x14ac:dyDescent="0.25">
      <c r="B532" s="79"/>
      <c r="C532" s="79"/>
      <c r="D532" s="79"/>
      <c r="E532" s="79"/>
      <c r="F532" s="79"/>
      <c r="G532" s="80"/>
      <c r="H532" s="80"/>
      <c r="I532" s="80"/>
      <c r="J532" s="79"/>
    </row>
    <row r="533" spans="2:10" x14ac:dyDescent="0.25">
      <c r="B533" s="79"/>
      <c r="C533" s="79"/>
      <c r="D533" s="79"/>
      <c r="E533" s="79"/>
      <c r="F533" s="79"/>
      <c r="G533" s="80"/>
      <c r="H533" s="80"/>
      <c r="I533" s="80"/>
      <c r="J533" s="79"/>
    </row>
    <row r="534" spans="2:10" x14ac:dyDescent="0.25">
      <c r="B534" s="79"/>
      <c r="C534" s="79"/>
      <c r="D534" s="79"/>
      <c r="E534" s="79"/>
      <c r="F534" s="79"/>
      <c r="G534" s="80"/>
      <c r="H534" s="80"/>
      <c r="I534" s="80"/>
      <c r="J534" s="79"/>
    </row>
    <row r="535" spans="2:10" x14ac:dyDescent="0.25">
      <c r="B535" s="79"/>
      <c r="C535" s="79"/>
      <c r="D535" s="79"/>
      <c r="E535" s="79"/>
      <c r="F535" s="79"/>
      <c r="G535" s="80"/>
      <c r="H535" s="80"/>
      <c r="I535" s="80"/>
      <c r="J535" s="79"/>
    </row>
    <row r="536" spans="2:10" x14ac:dyDescent="0.25">
      <c r="B536" s="79"/>
      <c r="C536" s="79"/>
      <c r="D536" s="79"/>
      <c r="E536" s="79"/>
      <c r="F536" s="79"/>
      <c r="G536" s="80"/>
      <c r="H536" s="80"/>
      <c r="I536" s="80"/>
      <c r="J536" s="79"/>
    </row>
    <row r="537" spans="2:10" x14ac:dyDescent="0.25">
      <c r="B537" s="79"/>
      <c r="C537" s="79"/>
      <c r="D537" s="79"/>
      <c r="E537" s="79"/>
      <c r="F537" s="79"/>
      <c r="G537" s="80"/>
      <c r="H537" s="80"/>
      <c r="I537" s="80"/>
      <c r="J537" s="79"/>
    </row>
    <row r="538" spans="2:10" x14ac:dyDescent="0.25">
      <c r="B538" s="79"/>
      <c r="C538" s="79"/>
      <c r="D538" s="79"/>
      <c r="E538" s="79"/>
      <c r="F538" s="79"/>
      <c r="G538" s="80"/>
      <c r="H538" s="80"/>
      <c r="I538" s="80"/>
      <c r="J538" s="79"/>
    </row>
    <row r="539" spans="2:10" x14ac:dyDescent="0.25">
      <c r="B539" s="79"/>
      <c r="C539" s="79"/>
      <c r="D539" s="79"/>
      <c r="E539" s="79"/>
      <c r="F539" s="79"/>
      <c r="G539" s="80"/>
      <c r="H539" s="80"/>
      <c r="I539" s="80"/>
      <c r="J539" s="79"/>
    </row>
    <row r="540" spans="2:10" x14ac:dyDescent="0.25">
      <c r="B540" s="79"/>
      <c r="C540" s="79"/>
      <c r="D540" s="79"/>
      <c r="E540" s="79"/>
      <c r="F540" s="79"/>
      <c r="G540" s="80"/>
      <c r="H540" s="80"/>
      <c r="I540" s="80"/>
      <c r="J540" s="79"/>
    </row>
    <row r="541" spans="2:10" x14ac:dyDescent="0.25">
      <c r="B541" s="79"/>
      <c r="C541" s="79"/>
      <c r="D541" s="79"/>
      <c r="E541" s="79"/>
      <c r="F541" s="79"/>
      <c r="G541" s="80"/>
      <c r="H541" s="80"/>
      <c r="I541" s="80"/>
      <c r="J541" s="79"/>
    </row>
    <row r="542" spans="2:10" x14ac:dyDescent="0.25">
      <c r="B542" s="79"/>
      <c r="C542" s="79"/>
      <c r="D542" s="79"/>
      <c r="E542" s="79"/>
      <c r="F542" s="79"/>
      <c r="G542" s="80"/>
      <c r="H542" s="80"/>
      <c r="I542" s="80"/>
      <c r="J542" s="79"/>
    </row>
    <row r="543" spans="2:10" x14ac:dyDescent="0.25">
      <c r="B543" s="79"/>
      <c r="C543" s="79"/>
      <c r="D543" s="79"/>
      <c r="E543" s="79"/>
      <c r="F543" s="79"/>
      <c r="G543" s="80"/>
      <c r="H543" s="80"/>
      <c r="I543" s="80"/>
      <c r="J543" s="79"/>
    </row>
    <row r="544" spans="2:10" x14ac:dyDescent="0.25">
      <c r="B544" s="79"/>
      <c r="C544" s="79"/>
      <c r="D544" s="79"/>
      <c r="E544" s="79"/>
      <c r="F544" s="79"/>
      <c r="G544" s="80"/>
      <c r="H544" s="80"/>
      <c r="I544" s="80"/>
      <c r="J544" s="79"/>
    </row>
    <row r="545" spans="2:10" x14ac:dyDescent="0.25">
      <c r="B545" s="79"/>
      <c r="C545" s="79"/>
      <c r="D545" s="79"/>
      <c r="E545" s="79"/>
      <c r="F545" s="79"/>
      <c r="G545" s="80"/>
      <c r="H545" s="80"/>
      <c r="I545" s="80"/>
      <c r="J545" s="79"/>
    </row>
    <row r="546" spans="2:10" x14ac:dyDescent="0.25">
      <c r="B546" s="79"/>
      <c r="C546" s="79"/>
      <c r="D546" s="79"/>
      <c r="E546" s="79"/>
      <c r="F546" s="79"/>
      <c r="G546" s="80"/>
      <c r="H546" s="80"/>
      <c r="I546" s="80"/>
      <c r="J546" s="79"/>
    </row>
    <row r="547" spans="2:10" x14ac:dyDescent="0.25">
      <c r="B547" s="79"/>
      <c r="C547" s="79"/>
      <c r="D547" s="79"/>
      <c r="E547" s="79"/>
      <c r="F547" s="79"/>
      <c r="G547" s="80"/>
      <c r="H547" s="80"/>
      <c r="I547" s="80"/>
      <c r="J547" s="79"/>
    </row>
    <row r="548" spans="2:10" x14ac:dyDescent="0.25">
      <c r="B548" s="79"/>
      <c r="C548" s="79"/>
      <c r="D548" s="79"/>
      <c r="E548" s="79"/>
      <c r="F548" s="79"/>
      <c r="G548" s="80"/>
      <c r="H548" s="80"/>
      <c r="I548" s="80"/>
      <c r="J548" s="79"/>
    </row>
    <row r="549" spans="2:10" x14ac:dyDescent="0.25">
      <c r="B549" s="79"/>
      <c r="C549" s="79"/>
      <c r="D549" s="79"/>
      <c r="E549" s="79"/>
      <c r="F549" s="79"/>
      <c r="G549" s="80"/>
      <c r="H549" s="80"/>
      <c r="I549" s="80"/>
      <c r="J549" s="79"/>
    </row>
    <row r="550" spans="2:10" x14ac:dyDescent="0.25">
      <c r="B550" s="79"/>
      <c r="C550" s="79"/>
      <c r="D550" s="79"/>
      <c r="E550" s="79"/>
      <c r="F550" s="79"/>
      <c r="G550" s="80"/>
      <c r="H550" s="80"/>
      <c r="I550" s="80"/>
      <c r="J550" s="79"/>
    </row>
    <row r="551" spans="2:10" x14ac:dyDescent="0.25">
      <c r="B551" s="79"/>
      <c r="C551" s="79"/>
      <c r="D551" s="79"/>
      <c r="E551" s="79"/>
      <c r="F551" s="79"/>
      <c r="G551" s="80"/>
      <c r="H551" s="80"/>
      <c r="I551" s="80"/>
      <c r="J551" s="79"/>
    </row>
    <row r="552" spans="2:10" x14ac:dyDescent="0.25">
      <c r="B552" s="79"/>
      <c r="C552" s="79"/>
      <c r="D552" s="79"/>
      <c r="E552" s="79"/>
      <c r="F552" s="79"/>
      <c r="G552" s="80"/>
      <c r="H552" s="80"/>
      <c r="I552" s="80"/>
      <c r="J552" s="79"/>
    </row>
    <row r="553" spans="2:10" x14ac:dyDescent="0.25">
      <c r="B553" s="79"/>
      <c r="C553" s="79"/>
      <c r="D553" s="79"/>
      <c r="E553" s="79"/>
      <c r="F553" s="79"/>
      <c r="G553" s="80"/>
      <c r="H553" s="80"/>
      <c r="I553" s="80"/>
      <c r="J553" s="79"/>
    </row>
    <row r="554" spans="2:10" x14ac:dyDescent="0.25">
      <c r="B554" s="79"/>
      <c r="C554" s="79"/>
      <c r="D554" s="79"/>
      <c r="E554" s="79"/>
      <c r="F554" s="79"/>
      <c r="G554" s="80"/>
      <c r="H554" s="80"/>
      <c r="I554" s="80"/>
      <c r="J554" s="79"/>
    </row>
    <row r="555" spans="2:10" x14ac:dyDescent="0.25">
      <c r="B555" s="79"/>
      <c r="C555" s="79"/>
      <c r="D555" s="79"/>
      <c r="E555" s="79"/>
      <c r="F555" s="79"/>
      <c r="G555" s="80"/>
      <c r="H555" s="80"/>
      <c r="I555" s="80"/>
      <c r="J555" s="79"/>
    </row>
    <row r="556" spans="2:10" x14ac:dyDescent="0.25">
      <c r="B556" s="79"/>
      <c r="C556" s="79"/>
      <c r="D556" s="79"/>
      <c r="E556" s="79"/>
      <c r="F556" s="79"/>
      <c r="G556" s="80"/>
      <c r="H556" s="80"/>
      <c r="I556" s="80"/>
      <c r="J556" s="79"/>
    </row>
    <row r="557" spans="2:10" x14ac:dyDescent="0.25">
      <c r="B557" s="79"/>
      <c r="C557" s="79"/>
      <c r="D557" s="79"/>
      <c r="E557" s="79"/>
      <c r="F557" s="79"/>
      <c r="G557" s="80"/>
      <c r="H557" s="80"/>
      <c r="I557" s="80"/>
      <c r="J557" s="79"/>
    </row>
    <row r="558" spans="2:10" x14ac:dyDescent="0.25">
      <c r="B558" s="79"/>
      <c r="C558" s="79"/>
      <c r="D558" s="79"/>
      <c r="E558" s="79"/>
      <c r="F558" s="79"/>
      <c r="G558" s="80"/>
      <c r="H558" s="80"/>
      <c r="I558" s="80"/>
      <c r="J558" s="79"/>
    </row>
    <row r="559" spans="2:10" x14ac:dyDescent="0.25">
      <c r="B559" s="79"/>
      <c r="C559" s="79"/>
      <c r="D559" s="79"/>
      <c r="E559" s="79"/>
      <c r="F559" s="79"/>
      <c r="G559" s="80"/>
      <c r="H559" s="80"/>
      <c r="I559" s="80"/>
      <c r="J559" s="79"/>
    </row>
    <row r="560" spans="2:10" x14ac:dyDescent="0.25">
      <c r="B560" s="79"/>
      <c r="C560" s="79"/>
      <c r="D560" s="79"/>
      <c r="E560" s="79"/>
      <c r="F560" s="79"/>
      <c r="G560" s="80"/>
      <c r="H560" s="80"/>
      <c r="I560" s="80"/>
      <c r="J560" s="79"/>
    </row>
    <row r="561" spans="2:10" x14ac:dyDescent="0.25">
      <c r="B561" s="79"/>
      <c r="C561" s="79"/>
      <c r="D561" s="79"/>
      <c r="E561" s="79"/>
      <c r="F561" s="79"/>
      <c r="G561" s="80"/>
      <c r="H561" s="80"/>
      <c r="I561" s="80"/>
      <c r="J561" s="79"/>
    </row>
    <row r="562" spans="2:10" x14ac:dyDescent="0.25">
      <c r="B562" s="79"/>
      <c r="C562" s="79"/>
      <c r="D562" s="79"/>
      <c r="E562" s="79"/>
      <c r="F562" s="79"/>
      <c r="G562" s="80"/>
      <c r="H562" s="80"/>
      <c r="I562" s="80"/>
      <c r="J562" s="79"/>
    </row>
    <row r="563" spans="2:10" x14ac:dyDescent="0.25">
      <c r="B563" s="79"/>
      <c r="C563" s="79"/>
      <c r="D563" s="79"/>
      <c r="E563" s="79"/>
      <c r="F563" s="79"/>
      <c r="G563" s="80"/>
      <c r="H563" s="80"/>
      <c r="I563" s="80"/>
      <c r="J563" s="79"/>
    </row>
    <row r="564" spans="2:10" x14ac:dyDescent="0.25">
      <c r="B564" s="79"/>
      <c r="C564" s="79"/>
      <c r="D564" s="79"/>
      <c r="E564" s="79"/>
      <c r="F564" s="79"/>
      <c r="G564" s="80"/>
      <c r="H564" s="80"/>
      <c r="I564" s="80"/>
      <c r="J564" s="79"/>
    </row>
    <row r="565" spans="2:10" x14ac:dyDescent="0.25">
      <c r="B565" s="79"/>
      <c r="C565" s="79"/>
      <c r="D565" s="79"/>
      <c r="E565" s="79"/>
      <c r="F565" s="79"/>
      <c r="G565" s="80"/>
      <c r="H565" s="80"/>
      <c r="I565" s="80"/>
      <c r="J565" s="79"/>
    </row>
    <row r="566" spans="2:10" x14ac:dyDescent="0.25">
      <c r="B566" s="79"/>
      <c r="C566" s="79"/>
      <c r="D566" s="79"/>
      <c r="E566" s="79"/>
      <c r="F566" s="79"/>
      <c r="G566" s="80"/>
      <c r="H566" s="80"/>
      <c r="I566" s="80"/>
      <c r="J566" s="79"/>
    </row>
    <row r="567" spans="2:10" x14ac:dyDescent="0.25">
      <c r="B567" s="79"/>
      <c r="C567" s="79"/>
      <c r="D567" s="79"/>
      <c r="E567" s="79"/>
      <c r="F567" s="79"/>
      <c r="G567" s="80"/>
      <c r="H567" s="80"/>
      <c r="I567" s="80"/>
      <c r="J567" s="79"/>
    </row>
    <row r="568" spans="2:10" x14ac:dyDescent="0.25">
      <c r="B568" s="79"/>
      <c r="C568" s="79"/>
      <c r="D568" s="79"/>
      <c r="E568" s="79"/>
      <c r="F568" s="79"/>
      <c r="G568" s="80"/>
      <c r="H568" s="80"/>
      <c r="I568" s="80"/>
      <c r="J568" s="79"/>
    </row>
    <row r="569" spans="2:10" x14ac:dyDescent="0.25">
      <c r="B569" s="79"/>
      <c r="C569" s="79"/>
      <c r="D569" s="79"/>
      <c r="E569" s="79"/>
      <c r="F569" s="79"/>
      <c r="G569" s="80"/>
      <c r="H569" s="80"/>
      <c r="I569" s="80"/>
      <c r="J569" s="79"/>
    </row>
    <row r="570" spans="2:10" x14ac:dyDescent="0.25">
      <c r="B570" s="79"/>
      <c r="C570" s="79"/>
      <c r="D570" s="79"/>
      <c r="E570" s="79"/>
      <c r="F570" s="79"/>
      <c r="G570" s="80"/>
      <c r="H570" s="80"/>
      <c r="I570" s="80"/>
      <c r="J570" s="79"/>
    </row>
    <row r="571" spans="2:10" x14ac:dyDescent="0.25">
      <c r="B571" s="79"/>
      <c r="C571" s="79"/>
      <c r="D571" s="79"/>
      <c r="E571" s="79"/>
      <c r="F571" s="79"/>
      <c r="G571" s="80"/>
      <c r="H571" s="80"/>
      <c r="I571" s="80"/>
      <c r="J571" s="79"/>
    </row>
    <row r="572" spans="2:10" x14ac:dyDescent="0.25">
      <c r="B572" s="79"/>
      <c r="C572" s="79"/>
      <c r="D572" s="79"/>
      <c r="E572" s="79"/>
      <c r="F572" s="79"/>
      <c r="G572" s="80"/>
      <c r="H572" s="80"/>
      <c r="I572" s="80"/>
      <c r="J572" s="79"/>
    </row>
    <row r="573" spans="2:10" x14ac:dyDescent="0.25">
      <c r="B573" s="79"/>
      <c r="C573" s="79"/>
      <c r="D573" s="79"/>
      <c r="E573" s="79"/>
      <c r="F573" s="79"/>
      <c r="G573" s="80"/>
      <c r="H573" s="80"/>
      <c r="I573" s="80"/>
      <c r="J573" s="79"/>
    </row>
    <row r="574" spans="2:10" x14ac:dyDescent="0.25">
      <c r="B574" s="79"/>
      <c r="C574" s="79"/>
      <c r="D574" s="79"/>
      <c r="E574" s="79"/>
      <c r="F574" s="79"/>
      <c r="G574" s="80"/>
      <c r="H574" s="80"/>
      <c r="I574" s="80"/>
      <c r="J574" s="79"/>
    </row>
    <row r="575" spans="2:10" x14ac:dyDescent="0.25">
      <c r="B575" s="79"/>
      <c r="C575" s="79"/>
      <c r="D575" s="79"/>
      <c r="E575" s="79"/>
      <c r="F575" s="79"/>
      <c r="G575" s="80"/>
      <c r="H575" s="80"/>
      <c r="I575" s="80"/>
      <c r="J575" s="79"/>
    </row>
    <row r="576" spans="2:10" x14ac:dyDescent="0.25">
      <c r="B576" s="79"/>
      <c r="C576" s="79"/>
      <c r="D576" s="79"/>
      <c r="E576" s="79"/>
      <c r="F576" s="79"/>
      <c r="G576" s="80"/>
      <c r="H576" s="80"/>
      <c r="I576" s="80"/>
      <c r="J576" s="79"/>
    </row>
    <row r="577" spans="2:10" x14ac:dyDescent="0.25">
      <c r="B577" s="79"/>
      <c r="C577" s="79"/>
      <c r="D577" s="79"/>
      <c r="E577" s="79"/>
      <c r="F577" s="79"/>
      <c r="G577" s="80"/>
      <c r="H577" s="80"/>
      <c r="I577" s="80"/>
      <c r="J577" s="79"/>
    </row>
    <row r="578" spans="2:10" x14ac:dyDescent="0.25">
      <c r="B578" s="79"/>
      <c r="C578" s="79"/>
      <c r="D578" s="79"/>
      <c r="E578" s="79"/>
      <c r="F578" s="79"/>
      <c r="G578" s="80"/>
      <c r="H578" s="80"/>
      <c r="I578" s="80"/>
      <c r="J578" s="79"/>
    </row>
    <row r="579" spans="2:10" x14ac:dyDescent="0.25">
      <c r="B579" s="79"/>
      <c r="C579" s="79"/>
      <c r="D579" s="79"/>
      <c r="E579" s="79"/>
      <c r="F579" s="79"/>
      <c r="G579" s="80"/>
      <c r="H579" s="80"/>
      <c r="I579" s="80"/>
      <c r="J579" s="79"/>
    </row>
    <row r="580" spans="2:10" x14ac:dyDescent="0.25">
      <c r="B580" s="79"/>
      <c r="C580" s="79"/>
      <c r="D580" s="79"/>
      <c r="E580" s="79"/>
      <c r="F580" s="79"/>
      <c r="G580" s="80"/>
      <c r="H580" s="80"/>
      <c r="I580" s="80"/>
      <c r="J580" s="79"/>
    </row>
    <row r="581" spans="2:10" x14ac:dyDescent="0.25">
      <c r="B581" s="79"/>
      <c r="C581" s="79"/>
      <c r="D581" s="79"/>
      <c r="E581" s="79"/>
      <c r="F581" s="79"/>
      <c r="G581" s="80"/>
      <c r="H581" s="80"/>
      <c r="I581" s="80"/>
      <c r="J581" s="79"/>
    </row>
    <row r="582" spans="2:10" x14ac:dyDescent="0.25">
      <c r="B582" s="79"/>
      <c r="C582" s="79"/>
      <c r="D582" s="79"/>
      <c r="E582" s="79"/>
      <c r="F582" s="79"/>
      <c r="G582" s="80"/>
      <c r="H582" s="80"/>
      <c r="I582" s="80"/>
      <c r="J582" s="79"/>
    </row>
    <row r="583" spans="2:10" x14ac:dyDescent="0.25">
      <c r="B583" s="79"/>
      <c r="C583" s="79"/>
      <c r="D583" s="79"/>
      <c r="E583" s="79"/>
      <c r="F583" s="79"/>
      <c r="G583" s="80"/>
      <c r="H583" s="80"/>
      <c r="I583" s="80"/>
      <c r="J583" s="79"/>
    </row>
    <row r="584" spans="2:10" x14ac:dyDescent="0.25">
      <c r="B584" s="79"/>
      <c r="C584" s="79"/>
      <c r="D584" s="79"/>
      <c r="E584" s="79"/>
      <c r="F584" s="79"/>
      <c r="G584" s="80"/>
      <c r="H584" s="80"/>
      <c r="I584" s="80"/>
      <c r="J584" s="79"/>
    </row>
    <row r="585" spans="2:10" x14ac:dyDescent="0.25">
      <c r="B585" s="79"/>
      <c r="C585" s="79"/>
      <c r="D585" s="79"/>
      <c r="E585" s="79"/>
      <c r="F585" s="79"/>
      <c r="G585" s="80"/>
      <c r="H585" s="80"/>
      <c r="I585" s="80"/>
      <c r="J585" s="79"/>
    </row>
    <row r="586" spans="2:10" x14ac:dyDescent="0.25">
      <c r="B586" s="79"/>
      <c r="C586" s="79"/>
      <c r="D586" s="79"/>
      <c r="E586" s="79"/>
      <c r="F586" s="79"/>
      <c r="G586" s="80"/>
      <c r="H586" s="80"/>
      <c r="I586" s="80"/>
      <c r="J586" s="79"/>
    </row>
    <row r="587" spans="2:10" x14ac:dyDescent="0.25">
      <c r="B587" s="79"/>
      <c r="C587" s="79"/>
      <c r="D587" s="79"/>
      <c r="E587" s="79"/>
      <c r="F587" s="79"/>
      <c r="G587" s="80"/>
      <c r="H587" s="80"/>
      <c r="I587" s="80"/>
      <c r="J587" s="79"/>
    </row>
    <row r="588" spans="2:10" x14ac:dyDescent="0.25">
      <c r="B588" s="79"/>
      <c r="C588" s="79"/>
      <c r="D588" s="79"/>
      <c r="E588" s="79"/>
      <c r="F588" s="79"/>
      <c r="G588" s="80"/>
      <c r="H588" s="80"/>
      <c r="I588" s="80"/>
      <c r="J588" s="79"/>
    </row>
    <row r="589" spans="2:10" x14ac:dyDescent="0.25">
      <c r="B589" s="79"/>
      <c r="C589" s="79"/>
      <c r="D589" s="79"/>
      <c r="E589" s="79"/>
      <c r="F589" s="79"/>
      <c r="G589" s="80"/>
      <c r="H589" s="80"/>
      <c r="I589" s="80"/>
      <c r="J589" s="79"/>
    </row>
    <row r="590" spans="2:10" x14ac:dyDescent="0.25">
      <c r="B590" s="79"/>
      <c r="C590" s="79"/>
      <c r="D590" s="79"/>
      <c r="E590" s="79"/>
      <c r="F590" s="79"/>
      <c r="G590" s="80"/>
      <c r="H590" s="80"/>
      <c r="I590" s="80"/>
      <c r="J590" s="79"/>
    </row>
    <row r="591" spans="2:10" x14ac:dyDescent="0.25">
      <c r="B591" s="79"/>
      <c r="C591" s="79"/>
      <c r="D591" s="79"/>
      <c r="E591" s="79"/>
      <c r="F591" s="79"/>
      <c r="G591" s="80"/>
      <c r="H591" s="80"/>
      <c r="I591" s="80"/>
      <c r="J591" s="79"/>
    </row>
    <row r="592" spans="2:10" x14ac:dyDescent="0.25">
      <c r="B592" s="79"/>
      <c r="C592" s="79"/>
      <c r="D592" s="79"/>
      <c r="E592" s="79"/>
      <c r="F592" s="79"/>
      <c r="G592" s="80"/>
      <c r="H592" s="80"/>
      <c r="I592" s="80"/>
      <c r="J592" s="79"/>
    </row>
    <row r="593" spans="2:10" x14ac:dyDescent="0.25">
      <c r="B593" s="79"/>
      <c r="C593" s="79"/>
      <c r="D593" s="79"/>
      <c r="E593" s="79"/>
      <c r="F593" s="79"/>
      <c r="G593" s="80"/>
      <c r="H593" s="80"/>
      <c r="I593" s="80"/>
      <c r="J593" s="79"/>
    </row>
    <row r="594" spans="2:10" x14ac:dyDescent="0.25">
      <c r="B594" s="79"/>
      <c r="C594" s="79"/>
      <c r="D594" s="79"/>
      <c r="E594" s="79"/>
      <c r="F594" s="79"/>
      <c r="G594" s="80"/>
      <c r="H594" s="80"/>
      <c r="I594" s="80"/>
      <c r="J594" s="79"/>
    </row>
    <row r="595" spans="2:10" x14ac:dyDescent="0.25">
      <c r="B595" s="79"/>
      <c r="C595" s="79"/>
      <c r="D595" s="79"/>
      <c r="E595" s="79"/>
      <c r="F595" s="79"/>
      <c r="G595" s="80"/>
      <c r="H595" s="80"/>
      <c r="I595" s="80"/>
      <c r="J595" s="79"/>
    </row>
    <row r="596" spans="2:10" x14ac:dyDescent="0.25">
      <c r="B596" s="79"/>
      <c r="C596" s="79"/>
      <c r="D596" s="79"/>
      <c r="E596" s="79"/>
      <c r="F596" s="79"/>
      <c r="G596" s="80"/>
      <c r="H596" s="80"/>
      <c r="I596" s="80"/>
      <c r="J596" s="79"/>
    </row>
    <row r="597" spans="2:10" x14ac:dyDescent="0.25">
      <c r="B597" s="79"/>
      <c r="C597" s="79"/>
      <c r="D597" s="79"/>
      <c r="E597" s="79"/>
      <c r="F597" s="79"/>
      <c r="G597" s="80"/>
      <c r="H597" s="80"/>
      <c r="I597" s="80"/>
      <c r="J597" s="79"/>
    </row>
    <row r="598" spans="2:10" x14ac:dyDescent="0.25">
      <c r="B598" s="79"/>
      <c r="C598" s="79"/>
      <c r="D598" s="79"/>
      <c r="E598" s="79"/>
      <c r="F598" s="79"/>
      <c r="G598" s="80"/>
      <c r="H598" s="80"/>
      <c r="I598" s="80"/>
      <c r="J598" s="79"/>
    </row>
    <row r="599" spans="2:10" x14ac:dyDescent="0.25">
      <c r="B599" s="79"/>
      <c r="C599" s="79"/>
      <c r="D599" s="79"/>
      <c r="E599" s="79"/>
      <c r="F599" s="79"/>
      <c r="G599" s="80"/>
      <c r="H599" s="80"/>
      <c r="I599" s="80"/>
      <c r="J599" s="79"/>
    </row>
    <row r="600" spans="2:10" x14ac:dyDescent="0.25">
      <c r="B600" s="79"/>
      <c r="C600" s="79"/>
      <c r="D600" s="79"/>
      <c r="E600" s="79"/>
      <c r="F600" s="79"/>
      <c r="G600" s="80"/>
      <c r="H600" s="80"/>
      <c r="I600" s="80"/>
      <c r="J600" s="79"/>
    </row>
    <row r="601" spans="2:10" x14ac:dyDescent="0.25">
      <c r="B601" s="79"/>
      <c r="C601" s="79"/>
      <c r="D601" s="79"/>
      <c r="E601" s="79"/>
      <c r="F601" s="79"/>
      <c r="G601" s="80"/>
      <c r="H601" s="80"/>
      <c r="I601" s="80"/>
      <c r="J601" s="79"/>
    </row>
    <row r="602" spans="2:10" x14ac:dyDescent="0.25">
      <c r="B602" s="79"/>
      <c r="C602" s="79"/>
      <c r="D602" s="79"/>
      <c r="E602" s="79"/>
      <c r="F602" s="79"/>
      <c r="G602" s="80"/>
      <c r="H602" s="80"/>
      <c r="I602" s="80"/>
      <c r="J602" s="79"/>
    </row>
    <row r="603" spans="2:10" x14ac:dyDescent="0.25">
      <c r="B603" s="79"/>
      <c r="C603" s="79"/>
      <c r="D603" s="79"/>
      <c r="E603" s="79"/>
      <c r="F603" s="79"/>
      <c r="G603" s="80"/>
      <c r="H603" s="80"/>
      <c r="I603" s="80"/>
      <c r="J603" s="79"/>
    </row>
    <row r="604" spans="2:10" x14ac:dyDescent="0.25">
      <c r="B604" s="79"/>
      <c r="C604" s="79"/>
      <c r="D604" s="79"/>
      <c r="E604" s="79"/>
      <c r="F604" s="79"/>
      <c r="G604" s="80"/>
      <c r="H604" s="80"/>
      <c r="I604" s="80"/>
      <c r="J604" s="79"/>
    </row>
    <row r="605" spans="2:10" x14ac:dyDescent="0.25">
      <c r="B605" s="79"/>
      <c r="C605" s="79"/>
      <c r="D605" s="79"/>
      <c r="E605" s="79"/>
      <c r="F605" s="79"/>
      <c r="G605" s="80"/>
      <c r="H605" s="80"/>
      <c r="I605" s="80"/>
      <c r="J605" s="79"/>
    </row>
    <row r="606" spans="2:10" x14ac:dyDescent="0.25">
      <c r="B606" s="79"/>
      <c r="C606" s="79"/>
      <c r="D606" s="79"/>
      <c r="E606" s="79"/>
      <c r="F606" s="79"/>
      <c r="G606" s="80"/>
      <c r="H606" s="80"/>
      <c r="I606" s="80"/>
      <c r="J606" s="79"/>
    </row>
    <row r="607" spans="2:10" x14ac:dyDescent="0.25">
      <c r="B607" s="79"/>
      <c r="C607" s="79"/>
      <c r="D607" s="79"/>
      <c r="E607" s="79"/>
      <c r="F607" s="79"/>
      <c r="G607" s="80"/>
      <c r="H607" s="80"/>
      <c r="I607" s="80"/>
      <c r="J607" s="79"/>
    </row>
    <row r="608" spans="2:10" x14ac:dyDescent="0.25">
      <c r="B608" s="79"/>
      <c r="C608" s="79"/>
      <c r="D608" s="79"/>
      <c r="E608" s="79"/>
      <c r="F608" s="79"/>
      <c r="G608" s="80"/>
      <c r="H608" s="80"/>
      <c r="I608" s="80"/>
      <c r="J608" s="79"/>
    </row>
    <row r="609" spans="2:10" x14ac:dyDescent="0.25">
      <c r="B609" s="79"/>
      <c r="C609" s="79"/>
      <c r="D609" s="79"/>
      <c r="E609" s="79"/>
      <c r="F609" s="79"/>
      <c r="G609" s="80"/>
      <c r="H609" s="80"/>
      <c r="I609" s="80"/>
      <c r="J609" s="79"/>
    </row>
    <row r="610" spans="2:10" x14ac:dyDescent="0.25">
      <c r="B610" s="79"/>
      <c r="C610" s="79"/>
      <c r="D610" s="79"/>
      <c r="E610" s="79"/>
      <c r="F610" s="79"/>
      <c r="G610" s="80"/>
      <c r="H610" s="80"/>
      <c r="I610" s="80"/>
      <c r="J610" s="79"/>
    </row>
    <row r="611" spans="2:10" x14ac:dyDescent="0.25">
      <c r="B611" s="79"/>
      <c r="C611" s="79"/>
      <c r="D611" s="79"/>
      <c r="E611" s="79"/>
      <c r="F611" s="79"/>
      <c r="G611" s="80"/>
      <c r="H611" s="80"/>
      <c r="I611" s="80"/>
      <c r="J611" s="79"/>
    </row>
    <row r="612" spans="2:10" x14ac:dyDescent="0.25">
      <c r="B612" s="79"/>
      <c r="C612" s="79"/>
      <c r="D612" s="79"/>
      <c r="E612" s="79"/>
      <c r="F612" s="79"/>
      <c r="G612" s="80"/>
      <c r="H612" s="80"/>
      <c r="I612" s="80"/>
      <c r="J612" s="79"/>
    </row>
    <row r="613" spans="2:10" x14ac:dyDescent="0.25">
      <c r="B613" s="79"/>
      <c r="C613" s="79"/>
      <c r="D613" s="79"/>
      <c r="E613" s="79"/>
      <c r="F613" s="79"/>
      <c r="G613" s="80"/>
      <c r="H613" s="80"/>
      <c r="I613" s="80"/>
      <c r="J613" s="79"/>
    </row>
    <row r="614" spans="2:10" x14ac:dyDescent="0.25">
      <c r="B614" s="79"/>
      <c r="C614" s="79"/>
      <c r="D614" s="79"/>
      <c r="E614" s="79"/>
      <c r="F614" s="79"/>
      <c r="G614" s="80"/>
      <c r="H614" s="80"/>
      <c r="I614" s="80"/>
      <c r="J614" s="79"/>
    </row>
    <row r="615" spans="2:10" x14ac:dyDescent="0.25">
      <c r="B615" s="79"/>
      <c r="C615" s="79"/>
      <c r="D615" s="79"/>
      <c r="E615" s="79"/>
      <c r="F615" s="79"/>
      <c r="G615" s="80"/>
      <c r="H615" s="80"/>
      <c r="I615" s="80"/>
      <c r="J615" s="79"/>
    </row>
    <row r="616" spans="2:10" x14ac:dyDescent="0.25">
      <c r="B616" s="79"/>
      <c r="C616" s="79"/>
      <c r="D616" s="79"/>
      <c r="E616" s="79"/>
      <c r="F616" s="79"/>
      <c r="G616" s="80"/>
      <c r="H616" s="80"/>
      <c r="I616" s="80"/>
      <c r="J616" s="79"/>
    </row>
    <row r="617" spans="2:10" x14ac:dyDescent="0.25">
      <c r="B617" s="79"/>
      <c r="C617" s="79"/>
      <c r="D617" s="79"/>
      <c r="E617" s="79"/>
      <c r="F617" s="79"/>
      <c r="G617" s="80"/>
      <c r="H617" s="80"/>
      <c r="I617" s="80"/>
      <c r="J617" s="79"/>
    </row>
    <row r="618" spans="2:10" x14ac:dyDescent="0.25">
      <c r="B618" s="79"/>
      <c r="C618" s="79"/>
      <c r="D618" s="79"/>
      <c r="E618" s="79"/>
      <c r="F618" s="79"/>
      <c r="G618" s="80"/>
      <c r="H618" s="80"/>
      <c r="I618" s="80"/>
      <c r="J618" s="79"/>
    </row>
    <row r="619" spans="2:10" x14ac:dyDescent="0.25">
      <c r="B619" s="79"/>
      <c r="C619" s="79"/>
      <c r="D619" s="79"/>
      <c r="E619" s="79"/>
      <c r="F619" s="79"/>
      <c r="G619" s="80"/>
      <c r="H619" s="80"/>
      <c r="I619" s="80"/>
      <c r="J619" s="79"/>
    </row>
    <row r="620" spans="2:10" x14ac:dyDescent="0.25">
      <c r="B620" s="79"/>
      <c r="C620" s="79"/>
      <c r="D620" s="79"/>
      <c r="E620" s="79"/>
      <c r="F620" s="79"/>
      <c r="G620" s="80"/>
      <c r="H620" s="80"/>
      <c r="I620" s="80"/>
      <c r="J620" s="79"/>
    </row>
    <row r="621" spans="2:10" x14ac:dyDescent="0.25">
      <c r="B621" s="79"/>
      <c r="C621" s="79"/>
      <c r="D621" s="79"/>
      <c r="E621" s="79"/>
      <c r="F621" s="79"/>
      <c r="G621" s="80"/>
      <c r="H621" s="80"/>
      <c r="I621" s="80"/>
      <c r="J621" s="79"/>
    </row>
    <row r="622" spans="2:10" x14ac:dyDescent="0.25">
      <c r="B622" s="79"/>
      <c r="C622" s="79"/>
      <c r="D622" s="79"/>
      <c r="E622" s="79"/>
      <c r="F622" s="79"/>
      <c r="G622" s="80"/>
      <c r="H622" s="80"/>
      <c r="I622" s="80"/>
      <c r="J622" s="79"/>
    </row>
    <row r="623" spans="2:10" x14ac:dyDescent="0.25">
      <c r="B623" s="79"/>
      <c r="C623" s="79"/>
      <c r="D623" s="79"/>
      <c r="E623" s="79"/>
      <c r="F623" s="79"/>
      <c r="G623" s="80"/>
      <c r="H623" s="80"/>
      <c r="I623" s="80"/>
      <c r="J623" s="79"/>
    </row>
    <row r="624" spans="2:10" x14ac:dyDescent="0.25">
      <c r="B624" s="79"/>
      <c r="C624" s="79"/>
      <c r="D624" s="79"/>
      <c r="E624" s="79"/>
      <c r="F624" s="79"/>
      <c r="G624" s="80"/>
      <c r="H624" s="80"/>
      <c r="I624" s="80"/>
      <c r="J624" s="79"/>
    </row>
    <row r="625" spans="2:10" x14ac:dyDescent="0.25">
      <c r="B625" s="79"/>
      <c r="C625" s="79"/>
      <c r="D625" s="79"/>
      <c r="E625" s="79"/>
      <c r="F625" s="79"/>
      <c r="G625" s="80"/>
      <c r="H625" s="80"/>
      <c r="I625" s="80"/>
      <c r="J625" s="79"/>
    </row>
    <row r="626" spans="2:10" x14ac:dyDescent="0.25">
      <c r="B626" s="79"/>
      <c r="C626" s="79"/>
      <c r="D626" s="79"/>
      <c r="E626" s="79"/>
      <c r="F626" s="79"/>
      <c r="G626" s="80"/>
      <c r="H626" s="80"/>
      <c r="I626" s="80"/>
      <c r="J626" s="79"/>
    </row>
    <row r="627" spans="2:10" x14ac:dyDescent="0.25">
      <c r="B627" s="79"/>
      <c r="C627" s="79"/>
      <c r="D627" s="79"/>
      <c r="E627" s="79"/>
      <c r="F627" s="79"/>
      <c r="G627" s="80"/>
      <c r="H627" s="80"/>
      <c r="I627" s="80"/>
      <c r="J627" s="79"/>
    </row>
    <row r="628" spans="2:10" x14ac:dyDescent="0.25">
      <c r="B628" s="79"/>
      <c r="C628" s="79"/>
      <c r="D628" s="79"/>
      <c r="E628" s="79"/>
      <c r="F628" s="79"/>
      <c r="G628" s="80"/>
      <c r="H628" s="80"/>
      <c r="I628" s="80"/>
      <c r="J628" s="79"/>
    </row>
    <row r="629" spans="2:10" x14ac:dyDescent="0.25">
      <c r="B629" s="79"/>
      <c r="C629" s="79"/>
      <c r="D629" s="79"/>
      <c r="E629" s="79"/>
      <c r="F629" s="79"/>
      <c r="G629" s="80"/>
      <c r="H629" s="80"/>
      <c r="I629" s="80"/>
      <c r="J629" s="79"/>
    </row>
    <row r="630" spans="2:10" x14ac:dyDescent="0.25">
      <c r="B630" s="79"/>
      <c r="C630" s="79"/>
      <c r="D630" s="79"/>
      <c r="E630" s="79"/>
      <c r="F630" s="79"/>
      <c r="G630" s="80"/>
      <c r="H630" s="80"/>
      <c r="I630" s="80"/>
      <c r="J630" s="79"/>
    </row>
    <row r="631" spans="2:10" x14ac:dyDescent="0.25">
      <c r="B631" s="79"/>
      <c r="C631" s="79"/>
      <c r="D631" s="79"/>
      <c r="E631" s="79"/>
      <c r="F631" s="79"/>
      <c r="G631" s="80"/>
      <c r="H631" s="80"/>
      <c r="I631" s="80"/>
      <c r="J631" s="79"/>
    </row>
    <row r="632" spans="2:10" x14ac:dyDescent="0.25">
      <c r="B632" s="79"/>
      <c r="C632" s="79"/>
      <c r="D632" s="79"/>
      <c r="E632" s="79"/>
      <c r="F632" s="79"/>
      <c r="G632" s="80"/>
      <c r="H632" s="80"/>
      <c r="I632" s="80"/>
      <c r="J632" s="79"/>
    </row>
    <row r="633" spans="2:10" x14ac:dyDescent="0.25">
      <c r="B633" s="79"/>
      <c r="C633" s="79"/>
      <c r="D633" s="79"/>
      <c r="E633" s="79"/>
      <c r="F633" s="79"/>
      <c r="G633" s="80"/>
      <c r="H633" s="80"/>
      <c r="I633" s="80"/>
      <c r="J633" s="79"/>
    </row>
    <row r="634" spans="2:10" x14ac:dyDescent="0.25">
      <c r="B634" s="79"/>
      <c r="C634" s="79"/>
      <c r="D634" s="79"/>
      <c r="E634" s="79"/>
      <c r="F634" s="79"/>
      <c r="G634" s="80"/>
      <c r="H634" s="80"/>
      <c r="I634" s="80"/>
      <c r="J634" s="79"/>
    </row>
    <row r="635" spans="2:10" x14ac:dyDescent="0.25">
      <c r="B635" s="79"/>
      <c r="C635" s="79"/>
      <c r="D635" s="79"/>
      <c r="E635" s="79"/>
      <c r="F635" s="79"/>
      <c r="G635" s="80"/>
      <c r="H635" s="80"/>
      <c r="I635" s="80"/>
      <c r="J635" s="79"/>
    </row>
    <row r="636" spans="2:10" x14ac:dyDescent="0.25">
      <c r="B636" s="79"/>
      <c r="C636" s="79"/>
      <c r="D636" s="79"/>
      <c r="E636" s="79"/>
      <c r="F636" s="79"/>
      <c r="G636" s="80"/>
      <c r="H636" s="80"/>
      <c r="I636" s="80"/>
      <c r="J636" s="79"/>
    </row>
    <row r="637" spans="2:10" x14ac:dyDescent="0.25">
      <c r="B637" s="79"/>
      <c r="C637" s="79"/>
      <c r="D637" s="79"/>
      <c r="E637" s="79"/>
      <c r="F637" s="79"/>
      <c r="G637" s="80"/>
      <c r="H637" s="80"/>
      <c r="I637" s="80"/>
      <c r="J637" s="79"/>
    </row>
    <row r="638" spans="2:10" x14ac:dyDescent="0.25">
      <c r="B638" s="79"/>
      <c r="C638" s="79"/>
      <c r="D638" s="79"/>
      <c r="E638" s="79"/>
      <c r="F638" s="79"/>
      <c r="G638" s="80"/>
      <c r="H638" s="80"/>
      <c r="I638" s="80"/>
      <c r="J638" s="79"/>
    </row>
    <row r="639" spans="2:10" x14ac:dyDescent="0.25">
      <c r="B639" s="79"/>
      <c r="C639" s="79"/>
      <c r="D639" s="79"/>
      <c r="E639" s="79"/>
      <c r="F639" s="79"/>
      <c r="G639" s="80"/>
      <c r="H639" s="80"/>
      <c r="I639" s="80"/>
      <c r="J639" s="79"/>
    </row>
    <row r="640" spans="2:10" x14ac:dyDescent="0.25">
      <c r="B640" s="79"/>
      <c r="C640" s="79"/>
      <c r="D640" s="79"/>
      <c r="E640" s="79"/>
      <c r="F640" s="79"/>
      <c r="G640" s="80"/>
      <c r="H640" s="80"/>
      <c r="I640" s="80"/>
      <c r="J640" s="79"/>
    </row>
    <row r="641" spans="2:10" x14ac:dyDescent="0.25">
      <c r="B641" s="79"/>
      <c r="C641" s="79"/>
      <c r="D641" s="79"/>
      <c r="E641" s="79"/>
      <c r="F641" s="79"/>
      <c r="G641" s="80"/>
      <c r="H641" s="80"/>
      <c r="I641" s="80"/>
      <c r="J641" s="79"/>
    </row>
    <row r="642" spans="2:10" x14ac:dyDescent="0.25">
      <c r="B642" s="79"/>
      <c r="C642" s="79"/>
      <c r="D642" s="79"/>
      <c r="E642" s="79"/>
      <c r="F642" s="79"/>
      <c r="G642" s="80"/>
      <c r="H642" s="80"/>
      <c r="I642" s="80"/>
      <c r="J642" s="79"/>
    </row>
    <row r="643" spans="2:10" x14ac:dyDescent="0.25">
      <c r="B643" s="79"/>
      <c r="C643" s="79"/>
      <c r="D643" s="79"/>
      <c r="E643" s="79"/>
      <c r="F643" s="79"/>
      <c r="G643" s="80"/>
      <c r="H643" s="80"/>
      <c r="I643" s="80"/>
      <c r="J643" s="79"/>
    </row>
    <row r="644" spans="2:10" x14ac:dyDescent="0.25">
      <c r="B644" s="79"/>
      <c r="C644" s="79"/>
      <c r="D644" s="79"/>
      <c r="E644" s="79"/>
      <c r="F644" s="79"/>
      <c r="G644" s="80"/>
      <c r="H644" s="80"/>
      <c r="I644" s="80"/>
      <c r="J644" s="79"/>
    </row>
    <row r="645" spans="2:10" x14ac:dyDescent="0.25">
      <c r="B645" s="79"/>
      <c r="C645" s="79"/>
      <c r="D645" s="79"/>
      <c r="E645" s="79"/>
      <c r="F645" s="79"/>
      <c r="G645" s="80"/>
      <c r="H645" s="80"/>
      <c r="I645" s="80"/>
      <c r="J645" s="79"/>
    </row>
    <row r="646" spans="2:10" x14ac:dyDescent="0.25">
      <c r="B646" s="79"/>
      <c r="C646" s="79"/>
      <c r="D646" s="79"/>
      <c r="E646" s="79"/>
      <c r="F646" s="79"/>
      <c r="G646" s="80"/>
      <c r="H646" s="80"/>
      <c r="I646" s="80"/>
      <c r="J646" s="79"/>
    </row>
    <row r="647" spans="2:10" x14ac:dyDescent="0.25">
      <c r="B647" s="79"/>
      <c r="C647" s="79"/>
      <c r="D647" s="79"/>
      <c r="E647" s="79"/>
      <c r="F647" s="79"/>
      <c r="G647" s="80"/>
      <c r="H647" s="80"/>
      <c r="I647" s="80"/>
      <c r="J647" s="79"/>
    </row>
    <row r="648" spans="2:10" x14ac:dyDescent="0.25">
      <c r="B648" s="79"/>
      <c r="C648" s="79"/>
      <c r="D648" s="79"/>
      <c r="E648" s="79"/>
      <c r="F648" s="79"/>
      <c r="G648" s="80"/>
      <c r="H648" s="80"/>
      <c r="I648" s="80"/>
      <c r="J648" s="79"/>
    </row>
    <row r="649" spans="2:10" x14ac:dyDescent="0.25">
      <c r="B649" s="79"/>
      <c r="C649" s="79"/>
      <c r="D649" s="79"/>
      <c r="E649" s="79"/>
      <c r="F649" s="79"/>
      <c r="G649" s="80"/>
      <c r="H649" s="80"/>
      <c r="I649" s="80"/>
      <c r="J649" s="79"/>
    </row>
    <row r="650" spans="2:10" x14ac:dyDescent="0.25">
      <c r="B650" s="79"/>
      <c r="C650" s="79"/>
      <c r="D650" s="79"/>
      <c r="E650" s="79"/>
      <c r="F650" s="79"/>
      <c r="G650" s="80"/>
      <c r="H650" s="80"/>
      <c r="I650" s="80"/>
      <c r="J650" s="79"/>
    </row>
    <row r="651" spans="2:10" x14ac:dyDescent="0.25">
      <c r="B651" s="79"/>
      <c r="C651" s="79"/>
      <c r="D651" s="79"/>
      <c r="E651" s="79"/>
      <c r="F651" s="79"/>
      <c r="G651" s="80"/>
      <c r="H651" s="80"/>
      <c r="I651" s="80"/>
      <c r="J651" s="79"/>
    </row>
    <row r="652" spans="2:10" x14ac:dyDescent="0.25">
      <c r="B652" s="79"/>
      <c r="C652" s="79"/>
      <c r="D652" s="79"/>
      <c r="E652" s="79"/>
      <c r="F652" s="79"/>
      <c r="G652" s="80"/>
      <c r="H652" s="80"/>
      <c r="I652" s="80"/>
      <c r="J652" s="79"/>
    </row>
    <row r="653" spans="2:10" x14ac:dyDescent="0.25">
      <c r="B653" s="79"/>
      <c r="C653" s="79"/>
      <c r="D653" s="79"/>
      <c r="E653" s="79"/>
      <c r="F653" s="79"/>
      <c r="G653" s="80"/>
      <c r="H653" s="80"/>
      <c r="I653" s="80"/>
      <c r="J653" s="79"/>
    </row>
    <row r="654" spans="2:10" x14ac:dyDescent="0.25">
      <c r="B654" s="79"/>
      <c r="C654" s="79"/>
      <c r="D654" s="79"/>
      <c r="E654" s="79"/>
      <c r="F654" s="79"/>
      <c r="G654" s="80"/>
      <c r="H654" s="80"/>
      <c r="I654" s="80"/>
      <c r="J654" s="79"/>
    </row>
    <row r="655" spans="2:10" x14ac:dyDescent="0.25">
      <c r="B655" s="79"/>
      <c r="C655" s="79"/>
      <c r="D655" s="79"/>
      <c r="E655" s="79"/>
      <c r="F655" s="79"/>
      <c r="G655" s="80"/>
      <c r="H655" s="80"/>
      <c r="I655" s="80"/>
      <c r="J655" s="79"/>
    </row>
    <row r="656" spans="2:10" x14ac:dyDescent="0.25">
      <c r="B656" s="79"/>
      <c r="C656" s="79"/>
      <c r="D656" s="79"/>
      <c r="E656" s="79"/>
      <c r="F656" s="79"/>
      <c r="G656" s="80"/>
      <c r="H656" s="80"/>
      <c r="I656" s="80"/>
      <c r="J656" s="79"/>
    </row>
    <row r="657" spans="2:10" x14ac:dyDescent="0.25">
      <c r="B657" s="79"/>
      <c r="C657" s="79"/>
      <c r="D657" s="79"/>
      <c r="E657" s="79"/>
      <c r="F657" s="79"/>
      <c r="G657" s="80"/>
      <c r="H657" s="80"/>
      <c r="I657" s="80"/>
      <c r="J657" s="79"/>
    </row>
    <row r="658" spans="2:10" x14ac:dyDescent="0.25">
      <c r="B658" s="79"/>
      <c r="C658" s="79"/>
      <c r="D658" s="79"/>
      <c r="E658" s="79"/>
      <c r="F658" s="79"/>
      <c r="G658" s="80"/>
      <c r="H658" s="80"/>
      <c r="I658" s="80"/>
      <c r="J658" s="79"/>
    </row>
    <row r="659" spans="2:10" x14ac:dyDescent="0.25">
      <c r="B659" s="79"/>
      <c r="C659" s="79"/>
      <c r="D659" s="79"/>
      <c r="E659" s="79"/>
      <c r="F659" s="79"/>
      <c r="G659" s="80"/>
      <c r="H659" s="80"/>
      <c r="I659" s="80"/>
      <c r="J659" s="79"/>
    </row>
    <row r="660" spans="2:10" x14ac:dyDescent="0.25">
      <c r="B660" s="79"/>
      <c r="C660" s="79"/>
      <c r="D660" s="79"/>
      <c r="E660" s="79"/>
      <c r="F660" s="79"/>
      <c r="G660" s="80"/>
      <c r="H660" s="80"/>
      <c r="I660" s="80"/>
      <c r="J660" s="79"/>
    </row>
    <row r="661" spans="2:10" x14ac:dyDescent="0.25">
      <c r="B661" s="79"/>
      <c r="C661" s="79"/>
      <c r="D661" s="79"/>
      <c r="E661" s="79"/>
      <c r="F661" s="79"/>
      <c r="G661" s="80"/>
      <c r="H661" s="80"/>
      <c r="I661" s="80"/>
      <c r="J661" s="79"/>
    </row>
    <row r="662" spans="2:10" x14ac:dyDescent="0.25">
      <c r="B662" s="79"/>
      <c r="C662" s="79"/>
      <c r="D662" s="79"/>
      <c r="E662" s="79"/>
      <c r="F662" s="79"/>
      <c r="G662" s="80"/>
      <c r="H662" s="80"/>
      <c r="I662" s="80"/>
      <c r="J662" s="79"/>
    </row>
    <row r="663" spans="2:10" x14ac:dyDescent="0.25">
      <c r="B663" s="79"/>
      <c r="C663" s="79"/>
      <c r="D663" s="79"/>
      <c r="E663" s="79"/>
      <c r="F663" s="79"/>
      <c r="G663" s="80"/>
      <c r="H663" s="80"/>
      <c r="I663" s="80"/>
      <c r="J663" s="79"/>
    </row>
    <row r="664" spans="2:10" x14ac:dyDescent="0.25">
      <c r="B664" s="79"/>
      <c r="C664" s="79"/>
      <c r="D664" s="79"/>
      <c r="E664" s="79"/>
      <c r="F664" s="79"/>
      <c r="G664" s="80"/>
      <c r="H664" s="80"/>
      <c r="I664" s="80"/>
      <c r="J664" s="79"/>
    </row>
    <row r="665" spans="2:10" x14ac:dyDescent="0.25">
      <c r="B665" s="79"/>
      <c r="C665" s="79"/>
      <c r="D665" s="79"/>
      <c r="E665" s="79"/>
      <c r="F665" s="79"/>
      <c r="G665" s="80"/>
      <c r="H665" s="80"/>
      <c r="I665" s="80"/>
      <c r="J665" s="79"/>
    </row>
    <row r="666" spans="2:10" x14ac:dyDescent="0.25">
      <c r="B666" s="79"/>
      <c r="C666" s="79"/>
      <c r="D666" s="79"/>
      <c r="E666" s="79"/>
      <c r="F666" s="79"/>
      <c r="G666" s="80"/>
      <c r="H666" s="80"/>
      <c r="I666" s="80"/>
      <c r="J666" s="79"/>
    </row>
    <row r="667" spans="2:10" x14ac:dyDescent="0.25">
      <c r="B667" s="79"/>
      <c r="C667" s="79"/>
      <c r="D667" s="79"/>
      <c r="E667" s="79"/>
      <c r="F667" s="79"/>
      <c r="G667" s="80"/>
      <c r="H667" s="80"/>
      <c r="I667" s="80"/>
      <c r="J667" s="79"/>
    </row>
    <row r="668" spans="2:10" x14ac:dyDescent="0.25">
      <c r="B668" s="79"/>
      <c r="C668" s="79"/>
      <c r="D668" s="79"/>
      <c r="E668" s="79"/>
      <c r="F668" s="79"/>
      <c r="G668" s="80"/>
      <c r="H668" s="80"/>
      <c r="I668" s="80"/>
      <c r="J668" s="79"/>
    </row>
    <row r="669" spans="2:10" x14ac:dyDescent="0.25">
      <c r="B669" s="79"/>
      <c r="C669" s="79"/>
      <c r="D669" s="79"/>
      <c r="E669" s="79"/>
      <c r="F669" s="79"/>
      <c r="G669" s="80"/>
      <c r="H669" s="80"/>
      <c r="I669" s="80"/>
      <c r="J669" s="79"/>
    </row>
    <row r="670" spans="2:10" x14ac:dyDescent="0.25">
      <c r="B670" s="79"/>
      <c r="C670" s="79"/>
      <c r="D670" s="79"/>
      <c r="E670" s="79"/>
      <c r="F670" s="79"/>
      <c r="G670" s="80"/>
      <c r="H670" s="80"/>
      <c r="I670" s="80"/>
      <c r="J670" s="79"/>
    </row>
    <row r="671" spans="2:10" x14ac:dyDescent="0.25">
      <c r="B671" s="79"/>
      <c r="C671" s="79"/>
      <c r="D671" s="79"/>
      <c r="E671" s="79"/>
      <c r="F671" s="79"/>
      <c r="G671" s="80"/>
      <c r="H671" s="80"/>
      <c r="I671" s="80"/>
      <c r="J671" s="79"/>
    </row>
    <row r="672" spans="2:10" x14ac:dyDescent="0.25">
      <c r="B672" s="79"/>
      <c r="C672" s="79"/>
      <c r="D672" s="79"/>
      <c r="E672" s="79"/>
      <c r="F672" s="79"/>
      <c r="G672" s="80"/>
      <c r="H672" s="80"/>
      <c r="I672" s="80"/>
      <c r="J672" s="79"/>
    </row>
    <row r="673" spans="2:10" x14ac:dyDescent="0.25">
      <c r="B673" s="79"/>
      <c r="C673" s="79"/>
      <c r="D673" s="79"/>
      <c r="E673" s="79"/>
      <c r="F673" s="79"/>
      <c r="G673" s="80"/>
      <c r="H673" s="80"/>
      <c r="I673" s="80"/>
      <c r="J673" s="79"/>
    </row>
    <row r="674" spans="2:10" x14ac:dyDescent="0.25">
      <c r="B674" s="79"/>
      <c r="C674" s="79"/>
      <c r="D674" s="79"/>
      <c r="E674" s="79"/>
      <c r="F674" s="79"/>
      <c r="G674" s="80"/>
      <c r="H674" s="80"/>
      <c r="I674" s="80"/>
      <c r="J674" s="79"/>
    </row>
    <row r="675" spans="2:10" x14ac:dyDescent="0.25">
      <c r="B675" s="79"/>
      <c r="C675" s="79"/>
      <c r="D675" s="79"/>
      <c r="E675" s="79"/>
      <c r="F675" s="79"/>
      <c r="G675" s="80"/>
      <c r="H675" s="80"/>
      <c r="I675" s="80"/>
      <c r="J675" s="79"/>
    </row>
    <row r="676" spans="2:10" x14ac:dyDescent="0.25">
      <c r="B676" s="79"/>
      <c r="C676" s="79"/>
      <c r="D676" s="79"/>
      <c r="E676" s="79"/>
      <c r="F676" s="79"/>
      <c r="G676" s="80"/>
      <c r="H676" s="80"/>
      <c r="I676" s="80"/>
      <c r="J676" s="79"/>
    </row>
    <row r="677" spans="2:10" x14ac:dyDescent="0.25">
      <c r="B677" s="79"/>
      <c r="C677" s="79"/>
      <c r="D677" s="79"/>
      <c r="E677" s="79"/>
      <c r="F677" s="79"/>
      <c r="G677" s="80"/>
      <c r="H677" s="80"/>
      <c r="I677" s="80"/>
      <c r="J677" s="79"/>
    </row>
    <row r="678" spans="2:10" x14ac:dyDescent="0.25">
      <c r="B678" s="79"/>
      <c r="C678" s="79"/>
      <c r="D678" s="79"/>
      <c r="E678" s="79"/>
      <c r="F678" s="79"/>
      <c r="G678" s="80"/>
      <c r="H678" s="80"/>
      <c r="I678" s="80"/>
      <c r="J678" s="79"/>
    </row>
    <row r="679" spans="2:10" x14ac:dyDescent="0.25">
      <c r="B679" s="79"/>
      <c r="C679" s="79"/>
      <c r="D679" s="79"/>
      <c r="E679" s="79"/>
      <c r="F679" s="79"/>
      <c r="G679" s="80"/>
      <c r="H679" s="80"/>
      <c r="I679" s="80"/>
      <c r="J679" s="79"/>
    </row>
    <row r="680" spans="2:10" x14ac:dyDescent="0.25">
      <c r="B680" s="79"/>
      <c r="C680" s="79"/>
      <c r="D680" s="79"/>
      <c r="E680" s="79"/>
      <c r="F680" s="79"/>
      <c r="G680" s="80"/>
      <c r="H680" s="80"/>
      <c r="I680" s="80"/>
      <c r="J680" s="79"/>
    </row>
    <row r="681" spans="2:10" x14ac:dyDescent="0.25">
      <c r="B681" s="79"/>
      <c r="C681" s="79"/>
      <c r="D681" s="79"/>
      <c r="E681" s="79"/>
      <c r="F681" s="79"/>
      <c r="G681" s="80"/>
      <c r="H681" s="80"/>
      <c r="I681" s="80"/>
      <c r="J681" s="79"/>
    </row>
    <row r="682" spans="2:10" x14ac:dyDescent="0.25">
      <c r="B682" s="79"/>
      <c r="C682" s="79"/>
      <c r="D682" s="79"/>
      <c r="E682" s="79"/>
      <c r="F682" s="79"/>
      <c r="G682" s="80"/>
      <c r="H682" s="80"/>
      <c r="I682" s="80"/>
      <c r="J682" s="79"/>
    </row>
    <row r="683" spans="2:10" x14ac:dyDescent="0.25">
      <c r="B683" s="79"/>
      <c r="C683" s="79"/>
      <c r="D683" s="79"/>
      <c r="E683" s="79"/>
      <c r="F683" s="79"/>
      <c r="G683" s="80"/>
      <c r="H683" s="80"/>
      <c r="I683" s="80"/>
      <c r="J683" s="79"/>
    </row>
    <row r="684" spans="2:10" x14ac:dyDescent="0.25">
      <c r="B684" s="79"/>
      <c r="C684" s="79"/>
      <c r="D684" s="79"/>
      <c r="E684" s="79"/>
      <c r="F684" s="79"/>
      <c r="G684" s="80"/>
      <c r="H684" s="80"/>
      <c r="I684" s="80"/>
      <c r="J684" s="79"/>
    </row>
    <row r="685" spans="2:10" x14ac:dyDescent="0.25">
      <c r="B685" s="79"/>
      <c r="C685" s="79"/>
      <c r="D685" s="79"/>
      <c r="E685" s="79"/>
      <c r="F685" s="79"/>
      <c r="G685" s="80"/>
      <c r="H685" s="80"/>
      <c r="I685" s="80"/>
      <c r="J685" s="79"/>
    </row>
    <row r="686" spans="2:10" x14ac:dyDescent="0.25">
      <c r="B686" s="79"/>
      <c r="C686" s="79"/>
      <c r="D686" s="79"/>
      <c r="E686" s="79"/>
      <c r="F686" s="79"/>
      <c r="G686" s="80"/>
      <c r="H686" s="80"/>
      <c r="I686" s="80"/>
      <c r="J686" s="79"/>
    </row>
    <row r="687" spans="2:10" x14ac:dyDescent="0.25">
      <c r="B687" s="79"/>
      <c r="C687" s="79"/>
      <c r="D687" s="79"/>
      <c r="E687" s="79"/>
      <c r="F687" s="79"/>
      <c r="G687" s="80"/>
      <c r="H687" s="80"/>
      <c r="I687" s="80"/>
      <c r="J687" s="79"/>
    </row>
    <row r="688" spans="2:10" x14ac:dyDescent="0.25">
      <c r="B688" s="79"/>
      <c r="C688" s="79"/>
      <c r="D688" s="79"/>
      <c r="E688" s="79"/>
      <c r="F688" s="79"/>
      <c r="G688" s="80"/>
      <c r="H688" s="80"/>
      <c r="I688" s="80"/>
      <c r="J688" s="79"/>
    </row>
    <row r="689" spans="2:10" x14ac:dyDescent="0.25">
      <c r="B689" s="79"/>
      <c r="C689" s="79"/>
      <c r="D689" s="79"/>
      <c r="E689" s="79"/>
      <c r="F689" s="79"/>
      <c r="G689" s="80"/>
      <c r="H689" s="80"/>
      <c r="I689" s="80"/>
      <c r="J689" s="79"/>
    </row>
    <row r="690" spans="2:10" x14ac:dyDescent="0.25">
      <c r="B690" s="79"/>
      <c r="C690" s="79"/>
      <c r="D690" s="79"/>
      <c r="E690" s="79"/>
      <c r="F690" s="79"/>
      <c r="G690" s="80"/>
      <c r="H690" s="80"/>
      <c r="I690" s="80"/>
      <c r="J690" s="79"/>
    </row>
    <row r="691" spans="2:10" x14ac:dyDescent="0.25">
      <c r="B691" s="79"/>
      <c r="C691" s="79"/>
      <c r="D691" s="79"/>
      <c r="E691" s="79"/>
      <c r="F691" s="79"/>
      <c r="G691" s="80"/>
      <c r="H691" s="80"/>
      <c r="I691" s="80"/>
      <c r="J691" s="79"/>
    </row>
    <row r="692" spans="2:10" x14ac:dyDescent="0.25">
      <c r="B692" s="79"/>
      <c r="C692" s="79"/>
      <c r="D692" s="79"/>
      <c r="E692" s="79"/>
      <c r="F692" s="79"/>
      <c r="G692" s="80"/>
      <c r="H692" s="80"/>
      <c r="I692" s="80"/>
      <c r="J692" s="79"/>
    </row>
    <row r="693" spans="2:10" x14ac:dyDescent="0.25">
      <c r="B693" s="79"/>
      <c r="C693" s="79"/>
      <c r="D693" s="79"/>
      <c r="E693" s="79"/>
      <c r="F693" s="79"/>
      <c r="G693" s="80"/>
      <c r="H693" s="80"/>
      <c r="I693" s="80"/>
      <c r="J693" s="79"/>
    </row>
    <row r="694" spans="2:10" x14ac:dyDescent="0.25">
      <c r="B694" s="79"/>
      <c r="C694" s="79"/>
      <c r="D694" s="79"/>
      <c r="E694" s="79"/>
      <c r="F694" s="79"/>
      <c r="G694" s="80"/>
      <c r="H694" s="80"/>
      <c r="I694" s="80"/>
      <c r="J694" s="79"/>
    </row>
    <row r="695" spans="2:10" x14ac:dyDescent="0.25">
      <c r="B695" s="79"/>
      <c r="C695" s="79"/>
      <c r="D695" s="79"/>
      <c r="E695" s="79"/>
      <c r="F695" s="79"/>
      <c r="G695" s="80"/>
      <c r="H695" s="80"/>
      <c r="I695" s="80"/>
      <c r="J695" s="79"/>
    </row>
    <row r="696" spans="2:10" x14ac:dyDescent="0.25">
      <c r="B696" s="79"/>
      <c r="C696" s="79"/>
      <c r="D696" s="79"/>
      <c r="E696" s="79"/>
      <c r="F696" s="79"/>
      <c r="G696" s="80"/>
      <c r="H696" s="80"/>
      <c r="I696" s="80"/>
      <c r="J696" s="79"/>
    </row>
    <row r="697" spans="2:10" x14ac:dyDescent="0.25">
      <c r="B697" s="79"/>
      <c r="C697" s="79"/>
      <c r="D697" s="79"/>
      <c r="E697" s="79"/>
      <c r="F697" s="79"/>
      <c r="G697" s="80"/>
      <c r="H697" s="80"/>
      <c r="I697" s="80"/>
      <c r="J697" s="79"/>
    </row>
    <row r="698" spans="2:10" x14ac:dyDescent="0.25">
      <c r="B698" s="79"/>
      <c r="C698" s="79"/>
      <c r="D698" s="79"/>
      <c r="E698" s="79"/>
      <c r="F698" s="79"/>
      <c r="G698" s="80"/>
      <c r="H698" s="80"/>
      <c r="I698" s="80"/>
      <c r="J698" s="79"/>
    </row>
    <row r="699" spans="2:10" x14ac:dyDescent="0.25">
      <c r="B699" s="79"/>
      <c r="C699" s="79"/>
      <c r="D699" s="79"/>
      <c r="E699" s="79"/>
      <c r="F699" s="79"/>
      <c r="G699" s="80"/>
      <c r="H699" s="80"/>
      <c r="I699" s="80"/>
      <c r="J699" s="79"/>
    </row>
    <row r="700" spans="2:10" x14ac:dyDescent="0.25">
      <c r="B700" s="79"/>
      <c r="C700" s="79"/>
      <c r="D700" s="79"/>
      <c r="E700" s="79"/>
      <c r="F700" s="79"/>
      <c r="G700" s="80"/>
      <c r="H700" s="80"/>
      <c r="I700" s="80"/>
      <c r="J700" s="79"/>
    </row>
    <row r="701" spans="2:10" x14ac:dyDescent="0.25">
      <c r="B701" s="79"/>
      <c r="C701" s="79"/>
      <c r="D701" s="79"/>
      <c r="E701" s="79"/>
      <c r="F701" s="79"/>
      <c r="G701" s="80"/>
      <c r="H701" s="80"/>
      <c r="I701" s="80"/>
      <c r="J701" s="79"/>
    </row>
    <row r="702" spans="2:10" x14ac:dyDescent="0.25">
      <c r="B702" s="79"/>
      <c r="C702" s="79"/>
      <c r="D702" s="79"/>
      <c r="E702" s="79"/>
      <c r="F702" s="79"/>
      <c r="G702" s="80"/>
      <c r="H702" s="80"/>
      <c r="I702" s="80"/>
      <c r="J702" s="79"/>
    </row>
    <row r="703" spans="2:10" x14ac:dyDescent="0.25">
      <c r="B703" s="79"/>
      <c r="C703" s="79"/>
      <c r="D703" s="79"/>
      <c r="E703" s="79"/>
      <c r="F703" s="79"/>
      <c r="G703" s="80"/>
      <c r="H703" s="80"/>
      <c r="I703" s="80"/>
      <c r="J703" s="79"/>
    </row>
    <row r="704" spans="2:10" x14ac:dyDescent="0.25">
      <c r="B704" s="79"/>
      <c r="C704" s="79"/>
      <c r="D704" s="79"/>
      <c r="E704" s="79"/>
      <c r="F704" s="79"/>
      <c r="G704" s="80"/>
      <c r="H704" s="80"/>
      <c r="I704" s="80"/>
      <c r="J704" s="79"/>
    </row>
    <row r="705" spans="2:10" x14ac:dyDescent="0.25">
      <c r="B705" s="79"/>
      <c r="C705" s="79"/>
      <c r="D705" s="79"/>
      <c r="E705" s="79"/>
      <c r="F705" s="79"/>
      <c r="G705" s="80"/>
      <c r="H705" s="80"/>
      <c r="I705" s="80"/>
      <c r="J705" s="79"/>
    </row>
    <row r="706" spans="2:10" x14ac:dyDescent="0.25">
      <c r="B706" s="79"/>
      <c r="C706" s="79"/>
      <c r="D706" s="79"/>
      <c r="E706" s="79"/>
      <c r="F706" s="79"/>
      <c r="G706" s="80"/>
      <c r="H706" s="80"/>
      <c r="I706" s="80"/>
      <c r="J706" s="79"/>
    </row>
    <row r="707" spans="2:10" x14ac:dyDescent="0.25">
      <c r="B707" s="79"/>
      <c r="C707" s="79"/>
      <c r="D707" s="79"/>
      <c r="E707" s="79"/>
      <c r="F707" s="79"/>
      <c r="G707" s="80"/>
      <c r="H707" s="80"/>
      <c r="I707" s="80"/>
      <c r="J707" s="79"/>
    </row>
    <row r="708" spans="2:10" x14ac:dyDescent="0.25">
      <c r="B708" s="79"/>
      <c r="C708" s="79"/>
      <c r="D708" s="79"/>
      <c r="E708" s="79"/>
      <c r="F708" s="79"/>
      <c r="G708" s="80"/>
      <c r="H708" s="80"/>
      <c r="I708" s="80"/>
      <c r="J708" s="79"/>
    </row>
    <row r="709" spans="2:10" x14ac:dyDescent="0.25">
      <c r="B709" s="79"/>
      <c r="C709" s="79"/>
      <c r="D709" s="79"/>
      <c r="E709" s="79"/>
      <c r="F709" s="79"/>
      <c r="G709" s="80"/>
      <c r="H709" s="80"/>
      <c r="I709" s="80"/>
      <c r="J709" s="79"/>
    </row>
    <row r="710" spans="2:10" x14ac:dyDescent="0.25">
      <c r="B710" s="79"/>
      <c r="C710" s="79"/>
      <c r="D710" s="79"/>
      <c r="E710" s="79"/>
      <c r="F710" s="79"/>
      <c r="G710" s="80"/>
      <c r="H710" s="80"/>
      <c r="I710" s="80"/>
      <c r="J710" s="79"/>
    </row>
    <row r="711" spans="2:10" x14ac:dyDescent="0.25">
      <c r="B711" s="79"/>
      <c r="C711" s="79"/>
      <c r="D711" s="79"/>
      <c r="E711" s="79"/>
      <c r="F711" s="79"/>
      <c r="G711" s="80"/>
      <c r="H711" s="80"/>
      <c r="I711" s="80"/>
      <c r="J711" s="79"/>
    </row>
    <row r="712" spans="2:10" x14ac:dyDescent="0.25">
      <c r="B712" s="79"/>
      <c r="C712" s="79"/>
      <c r="D712" s="79"/>
      <c r="E712" s="79"/>
      <c r="F712" s="79"/>
      <c r="G712" s="80"/>
      <c r="H712" s="80"/>
      <c r="I712" s="80"/>
      <c r="J712" s="79"/>
    </row>
    <row r="713" spans="2:10" x14ac:dyDescent="0.25">
      <c r="B713" s="79"/>
      <c r="C713" s="79"/>
      <c r="D713" s="79"/>
      <c r="E713" s="79"/>
      <c r="F713" s="79"/>
      <c r="G713" s="80"/>
      <c r="H713" s="80"/>
      <c r="I713" s="80"/>
      <c r="J713" s="79"/>
    </row>
    <row r="714" spans="2:10" x14ac:dyDescent="0.25">
      <c r="B714" s="79"/>
      <c r="C714" s="79"/>
      <c r="D714" s="79"/>
      <c r="E714" s="79"/>
      <c r="F714" s="79"/>
      <c r="G714" s="80"/>
      <c r="H714" s="80"/>
      <c r="I714" s="80"/>
      <c r="J714" s="79"/>
    </row>
    <row r="715" spans="2:10" x14ac:dyDescent="0.25">
      <c r="B715" s="79"/>
      <c r="C715" s="79"/>
      <c r="D715" s="79"/>
      <c r="E715" s="79"/>
      <c r="F715" s="79"/>
      <c r="G715" s="80"/>
      <c r="H715" s="80"/>
      <c r="I715" s="80"/>
      <c r="J715" s="79"/>
    </row>
    <row r="716" spans="2:10" x14ac:dyDescent="0.25">
      <c r="B716" s="79"/>
      <c r="C716" s="79"/>
      <c r="D716" s="79"/>
      <c r="E716" s="79"/>
      <c r="F716" s="79"/>
      <c r="G716" s="80"/>
      <c r="H716" s="80"/>
      <c r="I716" s="80"/>
      <c r="J716" s="79"/>
    </row>
    <row r="717" spans="2:10" x14ac:dyDescent="0.25">
      <c r="B717" s="79"/>
      <c r="C717" s="79"/>
      <c r="D717" s="79"/>
      <c r="E717" s="79"/>
      <c r="F717" s="79"/>
      <c r="G717" s="80"/>
      <c r="H717" s="80"/>
      <c r="I717" s="80"/>
      <c r="J717" s="79"/>
    </row>
    <row r="718" spans="2:10" x14ac:dyDescent="0.25">
      <c r="B718" s="79"/>
      <c r="C718" s="79"/>
      <c r="D718" s="79"/>
      <c r="E718" s="79"/>
      <c r="F718" s="79"/>
      <c r="G718" s="80"/>
      <c r="H718" s="80"/>
      <c r="I718" s="80"/>
      <c r="J718" s="79"/>
    </row>
    <row r="719" spans="2:10" x14ac:dyDescent="0.25">
      <c r="B719" s="79"/>
      <c r="C719" s="79"/>
      <c r="D719" s="79"/>
      <c r="E719" s="79"/>
      <c r="F719" s="79"/>
      <c r="G719" s="80"/>
      <c r="H719" s="80"/>
      <c r="I719" s="80"/>
      <c r="J719" s="79"/>
    </row>
    <row r="720" spans="2:10" x14ac:dyDescent="0.25">
      <c r="B720" s="79"/>
      <c r="C720" s="79"/>
      <c r="D720" s="79"/>
      <c r="E720" s="79"/>
      <c r="F720" s="79"/>
      <c r="G720" s="80"/>
      <c r="H720" s="80"/>
      <c r="I720" s="80"/>
      <c r="J720" s="79"/>
    </row>
    <row r="721" spans="2:10" x14ac:dyDescent="0.25">
      <c r="B721" s="79"/>
      <c r="C721" s="79"/>
      <c r="D721" s="79"/>
      <c r="E721" s="79"/>
      <c r="F721" s="79"/>
      <c r="G721" s="80"/>
      <c r="H721" s="80"/>
      <c r="I721" s="80"/>
      <c r="J721" s="79"/>
    </row>
    <row r="722" spans="2:10" x14ac:dyDescent="0.25">
      <c r="B722" s="79"/>
      <c r="C722" s="79"/>
      <c r="D722" s="79"/>
      <c r="E722" s="79"/>
      <c r="F722" s="79"/>
      <c r="G722" s="80"/>
      <c r="H722" s="80"/>
      <c r="I722" s="80"/>
      <c r="J722" s="79"/>
    </row>
    <row r="723" spans="2:10" x14ac:dyDescent="0.25">
      <c r="B723" s="79"/>
      <c r="C723" s="79"/>
      <c r="D723" s="79"/>
      <c r="E723" s="79"/>
      <c r="F723" s="79"/>
      <c r="G723" s="80"/>
      <c r="H723" s="80"/>
      <c r="I723" s="80"/>
      <c r="J723" s="79"/>
    </row>
    <row r="724" spans="2:10" x14ac:dyDescent="0.25">
      <c r="B724" s="79"/>
      <c r="C724" s="79"/>
      <c r="D724" s="79"/>
      <c r="E724" s="79"/>
      <c r="F724" s="79"/>
      <c r="G724" s="80"/>
      <c r="H724" s="80"/>
      <c r="I724" s="80"/>
      <c r="J724" s="79"/>
    </row>
    <row r="725" spans="2:10" x14ac:dyDescent="0.25">
      <c r="B725" s="79"/>
      <c r="C725" s="79"/>
      <c r="D725" s="79"/>
      <c r="E725" s="79"/>
      <c r="F725" s="79"/>
      <c r="G725" s="80"/>
      <c r="H725" s="80"/>
      <c r="I725" s="80"/>
      <c r="J725" s="79"/>
    </row>
    <row r="726" spans="2:10" x14ac:dyDescent="0.25">
      <c r="B726" s="79"/>
      <c r="C726" s="79"/>
      <c r="D726" s="79"/>
      <c r="E726" s="79"/>
      <c r="F726" s="79"/>
      <c r="G726" s="80"/>
      <c r="H726" s="80"/>
      <c r="I726" s="80"/>
      <c r="J726" s="79"/>
    </row>
    <row r="727" spans="2:10" x14ac:dyDescent="0.25">
      <c r="B727" s="79"/>
      <c r="C727" s="79"/>
      <c r="D727" s="79"/>
      <c r="E727" s="79"/>
      <c r="F727" s="79"/>
      <c r="G727" s="80"/>
      <c r="H727" s="80"/>
      <c r="I727" s="80"/>
      <c r="J727" s="79"/>
    </row>
    <row r="728" spans="2:10" x14ac:dyDescent="0.25">
      <c r="B728" s="79"/>
      <c r="C728" s="79"/>
      <c r="D728" s="79"/>
      <c r="E728" s="79"/>
      <c r="F728" s="79"/>
      <c r="G728" s="80"/>
      <c r="H728" s="80"/>
      <c r="I728" s="80"/>
      <c r="J728" s="79"/>
    </row>
    <row r="729" spans="2:10" x14ac:dyDescent="0.25">
      <c r="B729" s="79"/>
      <c r="C729" s="79"/>
      <c r="D729" s="79"/>
      <c r="E729" s="79"/>
      <c r="F729" s="79"/>
      <c r="G729" s="80"/>
      <c r="H729" s="80"/>
      <c r="I729" s="80"/>
      <c r="J729" s="79"/>
    </row>
    <row r="730" spans="2:10" x14ac:dyDescent="0.25">
      <c r="B730" s="79"/>
      <c r="C730" s="79"/>
      <c r="D730" s="79"/>
      <c r="E730" s="79"/>
      <c r="F730" s="79"/>
      <c r="G730" s="80"/>
      <c r="H730" s="80"/>
      <c r="I730" s="80"/>
      <c r="J730" s="79"/>
    </row>
    <row r="731" spans="2:10" x14ac:dyDescent="0.25">
      <c r="B731" s="79"/>
      <c r="C731" s="79"/>
      <c r="D731" s="79"/>
      <c r="E731" s="79"/>
      <c r="F731" s="79"/>
      <c r="G731" s="80"/>
      <c r="H731" s="80"/>
      <c r="I731" s="80"/>
      <c r="J731" s="79"/>
    </row>
    <row r="732" spans="2:10" x14ac:dyDescent="0.25">
      <c r="B732" s="79"/>
      <c r="C732" s="79"/>
      <c r="D732" s="79"/>
      <c r="E732" s="79"/>
      <c r="F732" s="79"/>
      <c r="G732" s="80"/>
      <c r="H732" s="80"/>
      <c r="I732" s="80"/>
      <c r="J732" s="79"/>
    </row>
    <row r="733" spans="2:10" x14ac:dyDescent="0.25">
      <c r="B733" s="79"/>
      <c r="C733" s="79"/>
      <c r="D733" s="79"/>
      <c r="E733" s="79"/>
      <c r="F733" s="79"/>
      <c r="G733" s="80"/>
      <c r="H733" s="80"/>
      <c r="I733" s="80"/>
      <c r="J733" s="79"/>
    </row>
    <row r="734" spans="2:10" x14ac:dyDescent="0.25">
      <c r="B734" s="79"/>
      <c r="C734" s="79"/>
      <c r="D734" s="79"/>
      <c r="E734" s="79"/>
      <c r="F734" s="79"/>
      <c r="G734" s="80"/>
      <c r="H734" s="80"/>
      <c r="I734" s="80"/>
      <c r="J734" s="79"/>
    </row>
    <row r="735" spans="2:10" x14ac:dyDescent="0.25">
      <c r="B735" s="79"/>
      <c r="C735" s="79"/>
      <c r="D735" s="79"/>
      <c r="E735" s="79"/>
      <c r="F735" s="79"/>
      <c r="G735" s="80"/>
      <c r="H735" s="80"/>
      <c r="I735" s="80"/>
      <c r="J735" s="79"/>
    </row>
    <row r="736" spans="2:10" x14ac:dyDescent="0.25">
      <c r="B736" s="79"/>
      <c r="C736" s="79"/>
      <c r="D736" s="79"/>
      <c r="E736" s="79"/>
      <c r="F736" s="79"/>
      <c r="G736" s="80"/>
      <c r="H736" s="80"/>
      <c r="I736" s="80"/>
      <c r="J736" s="79"/>
    </row>
    <row r="737" spans="2:10" x14ac:dyDescent="0.25">
      <c r="B737" s="79"/>
      <c r="C737" s="79"/>
      <c r="D737" s="79"/>
      <c r="E737" s="79"/>
      <c r="F737" s="79"/>
      <c r="G737" s="80"/>
      <c r="H737" s="80"/>
      <c r="I737" s="80"/>
      <c r="J737" s="79"/>
    </row>
    <row r="738" spans="2:10" x14ac:dyDescent="0.25">
      <c r="B738" s="79"/>
      <c r="C738" s="79"/>
      <c r="D738" s="79"/>
      <c r="E738" s="79"/>
      <c r="F738" s="79"/>
      <c r="G738" s="80"/>
      <c r="H738" s="80"/>
      <c r="I738" s="80"/>
      <c r="J738" s="79"/>
    </row>
    <row r="739" spans="2:10" x14ac:dyDescent="0.25">
      <c r="B739" s="79"/>
      <c r="C739" s="79"/>
      <c r="D739" s="79"/>
      <c r="E739" s="79"/>
      <c r="F739" s="79"/>
      <c r="G739" s="80"/>
      <c r="H739" s="80"/>
      <c r="I739" s="80"/>
      <c r="J739" s="79"/>
    </row>
    <row r="740" spans="2:10" x14ac:dyDescent="0.25">
      <c r="B740" s="79"/>
      <c r="C740" s="79"/>
      <c r="D740" s="79"/>
      <c r="E740" s="79"/>
      <c r="F740" s="79"/>
      <c r="G740" s="80"/>
      <c r="H740" s="80"/>
      <c r="I740" s="80"/>
      <c r="J740" s="79"/>
    </row>
    <row r="741" spans="2:10" x14ac:dyDescent="0.25">
      <c r="B741" s="79"/>
      <c r="C741" s="79"/>
      <c r="D741" s="79"/>
      <c r="E741" s="79"/>
      <c r="F741" s="79"/>
      <c r="G741" s="80"/>
      <c r="H741" s="80"/>
      <c r="I741" s="80"/>
      <c r="J741" s="79"/>
    </row>
    <row r="742" spans="2:10" x14ac:dyDescent="0.25">
      <c r="B742" s="79"/>
      <c r="C742" s="79"/>
      <c r="D742" s="79"/>
      <c r="E742" s="79"/>
      <c r="F742" s="79"/>
      <c r="G742" s="80"/>
      <c r="H742" s="80"/>
      <c r="I742" s="80"/>
      <c r="J742" s="79"/>
    </row>
    <row r="743" spans="2:10" x14ac:dyDescent="0.25">
      <c r="B743" s="79"/>
      <c r="C743" s="79"/>
      <c r="D743" s="79"/>
      <c r="E743" s="79"/>
      <c r="F743" s="79"/>
      <c r="G743" s="80"/>
      <c r="H743" s="80"/>
      <c r="I743" s="80"/>
      <c r="J743" s="79"/>
    </row>
    <row r="744" spans="2:10" x14ac:dyDescent="0.25">
      <c r="B744" s="79"/>
      <c r="C744" s="79"/>
      <c r="D744" s="79"/>
      <c r="E744" s="79"/>
      <c r="F744" s="79"/>
      <c r="G744" s="80"/>
      <c r="H744" s="80"/>
      <c r="I744" s="80"/>
      <c r="J744" s="79"/>
    </row>
    <row r="745" spans="2:10" x14ac:dyDescent="0.25">
      <c r="B745" s="79"/>
      <c r="C745" s="79"/>
      <c r="D745" s="79"/>
      <c r="E745" s="79"/>
      <c r="F745" s="79"/>
      <c r="G745" s="80"/>
      <c r="H745" s="80"/>
      <c r="I745" s="80"/>
      <c r="J745" s="79"/>
    </row>
    <row r="746" spans="2:10" x14ac:dyDescent="0.25">
      <c r="B746" s="79"/>
      <c r="C746" s="79"/>
      <c r="D746" s="79"/>
      <c r="E746" s="79"/>
      <c r="F746" s="79"/>
      <c r="G746" s="80"/>
      <c r="H746" s="80"/>
      <c r="I746" s="80"/>
      <c r="J746" s="79"/>
    </row>
    <row r="747" spans="2:10" x14ac:dyDescent="0.25">
      <c r="B747" s="79"/>
      <c r="C747" s="79"/>
      <c r="D747" s="79"/>
      <c r="E747" s="79"/>
      <c r="F747" s="79"/>
      <c r="G747" s="80"/>
      <c r="H747" s="80"/>
      <c r="I747" s="80"/>
      <c r="J747" s="79"/>
    </row>
    <row r="748" spans="2:10" x14ac:dyDescent="0.25">
      <c r="B748" s="79"/>
      <c r="C748" s="79"/>
      <c r="D748" s="79"/>
      <c r="E748" s="79"/>
      <c r="F748" s="79"/>
      <c r="G748" s="80"/>
      <c r="H748" s="80"/>
      <c r="I748" s="80"/>
      <c r="J748" s="79"/>
    </row>
    <row r="749" spans="2:10" x14ac:dyDescent="0.25">
      <c r="B749" s="79"/>
      <c r="C749" s="79"/>
      <c r="D749" s="79"/>
      <c r="E749" s="79"/>
      <c r="F749" s="79"/>
      <c r="G749" s="80"/>
      <c r="H749" s="80"/>
      <c r="I749" s="80"/>
      <c r="J749" s="79"/>
    </row>
    <row r="750" spans="2:10" x14ac:dyDescent="0.25">
      <c r="B750" s="79"/>
      <c r="C750" s="79"/>
      <c r="D750" s="79"/>
      <c r="E750" s="79"/>
      <c r="F750" s="79"/>
      <c r="G750" s="80"/>
      <c r="H750" s="80"/>
      <c r="I750" s="80"/>
      <c r="J750" s="79"/>
    </row>
    <row r="751" spans="2:10" x14ac:dyDescent="0.25">
      <c r="B751" s="79"/>
      <c r="C751" s="79"/>
      <c r="D751" s="79"/>
      <c r="E751" s="79"/>
      <c r="F751" s="79"/>
      <c r="G751" s="80"/>
      <c r="H751" s="80"/>
      <c r="I751" s="80"/>
      <c r="J751" s="79"/>
    </row>
    <row r="752" spans="2:10" x14ac:dyDescent="0.25">
      <c r="B752" s="79"/>
      <c r="C752" s="79"/>
      <c r="D752" s="79"/>
      <c r="E752" s="79"/>
      <c r="F752" s="79"/>
      <c r="G752" s="80"/>
      <c r="H752" s="80"/>
      <c r="I752" s="80"/>
      <c r="J752" s="79"/>
    </row>
    <row r="753" spans="2:10" x14ac:dyDescent="0.25">
      <c r="B753" s="79"/>
      <c r="C753" s="79"/>
      <c r="D753" s="79"/>
      <c r="E753" s="79"/>
      <c r="F753" s="79"/>
      <c r="G753" s="80"/>
      <c r="H753" s="80"/>
      <c r="I753" s="80"/>
      <c r="J753" s="79"/>
    </row>
    <row r="754" spans="2:10" x14ac:dyDescent="0.25">
      <c r="B754" s="79"/>
      <c r="C754" s="79"/>
      <c r="D754" s="79"/>
      <c r="E754" s="79"/>
      <c r="F754" s="79"/>
      <c r="G754" s="80"/>
      <c r="H754" s="80"/>
      <c r="I754" s="80"/>
      <c r="J754" s="79"/>
    </row>
    <row r="755" spans="2:10" x14ac:dyDescent="0.25">
      <c r="B755" s="79"/>
      <c r="C755" s="79"/>
      <c r="D755" s="79"/>
      <c r="E755" s="79"/>
      <c r="F755" s="79"/>
      <c r="G755" s="80"/>
      <c r="H755" s="80"/>
      <c r="I755" s="80"/>
      <c r="J755" s="79"/>
    </row>
    <row r="756" spans="2:10" x14ac:dyDescent="0.25">
      <c r="B756" s="79"/>
      <c r="C756" s="79"/>
      <c r="D756" s="79"/>
      <c r="E756" s="79"/>
      <c r="F756" s="79"/>
      <c r="G756" s="80"/>
      <c r="H756" s="80"/>
      <c r="I756" s="80"/>
      <c r="J756" s="79"/>
    </row>
    <row r="757" spans="2:10" x14ac:dyDescent="0.25">
      <c r="B757" s="79"/>
      <c r="C757" s="79"/>
      <c r="D757" s="79"/>
      <c r="E757" s="79"/>
      <c r="F757" s="79"/>
      <c r="G757" s="80"/>
      <c r="H757" s="80"/>
      <c r="I757" s="80"/>
      <c r="J757" s="79"/>
    </row>
    <row r="758" spans="2:10" x14ac:dyDescent="0.25">
      <c r="B758" s="79"/>
      <c r="C758" s="79"/>
      <c r="D758" s="79"/>
      <c r="E758" s="79"/>
      <c r="F758" s="79"/>
      <c r="G758" s="80"/>
      <c r="H758" s="80"/>
      <c r="I758" s="80"/>
      <c r="J758" s="79"/>
    </row>
    <row r="759" spans="2:10" x14ac:dyDescent="0.25">
      <c r="B759" s="79"/>
      <c r="C759" s="79"/>
      <c r="D759" s="79"/>
      <c r="E759" s="79"/>
      <c r="F759" s="79"/>
      <c r="G759" s="80"/>
      <c r="H759" s="80"/>
      <c r="I759" s="80"/>
      <c r="J759" s="79"/>
    </row>
    <row r="760" spans="2:10" x14ac:dyDescent="0.25">
      <c r="B760" s="79"/>
      <c r="C760" s="79"/>
      <c r="D760" s="79"/>
      <c r="E760" s="79"/>
      <c r="F760" s="79"/>
      <c r="G760" s="80"/>
      <c r="H760" s="80"/>
      <c r="I760" s="80"/>
      <c r="J760" s="79"/>
    </row>
    <row r="761" spans="2:10" x14ac:dyDescent="0.25">
      <c r="B761" s="79"/>
      <c r="C761" s="79"/>
      <c r="D761" s="79"/>
      <c r="E761" s="79"/>
      <c r="F761" s="79"/>
      <c r="G761" s="80"/>
      <c r="H761" s="80"/>
      <c r="I761" s="80"/>
      <c r="J761" s="79"/>
    </row>
    <row r="762" spans="2:10" x14ac:dyDescent="0.25">
      <c r="B762" s="79"/>
      <c r="C762" s="79"/>
      <c r="D762" s="79"/>
      <c r="E762" s="79"/>
      <c r="F762" s="79"/>
      <c r="G762" s="80"/>
      <c r="H762" s="80"/>
      <c r="I762" s="80"/>
      <c r="J762" s="79"/>
    </row>
    <row r="763" spans="2:10" x14ac:dyDescent="0.25">
      <c r="B763" s="79"/>
      <c r="C763" s="79"/>
      <c r="D763" s="79"/>
      <c r="E763" s="79"/>
      <c r="F763" s="79"/>
      <c r="G763" s="80"/>
      <c r="H763" s="80"/>
      <c r="I763" s="80"/>
      <c r="J763" s="79"/>
    </row>
    <row r="764" spans="2:10" x14ac:dyDescent="0.25">
      <c r="B764" s="79"/>
      <c r="C764" s="79"/>
      <c r="D764" s="79"/>
      <c r="E764" s="79"/>
      <c r="F764" s="79"/>
      <c r="G764" s="80"/>
      <c r="H764" s="80"/>
      <c r="I764" s="80"/>
      <c r="J764" s="79"/>
    </row>
    <row r="765" spans="2:10" x14ac:dyDescent="0.25">
      <c r="B765" s="79"/>
      <c r="C765" s="79"/>
      <c r="D765" s="79"/>
      <c r="E765" s="79"/>
      <c r="F765" s="79"/>
      <c r="G765" s="80"/>
      <c r="H765" s="80"/>
      <c r="I765" s="80"/>
      <c r="J765" s="79"/>
    </row>
    <row r="766" spans="2:10" x14ac:dyDescent="0.25">
      <c r="B766" s="79"/>
      <c r="C766" s="79"/>
      <c r="D766" s="79"/>
      <c r="E766" s="79"/>
      <c r="F766" s="79"/>
      <c r="G766" s="80"/>
      <c r="H766" s="80"/>
      <c r="I766" s="80"/>
      <c r="J766" s="79"/>
    </row>
    <row r="767" spans="2:10" x14ac:dyDescent="0.25">
      <c r="B767" s="79"/>
      <c r="C767" s="79"/>
      <c r="D767" s="79"/>
      <c r="E767" s="79"/>
      <c r="F767" s="79"/>
      <c r="G767" s="80"/>
      <c r="H767" s="80"/>
      <c r="I767" s="80"/>
      <c r="J767" s="79"/>
    </row>
    <row r="768" spans="2:10" x14ac:dyDescent="0.25">
      <c r="B768" s="79"/>
      <c r="C768" s="79"/>
      <c r="D768" s="79"/>
      <c r="E768" s="79"/>
      <c r="F768" s="79"/>
      <c r="G768" s="80"/>
      <c r="H768" s="80"/>
      <c r="I768" s="80"/>
      <c r="J768" s="79"/>
    </row>
    <row r="769" spans="2:10" x14ac:dyDescent="0.25">
      <c r="B769" s="79"/>
      <c r="C769" s="79"/>
      <c r="D769" s="79"/>
      <c r="E769" s="79"/>
      <c r="F769" s="79"/>
      <c r="G769" s="80"/>
      <c r="H769" s="80"/>
      <c r="I769" s="80"/>
      <c r="J769" s="79"/>
    </row>
    <row r="770" spans="2:10" x14ac:dyDescent="0.25">
      <c r="B770" s="79"/>
      <c r="C770" s="79"/>
      <c r="D770" s="79"/>
      <c r="E770" s="79"/>
      <c r="F770" s="79"/>
      <c r="G770" s="80"/>
      <c r="H770" s="80"/>
      <c r="I770" s="80"/>
      <c r="J770" s="79"/>
    </row>
    <row r="771" spans="2:10" x14ac:dyDescent="0.25">
      <c r="B771" s="79"/>
      <c r="C771" s="79"/>
      <c r="D771" s="79"/>
      <c r="E771" s="79"/>
      <c r="F771" s="79"/>
      <c r="G771" s="80"/>
      <c r="H771" s="80"/>
      <c r="I771" s="80"/>
      <c r="J771" s="79"/>
    </row>
    <row r="772" spans="2:10" x14ac:dyDescent="0.25">
      <c r="B772" s="79"/>
      <c r="C772" s="79"/>
      <c r="D772" s="79"/>
      <c r="E772" s="79"/>
      <c r="F772" s="79"/>
      <c r="G772" s="80"/>
      <c r="H772" s="80"/>
      <c r="I772" s="80"/>
      <c r="J772" s="79"/>
    </row>
    <row r="773" spans="2:10" x14ac:dyDescent="0.25">
      <c r="B773" s="79"/>
      <c r="C773" s="79"/>
      <c r="D773" s="79"/>
      <c r="E773" s="79"/>
      <c r="F773" s="79"/>
      <c r="G773" s="80"/>
      <c r="H773" s="80"/>
      <c r="I773" s="80"/>
      <c r="J773" s="79"/>
    </row>
    <row r="774" spans="2:10" x14ac:dyDescent="0.25">
      <c r="B774" s="79"/>
      <c r="C774" s="79"/>
      <c r="D774" s="79"/>
      <c r="E774" s="79"/>
      <c r="F774" s="79"/>
      <c r="G774" s="80"/>
      <c r="H774" s="80"/>
      <c r="I774" s="80"/>
      <c r="J774" s="79"/>
    </row>
    <row r="775" spans="2:10" x14ac:dyDescent="0.25">
      <c r="B775" s="79"/>
      <c r="C775" s="79"/>
      <c r="D775" s="79"/>
      <c r="E775" s="79"/>
      <c r="F775" s="79"/>
      <c r="G775" s="80"/>
      <c r="H775" s="80"/>
      <c r="I775" s="80"/>
      <c r="J775" s="79"/>
    </row>
    <row r="776" spans="2:10" x14ac:dyDescent="0.25">
      <c r="B776" s="79"/>
      <c r="C776" s="79"/>
      <c r="D776" s="79"/>
      <c r="E776" s="79"/>
      <c r="F776" s="79"/>
      <c r="G776" s="80"/>
      <c r="H776" s="80"/>
      <c r="I776" s="80"/>
      <c r="J776" s="79"/>
    </row>
    <row r="777" spans="2:10" x14ac:dyDescent="0.25">
      <c r="B777" s="79"/>
      <c r="C777" s="79"/>
      <c r="D777" s="79"/>
      <c r="E777" s="79"/>
      <c r="F777" s="79"/>
      <c r="G777" s="80"/>
      <c r="H777" s="80"/>
      <c r="I777" s="80"/>
      <c r="J777" s="79"/>
    </row>
    <row r="778" spans="2:10" x14ac:dyDescent="0.25">
      <c r="B778" s="79"/>
      <c r="C778" s="79"/>
      <c r="D778" s="79"/>
      <c r="E778" s="79"/>
      <c r="F778" s="79"/>
      <c r="G778" s="80"/>
      <c r="H778" s="80"/>
      <c r="I778" s="80"/>
      <c r="J778" s="79"/>
    </row>
    <row r="779" spans="2:10" x14ac:dyDescent="0.25">
      <c r="B779" s="79"/>
      <c r="C779" s="79"/>
      <c r="D779" s="79"/>
      <c r="E779" s="79"/>
      <c r="F779" s="79"/>
      <c r="G779" s="80"/>
      <c r="H779" s="80"/>
      <c r="I779" s="80"/>
      <c r="J779" s="79"/>
    </row>
    <row r="780" spans="2:10" x14ac:dyDescent="0.25">
      <c r="B780" s="79"/>
      <c r="C780" s="79"/>
      <c r="D780" s="79"/>
      <c r="E780" s="79"/>
      <c r="F780" s="79"/>
      <c r="G780" s="80"/>
      <c r="H780" s="80"/>
      <c r="I780" s="80"/>
      <c r="J780" s="79"/>
    </row>
    <row r="781" spans="2:10" x14ac:dyDescent="0.25">
      <c r="B781" s="79"/>
      <c r="C781" s="79"/>
      <c r="D781" s="79"/>
      <c r="E781" s="79"/>
      <c r="F781" s="79"/>
      <c r="G781" s="80"/>
      <c r="H781" s="80"/>
      <c r="I781" s="80"/>
      <c r="J781" s="79"/>
    </row>
    <row r="782" spans="2:10" x14ac:dyDescent="0.25">
      <c r="B782" s="79"/>
      <c r="C782" s="79"/>
      <c r="D782" s="79"/>
      <c r="E782" s="79"/>
      <c r="F782" s="79"/>
      <c r="G782" s="80"/>
      <c r="H782" s="80"/>
      <c r="I782" s="80"/>
      <c r="J782" s="79"/>
    </row>
    <row r="783" spans="2:10" x14ac:dyDescent="0.25">
      <c r="B783" s="79"/>
      <c r="C783" s="79"/>
      <c r="D783" s="79"/>
      <c r="E783" s="79"/>
      <c r="F783" s="79"/>
      <c r="G783" s="80"/>
      <c r="H783" s="80"/>
      <c r="I783" s="80"/>
      <c r="J783" s="79"/>
    </row>
    <row r="784" spans="2:10" x14ac:dyDescent="0.25">
      <c r="B784" s="79"/>
      <c r="C784" s="79"/>
      <c r="D784" s="79"/>
      <c r="E784" s="79"/>
      <c r="F784" s="79"/>
      <c r="G784" s="80"/>
      <c r="H784" s="80"/>
      <c r="I784" s="80"/>
      <c r="J784" s="79"/>
    </row>
    <row r="785" spans="2:10" x14ac:dyDescent="0.25">
      <c r="B785" s="79"/>
      <c r="C785" s="79"/>
      <c r="D785" s="79"/>
      <c r="E785" s="79"/>
      <c r="F785" s="79"/>
      <c r="G785" s="80"/>
      <c r="H785" s="80"/>
      <c r="I785" s="80"/>
      <c r="J785" s="79"/>
    </row>
    <row r="786" spans="2:10" x14ac:dyDescent="0.25">
      <c r="B786" s="79"/>
      <c r="C786" s="79"/>
      <c r="D786" s="79"/>
      <c r="E786" s="79"/>
      <c r="F786" s="79"/>
      <c r="G786" s="80"/>
      <c r="H786" s="80"/>
      <c r="I786" s="80"/>
      <c r="J786" s="79"/>
    </row>
    <row r="787" spans="2:10" x14ac:dyDescent="0.25">
      <c r="B787" s="79"/>
      <c r="C787" s="79"/>
      <c r="D787" s="79"/>
      <c r="E787" s="79"/>
      <c r="F787" s="79"/>
      <c r="G787" s="80"/>
      <c r="H787" s="80"/>
      <c r="I787" s="80"/>
      <c r="J787" s="79"/>
    </row>
    <row r="788" spans="2:10" x14ac:dyDescent="0.25">
      <c r="B788" s="79"/>
      <c r="C788" s="79"/>
      <c r="D788" s="79"/>
      <c r="E788" s="79"/>
      <c r="F788" s="79"/>
      <c r="G788" s="80"/>
      <c r="H788" s="80"/>
      <c r="I788" s="80"/>
      <c r="J788" s="79"/>
    </row>
    <row r="789" spans="2:10" x14ac:dyDescent="0.25">
      <c r="B789" s="79"/>
      <c r="C789" s="79"/>
      <c r="D789" s="79"/>
      <c r="E789" s="79"/>
      <c r="F789" s="79"/>
      <c r="G789" s="80"/>
      <c r="H789" s="80"/>
      <c r="I789" s="80"/>
      <c r="J789" s="79"/>
    </row>
    <row r="790" spans="2:10" x14ac:dyDescent="0.25">
      <c r="B790" s="79"/>
      <c r="C790" s="79"/>
      <c r="D790" s="79"/>
      <c r="E790" s="79"/>
      <c r="F790" s="79"/>
      <c r="G790" s="80"/>
      <c r="H790" s="80"/>
      <c r="I790" s="80"/>
      <c r="J790" s="79"/>
    </row>
    <row r="791" spans="2:10" x14ac:dyDescent="0.25">
      <c r="B791" s="79"/>
      <c r="C791" s="79"/>
      <c r="D791" s="79"/>
      <c r="E791" s="79"/>
      <c r="F791" s="79"/>
      <c r="G791" s="80"/>
      <c r="H791" s="80"/>
      <c r="I791" s="80"/>
      <c r="J791" s="79"/>
    </row>
    <row r="792" spans="2:10" x14ac:dyDescent="0.25">
      <c r="B792" s="79"/>
      <c r="C792" s="79"/>
      <c r="D792" s="79"/>
      <c r="E792" s="79"/>
      <c r="F792" s="79"/>
      <c r="G792" s="80"/>
      <c r="H792" s="80"/>
      <c r="I792" s="80"/>
      <c r="J792" s="79"/>
    </row>
    <row r="793" spans="2:10" x14ac:dyDescent="0.25">
      <c r="B793" s="79"/>
      <c r="C793" s="79"/>
      <c r="D793" s="79"/>
      <c r="E793" s="79"/>
      <c r="F793" s="79"/>
      <c r="G793" s="80"/>
      <c r="H793" s="80"/>
      <c r="I793" s="80"/>
      <c r="J793" s="79"/>
    </row>
    <row r="794" spans="2:10" x14ac:dyDescent="0.25">
      <c r="B794" s="79"/>
      <c r="C794" s="79"/>
      <c r="D794" s="79"/>
      <c r="E794" s="79"/>
      <c r="F794" s="79"/>
      <c r="G794" s="80"/>
      <c r="H794" s="80"/>
      <c r="I794" s="80"/>
      <c r="J794" s="79"/>
    </row>
    <row r="795" spans="2:10" x14ac:dyDescent="0.25">
      <c r="B795" s="79"/>
      <c r="C795" s="79"/>
      <c r="D795" s="79"/>
      <c r="E795" s="79"/>
      <c r="F795" s="79"/>
      <c r="G795" s="80"/>
      <c r="H795" s="80"/>
      <c r="I795" s="80"/>
      <c r="J795" s="79"/>
    </row>
    <row r="796" spans="2:10" x14ac:dyDescent="0.25">
      <c r="B796" s="79"/>
      <c r="C796" s="79"/>
      <c r="D796" s="79"/>
      <c r="E796" s="79"/>
      <c r="F796" s="79"/>
      <c r="G796" s="80"/>
      <c r="H796" s="80"/>
      <c r="I796" s="80"/>
      <c r="J796" s="79"/>
    </row>
    <row r="797" spans="2:10" x14ac:dyDescent="0.25">
      <c r="B797" s="79"/>
      <c r="C797" s="79"/>
      <c r="D797" s="79"/>
      <c r="E797" s="79"/>
      <c r="F797" s="79"/>
      <c r="G797" s="80"/>
      <c r="H797" s="80"/>
      <c r="I797" s="80"/>
      <c r="J797" s="79"/>
    </row>
    <row r="798" spans="2:10" x14ac:dyDescent="0.25">
      <c r="B798" s="79"/>
      <c r="C798" s="79"/>
      <c r="D798" s="79"/>
      <c r="E798" s="79"/>
      <c r="F798" s="79"/>
      <c r="G798" s="80"/>
      <c r="H798" s="80"/>
      <c r="I798" s="80"/>
      <c r="J798" s="79"/>
    </row>
    <row r="799" spans="2:10" x14ac:dyDescent="0.25">
      <c r="B799" s="79"/>
      <c r="C799" s="79"/>
      <c r="D799" s="79"/>
      <c r="E799" s="79"/>
      <c r="F799" s="79"/>
      <c r="G799" s="80"/>
      <c r="H799" s="80"/>
      <c r="I799" s="80"/>
      <c r="J799" s="79"/>
    </row>
    <row r="800" spans="2:10" x14ac:dyDescent="0.25">
      <c r="B800" s="79"/>
      <c r="C800" s="79"/>
      <c r="D800" s="79"/>
      <c r="E800" s="79"/>
      <c r="F800" s="79"/>
      <c r="G800" s="80"/>
      <c r="H800" s="80"/>
      <c r="I800" s="80"/>
      <c r="J800" s="79"/>
    </row>
    <row r="801" spans="2:10" x14ac:dyDescent="0.25">
      <c r="B801" s="79"/>
      <c r="C801" s="79"/>
      <c r="D801" s="79"/>
      <c r="E801" s="79"/>
      <c r="F801" s="79"/>
      <c r="G801" s="80"/>
      <c r="H801" s="80"/>
      <c r="I801" s="80"/>
      <c r="J801" s="79"/>
    </row>
    <row r="802" spans="2:10" x14ac:dyDescent="0.25">
      <c r="B802" s="79"/>
      <c r="C802" s="79"/>
      <c r="D802" s="79"/>
      <c r="E802" s="79"/>
      <c r="F802" s="79"/>
      <c r="G802" s="80"/>
      <c r="H802" s="80"/>
      <c r="I802" s="80"/>
      <c r="J802" s="79"/>
    </row>
    <row r="803" spans="2:10" x14ac:dyDescent="0.25">
      <c r="B803" s="79"/>
      <c r="C803" s="79"/>
      <c r="D803" s="79"/>
      <c r="E803" s="79"/>
      <c r="F803" s="79"/>
      <c r="G803" s="80"/>
      <c r="H803" s="80"/>
      <c r="I803" s="80"/>
      <c r="J803" s="79"/>
    </row>
    <row r="804" spans="2:10" x14ac:dyDescent="0.25">
      <c r="B804" s="79"/>
      <c r="C804" s="79"/>
      <c r="D804" s="79"/>
      <c r="E804" s="79"/>
      <c r="F804" s="79"/>
      <c r="G804" s="80"/>
      <c r="H804" s="80"/>
      <c r="I804" s="80"/>
      <c r="J804" s="79"/>
    </row>
    <row r="805" spans="2:10" x14ac:dyDescent="0.25">
      <c r="B805" s="79"/>
      <c r="C805" s="79"/>
      <c r="D805" s="79"/>
      <c r="E805" s="79"/>
      <c r="F805" s="79"/>
      <c r="G805" s="80"/>
      <c r="H805" s="80"/>
      <c r="I805" s="80"/>
      <c r="J805" s="79"/>
    </row>
    <row r="806" spans="2:10" x14ac:dyDescent="0.25">
      <c r="B806" s="79"/>
      <c r="C806" s="79"/>
      <c r="D806" s="79"/>
      <c r="E806" s="79"/>
      <c r="F806" s="79"/>
      <c r="G806" s="80"/>
      <c r="H806" s="80"/>
      <c r="I806" s="80"/>
      <c r="J806" s="79"/>
    </row>
    <row r="807" spans="2:10" x14ac:dyDescent="0.25">
      <c r="B807" s="79"/>
      <c r="C807" s="79"/>
      <c r="D807" s="79"/>
      <c r="E807" s="79"/>
      <c r="F807" s="79"/>
      <c r="G807" s="80"/>
      <c r="H807" s="80"/>
      <c r="I807" s="80"/>
      <c r="J807" s="79"/>
    </row>
    <row r="808" spans="2:10" x14ac:dyDescent="0.25">
      <c r="B808" s="79"/>
      <c r="C808" s="79"/>
      <c r="D808" s="79"/>
      <c r="E808" s="79"/>
      <c r="F808" s="79"/>
      <c r="G808" s="80"/>
      <c r="H808" s="80"/>
      <c r="I808" s="80"/>
      <c r="J808" s="79"/>
    </row>
    <row r="809" spans="2:10" x14ac:dyDescent="0.25">
      <c r="B809" s="79"/>
      <c r="C809" s="79"/>
      <c r="D809" s="79"/>
      <c r="E809" s="79"/>
      <c r="F809" s="79"/>
      <c r="G809" s="80"/>
      <c r="H809" s="80"/>
      <c r="I809" s="80"/>
      <c r="J809" s="79"/>
    </row>
    <row r="810" spans="2:10" x14ac:dyDescent="0.25">
      <c r="B810" s="79"/>
      <c r="C810" s="79"/>
      <c r="D810" s="79"/>
      <c r="E810" s="79"/>
      <c r="F810" s="79"/>
      <c r="G810" s="80"/>
      <c r="H810" s="80"/>
      <c r="I810" s="80"/>
      <c r="J810" s="79"/>
    </row>
    <row r="811" spans="2:10" x14ac:dyDescent="0.25">
      <c r="B811" s="79"/>
      <c r="C811" s="79"/>
      <c r="D811" s="79"/>
      <c r="E811" s="79"/>
      <c r="F811" s="79"/>
      <c r="G811" s="80"/>
      <c r="H811" s="80"/>
      <c r="I811" s="80"/>
      <c r="J811" s="79"/>
    </row>
    <row r="812" spans="2:10" x14ac:dyDescent="0.25">
      <c r="B812" s="79"/>
      <c r="C812" s="79"/>
      <c r="D812" s="79"/>
      <c r="E812" s="79"/>
      <c r="F812" s="79"/>
      <c r="G812" s="80"/>
      <c r="H812" s="80"/>
      <c r="I812" s="80"/>
      <c r="J812" s="79"/>
    </row>
    <row r="813" spans="2:10" x14ac:dyDescent="0.25">
      <c r="B813" s="79"/>
      <c r="C813" s="79"/>
      <c r="D813" s="79"/>
      <c r="E813" s="79"/>
      <c r="F813" s="79"/>
      <c r="G813" s="80"/>
      <c r="H813" s="80"/>
      <c r="I813" s="80"/>
      <c r="J813" s="79"/>
    </row>
    <row r="814" spans="2:10" x14ac:dyDescent="0.25">
      <c r="B814" s="79"/>
      <c r="C814" s="79"/>
      <c r="D814" s="79"/>
      <c r="E814" s="79"/>
      <c r="F814" s="79"/>
      <c r="G814" s="80"/>
      <c r="H814" s="80"/>
      <c r="I814" s="80"/>
      <c r="J814" s="79"/>
    </row>
    <row r="815" spans="2:10" x14ac:dyDescent="0.25">
      <c r="B815" s="79"/>
      <c r="C815" s="79"/>
      <c r="D815" s="79"/>
      <c r="E815" s="79"/>
      <c r="F815" s="79"/>
      <c r="G815" s="80"/>
      <c r="H815" s="80"/>
      <c r="I815" s="80"/>
      <c r="J815" s="79"/>
    </row>
    <row r="816" spans="2:10" x14ac:dyDescent="0.25">
      <c r="B816" s="79"/>
      <c r="C816" s="79"/>
      <c r="D816" s="79"/>
      <c r="E816" s="79"/>
      <c r="F816" s="79"/>
      <c r="G816" s="80"/>
      <c r="H816" s="80"/>
      <c r="I816" s="80"/>
      <c r="J816" s="79"/>
    </row>
    <row r="817" spans="2:10" x14ac:dyDescent="0.25">
      <c r="B817" s="79"/>
      <c r="C817" s="79"/>
      <c r="D817" s="79"/>
      <c r="E817" s="79"/>
      <c r="F817" s="79"/>
      <c r="G817" s="80"/>
      <c r="H817" s="80"/>
      <c r="I817" s="80"/>
      <c r="J817" s="79"/>
    </row>
    <row r="818" spans="2:10" x14ac:dyDescent="0.25">
      <c r="B818" s="79"/>
      <c r="C818" s="79"/>
      <c r="D818" s="79"/>
      <c r="E818" s="79"/>
      <c r="F818" s="79"/>
      <c r="G818" s="80"/>
      <c r="H818" s="80"/>
      <c r="I818" s="80"/>
      <c r="J818" s="79"/>
    </row>
    <row r="819" spans="2:10" x14ac:dyDescent="0.25">
      <c r="B819" s="79"/>
      <c r="C819" s="79"/>
      <c r="D819" s="79"/>
      <c r="E819" s="79"/>
      <c r="F819" s="79"/>
      <c r="G819" s="80"/>
      <c r="H819" s="80"/>
      <c r="I819" s="80"/>
      <c r="J819" s="79"/>
    </row>
    <row r="820" spans="2:10" x14ac:dyDescent="0.25">
      <c r="B820" s="79"/>
      <c r="C820" s="79"/>
      <c r="D820" s="79"/>
      <c r="E820" s="79"/>
      <c r="F820" s="79"/>
      <c r="G820" s="80"/>
      <c r="H820" s="80"/>
      <c r="I820" s="80"/>
      <c r="J820" s="79"/>
    </row>
    <row r="821" spans="2:10" x14ac:dyDescent="0.25">
      <c r="B821" s="79"/>
      <c r="C821" s="79"/>
      <c r="D821" s="79"/>
      <c r="E821" s="79"/>
      <c r="F821" s="79"/>
      <c r="G821" s="80"/>
      <c r="H821" s="80"/>
      <c r="I821" s="80"/>
      <c r="J821" s="79"/>
    </row>
    <row r="822" spans="2:10" x14ac:dyDescent="0.25">
      <c r="B822" s="79"/>
      <c r="C822" s="79"/>
      <c r="D822" s="79"/>
      <c r="E822" s="79"/>
      <c r="F822" s="79"/>
      <c r="G822" s="80"/>
      <c r="H822" s="80"/>
      <c r="I822" s="80"/>
      <c r="J822" s="79"/>
    </row>
    <row r="823" spans="2:10" x14ac:dyDescent="0.25">
      <c r="B823" s="79"/>
      <c r="C823" s="79"/>
      <c r="D823" s="79"/>
      <c r="E823" s="79"/>
      <c r="F823" s="79"/>
      <c r="G823" s="80"/>
      <c r="H823" s="80"/>
      <c r="I823" s="80"/>
      <c r="J823" s="79"/>
    </row>
    <row r="824" spans="2:10" x14ac:dyDescent="0.25">
      <c r="B824" s="79"/>
      <c r="C824" s="79"/>
      <c r="D824" s="79"/>
      <c r="E824" s="79"/>
      <c r="F824" s="79"/>
      <c r="G824" s="80"/>
      <c r="H824" s="80"/>
      <c r="I824" s="80"/>
      <c r="J824" s="79"/>
    </row>
    <row r="825" spans="2:10" x14ac:dyDescent="0.25">
      <c r="B825" s="79"/>
      <c r="C825" s="79"/>
      <c r="D825" s="79"/>
      <c r="E825" s="79"/>
      <c r="F825" s="79"/>
      <c r="G825" s="80"/>
      <c r="H825" s="80"/>
      <c r="I825" s="80"/>
      <c r="J825" s="79"/>
    </row>
    <row r="826" spans="2:10" x14ac:dyDescent="0.25">
      <c r="B826" s="79"/>
      <c r="C826" s="79"/>
      <c r="D826" s="79"/>
      <c r="E826" s="79"/>
      <c r="F826" s="79"/>
      <c r="G826" s="80"/>
      <c r="H826" s="80"/>
      <c r="I826" s="80"/>
      <c r="J826" s="79"/>
    </row>
    <row r="827" spans="2:10" x14ac:dyDescent="0.25">
      <c r="B827" s="79"/>
      <c r="C827" s="79"/>
      <c r="D827" s="79"/>
      <c r="E827" s="79"/>
      <c r="F827" s="79"/>
      <c r="G827" s="80"/>
      <c r="H827" s="80"/>
      <c r="I827" s="80"/>
      <c r="J827" s="79"/>
    </row>
    <row r="828" spans="2:10" x14ac:dyDescent="0.25">
      <c r="B828" s="79"/>
      <c r="C828" s="79"/>
      <c r="D828" s="79"/>
      <c r="E828" s="79"/>
      <c r="F828" s="79"/>
      <c r="G828" s="80"/>
      <c r="H828" s="80"/>
      <c r="I828" s="80"/>
      <c r="J828" s="79"/>
    </row>
    <row r="829" spans="2:10" x14ac:dyDescent="0.25">
      <c r="B829" s="79"/>
      <c r="C829" s="79"/>
      <c r="D829" s="79"/>
      <c r="E829" s="79"/>
      <c r="F829" s="79"/>
      <c r="G829" s="80"/>
      <c r="H829" s="80"/>
      <c r="I829" s="80"/>
      <c r="J829" s="79"/>
    </row>
    <row r="830" spans="2:10" x14ac:dyDescent="0.25">
      <c r="B830" s="79"/>
      <c r="C830" s="79"/>
      <c r="D830" s="79"/>
      <c r="E830" s="79"/>
      <c r="F830" s="79"/>
      <c r="G830" s="80"/>
      <c r="H830" s="80"/>
      <c r="I830" s="80"/>
      <c r="J830" s="79"/>
    </row>
    <row r="831" spans="2:10" x14ac:dyDescent="0.25">
      <c r="B831" s="79"/>
      <c r="C831" s="79"/>
      <c r="D831" s="79"/>
      <c r="E831" s="79"/>
      <c r="F831" s="79"/>
      <c r="G831" s="80"/>
      <c r="H831" s="80"/>
      <c r="I831" s="80"/>
      <c r="J831" s="79"/>
    </row>
    <row r="832" spans="2:10" x14ac:dyDescent="0.25">
      <c r="B832" s="79"/>
      <c r="C832" s="79"/>
      <c r="D832" s="79"/>
      <c r="E832" s="79"/>
      <c r="F832" s="79"/>
      <c r="G832" s="80"/>
      <c r="H832" s="80"/>
      <c r="I832" s="80"/>
      <c r="J832" s="79"/>
    </row>
    <row r="833" spans="2:10" x14ac:dyDescent="0.25">
      <c r="B833" s="79"/>
      <c r="C833" s="79"/>
      <c r="D833" s="79"/>
      <c r="E833" s="79"/>
      <c r="F833" s="79"/>
      <c r="G833" s="80"/>
      <c r="H833" s="80"/>
      <c r="I833" s="80"/>
      <c r="J833" s="79"/>
    </row>
    <row r="834" spans="2:10" x14ac:dyDescent="0.25">
      <c r="B834" s="79"/>
      <c r="C834" s="79"/>
      <c r="D834" s="79"/>
      <c r="E834" s="79"/>
      <c r="F834" s="79"/>
      <c r="G834" s="80"/>
      <c r="H834" s="80"/>
      <c r="I834" s="80"/>
      <c r="J834" s="79"/>
    </row>
    <row r="835" spans="2:10" x14ac:dyDescent="0.25">
      <c r="B835" s="79"/>
      <c r="C835" s="79"/>
      <c r="D835" s="79"/>
      <c r="E835" s="79"/>
      <c r="F835" s="79"/>
      <c r="G835" s="80"/>
      <c r="H835" s="80"/>
      <c r="I835" s="80"/>
      <c r="J835" s="79"/>
    </row>
    <row r="836" spans="2:10" x14ac:dyDescent="0.25">
      <c r="B836" s="79"/>
      <c r="C836" s="79"/>
      <c r="D836" s="79"/>
      <c r="E836" s="79"/>
      <c r="F836" s="79"/>
      <c r="G836" s="80"/>
      <c r="H836" s="80"/>
      <c r="I836" s="80"/>
      <c r="J836" s="79"/>
    </row>
    <row r="837" spans="2:10" x14ac:dyDescent="0.25">
      <c r="B837" s="79"/>
      <c r="C837" s="79"/>
      <c r="D837" s="79"/>
      <c r="E837" s="79"/>
      <c r="F837" s="79"/>
      <c r="G837" s="80"/>
      <c r="H837" s="80"/>
      <c r="I837" s="80"/>
      <c r="J837" s="79"/>
    </row>
    <row r="838" spans="2:10" x14ac:dyDescent="0.25">
      <c r="B838" s="79"/>
      <c r="C838" s="79"/>
      <c r="D838" s="79"/>
      <c r="E838" s="79"/>
      <c r="F838" s="79"/>
      <c r="G838" s="80"/>
      <c r="H838" s="80"/>
      <c r="I838" s="80"/>
      <c r="J838" s="79"/>
    </row>
    <row r="839" spans="2:10" x14ac:dyDescent="0.25">
      <c r="B839" s="79"/>
      <c r="C839" s="79"/>
      <c r="D839" s="79"/>
      <c r="E839" s="79"/>
      <c r="F839" s="79"/>
      <c r="G839" s="80"/>
      <c r="H839" s="80"/>
      <c r="I839" s="80"/>
      <c r="J839" s="79"/>
    </row>
    <row r="840" spans="2:10" x14ac:dyDescent="0.25">
      <c r="B840" s="79"/>
      <c r="C840" s="79"/>
      <c r="D840" s="79"/>
      <c r="E840" s="79"/>
      <c r="F840" s="79"/>
      <c r="G840" s="80"/>
      <c r="H840" s="80"/>
      <c r="I840" s="80"/>
      <c r="J840" s="79"/>
    </row>
    <row r="841" spans="2:10" x14ac:dyDescent="0.25">
      <c r="B841" s="79"/>
      <c r="C841" s="79"/>
      <c r="D841" s="79"/>
      <c r="E841" s="79"/>
      <c r="F841" s="79"/>
      <c r="G841" s="80"/>
      <c r="H841" s="80"/>
      <c r="I841" s="80"/>
      <c r="J841" s="79"/>
    </row>
    <row r="842" spans="2:10" x14ac:dyDescent="0.25">
      <c r="B842" s="79"/>
      <c r="C842" s="79"/>
      <c r="D842" s="79"/>
      <c r="E842" s="79"/>
      <c r="F842" s="79"/>
      <c r="G842" s="80"/>
      <c r="H842" s="80"/>
      <c r="I842" s="80"/>
      <c r="J842" s="79"/>
    </row>
    <row r="843" spans="2:10" x14ac:dyDescent="0.25">
      <c r="B843" s="79"/>
      <c r="C843" s="79"/>
      <c r="D843" s="79"/>
      <c r="E843" s="79"/>
      <c r="F843" s="79"/>
      <c r="G843" s="80"/>
      <c r="H843" s="80"/>
      <c r="I843" s="80"/>
      <c r="J843" s="79"/>
    </row>
    <row r="844" spans="2:10" x14ac:dyDescent="0.25">
      <c r="B844" s="79"/>
      <c r="C844" s="79"/>
      <c r="D844" s="79"/>
      <c r="E844" s="79"/>
      <c r="F844" s="79"/>
      <c r="G844" s="80"/>
      <c r="H844" s="80"/>
      <c r="I844" s="80"/>
      <c r="J844" s="79"/>
    </row>
    <row r="845" spans="2:10" x14ac:dyDescent="0.25">
      <c r="B845" s="79"/>
      <c r="C845" s="79"/>
      <c r="D845" s="79"/>
      <c r="E845" s="79"/>
      <c r="F845" s="79"/>
      <c r="G845" s="80"/>
      <c r="H845" s="80"/>
      <c r="I845" s="80"/>
      <c r="J845" s="79"/>
    </row>
    <row r="846" spans="2:10" x14ac:dyDescent="0.25">
      <c r="B846" s="79"/>
      <c r="C846" s="79"/>
      <c r="D846" s="79"/>
      <c r="E846" s="79"/>
      <c r="F846" s="79"/>
      <c r="G846" s="80"/>
      <c r="H846" s="80"/>
      <c r="I846" s="80"/>
      <c r="J846" s="79"/>
    </row>
    <row r="847" spans="2:10" x14ac:dyDescent="0.25">
      <c r="B847" s="79"/>
      <c r="C847" s="79"/>
      <c r="D847" s="79"/>
      <c r="E847" s="79"/>
      <c r="F847" s="79"/>
      <c r="G847" s="80"/>
      <c r="H847" s="80"/>
      <c r="I847" s="80"/>
      <c r="J847" s="79"/>
    </row>
    <row r="848" spans="2:10" x14ac:dyDescent="0.25">
      <c r="B848" s="79"/>
      <c r="C848" s="79"/>
      <c r="D848" s="79"/>
      <c r="E848" s="79"/>
      <c r="F848" s="79"/>
      <c r="G848" s="80"/>
      <c r="H848" s="80"/>
      <c r="I848" s="80"/>
      <c r="J848" s="79"/>
    </row>
    <row r="849" spans="2:10" x14ac:dyDescent="0.25">
      <c r="B849" s="79"/>
      <c r="C849" s="79"/>
      <c r="D849" s="79"/>
      <c r="E849" s="79"/>
      <c r="F849" s="79"/>
      <c r="G849" s="80"/>
      <c r="H849" s="80"/>
      <c r="I849" s="80"/>
      <c r="J849" s="79"/>
    </row>
    <row r="850" spans="2:10" x14ac:dyDescent="0.25">
      <c r="B850" s="79"/>
      <c r="C850" s="79"/>
      <c r="D850" s="79"/>
      <c r="E850" s="79"/>
      <c r="F850" s="79"/>
      <c r="G850" s="80"/>
      <c r="H850" s="80"/>
      <c r="I850" s="80"/>
      <c r="J850" s="79"/>
    </row>
    <row r="851" spans="2:10" x14ac:dyDescent="0.25">
      <c r="B851" s="79"/>
      <c r="C851" s="79"/>
      <c r="D851" s="79"/>
      <c r="E851" s="79"/>
      <c r="F851" s="79"/>
      <c r="G851" s="80"/>
      <c r="H851" s="80"/>
      <c r="I851" s="80"/>
      <c r="J851" s="79"/>
    </row>
    <row r="852" spans="2:10" x14ac:dyDescent="0.25">
      <c r="B852" s="79"/>
      <c r="C852" s="79"/>
      <c r="D852" s="79"/>
      <c r="E852" s="79"/>
      <c r="F852" s="79"/>
      <c r="G852" s="80"/>
      <c r="H852" s="80"/>
      <c r="I852" s="80"/>
      <c r="J852" s="79"/>
    </row>
    <row r="853" spans="2:10" x14ac:dyDescent="0.25">
      <c r="B853" s="79"/>
      <c r="C853" s="79"/>
      <c r="D853" s="79"/>
      <c r="E853" s="79"/>
      <c r="F853" s="79"/>
      <c r="G853" s="80"/>
      <c r="H853" s="80"/>
      <c r="I853" s="80"/>
      <c r="J853" s="79"/>
    </row>
    <row r="854" spans="2:10" x14ac:dyDescent="0.25">
      <c r="B854" s="79"/>
      <c r="C854" s="79"/>
      <c r="D854" s="79"/>
      <c r="E854" s="79"/>
      <c r="F854" s="79"/>
      <c r="G854" s="80"/>
      <c r="H854" s="80"/>
      <c r="I854" s="80"/>
      <c r="J854" s="79"/>
    </row>
    <row r="855" spans="2:10" x14ac:dyDescent="0.25">
      <c r="B855" s="79"/>
      <c r="C855" s="79"/>
      <c r="D855" s="79"/>
      <c r="E855" s="79"/>
      <c r="F855" s="79"/>
      <c r="G855" s="80"/>
      <c r="H855" s="80"/>
      <c r="I855" s="80"/>
      <c r="J855" s="79"/>
    </row>
    <row r="856" spans="2:10" x14ac:dyDescent="0.25">
      <c r="B856" s="79"/>
      <c r="C856" s="79"/>
      <c r="D856" s="79"/>
      <c r="E856" s="79"/>
      <c r="F856" s="79"/>
      <c r="G856" s="80"/>
      <c r="H856" s="80"/>
      <c r="I856" s="80"/>
      <c r="J856" s="79"/>
    </row>
    <row r="857" spans="2:10" x14ac:dyDescent="0.25">
      <c r="B857" s="79"/>
      <c r="C857" s="79"/>
      <c r="D857" s="79"/>
      <c r="E857" s="79"/>
      <c r="F857" s="79"/>
      <c r="G857" s="80"/>
      <c r="H857" s="80"/>
      <c r="I857" s="80"/>
      <c r="J857" s="79"/>
    </row>
    <row r="858" spans="2:10" x14ac:dyDescent="0.25">
      <c r="B858" s="79"/>
      <c r="C858" s="79"/>
      <c r="D858" s="79"/>
      <c r="E858" s="79"/>
      <c r="F858" s="79"/>
      <c r="G858" s="80"/>
      <c r="H858" s="80"/>
      <c r="I858" s="80"/>
      <c r="J858" s="79"/>
    </row>
    <row r="859" spans="2:10" x14ac:dyDescent="0.25">
      <c r="B859" s="79"/>
      <c r="C859" s="79"/>
      <c r="D859" s="79"/>
      <c r="E859" s="79"/>
      <c r="F859" s="79"/>
      <c r="G859" s="80"/>
      <c r="H859" s="80"/>
      <c r="I859" s="80"/>
      <c r="J859" s="79"/>
    </row>
    <row r="860" spans="2:10" x14ac:dyDescent="0.25">
      <c r="B860" s="79"/>
      <c r="C860" s="79"/>
      <c r="D860" s="79"/>
      <c r="E860" s="79"/>
      <c r="F860" s="79"/>
      <c r="G860" s="80"/>
      <c r="H860" s="80"/>
      <c r="I860" s="80"/>
      <c r="J860" s="79"/>
    </row>
    <row r="861" spans="2:10" x14ac:dyDescent="0.25">
      <c r="B861" s="79"/>
      <c r="C861" s="79"/>
      <c r="D861" s="79"/>
      <c r="E861" s="79"/>
      <c r="F861" s="79"/>
      <c r="G861" s="80"/>
      <c r="H861" s="80"/>
      <c r="I861" s="80"/>
      <c r="J861" s="79"/>
    </row>
    <row r="862" spans="2:10" x14ac:dyDescent="0.25">
      <c r="B862" s="79"/>
      <c r="C862" s="79"/>
      <c r="D862" s="79"/>
      <c r="E862" s="79"/>
      <c r="F862" s="79"/>
      <c r="G862" s="80"/>
      <c r="H862" s="80"/>
      <c r="I862" s="80"/>
      <c r="J862" s="79"/>
    </row>
    <row r="863" spans="2:10" x14ac:dyDescent="0.25">
      <c r="B863" s="79"/>
      <c r="C863" s="79"/>
      <c r="D863" s="79"/>
      <c r="E863" s="79"/>
      <c r="F863" s="79"/>
      <c r="G863" s="80"/>
      <c r="H863" s="80"/>
      <c r="I863" s="80"/>
      <c r="J863" s="79"/>
    </row>
    <row r="864" spans="2:10" x14ac:dyDescent="0.25">
      <c r="B864" s="79"/>
      <c r="C864" s="79"/>
      <c r="D864" s="79"/>
      <c r="E864" s="79"/>
      <c r="F864" s="79"/>
      <c r="G864" s="80"/>
      <c r="H864" s="80"/>
      <c r="I864" s="80"/>
      <c r="J864" s="79"/>
    </row>
    <row r="865" spans="2:10" x14ac:dyDescent="0.25">
      <c r="B865" s="79"/>
      <c r="C865" s="79"/>
      <c r="D865" s="79"/>
      <c r="E865" s="79"/>
      <c r="F865" s="79"/>
      <c r="G865" s="80"/>
      <c r="H865" s="80"/>
      <c r="I865" s="80"/>
      <c r="J865" s="79"/>
    </row>
    <row r="866" spans="2:10" x14ac:dyDescent="0.25">
      <c r="B866" s="79"/>
      <c r="C866" s="79"/>
      <c r="D866" s="79"/>
      <c r="E866" s="79"/>
      <c r="F866" s="79"/>
      <c r="G866" s="80"/>
      <c r="H866" s="80"/>
      <c r="I866" s="80"/>
      <c r="J866" s="79"/>
    </row>
    <row r="867" spans="2:10" x14ac:dyDescent="0.25">
      <c r="B867" s="79"/>
      <c r="C867" s="79"/>
      <c r="D867" s="79"/>
      <c r="E867" s="79"/>
      <c r="F867" s="79"/>
      <c r="G867" s="80"/>
      <c r="H867" s="80"/>
      <c r="I867" s="80"/>
      <c r="J867" s="79"/>
    </row>
    <row r="868" spans="2:10" x14ac:dyDescent="0.25">
      <c r="B868" s="79"/>
      <c r="C868" s="79"/>
      <c r="D868" s="79"/>
      <c r="E868" s="79"/>
      <c r="F868" s="79"/>
      <c r="G868" s="80"/>
      <c r="H868" s="80"/>
      <c r="I868" s="80"/>
      <c r="J868" s="79"/>
    </row>
    <row r="869" spans="2:10" x14ac:dyDescent="0.25">
      <c r="B869" s="79"/>
      <c r="C869" s="79"/>
      <c r="D869" s="79"/>
      <c r="E869" s="79"/>
      <c r="F869" s="79"/>
      <c r="G869" s="80"/>
      <c r="H869" s="80"/>
      <c r="I869" s="80"/>
      <c r="J869" s="79"/>
    </row>
    <row r="870" spans="2:10" x14ac:dyDescent="0.25">
      <c r="B870" s="79"/>
      <c r="C870" s="79"/>
      <c r="D870" s="79"/>
      <c r="E870" s="79"/>
      <c r="F870" s="79"/>
      <c r="G870" s="80"/>
      <c r="H870" s="80"/>
      <c r="I870" s="80"/>
      <c r="J870" s="79"/>
    </row>
    <row r="871" spans="2:10" x14ac:dyDescent="0.25">
      <c r="B871" s="79"/>
      <c r="C871" s="79"/>
      <c r="D871" s="79"/>
      <c r="E871" s="79"/>
      <c r="F871" s="79"/>
      <c r="G871" s="80"/>
      <c r="H871" s="80"/>
      <c r="I871" s="80"/>
      <c r="J871" s="79"/>
    </row>
    <row r="872" spans="2:10" x14ac:dyDescent="0.25">
      <c r="B872" s="79"/>
      <c r="C872" s="79"/>
      <c r="D872" s="79"/>
      <c r="E872" s="79"/>
      <c r="F872" s="79"/>
      <c r="G872" s="80"/>
      <c r="H872" s="80"/>
      <c r="I872" s="80"/>
      <c r="J872" s="79"/>
    </row>
    <row r="873" spans="2:10" x14ac:dyDescent="0.25">
      <c r="B873" s="79"/>
      <c r="C873" s="79"/>
      <c r="D873" s="79"/>
      <c r="E873" s="79"/>
      <c r="F873" s="79"/>
      <c r="G873" s="80"/>
      <c r="H873" s="80"/>
      <c r="I873" s="80"/>
      <c r="J873" s="79"/>
    </row>
    <row r="874" spans="2:10" x14ac:dyDescent="0.25">
      <c r="B874" s="79"/>
      <c r="C874" s="79"/>
      <c r="D874" s="79"/>
      <c r="E874" s="79"/>
      <c r="F874" s="79"/>
      <c r="G874" s="80"/>
      <c r="H874" s="80"/>
      <c r="I874" s="80"/>
      <c r="J874" s="79"/>
    </row>
    <row r="875" spans="2:10" x14ac:dyDescent="0.25">
      <c r="B875" s="79"/>
      <c r="C875" s="79"/>
      <c r="D875" s="79"/>
      <c r="E875" s="79"/>
      <c r="F875" s="79"/>
      <c r="G875" s="80"/>
      <c r="H875" s="80"/>
      <c r="I875" s="80"/>
      <c r="J875" s="79"/>
    </row>
    <row r="876" spans="2:10" x14ac:dyDescent="0.25">
      <c r="B876" s="79"/>
      <c r="C876" s="79"/>
      <c r="D876" s="79"/>
      <c r="E876" s="79"/>
      <c r="F876" s="79"/>
      <c r="G876" s="80"/>
      <c r="H876" s="80"/>
      <c r="I876" s="80"/>
      <c r="J876" s="79"/>
    </row>
    <row r="877" spans="2:10" x14ac:dyDescent="0.25">
      <c r="B877" s="79"/>
      <c r="C877" s="79"/>
      <c r="D877" s="79"/>
      <c r="E877" s="79"/>
      <c r="F877" s="79"/>
      <c r="G877" s="80"/>
      <c r="H877" s="80"/>
      <c r="I877" s="80"/>
      <c r="J877" s="79"/>
    </row>
    <row r="878" spans="2:10" x14ac:dyDescent="0.25">
      <c r="B878" s="79"/>
      <c r="C878" s="79"/>
      <c r="D878" s="79"/>
      <c r="E878" s="79"/>
      <c r="F878" s="79"/>
      <c r="G878" s="80"/>
      <c r="H878" s="80"/>
      <c r="I878" s="80"/>
      <c r="J878" s="79"/>
    </row>
    <row r="879" spans="2:10" x14ac:dyDescent="0.25">
      <c r="B879" s="79"/>
      <c r="C879" s="79"/>
      <c r="D879" s="79"/>
      <c r="E879" s="79"/>
      <c r="F879" s="79"/>
      <c r="G879" s="80"/>
      <c r="H879" s="80"/>
      <c r="I879" s="80"/>
      <c r="J879" s="79"/>
    </row>
    <row r="880" spans="2:10" x14ac:dyDescent="0.25">
      <c r="B880" s="79"/>
      <c r="C880" s="79"/>
      <c r="D880" s="79"/>
      <c r="E880" s="79"/>
      <c r="F880" s="79"/>
      <c r="G880" s="80"/>
      <c r="H880" s="80"/>
      <c r="I880" s="80"/>
      <c r="J880" s="79"/>
    </row>
    <row r="881" spans="2:10" x14ac:dyDescent="0.25">
      <c r="B881" s="79"/>
      <c r="C881" s="79"/>
      <c r="D881" s="79"/>
      <c r="E881" s="79"/>
      <c r="F881" s="79"/>
      <c r="G881" s="80"/>
      <c r="H881" s="80"/>
      <c r="I881" s="80"/>
      <c r="J881" s="79"/>
    </row>
    <row r="882" spans="2:10" x14ac:dyDescent="0.25">
      <c r="B882" s="79"/>
      <c r="C882" s="79"/>
      <c r="D882" s="79"/>
      <c r="E882" s="79"/>
      <c r="F882" s="79"/>
      <c r="G882" s="80"/>
      <c r="H882" s="80"/>
      <c r="I882" s="80"/>
      <c r="J882" s="79"/>
    </row>
    <row r="883" spans="2:10" x14ac:dyDescent="0.25">
      <c r="B883" s="79"/>
      <c r="C883" s="79"/>
      <c r="D883" s="79"/>
      <c r="E883" s="79"/>
      <c r="F883" s="79"/>
      <c r="G883" s="80"/>
      <c r="H883" s="80"/>
      <c r="I883" s="80"/>
      <c r="J883" s="79"/>
    </row>
    <row r="884" spans="2:10" x14ac:dyDescent="0.25">
      <c r="B884" s="79"/>
      <c r="C884" s="79"/>
      <c r="D884" s="79"/>
      <c r="E884" s="79"/>
      <c r="F884" s="79"/>
      <c r="G884" s="80"/>
      <c r="H884" s="80"/>
      <c r="I884" s="80"/>
      <c r="J884" s="79"/>
    </row>
    <row r="885" spans="2:10" x14ac:dyDescent="0.25">
      <c r="B885" s="79"/>
      <c r="C885" s="79"/>
      <c r="D885" s="79"/>
      <c r="E885" s="79"/>
      <c r="F885" s="79"/>
      <c r="G885" s="80"/>
      <c r="H885" s="80"/>
      <c r="I885" s="80"/>
      <c r="J885" s="79"/>
    </row>
    <row r="886" spans="2:10" x14ac:dyDescent="0.25">
      <c r="B886" s="79"/>
      <c r="C886" s="79"/>
      <c r="D886" s="79"/>
      <c r="E886" s="79"/>
      <c r="F886" s="79"/>
      <c r="G886" s="80"/>
      <c r="H886" s="80"/>
      <c r="I886" s="80"/>
      <c r="J886" s="79"/>
    </row>
    <row r="887" spans="2:10" x14ac:dyDescent="0.25">
      <c r="B887" s="79"/>
      <c r="C887" s="79"/>
      <c r="D887" s="79"/>
      <c r="E887" s="79"/>
      <c r="F887" s="79"/>
      <c r="G887" s="80"/>
      <c r="H887" s="80"/>
      <c r="I887" s="80"/>
      <c r="J887" s="79"/>
    </row>
    <row r="888" spans="2:10" x14ac:dyDescent="0.25">
      <c r="B888" s="79"/>
      <c r="C888" s="79"/>
      <c r="D888" s="79"/>
      <c r="E888" s="79"/>
      <c r="F888" s="79"/>
      <c r="G888" s="80"/>
      <c r="H888" s="80"/>
      <c r="I888" s="80"/>
      <c r="J888" s="79"/>
    </row>
    <row r="889" spans="2:10" x14ac:dyDescent="0.25">
      <c r="B889" s="79"/>
      <c r="C889" s="79"/>
      <c r="D889" s="79"/>
      <c r="E889" s="79"/>
      <c r="F889" s="79"/>
      <c r="G889" s="80"/>
      <c r="H889" s="80"/>
      <c r="I889" s="80"/>
      <c r="J889" s="79"/>
    </row>
    <row r="890" spans="2:10" x14ac:dyDescent="0.25">
      <c r="B890" s="79"/>
      <c r="C890" s="79"/>
      <c r="D890" s="79"/>
      <c r="E890" s="79"/>
      <c r="F890" s="79"/>
      <c r="G890" s="80"/>
      <c r="H890" s="80"/>
      <c r="I890" s="80"/>
      <c r="J890" s="79"/>
    </row>
    <row r="891" spans="2:10" x14ac:dyDescent="0.25">
      <c r="B891" s="79"/>
      <c r="C891" s="79"/>
      <c r="D891" s="79"/>
      <c r="E891" s="79"/>
      <c r="F891" s="79"/>
      <c r="G891" s="80"/>
      <c r="H891" s="80"/>
      <c r="I891" s="80"/>
      <c r="J891" s="79"/>
    </row>
    <row r="892" spans="2:10" x14ac:dyDescent="0.25">
      <c r="B892" s="79"/>
      <c r="C892" s="79"/>
      <c r="D892" s="79"/>
      <c r="E892" s="79"/>
      <c r="F892" s="79"/>
      <c r="G892" s="80"/>
      <c r="H892" s="80"/>
      <c r="I892" s="80"/>
      <c r="J892" s="79"/>
    </row>
    <row r="893" spans="2:10" x14ac:dyDescent="0.25">
      <c r="B893" s="79"/>
      <c r="C893" s="79"/>
      <c r="D893" s="79"/>
      <c r="E893" s="79"/>
      <c r="F893" s="79"/>
      <c r="G893" s="80"/>
      <c r="H893" s="80"/>
      <c r="I893" s="80"/>
      <c r="J893" s="79"/>
    </row>
    <row r="894" spans="2:10" x14ac:dyDescent="0.25">
      <c r="B894" s="79"/>
      <c r="C894" s="79"/>
      <c r="D894" s="79"/>
      <c r="E894" s="79"/>
      <c r="F894" s="79"/>
      <c r="G894" s="80"/>
      <c r="H894" s="80"/>
      <c r="I894" s="80"/>
      <c r="J894" s="79"/>
    </row>
    <row r="895" spans="2:10" x14ac:dyDescent="0.25">
      <c r="B895" s="79"/>
      <c r="C895" s="79"/>
      <c r="D895" s="79"/>
      <c r="E895" s="79"/>
      <c r="F895" s="79"/>
      <c r="G895" s="80"/>
      <c r="H895" s="80"/>
      <c r="I895" s="80"/>
      <c r="J895" s="79"/>
    </row>
    <row r="896" spans="2:10" x14ac:dyDescent="0.25">
      <c r="B896" s="79"/>
      <c r="C896" s="79"/>
      <c r="D896" s="79"/>
      <c r="E896" s="79"/>
      <c r="F896" s="79"/>
      <c r="G896" s="80"/>
      <c r="H896" s="80"/>
      <c r="I896" s="80"/>
      <c r="J896" s="79"/>
    </row>
    <row r="897" spans="2:10" x14ac:dyDescent="0.25">
      <c r="B897" s="79"/>
      <c r="C897" s="79"/>
      <c r="D897" s="79"/>
      <c r="E897" s="79"/>
      <c r="F897" s="79"/>
      <c r="G897" s="80"/>
      <c r="H897" s="80"/>
      <c r="I897" s="80"/>
      <c r="J897" s="79"/>
    </row>
    <row r="898" spans="2:10" x14ac:dyDescent="0.25">
      <c r="B898" s="79"/>
      <c r="C898" s="79"/>
      <c r="D898" s="79"/>
      <c r="E898" s="79"/>
      <c r="F898" s="79"/>
      <c r="G898" s="80"/>
      <c r="H898" s="80"/>
      <c r="I898" s="80"/>
      <c r="J898" s="79"/>
    </row>
    <row r="899" spans="2:10" x14ac:dyDescent="0.25">
      <c r="B899" s="79"/>
      <c r="C899" s="79"/>
      <c r="D899" s="79"/>
      <c r="E899" s="79"/>
      <c r="F899" s="79"/>
      <c r="G899" s="80"/>
      <c r="H899" s="80"/>
      <c r="I899" s="80"/>
      <c r="J899" s="79"/>
    </row>
    <row r="900" spans="2:10" x14ac:dyDescent="0.25">
      <c r="B900" s="79"/>
      <c r="C900" s="79"/>
      <c r="D900" s="79"/>
      <c r="E900" s="79"/>
      <c r="F900" s="79"/>
      <c r="G900" s="80"/>
      <c r="H900" s="80"/>
      <c r="I900" s="80"/>
      <c r="J900" s="79"/>
    </row>
    <row r="901" spans="2:10" x14ac:dyDescent="0.25">
      <c r="B901" s="79"/>
      <c r="C901" s="79"/>
      <c r="D901" s="79"/>
      <c r="E901" s="79"/>
      <c r="F901" s="79"/>
      <c r="G901" s="80"/>
      <c r="H901" s="80"/>
      <c r="I901" s="80"/>
      <c r="J901" s="79"/>
    </row>
    <row r="902" spans="2:10" x14ac:dyDescent="0.25">
      <c r="B902" s="79"/>
      <c r="C902" s="79"/>
      <c r="D902" s="79"/>
      <c r="E902" s="79"/>
      <c r="F902" s="79"/>
      <c r="G902" s="80"/>
      <c r="H902" s="80"/>
      <c r="I902" s="80"/>
      <c r="J902" s="79"/>
    </row>
    <row r="903" spans="2:10" x14ac:dyDescent="0.25">
      <c r="B903" s="79"/>
      <c r="C903" s="79"/>
      <c r="D903" s="79"/>
      <c r="E903" s="79"/>
      <c r="F903" s="79"/>
      <c r="G903" s="80"/>
      <c r="H903" s="80"/>
      <c r="I903" s="80"/>
      <c r="J903" s="79"/>
    </row>
    <row r="904" spans="2:10" x14ac:dyDescent="0.25">
      <c r="B904" s="79"/>
      <c r="C904" s="79"/>
      <c r="D904" s="79"/>
      <c r="E904" s="79"/>
      <c r="F904" s="79"/>
      <c r="G904" s="80"/>
      <c r="H904" s="80"/>
      <c r="I904" s="80"/>
      <c r="J904" s="79"/>
    </row>
    <row r="905" spans="2:10" x14ac:dyDescent="0.25">
      <c r="B905" s="79"/>
      <c r="C905" s="79"/>
      <c r="D905" s="79"/>
      <c r="E905" s="79"/>
      <c r="F905" s="79"/>
      <c r="G905" s="80"/>
      <c r="H905" s="80"/>
      <c r="I905" s="80"/>
      <c r="J905" s="79"/>
    </row>
    <row r="906" spans="2:10" x14ac:dyDescent="0.25">
      <c r="B906" s="79"/>
      <c r="C906" s="79"/>
      <c r="D906" s="79"/>
      <c r="E906" s="79"/>
      <c r="F906" s="79"/>
      <c r="G906" s="80"/>
      <c r="H906" s="80"/>
      <c r="I906" s="80"/>
      <c r="J906" s="79"/>
    </row>
    <row r="907" spans="2:10" x14ac:dyDescent="0.25">
      <c r="B907" s="79"/>
      <c r="C907" s="79"/>
      <c r="D907" s="79"/>
      <c r="E907" s="79"/>
      <c r="F907" s="79"/>
      <c r="G907" s="80"/>
      <c r="H907" s="80"/>
      <c r="I907" s="80"/>
      <c r="J907" s="79"/>
    </row>
    <row r="908" spans="2:10" x14ac:dyDescent="0.25">
      <c r="B908" s="79"/>
      <c r="C908" s="79"/>
      <c r="D908" s="79"/>
      <c r="E908" s="79"/>
      <c r="F908" s="79"/>
      <c r="G908" s="80"/>
      <c r="H908" s="80"/>
      <c r="I908" s="80"/>
      <c r="J908" s="79"/>
    </row>
    <row r="909" spans="2:10" x14ac:dyDescent="0.25">
      <c r="B909" s="79"/>
      <c r="C909" s="79"/>
      <c r="D909" s="79"/>
      <c r="E909" s="79"/>
      <c r="F909" s="79"/>
      <c r="G909" s="80"/>
      <c r="H909" s="80"/>
      <c r="I909" s="80"/>
      <c r="J909" s="79"/>
    </row>
    <row r="910" spans="2:10" x14ac:dyDescent="0.25">
      <c r="B910" s="79"/>
      <c r="C910" s="79"/>
      <c r="D910" s="79"/>
      <c r="E910" s="79"/>
      <c r="F910" s="79"/>
      <c r="G910" s="80"/>
      <c r="H910" s="80"/>
      <c r="I910" s="80"/>
      <c r="J910" s="79"/>
    </row>
    <row r="911" spans="2:10" x14ac:dyDescent="0.25">
      <c r="B911" s="79"/>
      <c r="C911" s="79"/>
      <c r="D911" s="79"/>
      <c r="E911" s="79"/>
      <c r="F911" s="79"/>
      <c r="G911" s="80"/>
      <c r="H911" s="80"/>
      <c r="I911" s="80"/>
      <c r="J911" s="79"/>
    </row>
    <row r="912" spans="2:10" x14ac:dyDescent="0.25">
      <c r="B912" s="79"/>
      <c r="C912" s="79"/>
      <c r="D912" s="79"/>
      <c r="E912" s="79"/>
      <c r="F912" s="79"/>
      <c r="G912" s="80"/>
      <c r="H912" s="80"/>
      <c r="I912" s="80"/>
      <c r="J912" s="79"/>
    </row>
    <row r="913" spans="2:10" x14ac:dyDescent="0.25">
      <c r="B913" s="79"/>
      <c r="C913" s="79"/>
      <c r="D913" s="79"/>
      <c r="E913" s="79"/>
      <c r="F913" s="79"/>
      <c r="G913" s="80"/>
      <c r="H913" s="80"/>
      <c r="I913" s="80"/>
      <c r="J913" s="79"/>
    </row>
    <row r="914" spans="2:10" x14ac:dyDescent="0.25">
      <c r="B914" s="79"/>
      <c r="C914" s="79"/>
      <c r="D914" s="79"/>
      <c r="E914" s="79"/>
      <c r="F914" s="79"/>
      <c r="G914" s="80"/>
      <c r="H914" s="80"/>
      <c r="I914" s="80"/>
      <c r="J914" s="79"/>
    </row>
    <row r="915" spans="2:10" x14ac:dyDescent="0.25">
      <c r="B915" s="79"/>
      <c r="C915" s="79"/>
      <c r="D915" s="79"/>
      <c r="E915" s="79"/>
      <c r="F915" s="79"/>
      <c r="G915" s="80"/>
      <c r="H915" s="80"/>
      <c r="I915" s="80"/>
      <c r="J915" s="79"/>
    </row>
    <row r="916" spans="2:10" x14ac:dyDescent="0.25">
      <c r="B916" s="79"/>
      <c r="C916" s="79"/>
      <c r="D916" s="79"/>
      <c r="E916" s="79"/>
      <c r="F916" s="79"/>
      <c r="G916" s="80"/>
      <c r="H916" s="80"/>
      <c r="I916" s="80"/>
      <c r="J916" s="79"/>
    </row>
    <row r="917" spans="2:10" x14ac:dyDescent="0.25">
      <c r="B917" s="79"/>
      <c r="C917" s="79"/>
      <c r="D917" s="79"/>
      <c r="E917" s="79"/>
      <c r="F917" s="79"/>
      <c r="G917" s="80"/>
      <c r="H917" s="80"/>
      <c r="I917" s="80"/>
      <c r="J917" s="79"/>
    </row>
    <row r="918" spans="2:10" x14ac:dyDescent="0.25">
      <c r="B918" s="79"/>
      <c r="C918" s="79"/>
      <c r="D918" s="79"/>
      <c r="E918" s="79"/>
      <c r="F918" s="79"/>
      <c r="G918" s="80"/>
      <c r="H918" s="80"/>
      <c r="I918" s="80"/>
      <c r="J918" s="79"/>
    </row>
    <row r="919" spans="2:10" x14ac:dyDescent="0.25">
      <c r="B919" s="79"/>
      <c r="C919" s="79"/>
      <c r="D919" s="79"/>
      <c r="E919" s="79"/>
      <c r="F919" s="79"/>
      <c r="G919" s="80"/>
      <c r="H919" s="80"/>
      <c r="I919" s="80"/>
      <c r="J919" s="79"/>
    </row>
    <row r="920" spans="2:10" x14ac:dyDescent="0.25">
      <c r="B920" s="79"/>
      <c r="C920" s="79"/>
      <c r="D920" s="79"/>
      <c r="E920" s="79"/>
      <c r="F920" s="79"/>
      <c r="G920" s="80"/>
      <c r="H920" s="80"/>
      <c r="I920" s="80"/>
      <c r="J920" s="79"/>
    </row>
    <row r="921" spans="2:10" x14ac:dyDescent="0.25">
      <c r="B921" s="79"/>
      <c r="C921" s="79"/>
      <c r="D921" s="79"/>
      <c r="E921" s="79"/>
      <c r="F921" s="79"/>
      <c r="G921" s="80"/>
      <c r="H921" s="80"/>
      <c r="I921" s="80"/>
      <c r="J921" s="79"/>
    </row>
    <row r="922" spans="2:10" x14ac:dyDescent="0.25">
      <c r="B922" s="79"/>
      <c r="C922" s="79"/>
      <c r="D922" s="79"/>
      <c r="E922" s="79"/>
      <c r="F922" s="79"/>
      <c r="G922" s="80"/>
      <c r="H922" s="80"/>
      <c r="I922" s="80"/>
      <c r="J922" s="79"/>
    </row>
    <row r="923" spans="2:10" x14ac:dyDescent="0.25">
      <c r="B923" s="79"/>
      <c r="C923" s="79"/>
      <c r="D923" s="79"/>
      <c r="E923" s="79"/>
      <c r="F923" s="79"/>
      <c r="G923" s="80"/>
      <c r="H923" s="80"/>
      <c r="I923" s="80"/>
      <c r="J923" s="79"/>
    </row>
    <row r="924" spans="2:10" x14ac:dyDescent="0.25">
      <c r="B924" s="79"/>
      <c r="C924" s="79"/>
      <c r="D924" s="79"/>
      <c r="E924" s="79"/>
      <c r="F924" s="79"/>
      <c r="G924" s="80"/>
      <c r="H924" s="80"/>
      <c r="I924" s="80"/>
      <c r="J924" s="79"/>
    </row>
    <row r="925" spans="2:10" x14ac:dyDescent="0.25">
      <c r="B925" s="79"/>
      <c r="C925" s="79"/>
      <c r="D925" s="79"/>
      <c r="E925" s="79"/>
      <c r="F925" s="79"/>
      <c r="G925" s="80"/>
      <c r="H925" s="80"/>
      <c r="I925" s="80"/>
      <c r="J925" s="79"/>
    </row>
    <row r="926" spans="2:10" x14ac:dyDescent="0.25">
      <c r="B926" s="79"/>
      <c r="C926" s="79"/>
      <c r="D926" s="79"/>
      <c r="E926" s="79"/>
      <c r="F926" s="79"/>
      <c r="G926" s="80"/>
      <c r="H926" s="80"/>
      <c r="I926" s="80"/>
      <c r="J926" s="79"/>
    </row>
    <row r="927" spans="2:10" x14ac:dyDescent="0.25">
      <c r="B927" s="79"/>
      <c r="C927" s="79"/>
      <c r="D927" s="79"/>
      <c r="E927" s="79"/>
      <c r="F927" s="79"/>
      <c r="G927" s="80"/>
      <c r="H927" s="80"/>
      <c r="I927" s="80"/>
      <c r="J927" s="79"/>
    </row>
    <row r="928" spans="2:10" x14ac:dyDescent="0.25">
      <c r="B928" s="79"/>
      <c r="C928" s="79"/>
      <c r="D928" s="79"/>
      <c r="E928" s="79"/>
      <c r="F928" s="79"/>
      <c r="G928" s="80"/>
      <c r="H928" s="80"/>
      <c r="I928" s="80"/>
      <c r="J928" s="79"/>
    </row>
    <row r="929" spans="2:10" x14ac:dyDescent="0.25">
      <c r="B929" s="79"/>
      <c r="C929" s="79"/>
      <c r="D929" s="79"/>
      <c r="E929" s="79"/>
      <c r="F929" s="79"/>
      <c r="G929" s="80"/>
      <c r="H929" s="80"/>
      <c r="I929" s="80"/>
      <c r="J929" s="79"/>
    </row>
    <row r="930" spans="2:10" x14ac:dyDescent="0.25">
      <c r="B930" s="79"/>
      <c r="C930" s="79"/>
      <c r="D930" s="79"/>
      <c r="E930" s="79"/>
      <c r="F930" s="79"/>
      <c r="G930" s="80"/>
      <c r="H930" s="80"/>
      <c r="I930" s="80"/>
      <c r="J930" s="79"/>
    </row>
    <row r="931" spans="2:10" x14ac:dyDescent="0.25">
      <c r="B931" s="79"/>
      <c r="C931" s="79"/>
      <c r="D931" s="79"/>
      <c r="E931" s="79"/>
      <c r="F931" s="79"/>
      <c r="G931" s="80"/>
      <c r="H931" s="80"/>
      <c r="I931" s="80"/>
      <c r="J931" s="79"/>
    </row>
    <row r="932" spans="2:10" x14ac:dyDescent="0.25">
      <c r="B932" s="79"/>
      <c r="C932" s="79"/>
      <c r="D932" s="79"/>
      <c r="E932" s="79"/>
      <c r="F932" s="79"/>
      <c r="G932" s="80"/>
      <c r="H932" s="80"/>
      <c r="I932" s="80"/>
      <c r="J932" s="79"/>
    </row>
    <row r="933" spans="2:10" x14ac:dyDescent="0.25">
      <c r="B933" s="79"/>
      <c r="C933" s="79"/>
      <c r="D933" s="79"/>
      <c r="E933" s="79"/>
      <c r="F933" s="79"/>
      <c r="G933" s="80"/>
      <c r="H933" s="80"/>
      <c r="I933" s="80"/>
      <c r="J933" s="79"/>
    </row>
    <row r="934" spans="2:10" x14ac:dyDescent="0.25">
      <c r="B934" s="79"/>
      <c r="C934" s="79"/>
      <c r="D934" s="79"/>
      <c r="E934" s="79"/>
      <c r="F934" s="79"/>
      <c r="G934" s="80"/>
      <c r="H934" s="80"/>
      <c r="I934" s="80"/>
      <c r="J934" s="79"/>
    </row>
    <row r="935" spans="2:10" x14ac:dyDescent="0.25">
      <c r="B935" s="79"/>
      <c r="C935" s="79"/>
      <c r="D935" s="79"/>
      <c r="E935" s="79"/>
      <c r="F935" s="79"/>
      <c r="G935" s="80"/>
      <c r="H935" s="80"/>
      <c r="I935" s="80"/>
      <c r="J935" s="79"/>
    </row>
    <row r="936" spans="2:10" x14ac:dyDescent="0.25">
      <c r="B936" s="79"/>
      <c r="C936" s="79"/>
      <c r="D936" s="79"/>
      <c r="E936" s="79"/>
      <c r="F936" s="79"/>
      <c r="G936" s="80"/>
      <c r="H936" s="80"/>
      <c r="I936" s="80"/>
      <c r="J936" s="79"/>
    </row>
    <row r="937" spans="2:10" x14ac:dyDescent="0.25">
      <c r="B937" s="79"/>
      <c r="C937" s="79"/>
      <c r="D937" s="79"/>
      <c r="E937" s="79"/>
      <c r="F937" s="79"/>
      <c r="G937" s="80"/>
      <c r="H937" s="80"/>
      <c r="I937" s="80"/>
      <c r="J937" s="79"/>
    </row>
    <row r="938" spans="2:10" x14ac:dyDescent="0.25">
      <c r="B938" s="79"/>
      <c r="C938" s="79"/>
      <c r="D938" s="79"/>
      <c r="E938" s="79"/>
      <c r="F938" s="79"/>
      <c r="G938" s="80"/>
      <c r="H938" s="80"/>
      <c r="I938" s="80"/>
      <c r="J938" s="79"/>
    </row>
    <row r="939" spans="2:10" x14ac:dyDescent="0.25">
      <c r="B939" s="79"/>
      <c r="C939" s="79"/>
      <c r="D939" s="79"/>
      <c r="E939" s="79"/>
      <c r="F939" s="79"/>
      <c r="G939" s="80"/>
      <c r="H939" s="80"/>
      <c r="I939" s="80"/>
      <c r="J939" s="79"/>
    </row>
    <row r="940" spans="2:10" x14ac:dyDescent="0.25">
      <c r="B940" s="79"/>
      <c r="C940" s="79"/>
      <c r="D940" s="79"/>
      <c r="E940" s="79"/>
      <c r="F940" s="79"/>
      <c r="G940" s="80"/>
      <c r="H940" s="80"/>
      <c r="I940" s="80"/>
      <c r="J940" s="79"/>
    </row>
    <row r="941" spans="2:10" x14ac:dyDescent="0.25">
      <c r="B941" s="79"/>
      <c r="C941" s="79"/>
      <c r="D941" s="79"/>
      <c r="E941" s="79"/>
      <c r="F941" s="79"/>
      <c r="G941" s="80"/>
      <c r="H941" s="80"/>
      <c r="I941" s="80"/>
      <c r="J941" s="79"/>
    </row>
    <row r="942" spans="2:10" x14ac:dyDescent="0.25">
      <c r="B942" s="79"/>
      <c r="C942" s="79"/>
      <c r="D942" s="79"/>
      <c r="E942" s="79"/>
      <c r="F942" s="79"/>
      <c r="G942" s="80"/>
      <c r="H942" s="80"/>
      <c r="I942" s="80"/>
      <c r="J942" s="79"/>
    </row>
    <row r="943" spans="2:10" x14ac:dyDescent="0.25">
      <c r="B943" s="79"/>
      <c r="C943" s="79"/>
      <c r="D943" s="79"/>
      <c r="E943" s="79"/>
      <c r="F943" s="79"/>
      <c r="G943" s="80"/>
      <c r="H943" s="80"/>
      <c r="I943" s="80"/>
      <c r="J943" s="79"/>
    </row>
    <row r="944" spans="2:10" x14ac:dyDescent="0.25">
      <c r="B944" s="79"/>
      <c r="C944" s="79"/>
      <c r="D944" s="79"/>
      <c r="E944" s="79"/>
      <c r="F944" s="79"/>
      <c r="G944" s="80"/>
      <c r="H944" s="80"/>
      <c r="I944" s="80"/>
      <c r="J944" s="79"/>
    </row>
    <row r="945" spans="2:10" x14ac:dyDescent="0.25">
      <c r="B945" s="79"/>
      <c r="C945" s="79"/>
      <c r="D945" s="79"/>
      <c r="E945" s="79"/>
      <c r="F945" s="79"/>
      <c r="G945" s="80"/>
      <c r="H945" s="80"/>
      <c r="I945" s="80"/>
      <c r="J945" s="79"/>
    </row>
    <row r="946" spans="2:10" x14ac:dyDescent="0.25">
      <c r="B946" s="79"/>
      <c r="C946" s="79"/>
      <c r="D946" s="79"/>
      <c r="E946" s="79"/>
      <c r="F946" s="79"/>
      <c r="G946" s="80"/>
      <c r="H946" s="80"/>
      <c r="I946" s="80"/>
      <c r="J946" s="79"/>
    </row>
    <row r="947" spans="2:10" x14ac:dyDescent="0.25">
      <c r="B947" s="79"/>
      <c r="C947" s="79"/>
      <c r="D947" s="79"/>
      <c r="E947" s="79"/>
      <c r="F947" s="79"/>
      <c r="G947" s="80"/>
      <c r="H947" s="80"/>
      <c r="I947" s="80"/>
      <c r="J947" s="79"/>
    </row>
    <row r="948" spans="2:10" x14ac:dyDescent="0.25">
      <c r="B948" s="79"/>
      <c r="C948" s="79"/>
      <c r="D948" s="79"/>
      <c r="E948" s="79"/>
      <c r="F948" s="79"/>
      <c r="G948" s="80"/>
      <c r="H948" s="80"/>
      <c r="I948" s="80"/>
      <c r="J948" s="79"/>
    </row>
    <row r="949" spans="2:10" x14ac:dyDescent="0.25">
      <c r="B949" s="79"/>
      <c r="C949" s="79"/>
      <c r="D949" s="79"/>
      <c r="E949" s="79"/>
      <c r="F949" s="79"/>
      <c r="G949" s="80"/>
      <c r="H949" s="80"/>
      <c r="I949" s="80"/>
      <c r="J949" s="79"/>
    </row>
    <row r="950" spans="2:10" x14ac:dyDescent="0.25">
      <c r="B950" s="79"/>
      <c r="C950" s="79"/>
      <c r="D950" s="79"/>
      <c r="E950" s="79"/>
      <c r="F950" s="79"/>
      <c r="G950" s="80"/>
      <c r="H950" s="80"/>
      <c r="I950" s="80"/>
      <c r="J950" s="79"/>
    </row>
    <row r="951" spans="2:10" x14ac:dyDescent="0.25">
      <c r="B951" s="79"/>
      <c r="C951" s="79"/>
      <c r="D951" s="79"/>
      <c r="E951" s="79"/>
      <c r="F951" s="79"/>
      <c r="G951" s="80"/>
      <c r="H951" s="80"/>
      <c r="I951" s="80"/>
      <c r="J951" s="79"/>
    </row>
    <row r="952" spans="2:10" x14ac:dyDescent="0.25">
      <c r="B952" s="79"/>
      <c r="C952" s="79"/>
      <c r="D952" s="79"/>
      <c r="E952" s="79"/>
      <c r="F952" s="79"/>
      <c r="G952" s="80"/>
      <c r="H952" s="80"/>
      <c r="I952" s="80"/>
      <c r="J952" s="79"/>
    </row>
    <row r="953" spans="2:10" x14ac:dyDescent="0.25">
      <c r="B953" s="79"/>
      <c r="C953" s="79"/>
      <c r="D953" s="79"/>
      <c r="E953" s="79"/>
      <c r="F953" s="79"/>
      <c r="G953" s="80"/>
      <c r="H953" s="80"/>
      <c r="I953" s="80"/>
      <c r="J953" s="79"/>
    </row>
    <row r="954" spans="2:10" x14ac:dyDescent="0.25">
      <c r="B954" s="79"/>
      <c r="C954" s="79"/>
      <c r="D954" s="79"/>
      <c r="E954" s="79"/>
      <c r="F954" s="79"/>
      <c r="G954" s="80"/>
      <c r="H954" s="80"/>
      <c r="I954" s="80"/>
      <c r="J954" s="79"/>
    </row>
    <row r="955" spans="2:10" x14ac:dyDescent="0.25">
      <c r="B955" s="79"/>
      <c r="C955" s="79"/>
      <c r="D955" s="79"/>
      <c r="E955" s="79"/>
      <c r="F955" s="79"/>
      <c r="G955" s="80"/>
      <c r="H955" s="80"/>
      <c r="I955" s="80"/>
      <c r="J955" s="79"/>
    </row>
    <row r="956" spans="2:10" x14ac:dyDescent="0.25">
      <c r="B956" s="79"/>
      <c r="C956" s="79"/>
      <c r="D956" s="79"/>
      <c r="E956" s="79"/>
      <c r="F956" s="79"/>
      <c r="G956" s="80"/>
      <c r="H956" s="80"/>
      <c r="I956" s="80"/>
      <c r="J956" s="79"/>
    </row>
    <row r="957" spans="2:10" x14ac:dyDescent="0.25">
      <c r="B957" s="79"/>
      <c r="C957" s="79"/>
      <c r="D957" s="79"/>
      <c r="E957" s="79"/>
      <c r="F957" s="79"/>
      <c r="G957" s="80"/>
      <c r="H957" s="80"/>
      <c r="I957" s="80"/>
      <c r="J957" s="79"/>
    </row>
    <row r="958" spans="2:10" x14ac:dyDescent="0.25">
      <c r="B958" s="79"/>
      <c r="C958" s="79"/>
      <c r="D958" s="79"/>
      <c r="E958" s="79"/>
      <c r="F958" s="79"/>
      <c r="G958" s="80"/>
      <c r="H958" s="80"/>
      <c r="I958" s="80"/>
      <c r="J958" s="79"/>
    </row>
    <row r="959" spans="2:10" x14ac:dyDescent="0.25">
      <c r="B959" s="79"/>
      <c r="C959" s="79"/>
      <c r="D959" s="79"/>
      <c r="E959" s="79"/>
      <c r="F959" s="79"/>
      <c r="G959" s="80"/>
      <c r="H959" s="80"/>
      <c r="I959" s="80"/>
      <c r="J959" s="79"/>
    </row>
    <row r="960" spans="2:10" x14ac:dyDescent="0.25">
      <c r="B960" s="79"/>
      <c r="C960" s="79"/>
      <c r="D960" s="79"/>
      <c r="E960" s="79"/>
      <c r="F960" s="79"/>
      <c r="G960" s="80"/>
      <c r="H960" s="80"/>
      <c r="I960" s="80"/>
      <c r="J960" s="79"/>
    </row>
    <row r="961" spans="2:10" x14ac:dyDescent="0.25">
      <c r="B961" s="79"/>
      <c r="C961" s="79"/>
      <c r="D961" s="79"/>
      <c r="E961" s="79"/>
      <c r="F961" s="79"/>
      <c r="G961" s="80"/>
      <c r="H961" s="80"/>
      <c r="I961" s="80"/>
      <c r="J961" s="79"/>
    </row>
    <row r="962" spans="2:10" x14ac:dyDescent="0.25">
      <c r="B962" s="79"/>
      <c r="C962" s="79"/>
      <c r="D962" s="79"/>
      <c r="E962" s="79"/>
      <c r="F962" s="79"/>
      <c r="G962" s="80"/>
      <c r="H962" s="80"/>
      <c r="I962" s="80"/>
      <c r="J962" s="79"/>
    </row>
    <row r="963" spans="2:10" x14ac:dyDescent="0.25">
      <c r="B963" s="79"/>
      <c r="C963" s="79"/>
      <c r="D963" s="79"/>
      <c r="E963" s="79"/>
      <c r="F963" s="79"/>
      <c r="G963" s="80"/>
      <c r="H963" s="80"/>
      <c r="I963" s="80"/>
      <c r="J963" s="79"/>
    </row>
    <row r="964" spans="2:10" x14ac:dyDescent="0.25">
      <c r="B964" s="79"/>
      <c r="C964" s="79"/>
      <c r="D964" s="79"/>
      <c r="E964" s="79"/>
      <c r="F964" s="79"/>
      <c r="G964" s="80"/>
      <c r="H964" s="80"/>
      <c r="I964" s="80"/>
      <c r="J964" s="79"/>
    </row>
    <row r="965" spans="2:10" x14ac:dyDescent="0.25">
      <c r="B965" s="79"/>
      <c r="C965" s="79"/>
      <c r="D965" s="79"/>
      <c r="E965" s="79"/>
      <c r="F965" s="79"/>
      <c r="G965" s="80"/>
      <c r="H965" s="80"/>
      <c r="I965" s="80"/>
      <c r="J965" s="79"/>
    </row>
    <row r="966" spans="2:10" x14ac:dyDescent="0.25">
      <c r="B966" s="79"/>
      <c r="C966" s="79"/>
      <c r="D966" s="79"/>
      <c r="E966" s="79"/>
      <c r="F966" s="79"/>
      <c r="G966" s="80"/>
      <c r="H966" s="80"/>
      <c r="I966" s="80"/>
      <c r="J966" s="79"/>
    </row>
    <row r="967" spans="2:10" x14ac:dyDescent="0.25">
      <c r="B967" s="79"/>
      <c r="C967" s="79"/>
      <c r="D967" s="79"/>
      <c r="E967" s="79"/>
      <c r="F967" s="79"/>
      <c r="G967" s="80"/>
      <c r="H967" s="80"/>
      <c r="I967" s="80"/>
      <c r="J967" s="79"/>
    </row>
    <row r="968" spans="2:10" x14ac:dyDescent="0.25">
      <c r="B968" s="79"/>
      <c r="C968" s="79"/>
      <c r="D968" s="79"/>
      <c r="E968" s="79"/>
      <c r="F968" s="79"/>
      <c r="G968" s="80"/>
      <c r="H968" s="80"/>
      <c r="I968" s="80"/>
      <c r="J968" s="79"/>
    </row>
    <row r="969" spans="2:10" x14ac:dyDescent="0.25">
      <c r="B969" s="79"/>
      <c r="C969" s="79"/>
      <c r="D969" s="79"/>
      <c r="E969" s="79"/>
      <c r="F969" s="79"/>
      <c r="G969" s="80"/>
      <c r="H969" s="80"/>
      <c r="I969" s="80"/>
      <c r="J969" s="79"/>
    </row>
    <row r="970" spans="2:10" x14ac:dyDescent="0.25">
      <c r="B970" s="79"/>
      <c r="C970" s="79"/>
      <c r="D970" s="79"/>
      <c r="E970" s="79"/>
      <c r="F970" s="79"/>
      <c r="G970" s="80"/>
      <c r="H970" s="80"/>
      <c r="I970" s="80"/>
      <c r="J970" s="79"/>
    </row>
    <row r="971" spans="2:10" x14ac:dyDescent="0.25">
      <c r="B971" s="79"/>
      <c r="C971" s="79"/>
      <c r="D971" s="79"/>
      <c r="E971" s="79"/>
      <c r="F971" s="79"/>
      <c r="G971" s="80"/>
      <c r="H971" s="80"/>
      <c r="I971" s="80"/>
      <c r="J971" s="79"/>
    </row>
    <row r="972" spans="2:10" x14ac:dyDescent="0.25">
      <c r="B972" s="79"/>
      <c r="C972" s="79"/>
      <c r="D972" s="79"/>
      <c r="E972" s="79"/>
      <c r="F972" s="79"/>
      <c r="G972" s="80"/>
      <c r="H972" s="80"/>
      <c r="I972" s="80"/>
      <c r="J972" s="79"/>
    </row>
    <row r="973" spans="2:10" x14ac:dyDescent="0.25">
      <c r="B973" s="79"/>
      <c r="C973" s="79"/>
      <c r="D973" s="79"/>
      <c r="E973" s="79"/>
      <c r="F973" s="79"/>
      <c r="G973" s="80"/>
      <c r="H973" s="80"/>
      <c r="I973" s="80"/>
      <c r="J973" s="79"/>
    </row>
    <row r="974" spans="2:10" x14ac:dyDescent="0.25">
      <c r="B974" s="79"/>
      <c r="C974" s="79"/>
      <c r="D974" s="79"/>
      <c r="E974" s="79"/>
      <c r="F974" s="79"/>
      <c r="G974" s="80"/>
      <c r="H974" s="80"/>
      <c r="I974" s="80"/>
      <c r="J974" s="79"/>
    </row>
    <row r="975" spans="2:10" x14ac:dyDescent="0.25">
      <c r="B975" s="79"/>
      <c r="C975" s="79"/>
      <c r="D975" s="79"/>
      <c r="E975" s="79"/>
      <c r="F975" s="79"/>
      <c r="G975" s="80"/>
      <c r="H975" s="80"/>
      <c r="I975" s="80"/>
      <c r="J975" s="79"/>
    </row>
    <row r="976" spans="2:10" x14ac:dyDescent="0.25">
      <c r="B976" s="79"/>
      <c r="C976" s="79"/>
      <c r="D976" s="79"/>
      <c r="E976" s="79"/>
      <c r="F976" s="79"/>
      <c r="G976" s="80"/>
      <c r="H976" s="80"/>
      <c r="I976" s="80"/>
      <c r="J976" s="79"/>
    </row>
    <row r="977" spans="2:10" x14ac:dyDescent="0.25">
      <c r="B977" s="79"/>
      <c r="C977" s="79"/>
      <c r="D977" s="79"/>
      <c r="E977" s="79"/>
      <c r="F977" s="79"/>
      <c r="G977" s="80"/>
      <c r="H977" s="80"/>
      <c r="I977" s="80"/>
      <c r="J977" s="79"/>
    </row>
    <row r="978" spans="2:10" x14ac:dyDescent="0.25">
      <c r="B978" s="79"/>
      <c r="C978" s="79"/>
      <c r="D978" s="79"/>
      <c r="E978" s="79"/>
      <c r="F978" s="79"/>
      <c r="G978" s="80"/>
      <c r="H978" s="80"/>
      <c r="I978" s="80"/>
      <c r="J978" s="79"/>
    </row>
    <row r="979" spans="2:10" x14ac:dyDescent="0.25">
      <c r="B979" s="79"/>
      <c r="C979" s="79"/>
      <c r="D979" s="79"/>
      <c r="E979" s="79"/>
      <c r="F979" s="79"/>
      <c r="G979" s="80"/>
      <c r="H979" s="80"/>
      <c r="I979" s="80"/>
      <c r="J979" s="79"/>
    </row>
    <row r="980" spans="2:10" x14ac:dyDescent="0.25">
      <c r="B980" s="79"/>
      <c r="C980" s="79"/>
      <c r="D980" s="79"/>
      <c r="E980" s="79"/>
      <c r="F980" s="79"/>
      <c r="G980" s="80"/>
      <c r="H980" s="80"/>
      <c r="I980" s="80"/>
      <c r="J980" s="79"/>
    </row>
    <row r="981" spans="2:10" x14ac:dyDescent="0.25">
      <c r="B981" s="79"/>
      <c r="C981" s="79"/>
      <c r="D981" s="79"/>
      <c r="E981" s="79"/>
      <c r="F981" s="79"/>
      <c r="G981" s="80"/>
      <c r="H981" s="80"/>
      <c r="I981" s="80"/>
      <c r="J981" s="79"/>
    </row>
    <row r="982" spans="2:10" x14ac:dyDescent="0.25">
      <c r="B982" s="79"/>
      <c r="C982" s="79"/>
      <c r="D982" s="79"/>
      <c r="E982" s="79"/>
      <c r="F982" s="79"/>
      <c r="G982" s="80"/>
      <c r="H982" s="80"/>
      <c r="I982" s="80"/>
      <c r="J982" s="79"/>
    </row>
    <row r="983" spans="2:10" x14ac:dyDescent="0.25">
      <c r="B983" s="79"/>
      <c r="C983" s="79"/>
      <c r="D983" s="79"/>
      <c r="E983" s="79"/>
      <c r="F983" s="79"/>
      <c r="G983" s="80"/>
      <c r="H983" s="80"/>
      <c r="I983" s="80"/>
      <c r="J983" s="79"/>
    </row>
    <row r="984" spans="2:10" x14ac:dyDescent="0.25">
      <c r="B984" s="79"/>
      <c r="C984" s="79"/>
      <c r="D984" s="79"/>
      <c r="E984" s="79"/>
      <c r="F984" s="79"/>
      <c r="G984" s="80"/>
      <c r="H984" s="80"/>
      <c r="I984" s="80"/>
      <c r="J984" s="79"/>
    </row>
    <row r="985" spans="2:10" x14ac:dyDescent="0.25">
      <c r="B985" s="79"/>
      <c r="C985" s="79"/>
      <c r="D985" s="79"/>
      <c r="E985" s="79"/>
      <c r="F985" s="79"/>
      <c r="G985" s="80"/>
      <c r="H985" s="80"/>
      <c r="I985" s="80"/>
      <c r="J985" s="79"/>
    </row>
    <row r="986" spans="2:10" x14ac:dyDescent="0.25">
      <c r="B986" s="79"/>
      <c r="C986" s="79"/>
      <c r="D986" s="79"/>
      <c r="E986" s="79"/>
      <c r="F986" s="79"/>
      <c r="G986" s="80"/>
      <c r="H986" s="80"/>
      <c r="I986" s="80"/>
      <c r="J986" s="79"/>
    </row>
    <row r="987" spans="2:10" x14ac:dyDescent="0.25">
      <c r="B987" s="79"/>
      <c r="C987" s="79"/>
      <c r="D987" s="79"/>
      <c r="E987" s="79"/>
      <c r="F987" s="79"/>
      <c r="G987" s="80"/>
      <c r="H987" s="80"/>
      <c r="I987" s="80"/>
      <c r="J987" s="79"/>
    </row>
    <row r="988" spans="2:10" x14ac:dyDescent="0.25">
      <c r="B988" s="79"/>
      <c r="C988" s="79"/>
      <c r="D988" s="79"/>
      <c r="E988" s="79"/>
      <c r="F988" s="79"/>
      <c r="G988" s="80"/>
      <c r="H988" s="80"/>
      <c r="I988" s="80"/>
      <c r="J988" s="79"/>
    </row>
    <row r="989" spans="2:10" x14ac:dyDescent="0.25">
      <c r="B989" s="79"/>
      <c r="C989" s="79"/>
      <c r="D989" s="79"/>
      <c r="E989" s="79"/>
      <c r="F989" s="79"/>
      <c r="G989" s="80"/>
      <c r="H989" s="80"/>
      <c r="I989" s="80"/>
      <c r="J989" s="79"/>
    </row>
    <row r="990" spans="2:10" x14ac:dyDescent="0.25">
      <c r="B990" s="79"/>
      <c r="C990" s="79"/>
      <c r="D990" s="79"/>
      <c r="E990" s="79"/>
      <c r="F990" s="79"/>
      <c r="G990" s="80"/>
      <c r="H990" s="80"/>
      <c r="I990" s="80"/>
      <c r="J990"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2"/>
  <sheetViews>
    <sheetView showGridLines="0" workbookViewId="0">
      <selection activeCell="J46" sqref="J46"/>
    </sheetView>
  </sheetViews>
  <sheetFormatPr baseColWidth="10" defaultColWidth="12.625" defaultRowHeight="15" customHeight="1" x14ac:dyDescent="0.2"/>
  <cols>
    <col min="1" max="1" width="38.75" customWidth="1"/>
    <col min="2" max="2" width="15.25" customWidth="1"/>
    <col min="7" max="9" width="12.625" style="856"/>
    <col min="10" max="10" width="16" customWidth="1"/>
    <col min="11" max="11" width="13.5" bestFit="1" customWidth="1"/>
  </cols>
  <sheetData>
    <row r="1" spans="1:11" x14ac:dyDescent="0.25">
      <c r="A1" s="249"/>
      <c r="B1" s="36"/>
      <c r="C1" s="36"/>
      <c r="D1" s="36"/>
      <c r="E1" s="36"/>
      <c r="F1" s="36"/>
      <c r="G1" s="846"/>
      <c r="H1" s="846"/>
      <c r="I1" s="846"/>
      <c r="J1" s="36"/>
      <c r="K1" s="35"/>
    </row>
    <row r="2" spans="1:11" x14ac:dyDescent="0.25">
      <c r="A2" s="39" t="s">
        <v>105</v>
      </c>
      <c r="B2" s="40"/>
      <c r="C2" s="40"/>
      <c r="D2" s="40"/>
      <c r="E2" s="40"/>
      <c r="F2" s="40"/>
      <c r="G2" s="847"/>
      <c r="H2" s="847"/>
      <c r="I2" s="847"/>
      <c r="J2" s="40"/>
      <c r="K2" s="82" t="s">
        <v>106</v>
      </c>
    </row>
    <row r="3" spans="1:11" x14ac:dyDescent="0.25">
      <c r="A3" s="43" t="s">
        <v>107</v>
      </c>
      <c r="B3" s="40"/>
      <c r="C3" s="40"/>
      <c r="D3" s="40"/>
      <c r="E3" s="40"/>
      <c r="F3" s="40"/>
      <c r="G3" s="847"/>
      <c r="H3" s="847"/>
      <c r="I3" s="847"/>
      <c r="J3" s="40"/>
      <c r="K3" s="83"/>
    </row>
    <row r="4" spans="1:11" x14ac:dyDescent="0.25">
      <c r="A4" s="719" t="s">
        <v>3219</v>
      </c>
      <c r="B4" s="40"/>
      <c r="C4" s="40"/>
      <c r="D4" s="40"/>
      <c r="E4" s="40"/>
      <c r="F4" s="40"/>
      <c r="G4" s="847"/>
      <c r="H4" s="847"/>
      <c r="I4" s="847"/>
      <c r="J4" s="40"/>
      <c r="K4" s="83"/>
    </row>
    <row r="5" spans="1:11" x14ac:dyDescent="0.25">
      <c r="A5" s="46"/>
      <c r="B5" s="40"/>
      <c r="C5" s="40"/>
      <c r="D5" s="40"/>
      <c r="E5" s="40"/>
      <c r="F5" s="40"/>
      <c r="G5" s="847"/>
      <c r="H5" s="847"/>
      <c r="I5" s="847"/>
      <c r="J5" s="40"/>
      <c r="K5" s="83"/>
    </row>
    <row r="6" spans="1:11" x14ac:dyDescent="0.25">
      <c r="A6" s="35"/>
      <c r="B6" s="36"/>
      <c r="C6" s="36"/>
      <c r="D6" s="36"/>
      <c r="E6" s="36"/>
      <c r="F6" s="36"/>
      <c r="G6" s="846"/>
      <c r="H6" s="846"/>
      <c r="I6" s="846"/>
      <c r="J6" s="36"/>
      <c r="K6" s="35"/>
    </row>
    <row r="7" spans="1:11" x14ac:dyDescent="0.25">
      <c r="A7" s="47" t="s">
        <v>108</v>
      </c>
      <c r="B7" s="48" t="s">
        <v>109</v>
      </c>
      <c r="C7" s="48" t="s">
        <v>110</v>
      </c>
      <c r="D7" s="48"/>
      <c r="E7" s="951" t="s">
        <v>111</v>
      </c>
      <c r="F7" s="952"/>
      <c r="G7" s="848" t="s">
        <v>112</v>
      </c>
      <c r="H7" s="1025" t="s">
        <v>113</v>
      </c>
      <c r="I7" s="1026"/>
      <c r="J7" s="48" t="s">
        <v>114</v>
      </c>
      <c r="K7" s="48" t="s">
        <v>115</v>
      </c>
    </row>
    <row r="8" spans="1:11" ht="15" customHeight="1" x14ac:dyDescent="0.2">
      <c r="A8" s="965" t="s">
        <v>116</v>
      </c>
      <c r="B8" s="963" t="s">
        <v>117</v>
      </c>
      <c r="C8" s="963" t="s">
        <v>118</v>
      </c>
      <c r="D8" s="963" t="s">
        <v>119</v>
      </c>
      <c r="E8" s="962" t="s">
        <v>120</v>
      </c>
      <c r="F8" s="950"/>
      <c r="G8" s="1029" t="s">
        <v>121</v>
      </c>
      <c r="H8" s="1027" t="s">
        <v>122</v>
      </c>
      <c r="I8" s="1028"/>
      <c r="J8" s="963" t="s">
        <v>123</v>
      </c>
      <c r="K8" s="1003" t="s">
        <v>124</v>
      </c>
    </row>
    <row r="9" spans="1:11" ht="15" customHeight="1" x14ac:dyDescent="0.2">
      <c r="A9" s="946"/>
      <c r="B9" s="946"/>
      <c r="C9" s="946"/>
      <c r="D9" s="946"/>
      <c r="E9" s="433" t="s">
        <v>125</v>
      </c>
      <c r="F9" s="433" t="s">
        <v>126</v>
      </c>
      <c r="G9" s="1030"/>
      <c r="H9" s="849" t="s">
        <v>125</v>
      </c>
      <c r="I9" s="849" t="s">
        <v>126</v>
      </c>
      <c r="J9" s="946"/>
      <c r="K9" s="946"/>
    </row>
    <row r="10" spans="1:11" x14ac:dyDescent="0.25">
      <c r="A10" s="53" t="s">
        <v>127</v>
      </c>
      <c r="B10" s="54"/>
      <c r="C10" s="54"/>
      <c r="D10" s="54"/>
      <c r="E10" s="54"/>
      <c r="F10" s="54"/>
      <c r="G10" s="850"/>
      <c r="H10" s="850"/>
      <c r="I10" s="850"/>
      <c r="J10" s="54"/>
      <c r="K10" s="84">
        <f>SUM(K11)</f>
        <v>0</v>
      </c>
    </row>
    <row r="11" spans="1:11" x14ac:dyDescent="0.25">
      <c r="A11" s="57"/>
      <c r="B11" s="58"/>
      <c r="C11" s="58"/>
      <c r="D11" s="59"/>
      <c r="E11" s="59"/>
      <c r="F11" s="59"/>
      <c r="G11" s="851"/>
      <c r="H11" s="851"/>
      <c r="I11" s="851"/>
      <c r="J11" s="58"/>
      <c r="K11" s="85"/>
    </row>
    <row r="12" spans="1:11" x14ac:dyDescent="0.25">
      <c r="A12" s="53" t="s">
        <v>128</v>
      </c>
      <c r="B12" s="54"/>
      <c r="C12" s="54"/>
      <c r="D12" s="62"/>
      <c r="E12" s="62"/>
      <c r="F12" s="62"/>
      <c r="G12" s="850"/>
      <c r="H12" s="850"/>
      <c r="I12" s="850"/>
      <c r="J12" s="54"/>
      <c r="K12" s="84">
        <f>SUM(K13:K18)</f>
        <v>13715170.170000002</v>
      </c>
    </row>
    <row r="13" spans="1:11" x14ac:dyDescent="0.25">
      <c r="A13" s="57" t="s">
        <v>1865</v>
      </c>
      <c r="B13" s="58" t="s">
        <v>1866</v>
      </c>
      <c r="C13" s="58" t="s">
        <v>212</v>
      </c>
      <c r="D13" s="59">
        <v>0.16</v>
      </c>
      <c r="E13" s="59">
        <v>0.02</v>
      </c>
      <c r="F13" s="59">
        <v>0.28000000000000003</v>
      </c>
      <c r="G13" s="851"/>
      <c r="H13" s="851"/>
      <c r="I13" s="852"/>
      <c r="J13" s="58" t="s">
        <v>1867</v>
      </c>
      <c r="K13" s="85">
        <v>5462669.1000000006</v>
      </c>
    </row>
    <row r="14" spans="1:11" x14ac:dyDescent="0.25">
      <c r="A14" s="57" t="s">
        <v>321</v>
      </c>
      <c r="B14" s="58" t="s">
        <v>1868</v>
      </c>
      <c r="C14" s="58" t="s">
        <v>131</v>
      </c>
      <c r="D14" s="59"/>
      <c r="E14" s="116">
        <v>5.7500000000000002E-2</v>
      </c>
      <c r="F14" s="116">
        <v>0.11749999999999999</v>
      </c>
      <c r="G14" s="851"/>
      <c r="H14" s="851"/>
      <c r="I14" s="852"/>
      <c r="J14" s="58" t="s">
        <v>1867</v>
      </c>
      <c r="K14" s="85">
        <v>3700429</v>
      </c>
    </row>
    <row r="15" spans="1:11" x14ac:dyDescent="0.25">
      <c r="A15" s="57" t="s">
        <v>1869</v>
      </c>
      <c r="B15" s="58" t="s">
        <v>1104</v>
      </c>
      <c r="C15" s="58" t="s">
        <v>212</v>
      </c>
      <c r="D15" s="116">
        <v>1.2E-2</v>
      </c>
      <c r="E15" s="116">
        <v>4.0000000000000001E-3</v>
      </c>
      <c r="F15" s="59">
        <v>7.0000000000000007E-2</v>
      </c>
      <c r="G15" s="851"/>
      <c r="H15" s="851"/>
      <c r="I15" s="852"/>
      <c r="J15" s="58" t="s">
        <v>1870</v>
      </c>
      <c r="K15" s="85">
        <v>3220105.82</v>
      </c>
    </row>
    <row r="16" spans="1:11" x14ac:dyDescent="0.25">
      <c r="A16" s="57" t="s">
        <v>1871</v>
      </c>
      <c r="B16" s="58" t="s">
        <v>1868</v>
      </c>
      <c r="C16" s="58" t="s">
        <v>131</v>
      </c>
      <c r="D16" s="59"/>
      <c r="E16" s="116">
        <v>5.5E-2</v>
      </c>
      <c r="F16" s="116">
        <v>9.2999999999999999E-2</v>
      </c>
      <c r="G16" s="851"/>
      <c r="H16" s="851"/>
      <c r="I16" s="852"/>
      <c r="J16" s="58" t="s">
        <v>1872</v>
      </c>
      <c r="K16" s="85">
        <v>1280857.8500000001</v>
      </c>
    </row>
    <row r="17" spans="1:11" x14ac:dyDescent="0.25">
      <c r="A17" s="57" t="s">
        <v>1873</v>
      </c>
      <c r="B17" s="58" t="s">
        <v>1874</v>
      </c>
      <c r="C17" s="58" t="s">
        <v>822</v>
      </c>
      <c r="D17" s="59">
        <v>0.1</v>
      </c>
      <c r="E17" s="59"/>
      <c r="F17" s="59"/>
      <c r="G17" s="851"/>
      <c r="H17" s="851">
        <v>1000</v>
      </c>
      <c r="I17" s="852"/>
      <c r="J17" s="58" t="s">
        <v>1875</v>
      </c>
      <c r="K17" s="85">
        <v>51108.4</v>
      </c>
    </row>
    <row r="18" spans="1:11" x14ac:dyDescent="0.25">
      <c r="A18" s="57"/>
      <c r="B18" s="58"/>
      <c r="C18" s="58"/>
      <c r="D18" s="59"/>
      <c r="E18" s="59"/>
      <c r="F18" s="59"/>
      <c r="G18" s="851"/>
      <c r="H18" s="851"/>
      <c r="I18" s="851"/>
      <c r="J18" s="58"/>
      <c r="K18" s="85"/>
    </row>
    <row r="19" spans="1:11" x14ac:dyDescent="0.25">
      <c r="A19" s="53" t="s">
        <v>135</v>
      </c>
      <c r="B19" s="54"/>
      <c r="C19" s="54"/>
      <c r="D19" s="62"/>
      <c r="E19" s="62"/>
      <c r="F19" s="62"/>
      <c r="G19" s="850"/>
      <c r="H19" s="850"/>
      <c r="I19" s="850"/>
      <c r="J19" s="54"/>
      <c r="K19" s="84">
        <f>SUM(K20:K21)</f>
        <v>2208844.06</v>
      </c>
    </row>
    <row r="20" spans="1:11" x14ac:dyDescent="0.25">
      <c r="A20" s="475" t="s">
        <v>1876</v>
      </c>
      <c r="B20" s="58" t="s">
        <v>523</v>
      </c>
      <c r="C20" s="58" t="s">
        <v>1877</v>
      </c>
      <c r="D20" s="59"/>
      <c r="E20" s="59"/>
      <c r="F20" s="59"/>
      <c r="G20" s="853"/>
      <c r="H20" s="853"/>
      <c r="I20" s="853"/>
      <c r="J20" s="58" t="s">
        <v>1878</v>
      </c>
      <c r="K20" s="85">
        <v>2208844.06</v>
      </c>
    </row>
    <row r="21" spans="1:11" x14ac:dyDescent="0.25">
      <c r="A21" s="57"/>
      <c r="B21" s="58"/>
      <c r="C21" s="58"/>
      <c r="D21" s="59"/>
      <c r="E21" s="59"/>
      <c r="F21" s="59"/>
      <c r="G21" s="851"/>
      <c r="H21" s="851"/>
      <c r="I21" s="851"/>
      <c r="J21" s="58"/>
      <c r="K21" s="85"/>
    </row>
    <row r="22" spans="1:11" x14ac:dyDescent="0.25">
      <c r="A22" s="53" t="s">
        <v>141</v>
      </c>
      <c r="B22" s="54"/>
      <c r="C22" s="54"/>
      <c r="D22" s="62"/>
      <c r="E22" s="62"/>
      <c r="F22" s="62"/>
      <c r="G22" s="850"/>
      <c r="H22" s="850"/>
      <c r="I22" s="850"/>
      <c r="J22" s="54"/>
      <c r="K22" s="84">
        <f>SUM(K23:K28)</f>
        <v>1016962.75</v>
      </c>
    </row>
    <row r="23" spans="1:11" x14ac:dyDescent="0.25">
      <c r="A23" s="57" t="s">
        <v>1879</v>
      </c>
      <c r="B23" s="58" t="s">
        <v>500</v>
      </c>
      <c r="C23" s="58" t="s">
        <v>1880</v>
      </c>
      <c r="D23" s="59"/>
      <c r="E23" s="59"/>
      <c r="F23" s="59"/>
      <c r="G23" s="851"/>
      <c r="H23" s="851">
        <v>40</v>
      </c>
      <c r="I23" s="851">
        <v>1700</v>
      </c>
      <c r="J23" s="58" t="s">
        <v>1881</v>
      </c>
      <c r="K23" s="85">
        <v>524254.9</v>
      </c>
    </row>
    <row r="24" spans="1:11" x14ac:dyDescent="0.25">
      <c r="A24" s="57" t="s">
        <v>1882</v>
      </c>
      <c r="B24" s="58" t="s">
        <v>1883</v>
      </c>
      <c r="C24" s="58" t="s">
        <v>546</v>
      </c>
      <c r="D24" s="59"/>
      <c r="E24" s="59"/>
      <c r="F24" s="59"/>
      <c r="G24" s="851"/>
      <c r="H24" s="851">
        <v>50</v>
      </c>
      <c r="I24" s="851">
        <v>2000</v>
      </c>
      <c r="J24" s="58" t="s">
        <v>1884</v>
      </c>
      <c r="K24" s="85">
        <v>251685.98</v>
      </c>
    </row>
    <row r="25" spans="1:11" x14ac:dyDescent="0.25">
      <c r="A25" s="57" t="s">
        <v>333</v>
      </c>
      <c r="B25" s="58" t="s">
        <v>500</v>
      </c>
      <c r="C25" s="58" t="s">
        <v>383</v>
      </c>
      <c r="D25" s="59"/>
      <c r="E25" s="59"/>
      <c r="F25" s="59"/>
      <c r="G25" s="851"/>
      <c r="H25" s="851">
        <v>300</v>
      </c>
      <c r="I25" s="851">
        <v>400</v>
      </c>
      <c r="J25" s="58" t="s">
        <v>1885</v>
      </c>
      <c r="K25" s="85">
        <v>180758.87</v>
      </c>
    </row>
    <row r="26" spans="1:11" x14ac:dyDescent="0.25">
      <c r="A26" s="475" t="s">
        <v>1886</v>
      </c>
      <c r="B26" s="58" t="s">
        <v>506</v>
      </c>
      <c r="C26" s="58" t="s">
        <v>546</v>
      </c>
      <c r="D26" s="116">
        <v>4.0000000000000001E-3</v>
      </c>
      <c r="E26" s="59"/>
      <c r="F26" s="59"/>
      <c r="G26" s="851"/>
      <c r="H26" s="851">
        <v>78</v>
      </c>
      <c r="I26" s="851">
        <v>2000</v>
      </c>
      <c r="J26" s="58" t="s">
        <v>1884</v>
      </c>
      <c r="K26" s="85">
        <v>46897</v>
      </c>
    </row>
    <row r="27" spans="1:11" x14ac:dyDescent="0.25">
      <c r="A27" s="57" t="s">
        <v>1887</v>
      </c>
      <c r="B27" s="58" t="s">
        <v>500</v>
      </c>
      <c r="C27" s="58" t="s">
        <v>514</v>
      </c>
      <c r="D27" s="59"/>
      <c r="E27" s="59"/>
      <c r="F27" s="59"/>
      <c r="G27" s="851"/>
      <c r="H27" s="851">
        <v>40</v>
      </c>
      <c r="I27" s="851">
        <v>500</v>
      </c>
      <c r="J27" s="58" t="s">
        <v>1888</v>
      </c>
      <c r="K27" s="85">
        <v>13366</v>
      </c>
    </row>
    <row r="28" spans="1:11" x14ac:dyDescent="0.25">
      <c r="A28" s="57"/>
      <c r="B28" s="58"/>
      <c r="C28" s="58"/>
      <c r="D28" s="59"/>
      <c r="E28" s="59"/>
      <c r="F28" s="59"/>
      <c r="G28" s="851"/>
      <c r="H28" s="851"/>
      <c r="I28" s="851"/>
      <c r="J28" s="58"/>
      <c r="K28" s="85"/>
    </row>
    <row r="29" spans="1:11" x14ac:dyDescent="0.25">
      <c r="A29" s="53" t="s">
        <v>158</v>
      </c>
      <c r="B29" s="54"/>
      <c r="C29" s="54"/>
      <c r="D29" s="62"/>
      <c r="E29" s="62"/>
      <c r="F29" s="62"/>
      <c r="G29" s="850"/>
      <c r="H29" s="850"/>
      <c r="I29" s="850"/>
      <c r="J29" s="54"/>
      <c r="K29" s="84">
        <f>SUM(K30)</f>
        <v>0</v>
      </c>
    </row>
    <row r="30" spans="1:11" x14ac:dyDescent="0.25">
      <c r="A30" s="57"/>
      <c r="B30" s="58"/>
      <c r="C30" s="58"/>
      <c r="D30" s="59"/>
      <c r="E30" s="59"/>
      <c r="F30" s="59"/>
      <c r="G30" s="851"/>
      <c r="H30" s="851"/>
      <c r="I30" s="851"/>
      <c r="J30" s="58"/>
      <c r="K30" s="85"/>
    </row>
    <row r="31" spans="1:11" x14ac:dyDescent="0.25">
      <c r="A31" s="53" t="s">
        <v>163</v>
      </c>
      <c r="B31" s="54"/>
      <c r="C31" s="54"/>
      <c r="D31" s="62"/>
      <c r="E31" s="62"/>
      <c r="F31" s="62"/>
      <c r="G31" s="850"/>
      <c r="H31" s="850"/>
      <c r="I31" s="850"/>
      <c r="J31" s="54"/>
      <c r="K31" s="84">
        <f>SUM(K32:K33)</f>
        <v>53545</v>
      </c>
    </row>
    <row r="32" spans="1:11" x14ac:dyDescent="0.25">
      <c r="A32" s="475" t="s">
        <v>1889</v>
      </c>
      <c r="B32" s="58" t="s">
        <v>1890</v>
      </c>
      <c r="C32" s="58" t="s">
        <v>1891</v>
      </c>
      <c r="D32" s="59"/>
      <c r="E32" s="59"/>
      <c r="F32" s="59"/>
      <c r="G32" s="851"/>
      <c r="H32" s="851"/>
      <c r="I32" s="851"/>
      <c r="J32" s="58" t="s">
        <v>1892</v>
      </c>
      <c r="K32" s="85">
        <v>53545</v>
      </c>
    </row>
    <row r="33" spans="1:11" x14ac:dyDescent="0.25">
      <c r="A33" s="57"/>
      <c r="B33" s="58"/>
      <c r="C33" s="58"/>
      <c r="D33" s="59"/>
      <c r="E33" s="59"/>
      <c r="F33" s="59"/>
      <c r="G33" s="851"/>
      <c r="H33" s="851"/>
      <c r="I33" s="851"/>
      <c r="J33" s="58"/>
      <c r="K33" s="85"/>
    </row>
    <row r="34" spans="1:11" x14ac:dyDescent="0.25">
      <c r="A34" s="53" t="s">
        <v>164</v>
      </c>
      <c r="B34" s="54"/>
      <c r="C34" s="54"/>
      <c r="D34" s="62"/>
      <c r="E34" s="62"/>
      <c r="F34" s="62"/>
      <c r="G34" s="850"/>
      <c r="H34" s="850"/>
      <c r="I34" s="850"/>
      <c r="J34" s="54"/>
      <c r="K34" s="84">
        <f>SUM(K35)</f>
        <v>0</v>
      </c>
    </row>
    <row r="35" spans="1:11" x14ac:dyDescent="0.25">
      <c r="A35" s="57"/>
      <c r="B35" s="58"/>
      <c r="C35" s="58"/>
      <c r="D35" s="59"/>
      <c r="E35" s="59"/>
      <c r="F35" s="59"/>
      <c r="G35" s="851"/>
      <c r="H35" s="851"/>
      <c r="I35" s="851"/>
      <c r="J35" s="58"/>
      <c r="K35" s="85"/>
    </row>
    <row r="36" spans="1:11" x14ac:dyDescent="0.25">
      <c r="A36" s="53" t="s">
        <v>165</v>
      </c>
      <c r="B36" s="54"/>
      <c r="C36" s="54"/>
      <c r="D36" s="62"/>
      <c r="E36" s="62"/>
      <c r="F36" s="62"/>
      <c r="G36" s="850"/>
      <c r="H36" s="850"/>
      <c r="I36" s="850"/>
      <c r="J36" s="54"/>
      <c r="K36" s="84">
        <f>SUM(K37:K38)</f>
        <v>1019236.53</v>
      </c>
    </row>
    <row r="37" spans="1:11" x14ac:dyDescent="0.25">
      <c r="A37" s="57" t="s">
        <v>1893</v>
      </c>
      <c r="B37" s="58"/>
      <c r="C37" s="58"/>
      <c r="D37" s="59"/>
      <c r="E37" s="59"/>
      <c r="F37" s="59"/>
      <c r="G37" s="851"/>
      <c r="H37" s="851"/>
      <c r="I37" s="851"/>
      <c r="J37" s="58" t="s">
        <v>1894</v>
      </c>
      <c r="K37" s="85">
        <v>938180.86</v>
      </c>
    </row>
    <row r="38" spans="1:11" x14ac:dyDescent="0.25">
      <c r="A38" s="475" t="s">
        <v>1895</v>
      </c>
      <c r="B38" s="58" t="s">
        <v>1896</v>
      </c>
      <c r="C38" s="58"/>
      <c r="D38" s="59"/>
      <c r="E38" s="59"/>
      <c r="F38" s="59"/>
      <c r="G38" s="851"/>
      <c r="H38" s="851"/>
      <c r="I38" s="851"/>
      <c r="J38" s="58" t="s">
        <v>1897</v>
      </c>
      <c r="K38" s="85">
        <v>81055.67</v>
      </c>
    </row>
    <row r="39" spans="1:11" x14ac:dyDescent="0.25">
      <c r="A39" s="449" t="s">
        <v>168</v>
      </c>
      <c r="B39" s="450"/>
      <c r="C39" s="451"/>
      <c r="D39" s="452"/>
      <c r="E39" s="452"/>
      <c r="F39" s="452"/>
      <c r="G39" s="854"/>
      <c r="H39" s="854"/>
      <c r="I39" s="854"/>
      <c r="J39" s="451"/>
      <c r="K39" s="461">
        <f>+K10+K12+K19+K22+K29+K31+K34+K36</f>
        <v>18013758.510000005</v>
      </c>
    </row>
    <row r="40" spans="1:11" x14ac:dyDescent="0.25">
      <c r="B40" s="79"/>
      <c r="C40" s="79"/>
      <c r="D40" s="79"/>
      <c r="E40" s="79"/>
      <c r="F40" s="79"/>
      <c r="G40" s="855"/>
      <c r="H40" s="855"/>
      <c r="I40" s="855"/>
      <c r="J40" s="79"/>
    </row>
    <row r="41" spans="1:11" x14ac:dyDescent="0.25">
      <c r="B41" s="79"/>
      <c r="C41" s="79"/>
      <c r="D41" s="79"/>
      <c r="E41" s="79"/>
      <c r="F41" s="79"/>
      <c r="G41" s="855"/>
      <c r="H41" s="855"/>
      <c r="I41" s="855"/>
      <c r="J41" s="79"/>
    </row>
    <row r="42" spans="1:11" x14ac:dyDescent="0.25">
      <c r="B42" s="79"/>
      <c r="C42" s="79"/>
      <c r="D42" s="79"/>
      <c r="E42" s="79"/>
      <c r="F42" s="79"/>
      <c r="G42" s="855"/>
      <c r="H42" s="855"/>
      <c r="I42" s="855"/>
      <c r="J42" s="79"/>
    </row>
    <row r="43" spans="1:11" x14ac:dyDescent="0.25">
      <c r="B43" s="79"/>
      <c r="C43" s="79"/>
      <c r="D43" s="79"/>
      <c r="E43" s="79"/>
      <c r="F43" s="79"/>
      <c r="G43" s="855"/>
      <c r="H43" s="855"/>
      <c r="I43" s="855"/>
      <c r="J43" s="79"/>
    </row>
    <row r="44" spans="1:11" x14ac:dyDescent="0.25">
      <c r="B44" s="79"/>
      <c r="C44" s="79"/>
      <c r="D44" s="79"/>
      <c r="E44" s="79"/>
      <c r="F44" s="79"/>
      <c r="G44" s="855"/>
      <c r="H44" s="855"/>
      <c r="I44" s="855"/>
      <c r="J44" s="79"/>
    </row>
    <row r="45" spans="1:11" x14ac:dyDescent="0.25">
      <c r="B45" s="79"/>
      <c r="C45" s="79"/>
      <c r="D45" s="79"/>
      <c r="E45" s="79"/>
      <c r="F45" s="79"/>
      <c r="G45" s="855"/>
      <c r="H45" s="855"/>
      <c r="I45" s="855"/>
      <c r="J45" s="79"/>
    </row>
    <row r="46" spans="1:11" x14ac:dyDescent="0.25">
      <c r="B46" s="79"/>
      <c r="C46" s="79"/>
      <c r="D46" s="79"/>
      <c r="E46" s="79"/>
      <c r="F46" s="79"/>
      <c r="G46" s="855"/>
      <c r="H46" s="855"/>
      <c r="I46" s="855"/>
      <c r="J46" s="79"/>
    </row>
    <row r="47" spans="1:11" x14ac:dyDescent="0.25">
      <c r="B47" s="79"/>
      <c r="C47" s="79"/>
      <c r="D47" s="79"/>
      <c r="E47" s="79"/>
      <c r="F47" s="79"/>
      <c r="G47" s="855"/>
      <c r="H47" s="855"/>
      <c r="I47" s="855"/>
      <c r="J47" s="79"/>
    </row>
    <row r="48" spans="1:11" x14ac:dyDescent="0.25">
      <c r="B48" s="79"/>
      <c r="C48" s="79"/>
      <c r="D48" s="79"/>
      <c r="E48" s="79"/>
      <c r="F48" s="79"/>
      <c r="G48" s="855"/>
      <c r="H48" s="855"/>
      <c r="I48" s="855"/>
      <c r="J48" s="79"/>
    </row>
    <row r="49" spans="2:10" x14ac:dyDescent="0.25">
      <c r="B49" s="79"/>
      <c r="C49" s="79"/>
      <c r="D49" s="79"/>
      <c r="E49" s="79"/>
      <c r="F49" s="79"/>
      <c r="G49" s="855"/>
      <c r="H49" s="855"/>
      <c r="I49" s="855"/>
      <c r="J49" s="79"/>
    </row>
    <row r="50" spans="2:10" x14ac:dyDescent="0.25">
      <c r="B50" s="79"/>
      <c r="C50" s="79"/>
      <c r="D50" s="79"/>
      <c r="E50" s="79"/>
      <c r="F50" s="79"/>
      <c r="G50" s="855"/>
      <c r="H50" s="855"/>
      <c r="I50" s="855"/>
      <c r="J50" s="79"/>
    </row>
    <row r="51" spans="2:10" x14ac:dyDescent="0.25">
      <c r="B51" s="79"/>
      <c r="C51" s="79"/>
      <c r="D51" s="79"/>
      <c r="E51" s="79"/>
      <c r="F51" s="79"/>
      <c r="G51" s="855"/>
      <c r="H51" s="855"/>
      <c r="I51" s="855"/>
      <c r="J51" s="79"/>
    </row>
    <row r="52" spans="2:10" x14ac:dyDescent="0.25">
      <c r="B52" s="79"/>
      <c r="C52" s="79"/>
      <c r="D52" s="79"/>
      <c r="E52" s="79"/>
      <c r="F52" s="79"/>
      <c r="G52" s="855"/>
      <c r="H52" s="855"/>
      <c r="I52" s="855"/>
      <c r="J52" s="79"/>
    </row>
    <row r="53" spans="2:10" x14ac:dyDescent="0.25">
      <c r="B53" s="79"/>
      <c r="C53" s="79"/>
      <c r="D53" s="79"/>
      <c r="E53" s="79"/>
      <c r="F53" s="79"/>
      <c r="G53" s="855"/>
      <c r="H53" s="855"/>
      <c r="I53" s="855"/>
      <c r="J53" s="79"/>
    </row>
    <row r="54" spans="2:10" x14ac:dyDescent="0.25">
      <c r="B54" s="79"/>
      <c r="C54" s="79"/>
      <c r="D54" s="79"/>
      <c r="E54" s="79"/>
      <c r="F54" s="79"/>
      <c r="G54" s="855"/>
      <c r="H54" s="855"/>
      <c r="I54" s="855"/>
      <c r="J54" s="79"/>
    </row>
    <row r="55" spans="2:10" x14ac:dyDescent="0.25">
      <c r="B55" s="79"/>
      <c r="C55" s="79"/>
      <c r="D55" s="79"/>
      <c r="E55" s="79"/>
      <c r="F55" s="79"/>
      <c r="G55" s="855"/>
      <c r="H55" s="855"/>
      <c r="I55" s="855"/>
      <c r="J55" s="79"/>
    </row>
    <row r="56" spans="2:10" x14ac:dyDescent="0.25">
      <c r="B56" s="79"/>
      <c r="C56" s="79"/>
      <c r="D56" s="79"/>
      <c r="E56" s="79"/>
      <c r="F56" s="79"/>
      <c r="G56" s="855"/>
      <c r="H56" s="855"/>
      <c r="I56" s="855"/>
      <c r="J56" s="79"/>
    </row>
    <row r="57" spans="2:10" x14ac:dyDescent="0.25">
      <c r="B57" s="79"/>
      <c r="C57" s="79"/>
      <c r="D57" s="79"/>
      <c r="E57" s="79"/>
      <c r="F57" s="79"/>
      <c r="G57" s="855"/>
      <c r="H57" s="855"/>
      <c r="I57" s="855"/>
      <c r="J57" s="79"/>
    </row>
    <row r="58" spans="2:10" x14ac:dyDescent="0.25">
      <c r="B58" s="79"/>
      <c r="C58" s="79"/>
      <c r="D58" s="79"/>
      <c r="E58" s="79"/>
      <c r="F58" s="79"/>
      <c r="G58" s="855"/>
      <c r="H58" s="855"/>
      <c r="I58" s="855"/>
      <c r="J58" s="79"/>
    </row>
    <row r="59" spans="2:10" x14ac:dyDescent="0.25">
      <c r="B59" s="79"/>
      <c r="C59" s="79"/>
      <c r="D59" s="79"/>
      <c r="E59" s="79"/>
      <c r="F59" s="79"/>
      <c r="G59" s="855"/>
      <c r="H59" s="855"/>
      <c r="I59" s="855"/>
      <c r="J59" s="79"/>
    </row>
    <row r="60" spans="2:10" x14ac:dyDescent="0.25">
      <c r="B60" s="79"/>
      <c r="C60" s="79"/>
      <c r="D60" s="79"/>
      <c r="E60" s="79"/>
      <c r="F60" s="79"/>
      <c r="G60" s="855"/>
      <c r="H60" s="855"/>
      <c r="I60" s="855"/>
      <c r="J60" s="79"/>
    </row>
    <row r="61" spans="2:10" x14ac:dyDescent="0.25">
      <c r="B61" s="79"/>
      <c r="C61" s="79"/>
      <c r="D61" s="79"/>
      <c r="E61" s="79"/>
      <c r="F61" s="79"/>
      <c r="G61" s="855"/>
      <c r="H61" s="855"/>
      <c r="I61" s="855"/>
      <c r="J61" s="79"/>
    </row>
    <row r="62" spans="2:10" x14ac:dyDescent="0.25">
      <c r="B62" s="79"/>
      <c r="C62" s="79"/>
      <c r="D62" s="79"/>
      <c r="E62" s="79"/>
      <c r="F62" s="79"/>
      <c r="G62" s="855"/>
      <c r="H62" s="855"/>
      <c r="I62" s="855"/>
      <c r="J62" s="79"/>
    </row>
    <row r="63" spans="2:10" x14ac:dyDescent="0.25">
      <c r="B63" s="79"/>
      <c r="C63" s="79"/>
      <c r="D63" s="79"/>
      <c r="E63" s="79"/>
      <c r="F63" s="79"/>
      <c r="G63" s="855"/>
      <c r="H63" s="855"/>
      <c r="I63" s="855"/>
      <c r="J63" s="79"/>
    </row>
    <row r="64" spans="2:10" x14ac:dyDescent="0.25">
      <c r="B64" s="79"/>
      <c r="C64" s="79"/>
      <c r="D64" s="79"/>
      <c r="E64" s="79"/>
      <c r="F64" s="79"/>
      <c r="G64" s="855"/>
      <c r="H64" s="855"/>
      <c r="I64" s="855"/>
      <c r="J64" s="79"/>
    </row>
    <row r="65" spans="2:10" x14ac:dyDescent="0.25">
      <c r="B65" s="79"/>
      <c r="C65" s="79"/>
      <c r="D65" s="79"/>
      <c r="E65" s="79"/>
      <c r="F65" s="79"/>
      <c r="G65" s="855"/>
      <c r="H65" s="855"/>
      <c r="I65" s="855"/>
      <c r="J65" s="79"/>
    </row>
    <row r="66" spans="2:10" x14ac:dyDescent="0.25">
      <c r="B66" s="79"/>
      <c r="C66" s="79"/>
      <c r="D66" s="79"/>
      <c r="E66" s="79"/>
      <c r="F66" s="79"/>
      <c r="G66" s="855"/>
      <c r="H66" s="855"/>
      <c r="I66" s="855"/>
      <c r="J66" s="79"/>
    </row>
    <row r="67" spans="2:10" x14ac:dyDescent="0.25">
      <c r="B67" s="79"/>
      <c r="C67" s="79"/>
      <c r="D67" s="79"/>
      <c r="E67" s="79"/>
      <c r="F67" s="79"/>
      <c r="G67" s="855"/>
      <c r="H67" s="855"/>
      <c r="I67" s="855"/>
      <c r="J67" s="79"/>
    </row>
    <row r="68" spans="2:10" x14ac:dyDescent="0.25">
      <c r="B68" s="79"/>
      <c r="C68" s="79"/>
      <c r="D68" s="79"/>
      <c r="E68" s="79"/>
      <c r="F68" s="79"/>
      <c r="G68" s="855"/>
      <c r="H68" s="855"/>
      <c r="I68" s="855"/>
      <c r="J68" s="79"/>
    </row>
    <row r="69" spans="2:10" x14ac:dyDescent="0.25">
      <c r="B69" s="79"/>
      <c r="C69" s="79"/>
      <c r="D69" s="79"/>
      <c r="E69" s="79"/>
      <c r="F69" s="79"/>
      <c r="G69" s="855"/>
      <c r="H69" s="855"/>
      <c r="I69" s="855"/>
      <c r="J69" s="79"/>
    </row>
    <row r="70" spans="2:10" x14ac:dyDescent="0.25">
      <c r="B70" s="79"/>
      <c r="C70" s="79"/>
      <c r="D70" s="79"/>
      <c r="E70" s="79"/>
      <c r="F70" s="79"/>
      <c r="G70" s="855"/>
      <c r="H70" s="855"/>
      <c r="I70" s="855"/>
      <c r="J70" s="79"/>
    </row>
    <row r="71" spans="2:10" x14ac:dyDescent="0.25">
      <c r="B71" s="79"/>
      <c r="C71" s="79"/>
      <c r="D71" s="79"/>
      <c r="E71" s="79"/>
      <c r="F71" s="79"/>
      <c r="G71" s="855"/>
      <c r="H71" s="855"/>
      <c r="I71" s="855"/>
      <c r="J71" s="79"/>
    </row>
    <row r="72" spans="2:10" x14ac:dyDescent="0.25">
      <c r="B72" s="79"/>
      <c r="C72" s="79"/>
      <c r="D72" s="79"/>
      <c r="E72" s="79"/>
      <c r="F72" s="79"/>
      <c r="G72" s="855"/>
      <c r="H72" s="855"/>
      <c r="I72" s="855"/>
      <c r="J72" s="79"/>
    </row>
    <row r="73" spans="2:10" x14ac:dyDescent="0.25">
      <c r="B73" s="79"/>
      <c r="C73" s="79"/>
      <c r="D73" s="79"/>
      <c r="E73" s="79"/>
      <c r="F73" s="79"/>
      <c r="G73" s="855"/>
      <c r="H73" s="855"/>
      <c r="I73" s="855"/>
      <c r="J73" s="79"/>
    </row>
    <row r="74" spans="2:10" x14ac:dyDescent="0.25">
      <c r="B74" s="79"/>
      <c r="C74" s="79"/>
      <c r="D74" s="79"/>
      <c r="E74" s="79"/>
      <c r="F74" s="79"/>
      <c r="G74" s="855"/>
      <c r="H74" s="855"/>
      <c r="I74" s="855"/>
      <c r="J74" s="79"/>
    </row>
    <row r="75" spans="2:10" x14ac:dyDescent="0.25">
      <c r="B75" s="79"/>
      <c r="C75" s="79"/>
      <c r="D75" s="79"/>
      <c r="E75" s="79"/>
      <c r="F75" s="79"/>
      <c r="G75" s="855"/>
      <c r="H75" s="855"/>
      <c r="I75" s="855"/>
      <c r="J75" s="79"/>
    </row>
    <row r="76" spans="2:10" x14ac:dyDescent="0.25">
      <c r="B76" s="79"/>
      <c r="C76" s="79"/>
      <c r="D76" s="79"/>
      <c r="E76" s="79"/>
      <c r="F76" s="79"/>
      <c r="G76" s="855"/>
      <c r="H76" s="855"/>
      <c r="I76" s="855"/>
      <c r="J76" s="79"/>
    </row>
    <row r="77" spans="2:10" x14ac:dyDescent="0.25">
      <c r="B77" s="79"/>
      <c r="C77" s="79"/>
      <c r="D77" s="79"/>
      <c r="E77" s="79"/>
      <c r="F77" s="79"/>
      <c r="G77" s="855"/>
      <c r="H77" s="855"/>
      <c r="I77" s="855"/>
      <c r="J77" s="79"/>
    </row>
    <row r="78" spans="2:10" x14ac:dyDescent="0.25">
      <c r="B78" s="79"/>
      <c r="C78" s="79"/>
      <c r="D78" s="79"/>
      <c r="E78" s="79"/>
      <c r="F78" s="79"/>
      <c r="G78" s="855"/>
      <c r="H78" s="855"/>
      <c r="I78" s="855"/>
      <c r="J78" s="79"/>
    </row>
    <row r="79" spans="2:10" x14ac:dyDescent="0.25">
      <c r="B79" s="79"/>
      <c r="C79" s="79"/>
      <c r="D79" s="79"/>
      <c r="E79" s="79"/>
      <c r="F79" s="79"/>
      <c r="G79" s="855"/>
      <c r="H79" s="855"/>
      <c r="I79" s="855"/>
      <c r="J79" s="79"/>
    </row>
    <row r="80" spans="2:10" x14ac:dyDescent="0.25">
      <c r="B80" s="79"/>
      <c r="C80" s="79"/>
      <c r="D80" s="79"/>
      <c r="E80" s="79"/>
      <c r="F80" s="79"/>
      <c r="G80" s="855"/>
      <c r="H80" s="855"/>
      <c r="I80" s="855"/>
      <c r="J80" s="79"/>
    </row>
    <row r="81" spans="2:10" x14ac:dyDescent="0.25">
      <c r="B81" s="79"/>
      <c r="C81" s="79"/>
      <c r="D81" s="79"/>
      <c r="E81" s="79"/>
      <c r="F81" s="79"/>
      <c r="G81" s="855"/>
      <c r="H81" s="855"/>
      <c r="I81" s="855"/>
      <c r="J81" s="79"/>
    </row>
    <row r="82" spans="2:10" x14ac:dyDescent="0.25">
      <c r="B82" s="79"/>
      <c r="C82" s="79"/>
      <c r="D82" s="79"/>
      <c r="E82" s="79"/>
      <c r="F82" s="79"/>
      <c r="G82" s="855"/>
      <c r="H82" s="855"/>
      <c r="I82" s="855"/>
      <c r="J82" s="79"/>
    </row>
    <row r="83" spans="2:10" x14ac:dyDescent="0.25">
      <c r="B83" s="79"/>
      <c r="C83" s="79"/>
      <c r="D83" s="79"/>
      <c r="E83" s="79"/>
      <c r="F83" s="79"/>
      <c r="G83" s="855"/>
      <c r="H83" s="855"/>
      <c r="I83" s="855"/>
      <c r="J83" s="79"/>
    </row>
    <row r="84" spans="2:10" x14ac:dyDescent="0.25">
      <c r="B84" s="79"/>
      <c r="C84" s="79"/>
      <c r="D84" s="79"/>
      <c r="E84" s="79"/>
      <c r="F84" s="79"/>
      <c r="G84" s="855"/>
      <c r="H84" s="855"/>
      <c r="I84" s="855"/>
      <c r="J84" s="79"/>
    </row>
    <row r="85" spans="2:10" x14ac:dyDescent="0.25">
      <c r="B85" s="79"/>
      <c r="C85" s="79"/>
      <c r="D85" s="79"/>
      <c r="E85" s="79"/>
      <c r="F85" s="79"/>
      <c r="G85" s="855"/>
      <c r="H85" s="855"/>
      <c r="I85" s="855"/>
      <c r="J85" s="79"/>
    </row>
    <row r="86" spans="2:10" x14ac:dyDescent="0.25">
      <c r="B86" s="79"/>
      <c r="C86" s="79"/>
      <c r="D86" s="79"/>
      <c r="E86" s="79"/>
      <c r="F86" s="79"/>
      <c r="G86" s="855"/>
      <c r="H86" s="855"/>
      <c r="I86" s="855"/>
      <c r="J86" s="79"/>
    </row>
    <row r="87" spans="2:10" x14ac:dyDescent="0.25">
      <c r="B87" s="79"/>
      <c r="C87" s="79"/>
      <c r="D87" s="79"/>
      <c r="E87" s="79"/>
      <c r="F87" s="79"/>
      <c r="G87" s="855"/>
      <c r="H87" s="855"/>
      <c r="I87" s="855"/>
      <c r="J87" s="79"/>
    </row>
    <row r="88" spans="2:10" x14ac:dyDescent="0.25">
      <c r="B88" s="79"/>
      <c r="C88" s="79"/>
      <c r="D88" s="79"/>
      <c r="E88" s="79"/>
      <c r="F88" s="79"/>
      <c r="G88" s="855"/>
      <c r="H88" s="855"/>
      <c r="I88" s="855"/>
      <c r="J88" s="79"/>
    </row>
    <row r="89" spans="2:10" x14ac:dyDescent="0.25">
      <c r="B89" s="79"/>
      <c r="C89" s="79"/>
      <c r="D89" s="79"/>
      <c r="E89" s="79"/>
      <c r="F89" s="79"/>
      <c r="G89" s="855"/>
      <c r="H89" s="855"/>
      <c r="I89" s="855"/>
      <c r="J89" s="79"/>
    </row>
    <row r="90" spans="2:10" x14ac:dyDescent="0.25">
      <c r="B90" s="79"/>
      <c r="C90" s="79"/>
      <c r="D90" s="79"/>
      <c r="E90" s="79"/>
      <c r="F90" s="79"/>
      <c r="G90" s="855"/>
      <c r="H90" s="855"/>
      <c r="I90" s="855"/>
      <c r="J90" s="79"/>
    </row>
    <row r="91" spans="2:10" x14ac:dyDescent="0.25">
      <c r="B91" s="79"/>
      <c r="C91" s="79"/>
      <c r="D91" s="79"/>
      <c r="E91" s="79"/>
      <c r="F91" s="79"/>
      <c r="G91" s="855"/>
      <c r="H91" s="855"/>
      <c r="I91" s="855"/>
      <c r="J91" s="79"/>
    </row>
    <row r="92" spans="2:10" x14ac:dyDescent="0.25">
      <c r="B92" s="79"/>
      <c r="C92" s="79"/>
      <c r="D92" s="79"/>
      <c r="E92" s="79"/>
      <c r="F92" s="79"/>
      <c r="G92" s="855"/>
      <c r="H92" s="855"/>
      <c r="I92" s="855"/>
      <c r="J92" s="79"/>
    </row>
    <row r="93" spans="2:10" x14ac:dyDescent="0.25">
      <c r="B93" s="79"/>
      <c r="C93" s="79"/>
      <c r="D93" s="79"/>
      <c r="E93" s="79"/>
      <c r="F93" s="79"/>
      <c r="G93" s="855"/>
      <c r="H93" s="855"/>
      <c r="I93" s="855"/>
      <c r="J93" s="79"/>
    </row>
    <row r="94" spans="2:10" x14ac:dyDescent="0.25">
      <c r="B94" s="79"/>
      <c r="C94" s="79"/>
      <c r="D94" s="79"/>
      <c r="E94" s="79"/>
      <c r="F94" s="79"/>
      <c r="G94" s="855"/>
      <c r="H94" s="855"/>
      <c r="I94" s="855"/>
      <c r="J94" s="79"/>
    </row>
    <row r="95" spans="2:10" x14ac:dyDescent="0.25">
      <c r="B95" s="79"/>
      <c r="C95" s="79"/>
      <c r="D95" s="79"/>
      <c r="E95" s="79"/>
      <c r="F95" s="79"/>
      <c r="G95" s="855"/>
      <c r="H95" s="855"/>
      <c r="I95" s="855"/>
      <c r="J95" s="79"/>
    </row>
    <row r="96" spans="2:10" x14ac:dyDescent="0.25">
      <c r="B96" s="79"/>
      <c r="C96" s="79"/>
      <c r="D96" s="79"/>
      <c r="E96" s="79"/>
      <c r="F96" s="79"/>
      <c r="G96" s="855"/>
      <c r="H96" s="855"/>
      <c r="I96" s="855"/>
      <c r="J96" s="79"/>
    </row>
    <row r="97" spans="2:10" x14ac:dyDescent="0.25">
      <c r="B97" s="79"/>
      <c r="C97" s="79"/>
      <c r="D97" s="79"/>
      <c r="E97" s="79"/>
      <c r="F97" s="79"/>
      <c r="G97" s="855"/>
      <c r="H97" s="855"/>
      <c r="I97" s="855"/>
      <c r="J97" s="79"/>
    </row>
    <row r="98" spans="2:10" x14ac:dyDescent="0.25">
      <c r="B98" s="79"/>
      <c r="C98" s="79"/>
      <c r="D98" s="79"/>
      <c r="E98" s="79"/>
      <c r="F98" s="79"/>
      <c r="G98" s="855"/>
      <c r="H98" s="855"/>
      <c r="I98" s="855"/>
      <c r="J98" s="79"/>
    </row>
    <row r="99" spans="2:10" x14ac:dyDescent="0.25">
      <c r="B99" s="79"/>
      <c r="C99" s="79"/>
      <c r="D99" s="79"/>
      <c r="E99" s="79"/>
      <c r="F99" s="79"/>
      <c r="G99" s="855"/>
      <c r="H99" s="855"/>
      <c r="I99" s="855"/>
      <c r="J99" s="79"/>
    </row>
    <row r="100" spans="2:10" x14ac:dyDescent="0.25">
      <c r="B100" s="79"/>
      <c r="C100" s="79"/>
      <c r="D100" s="79"/>
      <c r="E100" s="79"/>
      <c r="F100" s="79"/>
      <c r="G100" s="855"/>
      <c r="H100" s="855"/>
      <c r="I100" s="855"/>
      <c r="J100" s="79"/>
    </row>
    <row r="101" spans="2:10" x14ac:dyDescent="0.25">
      <c r="B101" s="79"/>
      <c r="C101" s="79"/>
      <c r="D101" s="79"/>
      <c r="E101" s="79"/>
      <c r="F101" s="79"/>
      <c r="G101" s="855"/>
      <c r="H101" s="855"/>
      <c r="I101" s="855"/>
      <c r="J101" s="79"/>
    </row>
    <row r="102" spans="2:10" x14ac:dyDescent="0.25">
      <c r="B102" s="79"/>
      <c r="C102" s="79"/>
      <c r="D102" s="79"/>
      <c r="E102" s="79"/>
      <c r="F102" s="79"/>
      <c r="G102" s="855"/>
      <c r="H102" s="855"/>
      <c r="I102" s="855"/>
      <c r="J102" s="79"/>
    </row>
    <row r="103" spans="2:10" x14ac:dyDescent="0.25">
      <c r="B103" s="79"/>
      <c r="C103" s="79"/>
      <c r="D103" s="79"/>
      <c r="E103" s="79"/>
      <c r="F103" s="79"/>
      <c r="G103" s="855"/>
      <c r="H103" s="855"/>
      <c r="I103" s="855"/>
      <c r="J103" s="79"/>
    </row>
    <row r="104" spans="2:10" x14ac:dyDescent="0.25">
      <c r="B104" s="79"/>
      <c r="C104" s="79"/>
      <c r="D104" s="79"/>
      <c r="E104" s="79"/>
      <c r="F104" s="79"/>
      <c r="G104" s="855"/>
      <c r="H104" s="855"/>
      <c r="I104" s="855"/>
      <c r="J104" s="79"/>
    </row>
    <row r="105" spans="2:10" x14ac:dyDescent="0.25">
      <c r="B105" s="79"/>
      <c r="C105" s="79"/>
      <c r="D105" s="79"/>
      <c r="E105" s="79"/>
      <c r="F105" s="79"/>
      <c r="G105" s="855"/>
      <c r="H105" s="855"/>
      <c r="I105" s="855"/>
      <c r="J105" s="79"/>
    </row>
    <row r="106" spans="2:10" x14ac:dyDescent="0.25">
      <c r="B106" s="79"/>
      <c r="C106" s="79"/>
      <c r="D106" s="79"/>
      <c r="E106" s="79"/>
      <c r="F106" s="79"/>
      <c r="G106" s="855"/>
      <c r="H106" s="855"/>
      <c r="I106" s="855"/>
      <c r="J106" s="79"/>
    </row>
    <row r="107" spans="2:10" x14ac:dyDescent="0.25">
      <c r="B107" s="79"/>
      <c r="C107" s="79"/>
      <c r="D107" s="79"/>
      <c r="E107" s="79"/>
      <c r="F107" s="79"/>
      <c r="G107" s="855"/>
      <c r="H107" s="855"/>
      <c r="I107" s="855"/>
      <c r="J107" s="79"/>
    </row>
    <row r="108" spans="2:10" x14ac:dyDescent="0.25">
      <c r="B108" s="79"/>
      <c r="C108" s="79"/>
      <c r="D108" s="79"/>
      <c r="E108" s="79"/>
      <c r="F108" s="79"/>
      <c r="G108" s="855"/>
      <c r="H108" s="855"/>
      <c r="I108" s="855"/>
      <c r="J108" s="79"/>
    </row>
    <row r="109" spans="2:10" x14ac:dyDescent="0.25">
      <c r="B109" s="79"/>
      <c r="C109" s="79"/>
      <c r="D109" s="79"/>
      <c r="E109" s="79"/>
      <c r="F109" s="79"/>
      <c r="G109" s="855"/>
      <c r="H109" s="855"/>
      <c r="I109" s="855"/>
      <c r="J109" s="79"/>
    </row>
    <row r="110" spans="2:10" x14ac:dyDescent="0.25">
      <c r="B110" s="79"/>
      <c r="C110" s="79"/>
      <c r="D110" s="79"/>
      <c r="E110" s="79"/>
      <c r="F110" s="79"/>
      <c r="G110" s="855"/>
      <c r="H110" s="855"/>
      <c r="I110" s="855"/>
      <c r="J110" s="79"/>
    </row>
    <row r="111" spans="2:10" x14ac:dyDescent="0.25">
      <c r="B111" s="79"/>
      <c r="C111" s="79"/>
      <c r="D111" s="79"/>
      <c r="E111" s="79"/>
      <c r="F111" s="79"/>
      <c r="G111" s="855"/>
      <c r="H111" s="855"/>
      <c r="I111" s="855"/>
      <c r="J111" s="79"/>
    </row>
    <row r="112" spans="2:10" x14ac:dyDescent="0.25">
      <c r="B112" s="79"/>
      <c r="C112" s="79"/>
      <c r="D112" s="79"/>
      <c r="E112" s="79"/>
      <c r="F112" s="79"/>
      <c r="G112" s="855"/>
      <c r="H112" s="855"/>
      <c r="I112" s="855"/>
      <c r="J112" s="79"/>
    </row>
    <row r="113" spans="2:10" x14ac:dyDescent="0.25">
      <c r="B113" s="79"/>
      <c r="C113" s="79"/>
      <c r="D113" s="79"/>
      <c r="E113" s="79"/>
      <c r="F113" s="79"/>
      <c r="G113" s="855"/>
      <c r="H113" s="855"/>
      <c r="I113" s="855"/>
      <c r="J113" s="79"/>
    </row>
    <row r="114" spans="2:10" x14ac:dyDescent="0.25">
      <c r="B114" s="79"/>
      <c r="C114" s="79"/>
      <c r="D114" s="79"/>
      <c r="E114" s="79"/>
      <c r="F114" s="79"/>
      <c r="G114" s="855"/>
      <c r="H114" s="855"/>
      <c r="I114" s="855"/>
      <c r="J114" s="79"/>
    </row>
    <row r="115" spans="2:10" x14ac:dyDescent="0.25">
      <c r="B115" s="79"/>
      <c r="C115" s="79"/>
      <c r="D115" s="79"/>
      <c r="E115" s="79"/>
      <c r="F115" s="79"/>
      <c r="G115" s="855"/>
      <c r="H115" s="855"/>
      <c r="I115" s="855"/>
      <c r="J115" s="79"/>
    </row>
    <row r="116" spans="2:10" x14ac:dyDescent="0.25">
      <c r="B116" s="79"/>
      <c r="C116" s="79"/>
      <c r="D116" s="79"/>
      <c r="E116" s="79"/>
      <c r="F116" s="79"/>
      <c r="G116" s="855"/>
      <c r="H116" s="855"/>
      <c r="I116" s="855"/>
      <c r="J116" s="79"/>
    </row>
    <row r="117" spans="2:10" x14ac:dyDescent="0.25">
      <c r="B117" s="79"/>
      <c r="C117" s="79"/>
      <c r="D117" s="79"/>
      <c r="E117" s="79"/>
      <c r="F117" s="79"/>
      <c r="G117" s="855"/>
      <c r="H117" s="855"/>
      <c r="I117" s="855"/>
      <c r="J117" s="79"/>
    </row>
    <row r="118" spans="2:10" x14ac:dyDescent="0.25">
      <c r="B118" s="79"/>
      <c r="C118" s="79"/>
      <c r="D118" s="79"/>
      <c r="E118" s="79"/>
      <c r="F118" s="79"/>
      <c r="G118" s="855"/>
      <c r="H118" s="855"/>
      <c r="I118" s="855"/>
      <c r="J118" s="79"/>
    </row>
    <row r="119" spans="2:10" x14ac:dyDescent="0.25">
      <c r="B119" s="79"/>
      <c r="C119" s="79"/>
      <c r="D119" s="79"/>
      <c r="E119" s="79"/>
      <c r="F119" s="79"/>
      <c r="G119" s="855"/>
      <c r="H119" s="855"/>
      <c r="I119" s="855"/>
      <c r="J119" s="79"/>
    </row>
    <row r="120" spans="2:10" x14ac:dyDescent="0.25">
      <c r="B120" s="79"/>
      <c r="C120" s="79"/>
      <c r="D120" s="79"/>
      <c r="E120" s="79"/>
      <c r="F120" s="79"/>
      <c r="G120" s="855"/>
      <c r="H120" s="855"/>
      <c r="I120" s="855"/>
      <c r="J120" s="79"/>
    </row>
    <row r="121" spans="2:10" x14ac:dyDescent="0.25">
      <c r="B121" s="79"/>
      <c r="C121" s="79"/>
      <c r="D121" s="79"/>
      <c r="E121" s="79"/>
      <c r="F121" s="79"/>
      <c r="G121" s="855"/>
      <c r="H121" s="855"/>
      <c r="I121" s="855"/>
      <c r="J121" s="79"/>
    </row>
    <row r="122" spans="2:10" x14ac:dyDescent="0.25">
      <c r="B122" s="79"/>
      <c r="C122" s="79"/>
      <c r="D122" s="79"/>
      <c r="E122" s="79"/>
      <c r="F122" s="79"/>
      <c r="G122" s="855"/>
      <c r="H122" s="855"/>
      <c r="I122" s="855"/>
      <c r="J122" s="79"/>
    </row>
    <row r="123" spans="2:10" x14ac:dyDescent="0.25">
      <c r="B123" s="79"/>
      <c r="C123" s="79"/>
      <c r="D123" s="79"/>
      <c r="E123" s="79"/>
      <c r="F123" s="79"/>
      <c r="G123" s="855"/>
      <c r="H123" s="855"/>
      <c r="I123" s="855"/>
      <c r="J123" s="79"/>
    </row>
    <row r="124" spans="2:10" x14ac:dyDescent="0.25">
      <c r="B124" s="79"/>
      <c r="C124" s="79"/>
      <c r="D124" s="79"/>
      <c r="E124" s="79"/>
      <c r="F124" s="79"/>
      <c r="G124" s="855"/>
      <c r="H124" s="855"/>
      <c r="I124" s="855"/>
      <c r="J124" s="79"/>
    </row>
    <row r="125" spans="2:10" x14ac:dyDescent="0.25">
      <c r="B125" s="79"/>
      <c r="C125" s="79"/>
      <c r="D125" s="79"/>
      <c r="E125" s="79"/>
      <c r="F125" s="79"/>
      <c r="G125" s="855"/>
      <c r="H125" s="855"/>
      <c r="I125" s="855"/>
      <c r="J125" s="79"/>
    </row>
    <row r="126" spans="2:10" x14ac:dyDescent="0.25">
      <c r="B126" s="79"/>
      <c r="C126" s="79"/>
      <c r="D126" s="79"/>
      <c r="E126" s="79"/>
      <c r="F126" s="79"/>
      <c r="G126" s="855"/>
      <c r="H126" s="855"/>
      <c r="I126" s="855"/>
      <c r="J126" s="79"/>
    </row>
    <row r="127" spans="2:10" x14ac:dyDescent="0.25">
      <c r="B127" s="79"/>
      <c r="C127" s="79"/>
      <c r="D127" s="79"/>
      <c r="E127" s="79"/>
      <c r="F127" s="79"/>
      <c r="G127" s="855"/>
      <c r="H127" s="855"/>
      <c r="I127" s="855"/>
      <c r="J127" s="79"/>
    </row>
    <row r="128" spans="2:10" x14ac:dyDescent="0.25">
      <c r="B128" s="79"/>
      <c r="C128" s="79"/>
      <c r="D128" s="79"/>
      <c r="E128" s="79"/>
      <c r="F128" s="79"/>
      <c r="G128" s="855"/>
      <c r="H128" s="855"/>
      <c r="I128" s="855"/>
      <c r="J128" s="79"/>
    </row>
    <row r="129" spans="2:10" x14ac:dyDescent="0.25">
      <c r="B129" s="79"/>
      <c r="C129" s="79"/>
      <c r="D129" s="79"/>
      <c r="E129" s="79"/>
      <c r="F129" s="79"/>
      <c r="G129" s="855"/>
      <c r="H129" s="855"/>
      <c r="I129" s="855"/>
      <c r="J129" s="79"/>
    </row>
    <row r="130" spans="2:10" x14ac:dyDescent="0.25">
      <c r="B130" s="79"/>
      <c r="C130" s="79"/>
      <c r="D130" s="79"/>
      <c r="E130" s="79"/>
      <c r="F130" s="79"/>
      <c r="G130" s="855"/>
      <c r="H130" s="855"/>
      <c r="I130" s="855"/>
      <c r="J130" s="79"/>
    </row>
    <row r="131" spans="2:10" x14ac:dyDescent="0.25">
      <c r="B131" s="79"/>
      <c r="C131" s="79"/>
      <c r="D131" s="79"/>
      <c r="E131" s="79"/>
      <c r="F131" s="79"/>
      <c r="G131" s="855"/>
      <c r="H131" s="855"/>
      <c r="I131" s="855"/>
      <c r="J131" s="79"/>
    </row>
    <row r="132" spans="2:10" x14ac:dyDescent="0.25">
      <c r="B132" s="79"/>
      <c r="C132" s="79"/>
      <c r="D132" s="79"/>
      <c r="E132" s="79"/>
      <c r="F132" s="79"/>
      <c r="G132" s="855"/>
      <c r="H132" s="855"/>
      <c r="I132" s="855"/>
      <c r="J132" s="79"/>
    </row>
    <row r="133" spans="2:10" x14ac:dyDescent="0.25">
      <c r="B133" s="79"/>
      <c r="C133" s="79"/>
      <c r="D133" s="79"/>
      <c r="E133" s="79"/>
      <c r="F133" s="79"/>
      <c r="G133" s="855"/>
      <c r="H133" s="855"/>
      <c r="I133" s="855"/>
      <c r="J133" s="79"/>
    </row>
    <row r="134" spans="2:10" x14ac:dyDescent="0.25">
      <c r="B134" s="79"/>
      <c r="C134" s="79"/>
      <c r="D134" s="79"/>
      <c r="E134" s="79"/>
      <c r="F134" s="79"/>
      <c r="G134" s="855"/>
      <c r="H134" s="855"/>
      <c r="I134" s="855"/>
      <c r="J134" s="79"/>
    </row>
    <row r="135" spans="2:10" x14ac:dyDescent="0.25">
      <c r="B135" s="79"/>
      <c r="C135" s="79"/>
      <c r="D135" s="79"/>
      <c r="E135" s="79"/>
      <c r="F135" s="79"/>
      <c r="G135" s="855"/>
      <c r="H135" s="855"/>
      <c r="I135" s="855"/>
      <c r="J135" s="79"/>
    </row>
    <row r="136" spans="2:10" x14ac:dyDescent="0.25">
      <c r="B136" s="79"/>
      <c r="C136" s="79"/>
      <c r="D136" s="79"/>
      <c r="E136" s="79"/>
      <c r="F136" s="79"/>
      <c r="G136" s="855"/>
      <c r="H136" s="855"/>
      <c r="I136" s="855"/>
      <c r="J136" s="79"/>
    </row>
    <row r="137" spans="2:10" x14ac:dyDescent="0.25">
      <c r="B137" s="79"/>
      <c r="C137" s="79"/>
      <c r="D137" s="79"/>
      <c r="E137" s="79"/>
      <c r="F137" s="79"/>
      <c r="G137" s="855"/>
      <c r="H137" s="855"/>
      <c r="I137" s="855"/>
      <c r="J137" s="79"/>
    </row>
    <row r="138" spans="2:10" x14ac:dyDescent="0.25">
      <c r="B138" s="79"/>
      <c r="C138" s="79"/>
      <c r="D138" s="79"/>
      <c r="E138" s="79"/>
      <c r="F138" s="79"/>
      <c r="G138" s="855"/>
      <c r="H138" s="855"/>
      <c r="I138" s="855"/>
      <c r="J138" s="79"/>
    </row>
    <row r="139" spans="2:10" x14ac:dyDescent="0.25">
      <c r="B139" s="79"/>
      <c r="C139" s="79"/>
      <c r="D139" s="79"/>
      <c r="E139" s="79"/>
      <c r="F139" s="79"/>
      <c r="G139" s="855"/>
      <c r="H139" s="855"/>
      <c r="I139" s="855"/>
      <c r="J139" s="79"/>
    </row>
    <row r="140" spans="2:10" x14ac:dyDescent="0.25">
      <c r="B140" s="79"/>
      <c r="C140" s="79"/>
      <c r="D140" s="79"/>
      <c r="E140" s="79"/>
      <c r="F140" s="79"/>
      <c r="G140" s="855"/>
      <c r="H140" s="855"/>
      <c r="I140" s="855"/>
      <c r="J140" s="79"/>
    </row>
    <row r="141" spans="2:10" x14ac:dyDescent="0.25">
      <c r="B141" s="79"/>
      <c r="C141" s="79"/>
      <c r="D141" s="79"/>
      <c r="E141" s="79"/>
      <c r="F141" s="79"/>
      <c r="G141" s="855"/>
      <c r="H141" s="855"/>
      <c r="I141" s="855"/>
      <c r="J141" s="79"/>
    </row>
    <row r="142" spans="2:10" x14ac:dyDescent="0.25">
      <c r="B142" s="79"/>
      <c r="C142" s="79"/>
      <c r="D142" s="79"/>
      <c r="E142" s="79"/>
      <c r="F142" s="79"/>
      <c r="G142" s="855"/>
      <c r="H142" s="855"/>
      <c r="I142" s="855"/>
      <c r="J142" s="79"/>
    </row>
    <row r="143" spans="2:10" x14ac:dyDescent="0.25">
      <c r="B143" s="79"/>
      <c r="C143" s="79"/>
      <c r="D143" s="79"/>
      <c r="E143" s="79"/>
      <c r="F143" s="79"/>
      <c r="G143" s="855"/>
      <c r="H143" s="855"/>
      <c r="I143" s="855"/>
      <c r="J143" s="79"/>
    </row>
    <row r="144" spans="2:10" x14ac:dyDescent="0.25">
      <c r="B144" s="79"/>
      <c r="C144" s="79"/>
      <c r="D144" s="79"/>
      <c r="E144" s="79"/>
      <c r="F144" s="79"/>
      <c r="G144" s="855"/>
      <c r="H144" s="855"/>
      <c r="I144" s="855"/>
      <c r="J144" s="79"/>
    </row>
    <row r="145" spans="2:10" x14ac:dyDescent="0.25">
      <c r="B145" s="79"/>
      <c r="C145" s="79"/>
      <c r="D145" s="79"/>
      <c r="E145" s="79"/>
      <c r="F145" s="79"/>
      <c r="G145" s="855"/>
      <c r="H145" s="855"/>
      <c r="I145" s="855"/>
      <c r="J145" s="79"/>
    </row>
    <row r="146" spans="2:10" x14ac:dyDescent="0.25">
      <c r="B146" s="79"/>
      <c r="C146" s="79"/>
      <c r="D146" s="79"/>
      <c r="E146" s="79"/>
      <c r="F146" s="79"/>
      <c r="G146" s="855"/>
      <c r="H146" s="855"/>
      <c r="I146" s="855"/>
      <c r="J146" s="79"/>
    </row>
    <row r="147" spans="2:10" x14ac:dyDescent="0.25">
      <c r="B147" s="79"/>
      <c r="C147" s="79"/>
      <c r="D147" s="79"/>
      <c r="E147" s="79"/>
      <c r="F147" s="79"/>
      <c r="G147" s="855"/>
      <c r="H147" s="855"/>
      <c r="I147" s="855"/>
      <c r="J147" s="79"/>
    </row>
    <row r="148" spans="2:10" x14ac:dyDescent="0.25">
      <c r="B148" s="79"/>
      <c r="C148" s="79"/>
      <c r="D148" s="79"/>
      <c r="E148" s="79"/>
      <c r="F148" s="79"/>
      <c r="G148" s="855"/>
      <c r="H148" s="855"/>
      <c r="I148" s="855"/>
      <c r="J148" s="79"/>
    </row>
    <row r="149" spans="2:10" x14ac:dyDescent="0.25">
      <c r="B149" s="79"/>
      <c r="C149" s="79"/>
      <c r="D149" s="79"/>
      <c r="E149" s="79"/>
      <c r="F149" s="79"/>
      <c r="G149" s="855"/>
      <c r="H149" s="855"/>
      <c r="I149" s="855"/>
      <c r="J149" s="79"/>
    </row>
    <row r="150" spans="2:10" x14ac:dyDescent="0.25">
      <c r="B150" s="79"/>
      <c r="C150" s="79"/>
      <c r="D150" s="79"/>
      <c r="E150" s="79"/>
      <c r="F150" s="79"/>
      <c r="G150" s="855"/>
      <c r="H150" s="855"/>
      <c r="I150" s="855"/>
      <c r="J150" s="79"/>
    </row>
    <row r="151" spans="2:10" x14ac:dyDescent="0.25">
      <c r="B151" s="79"/>
      <c r="C151" s="79"/>
      <c r="D151" s="79"/>
      <c r="E151" s="79"/>
      <c r="F151" s="79"/>
      <c r="G151" s="855"/>
      <c r="H151" s="855"/>
      <c r="I151" s="855"/>
      <c r="J151" s="79"/>
    </row>
    <row r="152" spans="2:10" x14ac:dyDescent="0.25">
      <c r="B152" s="79"/>
      <c r="C152" s="79"/>
      <c r="D152" s="79"/>
      <c r="E152" s="79"/>
      <c r="F152" s="79"/>
      <c r="G152" s="855"/>
      <c r="H152" s="855"/>
      <c r="I152" s="855"/>
      <c r="J152" s="79"/>
    </row>
    <row r="153" spans="2:10" x14ac:dyDescent="0.25">
      <c r="B153" s="79"/>
      <c r="C153" s="79"/>
      <c r="D153" s="79"/>
      <c r="E153" s="79"/>
      <c r="F153" s="79"/>
      <c r="G153" s="855"/>
      <c r="H153" s="855"/>
      <c r="I153" s="855"/>
      <c r="J153" s="79"/>
    </row>
    <row r="154" spans="2:10" x14ac:dyDescent="0.25">
      <c r="B154" s="79"/>
      <c r="C154" s="79"/>
      <c r="D154" s="79"/>
      <c r="E154" s="79"/>
      <c r="F154" s="79"/>
      <c r="G154" s="855"/>
      <c r="H154" s="855"/>
      <c r="I154" s="855"/>
      <c r="J154" s="79"/>
    </row>
    <row r="155" spans="2:10" x14ac:dyDescent="0.25">
      <c r="B155" s="79"/>
      <c r="C155" s="79"/>
      <c r="D155" s="79"/>
      <c r="E155" s="79"/>
      <c r="F155" s="79"/>
      <c r="G155" s="855"/>
      <c r="H155" s="855"/>
      <c r="I155" s="855"/>
      <c r="J155" s="79"/>
    </row>
    <row r="156" spans="2:10" x14ac:dyDescent="0.25">
      <c r="B156" s="79"/>
      <c r="C156" s="79"/>
      <c r="D156" s="79"/>
      <c r="E156" s="79"/>
      <c r="F156" s="79"/>
      <c r="G156" s="855"/>
      <c r="H156" s="855"/>
      <c r="I156" s="855"/>
      <c r="J156" s="79"/>
    </row>
    <row r="157" spans="2:10" x14ac:dyDescent="0.25">
      <c r="B157" s="79"/>
      <c r="C157" s="79"/>
      <c r="D157" s="79"/>
      <c r="E157" s="79"/>
      <c r="F157" s="79"/>
      <c r="G157" s="855"/>
      <c r="H157" s="855"/>
      <c r="I157" s="855"/>
      <c r="J157" s="79"/>
    </row>
    <row r="158" spans="2:10" x14ac:dyDescent="0.25">
      <c r="B158" s="79"/>
      <c r="C158" s="79"/>
      <c r="D158" s="79"/>
      <c r="E158" s="79"/>
      <c r="F158" s="79"/>
      <c r="G158" s="855"/>
      <c r="H158" s="855"/>
      <c r="I158" s="855"/>
      <c r="J158" s="79"/>
    </row>
    <row r="159" spans="2:10" x14ac:dyDescent="0.25">
      <c r="B159" s="79"/>
      <c r="C159" s="79"/>
      <c r="D159" s="79"/>
      <c r="E159" s="79"/>
      <c r="F159" s="79"/>
      <c r="G159" s="855"/>
      <c r="H159" s="855"/>
      <c r="I159" s="855"/>
      <c r="J159" s="79"/>
    </row>
    <row r="160" spans="2:10" x14ac:dyDescent="0.25">
      <c r="B160" s="79"/>
      <c r="C160" s="79"/>
      <c r="D160" s="79"/>
      <c r="E160" s="79"/>
      <c r="F160" s="79"/>
      <c r="G160" s="855"/>
      <c r="H160" s="855"/>
      <c r="I160" s="855"/>
      <c r="J160" s="79"/>
    </row>
    <row r="161" spans="2:10" x14ac:dyDescent="0.25">
      <c r="B161" s="79"/>
      <c r="C161" s="79"/>
      <c r="D161" s="79"/>
      <c r="E161" s="79"/>
      <c r="F161" s="79"/>
      <c r="G161" s="855"/>
      <c r="H161" s="855"/>
      <c r="I161" s="855"/>
      <c r="J161" s="79"/>
    </row>
    <row r="162" spans="2:10" x14ac:dyDescent="0.25">
      <c r="B162" s="79"/>
      <c r="C162" s="79"/>
      <c r="D162" s="79"/>
      <c r="E162" s="79"/>
      <c r="F162" s="79"/>
      <c r="G162" s="855"/>
      <c r="H162" s="855"/>
      <c r="I162" s="855"/>
      <c r="J162" s="79"/>
    </row>
    <row r="163" spans="2:10" x14ac:dyDescent="0.25">
      <c r="B163" s="79"/>
      <c r="C163" s="79"/>
      <c r="D163" s="79"/>
      <c r="E163" s="79"/>
      <c r="F163" s="79"/>
      <c r="G163" s="855"/>
      <c r="H163" s="855"/>
      <c r="I163" s="855"/>
      <c r="J163" s="79"/>
    </row>
    <row r="164" spans="2:10" x14ac:dyDescent="0.25">
      <c r="B164" s="79"/>
      <c r="C164" s="79"/>
      <c r="D164" s="79"/>
      <c r="E164" s="79"/>
      <c r="F164" s="79"/>
      <c r="G164" s="855"/>
      <c r="H164" s="855"/>
      <c r="I164" s="855"/>
      <c r="J164" s="79"/>
    </row>
    <row r="165" spans="2:10" x14ac:dyDescent="0.25">
      <c r="B165" s="79"/>
      <c r="C165" s="79"/>
      <c r="D165" s="79"/>
      <c r="E165" s="79"/>
      <c r="F165" s="79"/>
      <c r="G165" s="855"/>
      <c r="H165" s="855"/>
      <c r="I165" s="855"/>
      <c r="J165" s="79"/>
    </row>
    <row r="166" spans="2:10" x14ac:dyDescent="0.25">
      <c r="B166" s="79"/>
      <c r="C166" s="79"/>
      <c r="D166" s="79"/>
      <c r="E166" s="79"/>
      <c r="F166" s="79"/>
      <c r="G166" s="855"/>
      <c r="H166" s="855"/>
      <c r="I166" s="855"/>
      <c r="J166" s="79"/>
    </row>
    <row r="167" spans="2:10" x14ac:dyDescent="0.25">
      <c r="B167" s="79"/>
      <c r="C167" s="79"/>
      <c r="D167" s="79"/>
      <c r="E167" s="79"/>
      <c r="F167" s="79"/>
      <c r="G167" s="855"/>
      <c r="H167" s="855"/>
      <c r="I167" s="855"/>
      <c r="J167" s="79"/>
    </row>
    <row r="168" spans="2:10" x14ac:dyDescent="0.25">
      <c r="B168" s="79"/>
      <c r="C168" s="79"/>
      <c r="D168" s="79"/>
      <c r="E168" s="79"/>
      <c r="F168" s="79"/>
      <c r="G168" s="855"/>
      <c r="H168" s="855"/>
      <c r="I168" s="855"/>
      <c r="J168" s="79"/>
    </row>
    <row r="169" spans="2:10" x14ac:dyDescent="0.25">
      <c r="B169" s="79"/>
      <c r="C169" s="79"/>
      <c r="D169" s="79"/>
      <c r="E169" s="79"/>
      <c r="F169" s="79"/>
      <c r="G169" s="855"/>
      <c r="H169" s="855"/>
      <c r="I169" s="855"/>
      <c r="J169" s="79"/>
    </row>
    <row r="170" spans="2:10" x14ac:dyDescent="0.25">
      <c r="B170" s="79"/>
      <c r="C170" s="79"/>
      <c r="D170" s="79"/>
      <c r="E170" s="79"/>
      <c r="F170" s="79"/>
      <c r="G170" s="855"/>
      <c r="H170" s="855"/>
      <c r="I170" s="855"/>
      <c r="J170" s="79"/>
    </row>
    <row r="171" spans="2:10" x14ac:dyDescent="0.25">
      <c r="B171" s="79"/>
      <c r="C171" s="79"/>
      <c r="D171" s="79"/>
      <c r="E171" s="79"/>
      <c r="F171" s="79"/>
      <c r="G171" s="855"/>
      <c r="H171" s="855"/>
      <c r="I171" s="855"/>
      <c r="J171" s="79"/>
    </row>
    <row r="172" spans="2:10" x14ac:dyDescent="0.25">
      <c r="B172" s="79"/>
      <c r="C172" s="79"/>
      <c r="D172" s="79"/>
      <c r="E172" s="79"/>
      <c r="F172" s="79"/>
      <c r="G172" s="855"/>
      <c r="H172" s="855"/>
      <c r="I172" s="855"/>
      <c r="J172" s="79"/>
    </row>
    <row r="173" spans="2:10" x14ac:dyDescent="0.25">
      <c r="B173" s="79"/>
      <c r="C173" s="79"/>
      <c r="D173" s="79"/>
      <c r="E173" s="79"/>
      <c r="F173" s="79"/>
      <c r="G173" s="855"/>
      <c r="H173" s="855"/>
      <c r="I173" s="855"/>
      <c r="J173" s="79"/>
    </row>
    <row r="174" spans="2:10" x14ac:dyDescent="0.25">
      <c r="B174" s="79"/>
      <c r="C174" s="79"/>
      <c r="D174" s="79"/>
      <c r="E174" s="79"/>
      <c r="F174" s="79"/>
      <c r="G174" s="855"/>
      <c r="H174" s="855"/>
      <c r="I174" s="855"/>
      <c r="J174" s="79"/>
    </row>
    <row r="175" spans="2:10" x14ac:dyDescent="0.25">
      <c r="B175" s="79"/>
      <c r="C175" s="79"/>
      <c r="D175" s="79"/>
      <c r="E175" s="79"/>
      <c r="F175" s="79"/>
      <c r="G175" s="855"/>
      <c r="H175" s="855"/>
      <c r="I175" s="855"/>
      <c r="J175" s="79"/>
    </row>
    <row r="176" spans="2:10" x14ac:dyDescent="0.25">
      <c r="B176" s="79"/>
      <c r="C176" s="79"/>
      <c r="D176" s="79"/>
      <c r="E176" s="79"/>
      <c r="F176" s="79"/>
      <c r="G176" s="855"/>
      <c r="H176" s="855"/>
      <c r="I176" s="855"/>
      <c r="J176" s="79"/>
    </row>
    <row r="177" spans="2:10" x14ac:dyDescent="0.25">
      <c r="B177" s="79"/>
      <c r="C177" s="79"/>
      <c r="D177" s="79"/>
      <c r="E177" s="79"/>
      <c r="F177" s="79"/>
      <c r="G177" s="855"/>
      <c r="H177" s="855"/>
      <c r="I177" s="855"/>
      <c r="J177" s="79"/>
    </row>
    <row r="178" spans="2:10" x14ac:dyDescent="0.25">
      <c r="B178" s="79"/>
      <c r="C178" s="79"/>
      <c r="D178" s="79"/>
      <c r="E178" s="79"/>
      <c r="F178" s="79"/>
      <c r="G178" s="855"/>
      <c r="H178" s="855"/>
      <c r="I178" s="855"/>
      <c r="J178" s="79"/>
    </row>
    <row r="179" spans="2:10" x14ac:dyDescent="0.25">
      <c r="B179" s="79"/>
      <c r="C179" s="79"/>
      <c r="D179" s="79"/>
      <c r="E179" s="79"/>
      <c r="F179" s="79"/>
      <c r="G179" s="855"/>
      <c r="H179" s="855"/>
      <c r="I179" s="855"/>
      <c r="J179" s="79"/>
    </row>
    <row r="180" spans="2:10" x14ac:dyDescent="0.25">
      <c r="B180" s="79"/>
      <c r="C180" s="79"/>
      <c r="D180" s="79"/>
      <c r="E180" s="79"/>
      <c r="F180" s="79"/>
      <c r="G180" s="855"/>
      <c r="H180" s="855"/>
      <c r="I180" s="855"/>
      <c r="J180" s="79"/>
    </row>
    <row r="181" spans="2:10" x14ac:dyDescent="0.25">
      <c r="B181" s="79"/>
      <c r="C181" s="79"/>
      <c r="D181" s="79"/>
      <c r="E181" s="79"/>
      <c r="F181" s="79"/>
      <c r="G181" s="855"/>
      <c r="H181" s="855"/>
      <c r="I181" s="855"/>
      <c r="J181" s="79"/>
    </row>
    <row r="182" spans="2:10" x14ac:dyDescent="0.25">
      <c r="B182" s="79"/>
      <c r="C182" s="79"/>
      <c r="D182" s="79"/>
      <c r="E182" s="79"/>
      <c r="F182" s="79"/>
      <c r="G182" s="855"/>
      <c r="H182" s="855"/>
      <c r="I182" s="855"/>
      <c r="J182" s="79"/>
    </row>
    <row r="183" spans="2:10" x14ac:dyDescent="0.25">
      <c r="B183" s="79"/>
      <c r="C183" s="79"/>
      <c r="D183" s="79"/>
      <c r="E183" s="79"/>
      <c r="F183" s="79"/>
      <c r="G183" s="855"/>
      <c r="H183" s="855"/>
      <c r="I183" s="855"/>
      <c r="J183" s="79"/>
    </row>
    <row r="184" spans="2:10" x14ac:dyDescent="0.25">
      <c r="B184" s="79"/>
      <c r="C184" s="79"/>
      <c r="D184" s="79"/>
      <c r="E184" s="79"/>
      <c r="F184" s="79"/>
      <c r="G184" s="855"/>
      <c r="H184" s="855"/>
      <c r="I184" s="855"/>
      <c r="J184" s="79"/>
    </row>
    <row r="185" spans="2:10" x14ac:dyDescent="0.25">
      <c r="B185" s="79"/>
      <c r="C185" s="79"/>
      <c r="D185" s="79"/>
      <c r="E185" s="79"/>
      <c r="F185" s="79"/>
      <c r="G185" s="855"/>
      <c r="H185" s="855"/>
      <c r="I185" s="855"/>
      <c r="J185" s="79"/>
    </row>
    <row r="186" spans="2:10" x14ac:dyDescent="0.25">
      <c r="B186" s="79"/>
      <c r="C186" s="79"/>
      <c r="D186" s="79"/>
      <c r="E186" s="79"/>
      <c r="F186" s="79"/>
      <c r="G186" s="855"/>
      <c r="H186" s="855"/>
      <c r="I186" s="855"/>
      <c r="J186" s="79"/>
    </row>
    <row r="187" spans="2:10" x14ac:dyDescent="0.25">
      <c r="B187" s="79"/>
      <c r="C187" s="79"/>
      <c r="D187" s="79"/>
      <c r="E187" s="79"/>
      <c r="F187" s="79"/>
      <c r="G187" s="855"/>
      <c r="H187" s="855"/>
      <c r="I187" s="855"/>
      <c r="J187" s="79"/>
    </row>
    <row r="188" spans="2:10" x14ac:dyDescent="0.25">
      <c r="B188" s="79"/>
      <c r="C188" s="79"/>
      <c r="D188" s="79"/>
      <c r="E188" s="79"/>
      <c r="F188" s="79"/>
      <c r="G188" s="855"/>
      <c r="H188" s="855"/>
      <c r="I188" s="855"/>
      <c r="J188" s="79"/>
    </row>
    <row r="189" spans="2:10" x14ac:dyDescent="0.25">
      <c r="B189" s="79"/>
      <c r="C189" s="79"/>
      <c r="D189" s="79"/>
      <c r="E189" s="79"/>
      <c r="F189" s="79"/>
      <c r="G189" s="855"/>
      <c r="H189" s="855"/>
      <c r="I189" s="855"/>
      <c r="J189" s="79"/>
    </row>
    <row r="190" spans="2:10" x14ac:dyDescent="0.25">
      <c r="B190" s="79"/>
      <c r="C190" s="79"/>
      <c r="D190" s="79"/>
      <c r="E190" s="79"/>
      <c r="F190" s="79"/>
      <c r="G190" s="855"/>
      <c r="H190" s="855"/>
      <c r="I190" s="855"/>
      <c r="J190" s="79"/>
    </row>
    <row r="191" spans="2:10" x14ac:dyDescent="0.25">
      <c r="B191" s="79"/>
      <c r="C191" s="79"/>
      <c r="D191" s="79"/>
      <c r="E191" s="79"/>
      <c r="F191" s="79"/>
      <c r="G191" s="855"/>
      <c r="H191" s="855"/>
      <c r="I191" s="855"/>
      <c r="J191" s="79"/>
    </row>
    <row r="192" spans="2:10" x14ac:dyDescent="0.25">
      <c r="B192" s="79"/>
      <c r="C192" s="79"/>
      <c r="D192" s="79"/>
      <c r="E192" s="79"/>
      <c r="F192" s="79"/>
      <c r="G192" s="855"/>
      <c r="H192" s="855"/>
      <c r="I192" s="855"/>
      <c r="J192" s="79"/>
    </row>
    <row r="193" spans="2:10" x14ac:dyDescent="0.25">
      <c r="B193" s="79"/>
      <c r="C193" s="79"/>
      <c r="D193" s="79"/>
      <c r="E193" s="79"/>
      <c r="F193" s="79"/>
      <c r="G193" s="855"/>
      <c r="H193" s="855"/>
      <c r="I193" s="855"/>
      <c r="J193" s="79"/>
    </row>
    <row r="194" spans="2:10" x14ac:dyDescent="0.25">
      <c r="B194" s="79"/>
      <c r="C194" s="79"/>
      <c r="D194" s="79"/>
      <c r="E194" s="79"/>
      <c r="F194" s="79"/>
      <c r="G194" s="855"/>
      <c r="H194" s="855"/>
      <c r="I194" s="855"/>
      <c r="J194" s="79"/>
    </row>
    <row r="195" spans="2:10" x14ac:dyDescent="0.25">
      <c r="B195" s="79"/>
      <c r="C195" s="79"/>
      <c r="D195" s="79"/>
      <c r="E195" s="79"/>
      <c r="F195" s="79"/>
      <c r="G195" s="855"/>
      <c r="H195" s="855"/>
      <c r="I195" s="855"/>
      <c r="J195" s="79"/>
    </row>
    <row r="196" spans="2:10" x14ac:dyDescent="0.25">
      <c r="B196" s="79"/>
      <c r="C196" s="79"/>
      <c r="D196" s="79"/>
      <c r="E196" s="79"/>
      <c r="F196" s="79"/>
      <c r="G196" s="855"/>
      <c r="H196" s="855"/>
      <c r="I196" s="855"/>
      <c r="J196" s="79"/>
    </row>
    <row r="197" spans="2:10" x14ac:dyDescent="0.25">
      <c r="B197" s="79"/>
      <c r="C197" s="79"/>
      <c r="D197" s="79"/>
      <c r="E197" s="79"/>
      <c r="F197" s="79"/>
      <c r="G197" s="855"/>
      <c r="H197" s="855"/>
      <c r="I197" s="855"/>
      <c r="J197" s="79"/>
    </row>
    <row r="198" spans="2:10" x14ac:dyDescent="0.25">
      <c r="B198" s="79"/>
      <c r="C198" s="79"/>
      <c r="D198" s="79"/>
      <c r="E198" s="79"/>
      <c r="F198" s="79"/>
      <c r="G198" s="855"/>
      <c r="H198" s="855"/>
      <c r="I198" s="855"/>
      <c r="J198" s="79"/>
    </row>
    <row r="199" spans="2:10" x14ac:dyDescent="0.25">
      <c r="B199" s="79"/>
      <c r="C199" s="79"/>
      <c r="D199" s="79"/>
      <c r="E199" s="79"/>
      <c r="F199" s="79"/>
      <c r="G199" s="855"/>
      <c r="H199" s="855"/>
      <c r="I199" s="855"/>
      <c r="J199" s="79"/>
    </row>
    <row r="200" spans="2:10" x14ac:dyDescent="0.25">
      <c r="B200" s="79"/>
      <c r="C200" s="79"/>
      <c r="D200" s="79"/>
      <c r="E200" s="79"/>
      <c r="F200" s="79"/>
      <c r="G200" s="855"/>
      <c r="H200" s="855"/>
      <c r="I200" s="855"/>
      <c r="J200" s="79"/>
    </row>
    <row r="201" spans="2:10" x14ac:dyDescent="0.25">
      <c r="B201" s="79"/>
      <c r="C201" s="79"/>
      <c r="D201" s="79"/>
      <c r="E201" s="79"/>
      <c r="F201" s="79"/>
      <c r="G201" s="855"/>
      <c r="H201" s="855"/>
      <c r="I201" s="855"/>
      <c r="J201" s="79"/>
    </row>
    <row r="202" spans="2:10" x14ac:dyDescent="0.25">
      <c r="B202" s="79"/>
      <c r="C202" s="79"/>
      <c r="D202" s="79"/>
      <c r="E202" s="79"/>
      <c r="F202" s="79"/>
      <c r="G202" s="855"/>
      <c r="H202" s="855"/>
      <c r="I202" s="855"/>
      <c r="J202" s="79"/>
    </row>
    <row r="203" spans="2:10" x14ac:dyDescent="0.25">
      <c r="B203" s="79"/>
      <c r="C203" s="79"/>
      <c r="D203" s="79"/>
      <c r="E203" s="79"/>
      <c r="F203" s="79"/>
      <c r="G203" s="855"/>
      <c r="H203" s="855"/>
      <c r="I203" s="855"/>
      <c r="J203" s="79"/>
    </row>
    <row r="204" spans="2:10" x14ac:dyDescent="0.25">
      <c r="B204" s="79"/>
      <c r="C204" s="79"/>
      <c r="D204" s="79"/>
      <c r="E204" s="79"/>
      <c r="F204" s="79"/>
      <c r="G204" s="855"/>
      <c r="H204" s="855"/>
      <c r="I204" s="855"/>
      <c r="J204" s="79"/>
    </row>
    <row r="205" spans="2:10" x14ac:dyDescent="0.25">
      <c r="B205" s="79"/>
      <c r="C205" s="79"/>
      <c r="D205" s="79"/>
      <c r="E205" s="79"/>
      <c r="F205" s="79"/>
      <c r="G205" s="855"/>
      <c r="H205" s="855"/>
      <c r="I205" s="855"/>
      <c r="J205" s="79"/>
    </row>
    <row r="206" spans="2:10" x14ac:dyDescent="0.25">
      <c r="B206" s="79"/>
      <c r="C206" s="79"/>
      <c r="D206" s="79"/>
      <c r="E206" s="79"/>
      <c r="F206" s="79"/>
      <c r="G206" s="855"/>
      <c r="H206" s="855"/>
      <c r="I206" s="855"/>
      <c r="J206" s="79"/>
    </row>
    <row r="207" spans="2:10" x14ac:dyDescent="0.25">
      <c r="B207" s="79"/>
      <c r="C207" s="79"/>
      <c r="D207" s="79"/>
      <c r="E207" s="79"/>
      <c r="F207" s="79"/>
      <c r="G207" s="855"/>
      <c r="H207" s="855"/>
      <c r="I207" s="855"/>
      <c r="J207" s="79"/>
    </row>
    <row r="208" spans="2:10" x14ac:dyDescent="0.25">
      <c r="B208" s="79"/>
      <c r="C208" s="79"/>
      <c r="D208" s="79"/>
      <c r="E208" s="79"/>
      <c r="F208" s="79"/>
      <c r="G208" s="855"/>
      <c r="H208" s="855"/>
      <c r="I208" s="855"/>
      <c r="J208" s="79"/>
    </row>
    <row r="209" spans="2:10" x14ac:dyDescent="0.25">
      <c r="B209" s="79"/>
      <c r="C209" s="79"/>
      <c r="D209" s="79"/>
      <c r="E209" s="79"/>
      <c r="F209" s="79"/>
      <c r="G209" s="855"/>
      <c r="H209" s="855"/>
      <c r="I209" s="855"/>
      <c r="J209" s="79"/>
    </row>
    <row r="210" spans="2:10" x14ac:dyDescent="0.25">
      <c r="B210" s="79"/>
      <c r="C210" s="79"/>
      <c r="D210" s="79"/>
      <c r="E210" s="79"/>
      <c r="F210" s="79"/>
      <c r="G210" s="855"/>
      <c r="H210" s="855"/>
      <c r="I210" s="855"/>
      <c r="J210" s="79"/>
    </row>
    <row r="211" spans="2:10" x14ac:dyDescent="0.25">
      <c r="B211" s="79"/>
      <c r="C211" s="79"/>
      <c r="D211" s="79"/>
      <c r="E211" s="79"/>
      <c r="F211" s="79"/>
      <c r="G211" s="855"/>
      <c r="H211" s="855"/>
      <c r="I211" s="855"/>
      <c r="J211" s="79"/>
    </row>
    <row r="212" spans="2:10" x14ac:dyDescent="0.25">
      <c r="B212" s="79"/>
      <c r="C212" s="79"/>
      <c r="D212" s="79"/>
      <c r="E212" s="79"/>
      <c r="F212" s="79"/>
      <c r="G212" s="855"/>
      <c r="H212" s="855"/>
      <c r="I212" s="855"/>
      <c r="J212" s="79"/>
    </row>
    <row r="213" spans="2:10" x14ac:dyDescent="0.25">
      <c r="B213" s="79"/>
      <c r="C213" s="79"/>
      <c r="D213" s="79"/>
      <c r="E213" s="79"/>
      <c r="F213" s="79"/>
      <c r="G213" s="855"/>
      <c r="H213" s="855"/>
      <c r="I213" s="855"/>
      <c r="J213" s="79"/>
    </row>
    <row r="214" spans="2:10" x14ac:dyDescent="0.25">
      <c r="B214" s="79"/>
      <c r="C214" s="79"/>
      <c r="D214" s="79"/>
      <c r="E214" s="79"/>
      <c r="F214" s="79"/>
      <c r="G214" s="855"/>
      <c r="H214" s="855"/>
      <c r="I214" s="855"/>
      <c r="J214" s="79"/>
    </row>
    <row r="215" spans="2:10" x14ac:dyDescent="0.25">
      <c r="B215" s="79"/>
      <c r="C215" s="79"/>
      <c r="D215" s="79"/>
      <c r="E215" s="79"/>
      <c r="F215" s="79"/>
      <c r="G215" s="855"/>
      <c r="H215" s="855"/>
      <c r="I215" s="855"/>
      <c r="J215" s="79"/>
    </row>
    <row r="216" spans="2:10" x14ac:dyDescent="0.25">
      <c r="B216" s="79"/>
      <c r="C216" s="79"/>
      <c r="D216" s="79"/>
      <c r="E216" s="79"/>
      <c r="F216" s="79"/>
      <c r="G216" s="855"/>
      <c r="H216" s="855"/>
      <c r="I216" s="855"/>
      <c r="J216" s="79"/>
    </row>
    <row r="217" spans="2:10" x14ac:dyDescent="0.25">
      <c r="B217" s="79"/>
      <c r="C217" s="79"/>
      <c r="D217" s="79"/>
      <c r="E217" s="79"/>
      <c r="F217" s="79"/>
      <c r="G217" s="855"/>
      <c r="H217" s="855"/>
      <c r="I217" s="855"/>
      <c r="J217" s="79"/>
    </row>
    <row r="218" spans="2:10" x14ac:dyDescent="0.25">
      <c r="B218" s="79"/>
      <c r="C218" s="79"/>
      <c r="D218" s="79"/>
      <c r="E218" s="79"/>
      <c r="F218" s="79"/>
      <c r="G218" s="855"/>
      <c r="H218" s="855"/>
      <c r="I218" s="855"/>
      <c r="J218" s="79"/>
    </row>
    <row r="219" spans="2:10" x14ac:dyDescent="0.25">
      <c r="B219" s="79"/>
      <c r="C219" s="79"/>
      <c r="D219" s="79"/>
      <c r="E219" s="79"/>
      <c r="F219" s="79"/>
      <c r="G219" s="855"/>
      <c r="H219" s="855"/>
      <c r="I219" s="855"/>
      <c r="J219" s="79"/>
    </row>
    <row r="220" spans="2:10" x14ac:dyDescent="0.25">
      <c r="B220" s="79"/>
      <c r="C220" s="79"/>
      <c r="D220" s="79"/>
      <c r="E220" s="79"/>
      <c r="F220" s="79"/>
      <c r="G220" s="855"/>
      <c r="H220" s="855"/>
      <c r="I220" s="855"/>
      <c r="J220" s="79"/>
    </row>
    <row r="221" spans="2:10" x14ac:dyDescent="0.25">
      <c r="B221" s="79"/>
      <c r="C221" s="79"/>
      <c r="D221" s="79"/>
      <c r="E221" s="79"/>
      <c r="F221" s="79"/>
      <c r="G221" s="855"/>
      <c r="H221" s="855"/>
      <c r="I221" s="855"/>
      <c r="J221" s="79"/>
    </row>
    <row r="222" spans="2:10" x14ac:dyDescent="0.25">
      <c r="B222" s="79"/>
      <c r="C222" s="79"/>
      <c r="D222" s="79"/>
      <c r="E222" s="79"/>
      <c r="F222" s="79"/>
      <c r="G222" s="855"/>
      <c r="H222" s="855"/>
      <c r="I222" s="855"/>
      <c r="J222" s="79"/>
    </row>
    <row r="223" spans="2:10" x14ac:dyDescent="0.25">
      <c r="B223" s="79"/>
      <c r="C223" s="79"/>
      <c r="D223" s="79"/>
      <c r="E223" s="79"/>
      <c r="F223" s="79"/>
      <c r="G223" s="855"/>
      <c r="H223" s="855"/>
      <c r="I223" s="855"/>
      <c r="J223" s="79"/>
    </row>
    <row r="224" spans="2:10" x14ac:dyDescent="0.25">
      <c r="B224" s="79"/>
      <c r="C224" s="79"/>
      <c r="D224" s="79"/>
      <c r="E224" s="79"/>
      <c r="F224" s="79"/>
      <c r="G224" s="855"/>
      <c r="H224" s="855"/>
      <c r="I224" s="855"/>
      <c r="J224" s="79"/>
    </row>
    <row r="225" spans="2:10" x14ac:dyDescent="0.25">
      <c r="B225" s="79"/>
      <c r="C225" s="79"/>
      <c r="D225" s="79"/>
      <c r="E225" s="79"/>
      <c r="F225" s="79"/>
      <c r="G225" s="855"/>
      <c r="H225" s="855"/>
      <c r="I225" s="855"/>
      <c r="J225" s="79"/>
    </row>
    <row r="226" spans="2:10" x14ac:dyDescent="0.25">
      <c r="B226" s="79"/>
      <c r="C226" s="79"/>
      <c r="D226" s="79"/>
      <c r="E226" s="79"/>
      <c r="F226" s="79"/>
      <c r="G226" s="855"/>
      <c r="H226" s="855"/>
      <c r="I226" s="855"/>
      <c r="J226" s="79"/>
    </row>
    <row r="227" spans="2:10" x14ac:dyDescent="0.25">
      <c r="B227" s="79"/>
      <c r="C227" s="79"/>
      <c r="D227" s="79"/>
      <c r="E227" s="79"/>
      <c r="F227" s="79"/>
      <c r="G227" s="855"/>
      <c r="H227" s="855"/>
      <c r="I227" s="855"/>
      <c r="J227" s="79"/>
    </row>
    <row r="228" spans="2:10" x14ac:dyDescent="0.25">
      <c r="B228" s="79"/>
      <c r="C228" s="79"/>
      <c r="D228" s="79"/>
      <c r="E228" s="79"/>
      <c r="F228" s="79"/>
      <c r="G228" s="855"/>
      <c r="H228" s="855"/>
      <c r="I228" s="855"/>
      <c r="J228" s="79"/>
    </row>
    <row r="229" spans="2:10" x14ac:dyDescent="0.25">
      <c r="B229" s="79"/>
      <c r="C229" s="79"/>
      <c r="D229" s="79"/>
      <c r="E229" s="79"/>
      <c r="F229" s="79"/>
      <c r="G229" s="855"/>
      <c r="H229" s="855"/>
      <c r="I229" s="855"/>
      <c r="J229" s="79"/>
    </row>
    <row r="230" spans="2:10" x14ac:dyDescent="0.25">
      <c r="B230" s="79"/>
      <c r="C230" s="79"/>
      <c r="D230" s="79"/>
      <c r="E230" s="79"/>
      <c r="F230" s="79"/>
      <c r="G230" s="855"/>
      <c r="H230" s="855"/>
      <c r="I230" s="855"/>
      <c r="J230" s="79"/>
    </row>
    <row r="231" spans="2:10" x14ac:dyDescent="0.25">
      <c r="B231" s="79"/>
      <c r="C231" s="79"/>
      <c r="D231" s="79"/>
      <c r="E231" s="79"/>
      <c r="F231" s="79"/>
      <c r="G231" s="855"/>
      <c r="H231" s="855"/>
      <c r="I231" s="855"/>
      <c r="J231" s="79"/>
    </row>
    <row r="232" spans="2:10" x14ac:dyDescent="0.25">
      <c r="B232" s="79"/>
      <c r="C232" s="79"/>
      <c r="D232" s="79"/>
      <c r="E232" s="79"/>
      <c r="F232" s="79"/>
      <c r="G232" s="855"/>
      <c r="H232" s="855"/>
      <c r="I232" s="855"/>
      <c r="J232" s="79"/>
    </row>
    <row r="233" spans="2:10" x14ac:dyDescent="0.25">
      <c r="B233" s="79"/>
      <c r="C233" s="79"/>
      <c r="D233" s="79"/>
      <c r="E233" s="79"/>
      <c r="F233" s="79"/>
      <c r="G233" s="855"/>
      <c r="H233" s="855"/>
      <c r="I233" s="855"/>
      <c r="J233" s="79"/>
    </row>
    <row r="234" spans="2:10" x14ac:dyDescent="0.25">
      <c r="B234" s="79"/>
      <c r="C234" s="79"/>
      <c r="D234" s="79"/>
      <c r="E234" s="79"/>
      <c r="F234" s="79"/>
      <c r="G234" s="855"/>
      <c r="H234" s="855"/>
      <c r="I234" s="855"/>
      <c r="J234" s="79"/>
    </row>
    <row r="235" spans="2:10" x14ac:dyDescent="0.25">
      <c r="B235" s="79"/>
      <c r="C235" s="79"/>
      <c r="D235" s="79"/>
      <c r="E235" s="79"/>
      <c r="F235" s="79"/>
      <c r="G235" s="855"/>
      <c r="H235" s="855"/>
      <c r="I235" s="855"/>
      <c r="J235" s="79"/>
    </row>
    <row r="236" spans="2:10" x14ac:dyDescent="0.25">
      <c r="B236" s="79"/>
      <c r="C236" s="79"/>
      <c r="D236" s="79"/>
      <c r="E236" s="79"/>
      <c r="F236" s="79"/>
      <c r="G236" s="855"/>
      <c r="H236" s="855"/>
      <c r="I236" s="855"/>
      <c r="J236" s="79"/>
    </row>
    <row r="237" spans="2:10" x14ac:dyDescent="0.25">
      <c r="B237" s="79"/>
      <c r="C237" s="79"/>
      <c r="D237" s="79"/>
      <c r="E237" s="79"/>
      <c r="F237" s="79"/>
      <c r="G237" s="855"/>
      <c r="H237" s="855"/>
      <c r="I237" s="855"/>
      <c r="J237" s="79"/>
    </row>
    <row r="238" spans="2:10" x14ac:dyDescent="0.25">
      <c r="B238" s="79"/>
      <c r="C238" s="79"/>
      <c r="D238" s="79"/>
      <c r="E238" s="79"/>
      <c r="F238" s="79"/>
      <c r="G238" s="855"/>
      <c r="H238" s="855"/>
      <c r="I238" s="855"/>
      <c r="J238" s="79"/>
    </row>
    <row r="239" spans="2:10" x14ac:dyDescent="0.25">
      <c r="B239" s="79"/>
      <c r="C239" s="79"/>
      <c r="D239" s="79"/>
      <c r="E239" s="79"/>
      <c r="F239" s="79"/>
      <c r="G239" s="855"/>
      <c r="H239" s="855"/>
      <c r="I239" s="855"/>
      <c r="J239" s="79"/>
    </row>
    <row r="240" spans="2:10" x14ac:dyDescent="0.25">
      <c r="B240" s="79"/>
      <c r="C240" s="79"/>
      <c r="D240" s="79"/>
      <c r="E240" s="79"/>
      <c r="F240" s="79"/>
      <c r="G240" s="855"/>
      <c r="H240" s="855"/>
      <c r="I240" s="855"/>
      <c r="J240" s="79"/>
    </row>
    <row r="241" spans="2:10" x14ac:dyDescent="0.25">
      <c r="B241" s="79"/>
      <c r="C241" s="79"/>
      <c r="D241" s="79"/>
      <c r="E241" s="79"/>
      <c r="F241" s="79"/>
      <c r="G241" s="855"/>
      <c r="H241" s="855"/>
      <c r="I241" s="855"/>
      <c r="J241" s="79"/>
    </row>
    <row r="242" spans="2:10" x14ac:dyDescent="0.25">
      <c r="B242" s="79"/>
      <c r="C242" s="79"/>
      <c r="D242" s="79"/>
      <c r="E242" s="79"/>
      <c r="F242" s="79"/>
      <c r="G242" s="855"/>
      <c r="H242" s="855"/>
      <c r="I242" s="855"/>
      <c r="J242" s="79"/>
    </row>
    <row r="243" spans="2:10" x14ac:dyDescent="0.25">
      <c r="B243" s="79"/>
      <c r="C243" s="79"/>
      <c r="D243" s="79"/>
      <c r="E243" s="79"/>
      <c r="F243" s="79"/>
      <c r="G243" s="855"/>
      <c r="H243" s="855"/>
      <c r="I243" s="855"/>
      <c r="J243" s="79"/>
    </row>
    <row r="244" spans="2:10" x14ac:dyDescent="0.25">
      <c r="B244" s="79"/>
      <c r="C244" s="79"/>
      <c r="D244" s="79"/>
      <c r="E244" s="79"/>
      <c r="F244" s="79"/>
      <c r="G244" s="855"/>
      <c r="H244" s="855"/>
      <c r="I244" s="855"/>
      <c r="J244" s="79"/>
    </row>
    <row r="245" spans="2:10" x14ac:dyDescent="0.25">
      <c r="B245" s="79"/>
      <c r="C245" s="79"/>
      <c r="D245" s="79"/>
      <c r="E245" s="79"/>
      <c r="F245" s="79"/>
      <c r="G245" s="855"/>
      <c r="H245" s="855"/>
      <c r="I245" s="855"/>
      <c r="J245" s="79"/>
    </row>
    <row r="246" spans="2:10" x14ac:dyDescent="0.25">
      <c r="B246" s="79"/>
      <c r="C246" s="79"/>
      <c r="D246" s="79"/>
      <c r="E246" s="79"/>
      <c r="F246" s="79"/>
      <c r="G246" s="855"/>
      <c r="H246" s="855"/>
      <c r="I246" s="855"/>
      <c r="J246" s="79"/>
    </row>
    <row r="247" spans="2:10" x14ac:dyDescent="0.25">
      <c r="B247" s="79"/>
      <c r="C247" s="79"/>
      <c r="D247" s="79"/>
      <c r="E247" s="79"/>
      <c r="F247" s="79"/>
      <c r="G247" s="855"/>
      <c r="H247" s="855"/>
      <c r="I247" s="855"/>
      <c r="J247" s="79"/>
    </row>
    <row r="248" spans="2:10" x14ac:dyDescent="0.25">
      <c r="B248" s="79"/>
      <c r="C248" s="79"/>
      <c r="D248" s="79"/>
      <c r="E248" s="79"/>
      <c r="F248" s="79"/>
      <c r="G248" s="855"/>
      <c r="H248" s="855"/>
      <c r="I248" s="855"/>
      <c r="J248" s="79"/>
    </row>
    <row r="249" spans="2:10" x14ac:dyDescent="0.25">
      <c r="B249" s="79"/>
      <c r="C249" s="79"/>
      <c r="D249" s="79"/>
      <c r="E249" s="79"/>
      <c r="F249" s="79"/>
      <c r="G249" s="855"/>
      <c r="H249" s="855"/>
      <c r="I249" s="855"/>
      <c r="J249" s="79"/>
    </row>
    <row r="250" spans="2:10" x14ac:dyDescent="0.25">
      <c r="B250" s="79"/>
      <c r="C250" s="79"/>
      <c r="D250" s="79"/>
      <c r="E250" s="79"/>
      <c r="F250" s="79"/>
      <c r="G250" s="855"/>
      <c r="H250" s="855"/>
      <c r="I250" s="855"/>
      <c r="J250" s="79"/>
    </row>
    <row r="251" spans="2:10" x14ac:dyDescent="0.25">
      <c r="B251" s="79"/>
      <c r="C251" s="79"/>
      <c r="D251" s="79"/>
      <c r="E251" s="79"/>
      <c r="F251" s="79"/>
      <c r="G251" s="855"/>
      <c r="H251" s="855"/>
      <c r="I251" s="855"/>
      <c r="J251" s="79"/>
    </row>
    <row r="252" spans="2:10" x14ac:dyDescent="0.25">
      <c r="B252" s="79"/>
      <c r="C252" s="79"/>
      <c r="D252" s="79"/>
      <c r="E252" s="79"/>
      <c r="F252" s="79"/>
      <c r="G252" s="855"/>
      <c r="H252" s="855"/>
      <c r="I252" s="855"/>
      <c r="J252" s="79"/>
    </row>
    <row r="253" spans="2:10" x14ac:dyDescent="0.25">
      <c r="B253" s="79"/>
      <c r="C253" s="79"/>
      <c r="D253" s="79"/>
      <c r="E253" s="79"/>
      <c r="F253" s="79"/>
      <c r="G253" s="855"/>
      <c r="H253" s="855"/>
      <c r="I253" s="855"/>
      <c r="J253" s="79"/>
    </row>
    <row r="254" spans="2:10" x14ac:dyDescent="0.25">
      <c r="B254" s="79"/>
      <c r="C254" s="79"/>
      <c r="D254" s="79"/>
      <c r="E254" s="79"/>
      <c r="F254" s="79"/>
      <c r="G254" s="855"/>
      <c r="H254" s="855"/>
      <c r="I254" s="855"/>
      <c r="J254" s="79"/>
    </row>
    <row r="255" spans="2:10" x14ac:dyDescent="0.25">
      <c r="B255" s="79"/>
      <c r="C255" s="79"/>
      <c r="D255" s="79"/>
      <c r="E255" s="79"/>
      <c r="F255" s="79"/>
      <c r="G255" s="855"/>
      <c r="H255" s="855"/>
      <c r="I255" s="855"/>
      <c r="J255" s="79"/>
    </row>
    <row r="256" spans="2:10" x14ac:dyDescent="0.25">
      <c r="B256" s="79"/>
      <c r="C256" s="79"/>
      <c r="D256" s="79"/>
      <c r="E256" s="79"/>
      <c r="F256" s="79"/>
      <c r="G256" s="855"/>
      <c r="H256" s="855"/>
      <c r="I256" s="855"/>
      <c r="J256" s="79"/>
    </row>
    <row r="257" spans="2:10" x14ac:dyDescent="0.25">
      <c r="B257" s="79"/>
      <c r="C257" s="79"/>
      <c r="D257" s="79"/>
      <c r="E257" s="79"/>
      <c r="F257" s="79"/>
      <c r="G257" s="855"/>
      <c r="H257" s="855"/>
      <c r="I257" s="855"/>
      <c r="J257" s="79"/>
    </row>
    <row r="258" spans="2:10" x14ac:dyDescent="0.25">
      <c r="B258" s="79"/>
      <c r="C258" s="79"/>
      <c r="D258" s="79"/>
      <c r="E258" s="79"/>
      <c r="F258" s="79"/>
      <c r="G258" s="855"/>
      <c r="H258" s="855"/>
      <c r="I258" s="855"/>
      <c r="J258" s="79"/>
    </row>
    <row r="259" spans="2:10" x14ac:dyDescent="0.25">
      <c r="B259" s="79"/>
      <c r="C259" s="79"/>
      <c r="D259" s="79"/>
      <c r="E259" s="79"/>
      <c r="F259" s="79"/>
      <c r="G259" s="855"/>
      <c r="H259" s="855"/>
      <c r="I259" s="855"/>
      <c r="J259" s="79"/>
    </row>
    <row r="260" spans="2:10" x14ac:dyDescent="0.25">
      <c r="B260" s="79"/>
      <c r="C260" s="79"/>
      <c r="D260" s="79"/>
      <c r="E260" s="79"/>
      <c r="F260" s="79"/>
      <c r="G260" s="855"/>
      <c r="H260" s="855"/>
      <c r="I260" s="855"/>
      <c r="J260" s="79"/>
    </row>
    <row r="261" spans="2:10" x14ac:dyDescent="0.25">
      <c r="B261" s="79"/>
      <c r="C261" s="79"/>
      <c r="D261" s="79"/>
      <c r="E261" s="79"/>
      <c r="F261" s="79"/>
      <c r="G261" s="855"/>
      <c r="H261" s="855"/>
      <c r="I261" s="855"/>
      <c r="J261" s="79"/>
    </row>
    <row r="262" spans="2:10" x14ac:dyDescent="0.25">
      <c r="B262" s="79"/>
      <c r="C262" s="79"/>
      <c r="D262" s="79"/>
      <c r="E262" s="79"/>
      <c r="F262" s="79"/>
      <c r="G262" s="855"/>
      <c r="H262" s="855"/>
      <c r="I262" s="855"/>
      <c r="J262" s="79"/>
    </row>
    <row r="263" spans="2:10" x14ac:dyDescent="0.25">
      <c r="B263" s="79"/>
      <c r="C263" s="79"/>
      <c r="D263" s="79"/>
      <c r="E263" s="79"/>
      <c r="F263" s="79"/>
      <c r="G263" s="855"/>
      <c r="H263" s="855"/>
      <c r="I263" s="855"/>
      <c r="J263" s="79"/>
    </row>
    <row r="264" spans="2:10" x14ac:dyDescent="0.25">
      <c r="B264" s="79"/>
      <c r="C264" s="79"/>
      <c r="D264" s="79"/>
      <c r="E264" s="79"/>
      <c r="F264" s="79"/>
      <c r="G264" s="855"/>
      <c r="H264" s="855"/>
      <c r="I264" s="855"/>
      <c r="J264" s="79"/>
    </row>
    <row r="265" spans="2:10" x14ac:dyDescent="0.25">
      <c r="B265" s="79"/>
      <c r="C265" s="79"/>
      <c r="D265" s="79"/>
      <c r="E265" s="79"/>
      <c r="F265" s="79"/>
      <c r="G265" s="855"/>
      <c r="H265" s="855"/>
      <c r="I265" s="855"/>
      <c r="J265" s="79"/>
    </row>
    <row r="266" spans="2:10" x14ac:dyDescent="0.25">
      <c r="B266" s="79"/>
      <c r="C266" s="79"/>
      <c r="D266" s="79"/>
      <c r="E266" s="79"/>
      <c r="F266" s="79"/>
      <c r="G266" s="855"/>
      <c r="H266" s="855"/>
      <c r="I266" s="855"/>
      <c r="J266" s="79"/>
    </row>
    <row r="267" spans="2:10" x14ac:dyDescent="0.25">
      <c r="B267" s="79"/>
      <c r="C267" s="79"/>
      <c r="D267" s="79"/>
      <c r="E267" s="79"/>
      <c r="F267" s="79"/>
      <c r="G267" s="855"/>
      <c r="H267" s="855"/>
      <c r="I267" s="855"/>
      <c r="J267" s="79"/>
    </row>
    <row r="268" spans="2:10" x14ac:dyDescent="0.25">
      <c r="B268" s="79"/>
      <c r="C268" s="79"/>
      <c r="D268" s="79"/>
      <c r="E268" s="79"/>
      <c r="F268" s="79"/>
      <c r="G268" s="855"/>
      <c r="H268" s="855"/>
      <c r="I268" s="855"/>
      <c r="J268" s="79"/>
    </row>
    <row r="269" spans="2:10" x14ac:dyDescent="0.25">
      <c r="B269" s="79"/>
      <c r="C269" s="79"/>
      <c r="D269" s="79"/>
      <c r="E269" s="79"/>
      <c r="F269" s="79"/>
      <c r="G269" s="855"/>
      <c r="H269" s="855"/>
      <c r="I269" s="855"/>
      <c r="J269" s="79"/>
    </row>
    <row r="270" spans="2:10" x14ac:dyDescent="0.25">
      <c r="B270" s="79"/>
      <c r="C270" s="79"/>
      <c r="D270" s="79"/>
      <c r="E270" s="79"/>
      <c r="F270" s="79"/>
      <c r="G270" s="855"/>
      <c r="H270" s="855"/>
      <c r="I270" s="855"/>
      <c r="J270" s="79"/>
    </row>
    <row r="271" spans="2:10" x14ac:dyDescent="0.25">
      <c r="B271" s="79"/>
      <c r="C271" s="79"/>
      <c r="D271" s="79"/>
      <c r="E271" s="79"/>
      <c r="F271" s="79"/>
      <c r="G271" s="855"/>
      <c r="H271" s="855"/>
      <c r="I271" s="855"/>
      <c r="J271" s="79"/>
    </row>
    <row r="272" spans="2:10" x14ac:dyDescent="0.25">
      <c r="B272" s="79"/>
      <c r="C272" s="79"/>
      <c r="D272" s="79"/>
      <c r="E272" s="79"/>
      <c r="F272" s="79"/>
      <c r="G272" s="855"/>
      <c r="H272" s="855"/>
      <c r="I272" s="855"/>
      <c r="J272" s="79"/>
    </row>
    <row r="273" spans="2:10" x14ac:dyDescent="0.25">
      <c r="B273" s="79"/>
      <c r="C273" s="79"/>
      <c r="D273" s="79"/>
      <c r="E273" s="79"/>
      <c r="F273" s="79"/>
      <c r="G273" s="855"/>
      <c r="H273" s="855"/>
      <c r="I273" s="855"/>
      <c r="J273" s="79"/>
    </row>
    <row r="274" spans="2:10" x14ac:dyDescent="0.25">
      <c r="B274" s="79"/>
      <c r="C274" s="79"/>
      <c r="D274" s="79"/>
      <c r="E274" s="79"/>
      <c r="F274" s="79"/>
      <c r="G274" s="855"/>
      <c r="H274" s="855"/>
      <c r="I274" s="855"/>
      <c r="J274" s="79"/>
    </row>
    <row r="275" spans="2:10" x14ac:dyDescent="0.25">
      <c r="B275" s="79"/>
      <c r="C275" s="79"/>
      <c r="D275" s="79"/>
      <c r="E275" s="79"/>
      <c r="F275" s="79"/>
      <c r="G275" s="855"/>
      <c r="H275" s="855"/>
      <c r="I275" s="855"/>
      <c r="J275" s="79"/>
    </row>
    <row r="276" spans="2:10" x14ac:dyDescent="0.25">
      <c r="B276" s="79"/>
      <c r="C276" s="79"/>
      <c r="D276" s="79"/>
      <c r="E276" s="79"/>
      <c r="F276" s="79"/>
      <c r="G276" s="855"/>
      <c r="H276" s="855"/>
      <c r="I276" s="855"/>
      <c r="J276" s="79"/>
    </row>
    <row r="277" spans="2:10" x14ac:dyDescent="0.25">
      <c r="B277" s="79"/>
      <c r="C277" s="79"/>
      <c r="D277" s="79"/>
      <c r="E277" s="79"/>
      <c r="F277" s="79"/>
      <c r="G277" s="855"/>
      <c r="H277" s="855"/>
      <c r="I277" s="855"/>
      <c r="J277" s="79"/>
    </row>
    <row r="278" spans="2:10" x14ac:dyDescent="0.25">
      <c r="B278" s="79"/>
      <c r="C278" s="79"/>
      <c r="D278" s="79"/>
      <c r="E278" s="79"/>
      <c r="F278" s="79"/>
      <c r="G278" s="855"/>
      <c r="H278" s="855"/>
      <c r="I278" s="855"/>
      <c r="J278" s="79"/>
    </row>
    <row r="279" spans="2:10" x14ac:dyDescent="0.25">
      <c r="B279" s="79"/>
      <c r="C279" s="79"/>
      <c r="D279" s="79"/>
      <c r="E279" s="79"/>
      <c r="F279" s="79"/>
      <c r="G279" s="855"/>
      <c r="H279" s="855"/>
      <c r="I279" s="855"/>
      <c r="J279" s="79"/>
    </row>
    <row r="280" spans="2:10" x14ac:dyDescent="0.25">
      <c r="B280" s="79"/>
      <c r="C280" s="79"/>
      <c r="D280" s="79"/>
      <c r="E280" s="79"/>
      <c r="F280" s="79"/>
      <c r="G280" s="855"/>
      <c r="H280" s="855"/>
      <c r="I280" s="855"/>
      <c r="J280" s="79"/>
    </row>
    <row r="281" spans="2:10" x14ac:dyDescent="0.25">
      <c r="B281" s="79"/>
      <c r="C281" s="79"/>
      <c r="D281" s="79"/>
      <c r="E281" s="79"/>
      <c r="F281" s="79"/>
      <c r="G281" s="855"/>
      <c r="H281" s="855"/>
      <c r="I281" s="855"/>
      <c r="J281" s="79"/>
    </row>
    <row r="282" spans="2:10" x14ac:dyDescent="0.25">
      <c r="B282" s="79"/>
      <c r="C282" s="79"/>
      <c r="D282" s="79"/>
      <c r="E282" s="79"/>
      <c r="F282" s="79"/>
      <c r="G282" s="855"/>
      <c r="H282" s="855"/>
      <c r="I282" s="855"/>
      <c r="J282" s="79"/>
    </row>
    <row r="283" spans="2:10" x14ac:dyDescent="0.25">
      <c r="B283" s="79"/>
      <c r="C283" s="79"/>
      <c r="D283" s="79"/>
      <c r="E283" s="79"/>
      <c r="F283" s="79"/>
      <c r="G283" s="855"/>
      <c r="H283" s="855"/>
      <c r="I283" s="855"/>
      <c r="J283" s="79"/>
    </row>
    <row r="284" spans="2:10" x14ac:dyDescent="0.25">
      <c r="B284" s="79"/>
      <c r="C284" s="79"/>
      <c r="D284" s="79"/>
      <c r="E284" s="79"/>
      <c r="F284" s="79"/>
      <c r="G284" s="855"/>
      <c r="H284" s="855"/>
      <c r="I284" s="855"/>
      <c r="J284" s="79"/>
    </row>
    <row r="285" spans="2:10" x14ac:dyDescent="0.25">
      <c r="B285" s="79"/>
      <c r="C285" s="79"/>
      <c r="D285" s="79"/>
      <c r="E285" s="79"/>
      <c r="F285" s="79"/>
      <c r="G285" s="855"/>
      <c r="H285" s="855"/>
      <c r="I285" s="855"/>
      <c r="J285" s="79"/>
    </row>
    <row r="286" spans="2:10" x14ac:dyDescent="0.25">
      <c r="B286" s="79"/>
      <c r="C286" s="79"/>
      <c r="D286" s="79"/>
      <c r="E286" s="79"/>
      <c r="F286" s="79"/>
      <c r="G286" s="855"/>
      <c r="H286" s="855"/>
      <c r="I286" s="855"/>
      <c r="J286" s="79"/>
    </row>
    <row r="287" spans="2:10" x14ac:dyDescent="0.25">
      <c r="B287" s="79"/>
      <c r="C287" s="79"/>
      <c r="D287" s="79"/>
      <c r="E287" s="79"/>
      <c r="F287" s="79"/>
      <c r="G287" s="855"/>
      <c r="H287" s="855"/>
      <c r="I287" s="855"/>
      <c r="J287" s="79"/>
    </row>
    <row r="288" spans="2:10" x14ac:dyDescent="0.25">
      <c r="B288" s="79"/>
      <c r="C288" s="79"/>
      <c r="D288" s="79"/>
      <c r="E288" s="79"/>
      <c r="F288" s="79"/>
      <c r="G288" s="855"/>
      <c r="H288" s="855"/>
      <c r="I288" s="855"/>
      <c r="J288" s="79"/>
    </row>
    <row r="289" spans="2:10" x14ac:dyDescent="0.25">
      <c r="B289" s="79"/>
      <c r="C289" s="79"/>
      <c r="D289" s="79"/>
      <c r="E289" s="79"/>
      <c r="F289" s="79"/>
      <c r="G289" s="855"/>
      <c r="H289" s="855"/>
      <c r="I289" s="855"/>
      <c r="J289" s="79"/>
    </row>
    <row r="290" spans="2:10" x14ac:dyDescent="0.25">
      <c r="B290" s="79"/>
      <c r="C290" s="79"/>
      <c r="D290" s="79"/>
      <c r="E290" s="79"/>
      <c r="F290" s="79"/>
      <c r="G290" s="855"/>
      <c r="H290" s="855"/>
      <c r="I290" s="855"/>
      <c r="J290" s="79"/>
    </row>
    <row r="291" spans="2:10" x14ac:dyDescent="0.25">
      <c r="B291" s="79"/>
      <c r="C291" s="79"/>
      <c r="D291" s="79"/>
      <c r="E291" s="79"/>
      <c r="F291" s="79"/>
      <c r="G291" s="855"/>
      <c r="H291" s="855"/>
      <c r="I291" s="855"/>
      <c r="J291" s="79"/>
    </row>
    <row r="292" spans="2:10" x14ac:dyDescent="0.25">
      <c r="B292" s="79"/>
      <c r="C292" s="79"/>
      <c r="D292" s="79"/>
      <c r="E292" s="79"/>
      <c r="F292" s="79"/>
      <c r="G292" s="855"/>
      <c r="H292" s="855"/>
      <c r="I292" s="855"/>
      <c r="J292" s="79"/>
    </row>
    <row r="293" spans="2:10" x14ac:dyDescent="0.25">
      <c r="B293" s="79"/>
      <c r="C293" s="79"/>
      <c r="D293" s="79"/>
      <c r="E293" s="79"/>
      <c r="F293" s="79"/>
      <c r="G293" s="855"/>
      <c r="H293" s="855"/>
      <c r="I293" s="855"/>
      <c r="J293" s="79"/>
    </row>
    <row r="294" spans="2:10" x14ac:dyDescent="0.25">
      <c r="B294" s="79"/>
      <c r="C294" s="79"/>
      <c r="D294" s="79"/>
      <c r="E294" s="79"/>
      <c r="F294" s="79"/>
      <c r="G294" s="855"/>
      <c r="H294" s="855"/>
      <c r="I294" s="855"/>
      <c r="J294" s="79"/>
    </row>
    <row r="295" spans="2:10" x14ac:dyDescent="0.25">
      <c r="B295" s="79"/>
      <c r="C295" s="79"/>
      <c r="D295" s="79"/>
      <c r="E295" s="79"/>
      <c r="F295" s="79"/>
      <c r="G295" s="855"/>
      <c r="H295" s="855"/>
      <c r="I295" s="855"/>
      <c r="J295" s="79"/>
    </row>
    <row r="296" spans="2:10" x14ac:dyDescent="0.25">
      <c r="B296" s="79"/>
      <c r="C296" s="79"/>
      <c r="D296" s="79"/>
      <c r="E296" s="79"/>
      <c r="F296" s="79"/>
      <c r="G296" s="855"/>
      <c r="H296" s="855"/>
      <c r="I296" s="855"/>
      <c r="J296" s="79"/>
    </row>
    <row r="297" spans="2:10" x14ac:dyDescent="0.25">
      <c r="B297" s="79"/>
      <c r="C297" s="79"/>
      <c r="D297" s="79"/>
      <c r="E297" s="79"/>
      <c r="F297" s="79"/>
      <c r="G297" s="855"/>
      <c r="H297" s="855"/>
      <c r="I297" s="855"/>
      <c r="J297" s="79"/>
    </row>
    <row r="298" spans="2:10" x14ac:dyDescent="0.25">
      <c r="B298" s="79"/>
      <c r="C298" s="79"/>
      <c r="D298" s="79"/>
      <c r="E298" s="79"/>
      <c r="F298" s="79"/>
      <c r="G298" s="855"/>
      <c r="H298" s="855"/>
      <c r="I298" s="855"/>
      <c r="J298" s="79"/>
    </row>
    <row r="299" spans="2:10" x14ac:dyDescent="0.25">
      <c r="B299" s="79"/>
      <c r="C299" s="79"/>
      <c r="D299" s="79"/>
      <c r="E299" s="79"/>
      <c r="F299" s="79"/>
      <c r="G299" s="855"/>
      <c r="H299" s="855"/>
      <c r="I299" s="855"/>
      <c r="J299" s="79"/>
    </row>
    <row r="300" spans="2:10" x14ac:dyDescent="0.25">
      <c r="B300" s="79"/>
      <c r="C300" s="79"/>
      <c r="D300" s="79"/>
      <c r="E300" s="79"/>
      <c r="F300" s="79"/>
      <c r="G300" s="855"/>
      <c r="H300" s="855"/>
      <c r="I300" s="855"/>
      <c r="J300" s="79"/>
    </row>
    <row r="301" spans="2:10" x14ac:dyDescent="0.25">
      <c r="B301" s="79"/>
      <c r="C301" s="79"/>
      <c r="D301" s="79"/>
      <c r="E301" s="79"/>
      <c r="F301" s="79"/>
      <c r="G301" s="855"/>
      <c r="H301" s="855"/>
      <c r="I301" s="855"/>
      <c r="J301" s="79"/>
    </row>
    <row r="302" spans="2:10" x14ac:dyDescent="0.25">
      <c r="B302" s="79"/>
      <c r="C302" s="79"/>
      <c r="D302" s="79"/>
      <c r="E302" s="79"/>
      <c r="F302" s="79"/>
      <c r="G302" s="855"/>
      <c r="H302" s="855"/>
      <c r="I302" s="855"/>
      <c r="J302" s="79"/>
    </row>
    <row r="303" spans="2:10" x14ac:dyDescent="0.25">
      <c r="B303" s="79"/>
      <c r="C303" s="79"/>
      <c r="D303" s="79"/>
      <c r="E303" s="79"/>
      <c r="F303" s="79"/>
      <c r="G303" s="855"/>
      <c r="H303" s="855"/>
      <c r="I303" s="855"/>
      <c r="J303" s="79"/>
    </row>
    <row r="304" spans="2:10" x14ac:dyDescent="0.25">
      <c r="B304" s="79"/>
      <c r="C304" s="79"/>
      <c r="D304" s="79"/>
      <c r="E304" s="79"/>
      <c r="F304" s="79"/>
      <c r="G304" s="855"/>
      <c r="H304" s="855"/>
      <c r="I304" s="855"/>
      <c r="J304" s="79"/>
    </row>
    <row r="305" spans="2:10" x14ac:dyDescent="0.25">
      <c r="B305" s="79"/>
      <c r="C305" s="79"/>
      <c r="D305" s="79"/>
      <c r="E305" s="79"/>
      <c r="F305" s="79"/>
      <c r="G305" s="855"/>
      <c r="H305" s="855"/>
      <c r="I305" s="855"/>
      <c r="J305" s="79"/>
    </row>
    <row r="306" spans="2:10" x14ac:dyDescent="0.25">
      <c r="B306" s="79"/>
      <c r="C306" s="79"/>
      <c r="D306" s="79"/>
      <c r="E306" s="79"/>
      <c r="F306" s="79"/>
      <c r="G306" s="855"/>
      <c r="H306" s="855"/>
      <c r="I306" s="855"/>
      <c r="J306" s="79"/>
    </row>
    <row r="307" spans="2:10" x14ac:dyDescent="0.25">
      <c r="B307" s="79"/>
      <c r="C307" s="79"/>
      <c r="D307" s="79"/>
      <c r="E307" s="79"/>
      <c r="F307" s="79"/>
      <c r="G307" s="855"/>
      <c r="H307" s="855"/>
      <c r="I307" s="855"/>
      <c r="J307" s="79"/>
    </row>
    <row r="308" spans="2:10" x14ac:dyDescent="0.25">
      <c r="B308" s="79"/>
      <c r="C308" s="79"/>
      <c r="D308" s="79"/>
      <c r="E308" s="79"/>
      <c r="F308" s="79"/>
      <c r="G308" s="855"/>
      <c r="H308" s="855"/>
      <c r="I308" s="855"/>
      <c r="J308" s="79"/>
    </row>
    <row r="309" spans="2:10" x14ac:dyDescent="0.25">
      <c r="B309" s="79"/>
      <c r="C309" s="79"/>
      <c r="D309" s="79"/>
      <c r="E309" s="79"/>
      <c r="F309" s="79"/>
      <c r="G309" s="855"/>
      <c r="H309" s="855"/>
      <c r="I309" s="855"/>
      <c r="J309" s="79"/>
    </row>
    <row r="310" spans="2:10" x14ac:dyDescent="0.25">
      <c r="B310" s="79"/>
      <c r="C310" s="79"/>
      <c r="D310" s="79"/>
      <c r="E310" s="79"/>
      <c r="F310" s="79"/>
      <c r="G310" s="855"/>
      <c r="H310" s="855"/>
      <c r="I310" s="855"/>
      <c r="J310" s="79"/>
    </row>
    <row r="311" spans="2:10" x14ac:dyDescent="0.25">
      <c r="B311" s="79"/>
      <c r="C311" s="79"/>
      <c r="D311" s="79"/>
      <c r="E311" s="79"/>
      <c r="F311" s="79"/>
      <c r="G311" s="855"/>
      <c r="H311" s="855"/>
      <c r="I311" s="855"/>
      <c r="J311" s="79"/>
    </row>
    <row r="312" spans="2:10" x14ac:dyDescent="0.25">
      <c r="B312" s="79"/>
      <c r="C312" s="79"/>
      <c r="D312" s="79"/>
      <c r="E312" s="79"/>
      <c r="F312" s="79"/>
      <c r="G312" s="855"/>
      <c r="H312" s="855"/>
      <c r="I312" s="855"/>
      <c r="J312" s="79"/>
    </row>
    <row r="313" spans="2:10" x14ac:dyDescent="0.25">
      <c r="B313" s="79"/>
      <c r="C313" s="79"/>
      <c r="D313" s="79"/>
      <c r="E313" s="79"/>
      <c r="F313" s="79"/>
      <c r="G313" s="855"/>
      <c r="H313" s="855"/>
      <c r="I313" s="855"/>
      <c r="J313" s="79"/>
    </row>
    <row r="314" spans="2:10" x14ac:dyDescent="0.25">
      <c r="B314" s="79"/>
      <c r="C314" s="79"/>
      <c r="D314" s="79"/>
      <c r="E314" s="79"/>
      <c r="F314" s="79"/>
      <c r="G314" s="855"/>
      <c r="H314" s="855"/>
      <c r="I314" s="855"/>
      <c r="J314" s="79"/>
    </row>
    <row r="315" spans="2:10" x14ac:dyDescent="0.25">
      <c r="B315" s="79"/>
      <c r="C315" s="79"/>
      <c r="D315" s="79"/>
      <c r="E315" s="79"/>
      <c r="F315" s="79"/>
      <c r="G315" s="855"/>
      <c r="H315" s="855"/>
      <c r="I315" s="855"/>
      <c r="J315" s="79"/>
    </row>
    <row r="316" spans="2:10" x14ac:dyDescent="0.25">
      <c r="B316" s="79"/>
      <c r="C316" s="79"/>
      <c r="D316" s="79"/>
      <c r="E316" s="79"/>
      <c r="F316" s="79"/>
      <c r="G316" s="855"/>
      <c r="H316" s="855"/>
      <c r="I316" s="855"/>
      <c r="J316" s="79"/>
    </row>
    <row r="317" spans="2:10" x14ac:dyDescent="0.25">
      <c r="B317" s="79"/>
      <c r="C317" s="79"/>
      <c r="D317" s="79"/>
      <c r="E317" s="79"/>
      <c r="F317" s="79"/>
      <c r="G317" s="855"/>
      <c r="H317" s="855"/>
      <c r="I317" s="855"/>
      <c r="J317" s="79"/>
    </row>
    <row r="318" spans="2:10" x14ac:dyDescent="0.25">
      <c r="B318" s="79"/>
      <c r="C318" s="79"/>
      <c r="D318" s="79"/>
      <c r="E318" s="79"/>
      <c r="F318" s="79"/>
      <c r="G318" s="855"/>
      <c r="H318" s="855"/>
      <c r="I318" s="855"/>
      <c r="J318" s="79"/>
    </row>
    <row r="319" spans="2:10" x14ac:dyDescent="0.25">
      <c r="B319" s="79"/>
      <c r="C319" s="79"/>
      <c r="D319" s="79"/>
      <c r="E319" s="79"/>
      <c r="F319" s="79"/>
      <c r="G319" s="855"/>
      <c r="H319" s="855"/>
      <c r="I319" s="855"/>
      <c r="J319" s="79"/>
    </row>
    <row r="320" spans="2:10" x14ac:dyDescent="0.25">
      <c r="B320" s="79"/>
      <c r="C320" s="79"/>
      <c r="D320" s="79"/>
      <c r="E320" s="79"/>
      <c r="F320" s="79"/>
      <c r="G320" s="855"/>
      <c r="H320" s="855"/>
      <c r="I320" s="855"/>
      <c r="J320" s="79"/>
    </row>
    <row r="321" spans="2:10" x14ac:dyDescent="0.25">
      <c r="B321" s="79"/>
      <c r="C321" s="79"/>
      <c r="D321" s="79"/>
      <c r="E321" s="79"/>
      <c r="F321" s="79"/>
      <c r="G321" s="855"/>
      <c r="H321" s="855"/>
      <c r="I321" s="855"/>
      <c r="J321" s="79"/>
    </row>
    <row r="322" spans="2:10" x14ac:dyDescent="0.25">
      <c r="B322" s="79"/>
      <c r="C322" s="79"/>
      <c r="D322" s="79"/>
      <c r="E322" s="79"/>
      <c r="F322" s="79"/>
      <c r="G322" s="855"/>
      <c r="H322" s="855"/>
      <c r="I322" s="855"/>
      <c r="J322" s="79"/>
    </row>
    <row r="323" spans="2:10" x14ac:dyDescent="0.25">
      <c r="B323" s="79"/>
      <c r="C323" s="79"/>
      <c r="D323" s="79"/>
      <c r="E323" s="79"/>
      <c r="F323" s="79"/>
      <c r="G323" s="855"/>
      <c r="H323" s="855"/>
      <c r="I323" s="855"/>
      <c r="J323" s="79"/>
    </row>
    <row r="324" spans="2:10" x14ac:dyDescent="0.25">
      <c r="B324" s="79"/>
      <c r="C324" s="79"/>
      <c r="D324" s="79"/>
      <c r="E324" s="79"/>
      <c r="F324" s="79"/>
      <c r="G324" s="855"/>
      <c r="H324" s="855"/>
      <c r="I324" s="855"/>
      <c r="J324" s="79"/>
    </row>
    <row r="325" spans="2:10" x14ac:dyDescent="0.25">
      <c r="B325" s="79"/>
      <c r="C325" s="79"/>
      <c r="D325" s="79"/>
      <c r="E325" s="79"/>
      <c r="F325" s="79"/>
      <c r="G325" s="855"/>
      <c r="H325" s="855"/>
      <c r="I325" s="855"/>
      <c r="J325" s="79"/>
    </row>
    <row r="326" spans="2:10" x14ac:dyDescent="0.25">
      <c r="B326" s="79"/>
      <c r="C326" s="79"/>
      <c r="D326" s="79"/>
      <c r="E326" s="79"/>
      <c r="F326" s="79"/>
      <c r="G326" s="855"/>
      <c r="H326" s="855"/>
      <c r="I326" s="855"/>
      <c r="J326" s="79"/>
    </row>
    <row r="327" spans="2:10" x14ac:dyDescent="0.25">
      <c r="B327" s="79"/>
      <c r="C327" s="79"/>
      <c r="D327" s="79"/>
      <c r="E327" s="79"/>
      <c r="F327" s="79"/>
      <c r="G327" s="855"/>
      <c r="H327" s="855"/>
      <c r="I327" s="855"/>
      <c r="J327" s="79"/>
    </row>
    <row r="328" spans="2:10" x14ac:dyDescent="0.25">
      <c r="B328" s="79"/>
      <c r="C328" s="79"/>
      <c r="D328" s="79"/>
      <c r="E328" s="79"/>
      <c r="F328" s="79"/>
      <c r="G328" s="855"/>
      <c r="H328" s="855"/>
      <c r="I328" s="855"/>
      <c r="J328" s="79"/>
    </row>
    <row r="329" spans="2:10" x14ac:dyDescent="0.25">
      <c r="B329" s="79"/>
      <c r="C329" s="79"/>
      <c r="D329" s="79"/>
      <c r="E329" s="79"/>
      <c r="F329" s="79"/>
      <c r="G329" s="855"/>
      <c r="H329" s="855"/>
      <c r="I329" s="855"/>
      <c r="J329" s="79"/>
    </row>
    <row r="330" spans="2:10" x14ac:dyDescent="0.25">
      <c r="B330" s="79"/>
      <c r="C330" s="79"/>
      <c r="D330" s="79"/>
      <c r="E330" s="79"/>
      <c r="F330" s="79"/>
      <c r="G330" s="855"/>
      <c r="H330" s="855"/>
      <c r="I330" s="855"/>
      <c r="J330" s="79"/>
    </row>
    <row r="331" spans="2:10" x14ac:dyDescent="0.25">
      <c r="B331" s="79"/>
      <c r="C331" s="79"/>
      <c r="D331" s="79"/>
      <c r="E331" s="79"/>
      <c r="F331" s="79"/>
      <c r="G331" s="855"/>
      <c r="H331" s="855"/>
      <c r="I331" s="855"/>
      <c r="J331" s="79"/>
    </row>
    <row r="332" spans="2:10" x14ac:dyDescent="0.25">
      <c r="B332" s="79"/>
      <c r="C332" s="79"/>
      <c r="D332" s="79"/>
      <c r="E332" s="79"/>
      <c r="F332" s="79"/>
      <c r="G332" s="855"/>
      <c r="H332" s="855"/>
      <c r="I332" s="855"/>
      <c r="J332" s="79"/>
    </row>
    <row r="333" spans="2:10" x14ac:dyDescent="0.25">
      <c r="B333" s="79"/>
      <c r="C333" s="79"/>
      <c r="D333" s="79"/>
      <c r="E333" s="79"/>
      <c r="F333" s="79"/>
      <c r="G333" s="855"/>
      <c r="H333" s="855"/>
      <c r="I333" s="855"/>
      <c r="J333" s="79"/>
    </row>
    <row r="334" spans="2:10" x14ac:dyDescent="0.25">
      <c r="B334" s="79"/>
      <c r="C334" s="79"/>
      <c r="D334" s="79"/>
      <c r="E334" s="79"/>
      <c r="F334" s="79"/>
      <c r="G334" s="855"/>
      <c r="H334" s="855"/>
      <c r="I334" s="855"/>
      <c r="J334" s="79"/>
    </row>
    <row r="335" spans="2:10" x14ac:dyDescent="0.25">
      <c r="B335" s="79"/>
      <c r="C335" s="79"/>
      <c r="D335" s="79"/>
      <c r="E335" s="79"/>
      <c r="F335" s="79"/>
      <c r="G335" s="855"/>
      <c r="H335" s="855"/>
      <c r="I335" s="855"/>
      <c r="J335" s="79"/>
    </row>
    <row r="336" spans="2:10" x14ac:dyDescent="0.25">
      <c r="B336" s="79"/>
      <c r="C336" s="79"/>
      <c r="D336" s="79"/>
      <c r="E336" s="79"/>
      <c r="F336" s="79"/>
      <c r="G336" s="855"/>
      <c r="H336" s="855"/>
      <c r="I336" s="855"/>
      <c r="J336" s="79"/>
    </row>
    <row r="337" spans="2:10" x14ac:dyDescent="0.25">
      <c r="B337" s="79"/>
      <c r="C337" s="79"/>
      <c r="D337" s="79"/>
      <c r="E337" s="79"/>
      <c r="F337" s="79"/>
      <c r="G337" s="855"/>
      <c r="H337" s="855"/>
      <c r="I337" s="855"/>
      <c r="J337" s="79"/>
    </row>
    <row r="338" spans="2:10" x14ac:dyDescent="0.25">
      <c r="B338" s="79"/>
      <c r="C338" s="79"/>
      <c r="D338" s="79"/>
      <c r="E338" s="79"/>
      <c r="F338" s="79"/>
      <c r="G338" s="855"/>
      <c r="H338" s="855"/>
      <c r="I338" s="855"/>
      <c r="J338" s="79"/>
    </row>
    <row r="339" spans="2:10" x14ac:dyDescent="0.25">
      <c r="B339" s="79"/>
      <c r="C339" s="79"/>
      <c r="D339" s="79"/>
      <c r="E339" s="79"/>
      <c r="F339" s="79"/>
      <c r="G339" s="855"/>
      <c r="H339" s="855"/>
      <c r="I339" s="855"/>
      <c r="J339" s="79"/>
    </row>
    <row r="340" spans="2:10" x14ac:dyDescent="0.25">
      <c r="B340" s="79"/>
      <c r="C340" s="79"/>
      <c r="D340" s="79"/>
      <c r="E340" s="79"/>
      <c r="F340" s="79"/>
      <c r="G340" s="855"/>
      <c r="H340" s="855"/>
      <c r="I340" s="855"/>
      <c r="J340" s="79"/>
    </row>
    <row r="341" spans="2:10" x14ac:dyDescent="0.25">
      <c r="B341" s="79"/>
      <c r="C341" s="79"/>
      <c r="D341" s="79"/>
      <c r="E341" s="79"/>
      <c r="F341" s="79"/>
      <c r="G341" s="855"/>
      <c r="H341" s="855"/>
      <c r="I341" s="855"/>
      <c r="J341" s="79"/>
    </row>
    <row r="342" spans="2:10" x14ac:dyDescent="0.25">
      <c r="B342" s="79"/>
      <c r="C342" s="79"/>
      <c r="D342" s="79"/>
      <c r="E342" s="79"/>
      <c r="F342" s="79"/>
      <c r="G342" s="855"/>
      <c r="H342" s="855"/>
      <c r="I342" s="855"/>
      <c r="J342" s="79"/>
    </row>
    <row r="343" spans="2:10" x14ac:dyDescent="0.25">
      <c r="B343" s="79"/>
      <c r="C343" s="79"/>
      <c r="D343" s="79"/>
      <c r="E343" s="79"/>
      <c r="F343" s="79"/>
      <c r="G343" s="855"/>
      <c r="H343" s="855"/>
      <c r="I343" s="855"/>
      <c r="J343" s="79"/>
    </row>
    <row r="344" spans="2:10" x14ac:dyDescent="0.25">
      <c r="B344" s="79"/>
      <c r="C344" s="79"/>
      <c r="D344" s="79"/>
      <c r="E344" s="79"/>
      <c r="F344" s="79"/>
      <c r="G344" s="855"/>
      <c r="H344" s="855"/>
      <c r="I344" s="855"/>
      <c r="J344" s="79"/>
    </row>
    <row r="345" spans="2:10" x14ac:dyDescent="0.25">
      <c r="B345" s="79"/>
      <c r="C345" s="79"/>
      <c r="D345" s="79"/>
      <c r="E345" s="79"/>
      <c r="F345" s="79"/>
      <c r="G345" s="855"/>
      <c r="H345" s="855"/>
      <c r="I345" s="855"/>
      <c r="J345" s="79"/>
    </row>
    <row r="346" spans="2:10" x14ac:dyDescent="0.25">
      <c r="B346" s="79"/>
      <c r="C346" s="79"/>
      <c r="D346" s="79"/>
      <c r="E346" s="79"/>
      <c r="F346" s="79"/>
      <c r="G346" s="855"/>
      <c r="H346" s="855"/>
      <c r="I346" s="855"/>
      <c r="J346" s="79"/>
    </row>
    <row r="347" spans="2:10" x14ac:dyDescent="0.25">
      <c r="B347" s="79"/>
      <c r="C347" s="79"/>
      <c r="D347" s="79"/>
      <c r="E347" s="79"/>
      <c r="F347" s="79"/>
      <c r="G347" s="855"/>
      <c r="H347" s="855"/>
      <c r="I347" s="855"/>
      <c r="J347" s="79"/>
    </row>
    <row r="348" spans="2:10" x14ac:dyDescent="0.25">
      <c r="B348" s="79"/>
      <c r="C348" s="79"/>
      <c r="D348" s="79"/>
      <c r="E348" s="79"/>
      <c r="F348" s="79"/>
      <c r="G348" s="855"/>
      <c r="H348" s="855"/>
      <c r="I348" s="855"/>
      <c r="J348" s="79"/>
    </row>
    <row r="349" spans="2:10" x14ac:dyDescent="0.25">
      <c r="B349" s="79"/>
      <c r="C349" s="79"/>
      <c r="D349" s="79"/>
      <c r="E349" s="79"/>
      <c r="F349" s="79"/>
      <c r="G349" s="855"/>
      <c r="H349" s="855"/>
      <c r="I349" s="855"/>
      <c r="J349" s="79"/>
    </row>
    <row r="350" spans="2:10" x14ac:dyDescent="0.25">
      <c r="B350" s="79"/>
      <c r="C350" s="79"/>
      <c r="D350" s="79"/>
      <c r="E350" s="79"/>
      <c r="F350" s="79"/>
      <c r="G350" s="855"/>
      <c r="H350" s="855"/>
      <c r="I350" s="855"/>
      <c r="J350" s="79"/>
    </row>
    <row r="351" spans="2:10" x14ac:dyDescent="0.25">
      <c r="B351" s="79"/>
      <c r="C351" s="79"/>
      <c r="D351" s="79"/>
      <c r="E351" s="79"/>
      <c r="F351" s="79"/>
      <c r="G351" s="855"/>
      <c r="H351" s="855"/>
      <c r="I351" s="855"/>
      <c r="J351" s="79"/>
    </row>
    <row r="352" spans="2:10" x14ac:dyDescent="0.25">
      <c r="B352" s="79"/>
      <c r="C352" s="79"/>
      <c r="D352" s="79"/>
      <c r="E352" s="79"/>
      <c r="F352" s="79"/>
      <c r="G352" s="855"/>
      <c r="H352" s="855"/>
      <c r="I352" s="855"/>
      <c r="J352" s="79"/>
    </row>
    <row r="353" spans="2:10" x14ac:dyDescent="0.25">
      <c r="B353" s="79"/>
      <c r="C353" s="79"/>
      <c r="D353" s="79"/>
      <c r="E353" s="79"/>
      <c r="F353" s="79"/>
      <c r="G353" s="855"/>
      <c r="H353" s="855"/>
      <c r="I353" s="855"/>
      <c r="J353" s="79"/>
    </row>
    <row r="354" spans="2:10" x14ac:dyDescent="0.25">
      <c r="B354" s="79"/>
      <c r="C354" s="79"/>
      <c r="D354" s="79"/>
      <c r="E354" s="79"/>
      <c r="F354" s="79"/>
      <c r="G354" s="855"/>
      <c r="H354" s="855"/>
      <c r="I354" s="855"/>
      <c r="J354" s="79"/>
    </row>
    <row r="355" spans="2:10" x14ac:dyDescent="0.25">
      <c r="B355" s="79"/>
      <c r="C355" s="79"/>
      <c r="D355" s="79"/>
      <c r="E355" s="79"/>
      <c r="F355" s="79"/>
      <c r="G355" s="855"/>
      <c r="H355" s="855"/>
      <c r="I355" s="855"/>
      <c r="J355" s="79"/>
    </row>
    <row r="356" spans="2:10" x14ac:dyDescent="0.25">
      <c r="B356" s="79"/>
      <c r="C356" s="79"/>
      <c r="D356" s="79"/>
      <c r="E356" s="79"/>
      <c r="F356" s="79"/>
      <c r="G356" s="855"/>
      <c r="H356" s="855"/>
      <c r="I356" s="855"/>
      <c r="J356" s="79"/>
    </row>
    <row r="357" spans="2:10" x14ac:dyDescent="0.25">
      <c r="B357" s="79"/>
      <c r="C357" s="79"/>
      <c r="D357" s="79"/>
      <c r="E357" s="79"/>
      <c r="F357" s="79"/>
      <c r="G357" s="855"/>
      <c r="H357" s="855"/>
      <c r="I357" s="855"/>
      <c r="J357" s="79"/>
    </row>
    <row r="358" spans="2:10" x14ac:dyDescent="0.25">
      <c r="B358" s="79"/>
      <c r="C358" s="79"/>
      <c r="D358" s="79"/>
      <c r="E358" s="79"/>
      <c r="F358" s="79"/>
      <c r="G358" s="855"/>
      <c r="H358" s="855"/>
      <c r="I358" s="855"/>
      <c r="J358" s="79"/>
    </row>
    <row r="359" spans="2:10" x14ac:dyDescent="0.25">
      <c r="B359" s="79"/>
      <c r="C359" s="79"/>
      <c r="D359" s="79"/>
      <c r="E359" s="79"/>
      <c r="F359" s="79"/>
      <c r="G359" s="855"/>
      <c r="H359" s="855"/>
      <c r="I359" s="855"/>
      <c r="J359" s="79"/>
    </row>
    <row r="360" spans="2:10" x14ac:dyDescent="0.25">
      <c r="B360" s="79"/>
      <c r="C360" s="79"/>
      <c r="D360" s="79"/>
      <c r="E360" s="79"/>
      <c r="F360" s="79"/>
      <c r="G360" s="855"/>
      <c r="H360" s="855"/>
      <c r="I360" s="855"/>
      <c r="J360" s="79"/>
    </row>
    <row r="361" spans="2:10" x14ac:dyDescent="0.25">
      <c r="B361" s="79"/>
      <c r="C361" s="79"/>
      <c r="D361" s="79"/>
      <c r="E361" s="79"/>
      <c r="F361" s="79"/>
      <c r="G361" s="855"/>
      <c r="H361" s="855"/>
      <c r="I361" s="855"/>
      <c r="J361" s="79"/>
    </row>
    <row r="362" spans="2:10" x14ac:dyDescent="0.25">
      <c r="B362" s="79"/>
      <c r="C362" s="79"/>
      <c r="D362" s="79"/>
      <c r="E362" s="79"/>
      <c r="F362" s="79"/>
      <c r="G362" s="855"/>
      <c r="H362" s="855"/>
      <c r="I362" s="855"/>
      <c r="J362" s="79"/>
    </row>
    <row r="363" spans="2:10" x14ac:dyDescent="0.25">
      <c r="B363" s="79"/>
      <c r="C363" s="79"/>
      <c r="D363" s="79"/>
      <c r="E363" s="79"/>
      <c r="F363" s="79"/>
      <c r="G363" s="855"/>
      <c r="H363" s="855"/>
      <c r="I363" s="855"/>
      <c r="J363" s="79"/>
    </row>
    <row r="364" spans="2:10" x14ac:dyDescent="0.25">
      <c r="B364" s="79"/>
      <c r="C364" s="79"/>
      <c r="D364" s="79"/>
      <c r="E364" s="79"/>
      <c r="F364" s="79"/>
      <c r="G364" s="855"/>
      <c r="H364" s="855"/>
      <c r="I364" s="855"/>
      <c r="J364" s="79"/>
    </row>
    <row r="365" spans="2:10" x14ac:dyDescent="0.25">
      <c r="B365" s="79"/>
      <c r="C365" s="79"/>
      <c r="D365" s="79"/>
      <c r="E365" s="79"/>
      <c r="F365" s="79"/>
      <c r="G365" s="855"/>
      <c r="H365" s="855"/>
      <c r="I365" s="855"/>
      <c r="J365" s="79"/>
    </row>
    <row r="366" spans="2:10" x14ac:dyDescent="0.25">
      <c r="B366" s="79"/>
      <c r="C366" s="79"/>
      <c r="D366" s="79"/>
      <c r="E366" s="79"/>
      <c r="F366" s="79"/>
      <c r="G366" s="855"/>
      <c r="H366" s="855"/>
      <c r="I366" s="855"/>
      <c r="J366" s="79"/>
    </row>
    <row r="367" spans="2:10" x14ac:dyDescent="0.25">
      <c r="B367" s="79"/>
      <c r="C367" s="79"/>
      <c r="D367" s="79"/>
      <c r="E367" s="79"/>
      <c r="F367" s="79"/>
      <c r="G367" s="855"/>
      <c r="H367" s="855"/>
      <c r="I367" s="855"/>
      <c r="J367" s="79"/>
    </row>
    <row r="368" spans="2:10" x14ac:dyDescent="0.25">
      <c r="B368" s="79"/>
      <c r="C368" s="79"/>
      <c r="D368" s="79"/>
      <c r="E368" s="79"/>
      <c r="F368" s="79"/>
      <c r="G368" s="855"/>
      <c r="H368" s="855"/>
      <c r="I368" s="855"/>
      <c r="J368" s="79"/>
    </row>
    <row r="369" spans="2:10" x14ac:dyDescent="0.25">
      <c r="B369" s="79"/>
      <c r="C369" s="79"/>
      <c r="D369" s="79"/>
      <c r="E369" s="79"/>
      <c r="F369" s="79"/>
      <c r="G369" s="855"/>
      <c r="H369" s="855"/>
      <c r="I369" s="855"/>
      <c r="J369" s="79"/>
    </row>
    <row r="370" spans="2:10" x14ac:dyDescent="0.25">
      <c r="B370" s="79"/>
      <c r="C370" s="79"/>
      <c r="D370" s="79"/>
      <c r="E370" s="79"/>
      <c r="F370" s="79"/>
      <c r="G370" s="855"/>
      <c r="H370" s="855"/>
      <c r="I370" s="855"/>
      <c r="J370" s="79"/>
    </row>
    <row r="371" spans="2:10" x14ac:dyDescent="0.25">
      <c r="B371" s="79"/>
      <c r="C371" s="79"/>
      <c r="D371" s="79"/>
      <c r="E371" s="79"/>
      <c r="F371" s="79"/>
      <c r="G371" s="855"/>
      <c r="H371" s="855"/>
      <c r="I371" s="855"/>
      <c r="J371" s="79"/>
    </row>
    <row r="372" spans="2:10" x14ac:dyDescent="0.25">
      <c r="B372" s="79"/>
      <c r="C372" s="79"/>
      <c r="D372" s="79"/>
      <c r="E372" s="79"/>
      <c r="F372" s="79"/>
      <c r="G372" s="855"/>
      <c r="H372" s="855"/>
      <c r="I372" s="855"/>
      <c r="J372" s="79"/>
    </row>
    <row r="373" spans="2:10" x14ac:dyDescent="0.25">
      <c r="B373" s="79"/>
      <c r="C373" s="79"/>
      <c r="D373" s="79"/>
      <c r="E373" s="79"/>
      <c r="F373" s="79"/>
      <c r="G373" s="855"/>
      <c r="H373" s="855"/>
      <c r="I373" s="855"/>
      <c r="J373" s="79"/>
    </row>
    <row r="374" spans="2:10" x14ac:dyDescent="0.25">
      <c r="B374" s="79"/>
      <c r="C374" s="79"/>
      <c r="D374" s="79"/>
      <c r="E374" s="79"/>
      <c r="F374" s="79"/>
      <c r="G374" s="855"/>
      <c r="H374" s="855"/>
      <c r="I374" s="855"/>
      <c r="J374" s="79"/>
    </row>
    <row r="375" spans="2:10" x14ac:dyDescent="0.25">
      <c r="B375" s="79"/>
      <c r="C375" s="79"/>
      <c r="D375" s="79"/>
      <c r="E375" s="79"/>
      <c r="F375" s="79"/>
      <c r="G375" s="855"/>
      <c r="H375" s="855"/>
      <c r="I375" s="855"/>
      <c r="J375" s="79"/>
    </row>
    <row r="376" spans="2:10" x14ac:dyDescent="0.25">
      <c r="B376" s="79"/>
      <c r="C376" s="79"/>
      <c r="D376" s="79"/>
      <c r="E376" s="79"/>
      <c r="F376" s="79"/>
      <c r="G376" s="855"/>
      <c r="H376" s="855"/>
      <c r="I376" s="855"/>
      <c r="J376" s="79"/>
    </row>
    <row r="377" spans="2:10" x14ac:dyDescent="0.25">
      <c r="B377" s="79"/>
      <c r="C377" s="79"/>
      <c r="D377" s="79"/>
      <c r="E377" s="79"/>
      <c r="F377" s="79"/>
      <c r="G377" s="855"/>
      <c r="H377" s="855"/>
      <c r="I377" s="855"/>
      <c r="J377" s="79"/>
    </row>
    <row r="378" spans="2:10" x14ac:dyDescent="0.25">
      <c r="B378" s="79"/>
      <c r="C378" s="79"/>
      <c r="D378" s="79"/>
      <c r="E378" s="79"/>
      <c r="F378" s="79"/>
      <c r="G378" s="855"/>
      <c r="H378" s="855"/>
      <c r="I378" s="855"/>
      <c r="J378" s="79"/>
    </row>
    <row r="379" spans="2:10" x14ac:dyDescent="0.25">
      <c r="B379" s="79"/>
      <c r="C379" s="79"/>
      <c r="D379" s="79"/>
      <c r="E379" s="79"/>
      <c r="F379" s="79"/>
      <c r="G379" s="855"/>
      <c r="H379" s="855"/>
      <c r="I379" s="855"/>
      <c r="J379" s="79"/>
    </row>
    <row r="380" spans="2:10" x14ac:dyDescent="0.25">
      <c r="B380" s="79"/>
      <c r="C380" s="79"/>
      <c r="D380" s="79"/>
      <c r="E380" s="79"/>
      <c r="F380" s="79"/>
      <c r="G380" s="855"/>
      <c r="H380" s="855"/>
      <c r="I380" s="855"/>
      <c r="J380" s="79"/>
    </row>
    <row r="381" spans="2:10" x14ac:dyDescent="0.25">
      <c r="B381" s="79"/>
      <c r="C381" s="79"/>
      <c r="D381" s="79"/>
      <c r="E381" s="79"/>
      <c r="F381" s="79"/>
      <c r="G381" s="855"/>
      <c r="H381" s="855"/>
      <c r="I381" s="855"/>
      <c r="J381" s="79"/>
    </row>
    <row r="382" spans="2:10" x14ac:dyDescent="0.25">
      <c r="B382" s="79"/>
      <c r="C382" s="79"/>
      <c r="D382" s="79"/>
      <c r="E382" s="79"/>
      <c r="F382" s="79"/>
      <c r="G382" s="855"/>
      <c r="H382" s="855"/>
      <c r="I382" s="855"/>
      <c r="J382" s="79"/>
    </row>
    <row r="383" spans="2:10" x14ac:dyDescent="0.25">
      <c r="B383" s="79"/>
      <c r="C383" s="79"/>
      <c r="D383" s="79"/>
      <c r="E383" s="79"/>
      <c r="F383" s="79"/>
      <c r="G383" s="855"/>
      <c r="H383" s="855"/>
      <c r="I383" s="855"/>
      <c r="J383" s="79"/>
    </row>
    <row r="384" spans="2:10" x14ac:dyDescent="0.25">
      <c r="B384" s="79"/>
      <c r="C384" s="79"/>
      <c r="D384" s="79"/>
      <c r="E384" s="79"/>
      <c r="F384" s="79"/>
      <c r="G384" s="855"/>
      <c r="H384" s="855"/>
      <c r="I384" s="855"/>
      <c r="J384" s="79"/>
    </row>
    <row r="385" spans="2:10" x14ac:dyDescent="0.25">
      <c r="B385" s="79"/>
      <c r="C385" s="79"/>
      <c r="D385" s="79"/>
      <c r="E385" s="79"/>
      <c r="F385" s="79"/>
      <c r="G385" s="855"/>
      <c r="H385" s="855"/>
      <c r="I385" s="855"/>
      <c r="J385" s="79"/>
    </row>
    <row r="386" spans="2:10" x14ac:dyDescent="0.25">
      <c r="B386" s="79"/>
      <c r="C386" s="79"/>
      <c r="D386" s="79"/>
      <c r="E386" s="79"/>
      <c r="F386" s="79"/>
      <c r="G386" s="855"/>
      <c r="H386" s="855"/>
      <c r="I386" s="855"/>
      <c r="J386" s="79"/>
    </row>
    <row r="387" spans="2:10" x14ac:dyDescent="0.25">
      <c r="B387" s="79"/>
      <c r="C387" s="79"/>
      <c r="D387" s="79"/>
      <c r="E387" s="79"/>
      <c r="F387" s="79"/>
      <c r="G387" s="855"/>
      <c r="H387" s="855"/>
      <c r="I387" s="855"/>
      <c r="J387" s="79"/>
    </row>
    <row r="388" spans="2:10" x14ac:dyDescent="0.25">
      <c r="B388" s="79"/>
      <c r="C388" s="79"/>
      <c r="D388" s="79"/>
      <c r="E388" s="79"/>
      <c r="F388" s="79"/>
      <c r="G388" s="855"/>
      <c r="H388" s="855"/>
      <c r="I388" s="855"/>
      <c r="J388" s="79"/>
    </row>
    <row r="389" spans="2:10" x14ac:dyDescent="0.25">
      <c r="B389" s="79"/>
      <c r="C389" s="79"/>
      <c r="D389" s="79"/>
      <c r="E389" s="79"/>
      <c r="F389" s="79"/>
      <c r="G389" s="855"/>
      <c r="H389" s="855"/>
      <c r="I389" s="855"/>
      <c r="J389" s="79"/>
    </row>
    <row r="390" spans="2:10" x14ac:dyDescent="0.25">
      <c r="B390" s="79"/>
      <c r="C390" s="79"/>
      <c r="D390" s="79"/>
      <c r="E390" s="79"/>
      <c r="F390" s="79"/>
      <c r="G390" s="855"/>
      <c r="H390" s="855"/>
      <c r="I390" s="855"/>
      <c r="J390" s="79"/>
    </row>
    <row r="391" spans="2:10" x14ac:dyDescent="0.25">
      <c r="B391" s="79"/>
      <c r="C391" s="79"/>
      <c r="D391" s="79"/>
      <c r="E391" s="79"/>
      <c r="F391" s="79"/>
      <c r="G391" s="855"/>
      <c r="H391" s="855"/>
      <c r="I391" s="855"/>
      <c r="J391" s="79"/>
    </row>
    <row r="392" spans="2:10" x14ac:dyDescent="0.25">
      <c r="B392" s="79"/>
      <c r="C392" s="79"/>
      <c r="D392" s="79"/>
      <c r="E392" s="79"/>
      <c r="F392" s="79"/>
      <c r="G392" s="855"/>
      <c r="H392" s="855"/>
      <c r="I392" s="855"/>
      <c r="J392" s="79"/>
    </row>
    <row r="393" spans="2:10" x14ac:dyDescent="0.25">
      <c r="B393" s="79"/>
      <c r="C393" s="79"/>
      <c r="D393" s="79"/>
      <c r="E393" s="79"/>
      <c r="F393" s="79"/>
      <c r="G393" s="855"/>
      <c r="H393" s="855"/>
      <c r="I393" s="855"/>
      <c r="J393" s="79"/>
    </row>
    <row r="394" spans="2:10" x14ac:dyDescent="0.25">
      <c r="B394" s="79"/>
      <c r="C394" s="79"/>
      <c r="D394" s="79"/>
      <c r="E394" s="79"/>
      <c r="F394" s="79"/>
      <c r="G394" s="855"/>
      <c r="H394" s="855"/>
      <c r="I394" s="855"/>
      <c r="J394" s="79"/>
    </row>
    <row r="395" spans="2:10" x14ac:dyDescent="0.25">
      <c r="B395" s="79"/>
      <c r="C395" s="79"/>
      <c r="D395" s="79"/>
      <c r="E395" s="79"/>
      <c r="F395" s="79"/>
      <c r="G395" s="855"/>
      <c r="H395" s="855"/>
      <c r="I395" s="855"/>
      <c r="J395" s="79"/>
    </row>
    <row r="396" spans="2:10" x14ac:dyDescent="0.25">
      <c r="B396" s="79"/>
      <c r="C396" s="79"/>
      <c r="D396" s="79"/>
      <c r="E396" s="79"/>
      <c r="F396" s="79"/>
      <c r="G396" s="855"/>
      <c r="H396" s="855"/>
      <c r="I396" s="855"/>
      <c r="J396" s="79"/>
    </row>
    <row r="397" spans="2:10" x14ac:dyDescent="0.25">
      <c r="B397" s="79"/>
      <c r="C397" s="79"/>
      <c r="D397" s="79"/>
      <c r="E397" s="79"/>
      <c r="F397" s="79"/>
      <c r="G397" s="855"/>
      <c r="H397" s="855"/>
      <c r="I397" s="855"/>
      <c r="J397" s="79"/>
    </row>
    <row r="398" spans="2:10" x14ac:dyDescent="0.25">
      <c r="B398" s="79"/>
      <c r="C398" s="79"/>
      <c r="D398" s="79"/>
      <c r="E398" s="79"/>
      <c r="F398" s="79"/>
      <c r="G398" s="855"/>
      <c r="H398" s="855"/>
      <c r="I398" s="855"/>
      <c r="J398" s="79"/>
    </row>
    <row r="399" spans="2:10" x14ac:dyDescent="0.25">
      <c r="B399" s="79"/>
      <c r="C399" s="79"/>
      <c r="D399" s="79"/>
      <c r="E399" s="79"/>
      <c r="F399" s="79"/>
      <c r="G399" s="855"/>
      <c r="H399" s="855"/>
      <c r="I399" s="855"/>
      <c r="J399" s="79"/>
    </row>
    <row r="400" spans="2:10" x14ac:dyDescent="0.25">
      <c r="B400" s="79"/>
      <c r="C400" s="79"/>
      <c r="D400" s="79"/>
      <c r="E400" s="79"/>
      <c r="F400" s="79"/>
      <c r="G400" s="855"/>
      <c r="H400" s="855"/>
      <c r="I400" s="855"/>
      <c r="J400" s="79"/>
    </row>
    <row r="401" spans="2:10" x14ac:dyDescent="0.25">
      <c r="B401" s="79"/>
      <c r="C401" s="79"/>
      <c r="D401" s="79"/>
      <c r="E401" s="79"/>
      <c r="F401" s="79"/>
      <c r="G401" s="855"/>
      <c r="H401" s="855"/>
      <c r="I401" s="855"/>
      <c r="J401" s="79"/>
    </row>
    <row r="402" spans="2:10" x14ac:dyDescent="0.25">
      <c r="B402" s="79"/>
      <c r="C402" s="79"/>
      <c r="D402" s="79"/>
      <c r="E402" s="79"/>
      <c r="F402" s="79"/>
      <c r="G402" s="855"/>
      <c r="H402" s="855"/>
      <c r="I402" s="855"/>
      <c r="J402" s="79"/>
    </row>
    <row r="403" spans="2:10" x14ac:dyDescent="0.25">
      <c r="B403" s="79"/>
      <c r="C403" s="79"/>
      <c r="D403" s="79"/>
      <c r="E403" s="79"/>
      <c r="F403" s="79"/>
      <c r="G403" s="855"/>
      <c r="H403" s="855"/>
      <c r="I403" s="855"/>
      <c r="J403" s="79"/>
    </row>
    <row r="404" spans="2:10" x14ac:dyDescent="0.25">
      <c r="B404" s="79"/>
      <c r="C404" s="79"/>
      <c r="D404" s="79"/>
      <c r="E404" s="79"/>
      <c r="F404" s="79"/>
      <c r="G404" s="855"/>
      <c r="H404" s="855"/>
      <c r="I404" s="855"/>
      <c r="J404" s="79"/>
    </row>
    <row r="405" spans="2:10" x14ac:dyDescent="0.25">
      <c r="B405" s="79"/>
      <c r="C405" s="79"/>
      <c r="D405" s="79"/>
      <c r="E405" s="79"/>
      <c r="F405" s="79"/>
      <c r="G405" s="855"/>
      <c r="H405" s="855"/>
      <c r="I405" s="855"/>
      <c r="J405" s="79"/>
    </row>
    <row r="406" spans="2:10" x14ac:dyDescent="0.25">
      <c r="B406" s="79"/>
      <c r="C406" s="79"/>
      <c r="D406" s="79"/>
      <c r="E406" s="79"/>
      <c r="F406" s="79"/>
      <c r="G406" s="855"/>
      <c r="H406" s="855"/>
      <c r="I406" s="855"/>
      <c r="J406" s="79"/>
    </row>
    <row r="407" spans="2:10" x14ac:dyDescent="0.25">
      <c r="B407" s="79"/>
      <c r="C407" s="79"/>
      <c r="D407" s="79"/>
      <c r="E407" s="79"/>
      <c r="F407" s="79"/>
      <c r="G407" s="855"/>
      <c r="H407" s="855"/>
      <c r="I407" s="855"/>
      <c r="J407" s="79"/>
    </row>
    <row r="408" spans="2:10" x14ac:dyDescent="0.25">
      <c r="B408" s="79"/>
      <c r="C408" s="79"/>
      <c r="D408" s="79"/>
      <c r="E408" s="79"/>
      <c r="F408" s="79"/>
      <c r="G408" s="855"/>
      <c r="H408" s="855"/>
      <c r="I408" s="855"/>
      <c r="J408" s="79"/>
    </row>
    <row r="409" spans="2:10" x14ac:dyDescent="0.25">
      <c r="B409" s="79"/>
      <c r="C409" s="79"/>
      <c r="D409" s="79"/>
      <c r="E409" s="79"/>
      <c r="F409" s="79"/>
      <c r="G409" s="855"/>
      <c r="H409" s="855"/>
      <c r="I409" s="855"/>
      <c r="J409" s="79"/>
    </row>
    <row r="410" spans="2:10" x14ac:dyDescent="0.25">
      <c r="B410" s="79"/>
      <c r="C410" s="79"/>
      <c r="D410" s="79"/>
      <c r="E410" s="79"/>
      <c r="F410" s="79"/>
      <c r="G410" s="855"/>
      <c r="H410" s="855"/>
      <c r="I410" s="855"/>
      <c r="J410" s="79"/>
    </row>
    <row r="411" spans="2:10" x14ac:dyDescent="0.25">
      <c r="B411" s="79"/>
      <c r="C411" s="79"/>
      <c r="D411" s="79"/>
      <c r="E411" s="79"/>
      <c r="F411" s="79"/>
      <c r="G411" s="855"/>
      <c r="H411" s="855"/>
      <c r="I411" s="855"/>
      <c r="J411" s="79"/>
    </row>
    <row r="412" spans="2:10" x14ac:dyDescent="0.25">
      <c r="B412" s="79"/>
      <c r="C412" s="79"/>
      <c r="D412" s="79"/>
      <c r="E412" s="79"/>
      <c r="F412" s="79"/>
      <c r="G412" s="855"/>
      <c r="H412" s="855"/>
      <c r="I412" s="855"/>
      <c r="J412" s="79"/>
    </row>
    <row r="413" spans="2:10" x14ac:dyDescent="0.25">
      <c r="B413" s="79"/>
      <c r="C413" s="79"/>
      <c r="D413" s="79"/>
      <c r="E413" s="79"/>
      <c r="F413" s="79"/>
      <c r="G413" s="855"/>
      <c r="H413" s="855"/>
      <c r="I413" s="855"/>
      <c r="J413" s="79"/>
    </row>
    <row r="414" spans="2:10" x14ac:dyDescent="0.25">
      <c r="B414" s="79"/>
      <c r="C414" s="79"/>
      <c r="D414" s="79"/>
      <c r="E414" s="79"/>
      <c r="F414" s="79"/>
      <c r="G414" s="855"/>
      <c r="H414" s="855"/>
      <c r="I414" s="855"/>
      <c r="J414" s="79"/>
    </row>
    <row r="415" spans="2:10" x14ac:dyDescent="0.25">
      <c r="B415" s="79"/>
      <c r="C415" s="79"/>
      <c r="D415" s="79"/>
      <c r="E415" s="79"/>
      <c r="F415" s="79"/>
      <c r="G415" s="855"/>
      <c r="H415" s="855"/>
      <c r="I415" s="855"/>
      <c r="J415" s="79"/>
    </row>
    <row r="416" spans="2:10" x14ac:dyDescent="0.25">
      <c r="B416" s="79"/>
      <c r="C416" s="79"/>
      <c r="D416" s="79"/>
      <c r="E416" s="79"/>
      <c r="F416" s="79"/>
      <c r="G416" s="855"/>
      <c r="H416" s="855"/>
      <c r="I416" s="855"/>
      <c r="J416" s="79"/>
    </row>
    <row r="417" spans="2:10" x14ac:dyDescent="0.25">
      <c r="B417" s="79"/>
      <c r="C417" s="79"/>
      <c r="D417" s="79"/>
      <c r="E417" s="79"/>
      <c r="F417" s="79"/>
      <c r="G417" s="855"/>
      <c r="H417" s="855"/>
      <c r="I417" s="855"/>
      <c r="J417" s="79"/>
    </row>
    <row r="418" spans="2:10" x14ac:dyDescent="0.25">
      <c r="B418" s="79"/>
      <c r="C418" s="79"/>
      <c r="D418" s="79"/>
      <c r="E418" s="79"/>
      <c r="F418" s="79"/>
      <c r="G418" s="855"/>
      <c r="H418" s="855"/>
      <c r="I418" s="855"/>
      <c r="J418" s="79"/>
    </row>
    <row r="419" spans="2:10" x14ac:dyDescent="0.25">
      <c r="B419" s="79"/>
      <c r="C419" s="79"/>
      <c r="D419" s="79"/>
      <c r="E419" s="79"/>
      <c r="F419" s="79"/>
      <c r="G419" s="855"/>
      <c r="H419" s="855"/>
      <c r="I419" s="855"/>
      <c r="J419" s="79"/>
    </row>
    <row r="420" spans="2:10" x14ac:dyDescent="0.25">
      <c r="B420" s="79"/>
      <c r="C420" s="79"/>
      <c r="D420" s="79"/>
      <c r="E420" s="79"/>
      <c r="F420" s="79"/>
      <c r="G420" s="855"/>
      <c r="H420" s="855"/>
      <c r="I420" s="855"/>
      <c r="J420" s="79"/>
    </row>
    <row r="421" spans="2:10" x14ac:dyDescent="0.25">
      <c r="B421" s="79"/>
      <c r="C421" s="79"/>
      <c r="D421" s="79"/>
      <c r="E421" s="79"/>
      <c r="F421" s="79"/>
      <c r="G421" s="855"/>
      <c r="H421" s="855"/>
      <c r="I421" s="855"/>
      <c r="J421" s="79"/>
    </row>
    <row r="422" spans="2:10" x14ac:dyDescent="0.25">
      <c r="B422" s="79"/>
      <c r="C422" s="79"/>
      <c r="D422" s="79"/>
      <c r="E422" s="79"/>
      <c r="F422" s="79"/>
      <c r="G422" s="855"/>
      <c r="H422" s="855"/>
      <c r="I422" s="855"/>
      <c r="J422" s="79"/>
    </row>
    <row r="423" spans="2:10" x14ac:dyDescent="0.25">
      <c r="B423" s="79"/>
      <c r="C423" s="79"/>
      <c r="D423" s="79"/>
      <c r="E423" s="79"/>
      <c r="F423" s="79"/>
      <c r="G423" s="855"/>
      <c r="H423" s="855"/>
      <c r="I423" s="855"/>
      <c r="J423" s="79"/>
    </row>
    <row r="424" spans="2:10" x14ac:dyDescent="0.25">
      <c r="B424" s="79"/>
      <c r="C424" s="79"/>
      <c r="D424" s="79"/>
      <c r="E424" s="79"/>
      <c r="F424" s="79"/>
      <c r="G424" s="855"/>
      <c r="H424" s="855"/>
      <c r="I424" s="855"/>
      <c r="J424" s="79"/>
    </row>
    <row r="425" spans="2:10" x14ac:dyDescent="0.25">
      <c r="B425" s="79"/>
      <c r="C425" s="79"/>
      <c r="D425" s="79"/>
      <c r="E425" s="79"/>
      <c r="F425" s="79"/>
      <c r="G425" s="855"/>
      <c r="H425" s="855"/>
      <c r="I425" s="855"/>
      <c r="J425" s="79"/>
    </row>
    <row r="426" spans="2:10" x14ac:dyDescent="0.25">
      <c r="B426" s="79"/>
      <c r="C426" s="79"/>
      <c r="D426" s="79"/>
      <c r="E426" s="79"/>
      <c r="F426" s="79"/>
      <c r="G426" s="855"/>
      <c r="H426" s="855"/>
      <c r="I426" s="855"/>
      <c r="J426" s="79"/>
    </row>
    <row r="427" spans="2:10" x14ac:dyDescent="0.25">
      <c r="B427" s="79"/>
      <c r="C427" s="79"/>
      <c r="D427" s="79"/>
      <c r="E427" s="79"/>
      <c r="F427" s="79"/>
      <c r="G427" s="855"/>
      <c r="H427" s="855"/>
      <c r="I427" s="855"/>
      <c r="J427" s="79"/>
    </row>
    <row r="428" spans="2:10" x14ac:dyDescent="0.25">
      <c r="B428" s="79"/>
      <c r="C428" s="79"/>
      <c r="D428" s="79"/>
      <c r="E428" s="79"/>
      <c r="F428" s="79"/>
      <c r="G428" s="855"/>
      <c r="H428" s="855"/>
      <c r="I428" s="855"/>
      <c r="J428" s="79"/>
    </row>
    <row r="429" spans="2:10" x14ac:dyDescent="0.25">
      <c r="B429" s="79"/>
      <c r="C429" s="79"/>
      <c r="D429" s="79"/>
      <c r="E429" s="79"/>
      <c r="F429" s="79"/>
      <c r="G429" s="855"/>
      <c r="H429" s="855"/>
      <c r="I429" s="855"/>
      <c r="J429" s="79"/>
    </row>
    <row r="430" spans="2:10" x14ac:dyDescent="0.25">
      <c r="B430" s="79"/>
      <c r="C430" s="79"/>
      <c r="D430" s="79"/>
      <c r="E430" s="79"/>
      <c r="F430" s="79"/>
      <c r="G430" s="855"/>
      <c r="H430" s="855"/>
      <c r="I430" s="855"/>
      <c r="J430" s="79"/>
    </row>
    <row r="431" spans="2:10" x14ac:dyDescent="0.25">
      <c r="B431" s="79"/>
      <c r="C431" s="79"/>
      <c r="D431" s="79"/>
      <c r="E431" s="79"/>
      <c r="F431" s="79"/>
      <c r="G431" s="855"/>
      <c r="H431" s="855"/>
      <c r="I431" s="855"/>
      <c r="J431" s="79"/>
    </row>
    <row r="432" spans="2:10" x14ac:dyDescent="0.25">
      <c r="B432" s="79"/>
      <c r="C432" s="79"/>
      <c r="D432" s="79"/>
      <c r="E432" s="79"/>
      <c r="F432" s="79"/>
      <c r="G432" s="855"/>
      <c r="H432" s="855"/>
      <c r="I432" s="855"/>
      <c r="J432" s="79"/>
    </row>
    <row r="433" spans="2:10" x14ac:dyDescent="0.25">
      <c r="B433" s="79"/>
      <c r="C433" s="79"/>
      <c r="D433" s="79"/>
      <c r="E433" s="79"/>
      <c r="F433" s="79"/>
      <c r="G433" s="855"/>
      <c r="H433" s="855"/>
      <c r="I433" s="855"/>
      <c r="J433" s="79"/>
    </row>
    <row r="434" spans="2:10" x14ac:dyDescent="0.25">
      <c r="B434" s="79"/>
      <c r="C434" s="79"/>
      <c r="D434" s="79"/>
      <c r="E434" s="79"/>
      <c r="F434" s="79"/>
      <c r="G434" s="855"/>
      <c r="H434" s="855"/>
      <c r="I434" s="855"/>
      <c r="J434" s="79"/>
    </row>
    <row r="435" spans="2:10" x14ac:dyDescent="0.25">
      <c r="B435" s="79"/>
      <c r="C435" s="79"/>
      <c r="D435" s="79"/>
      <c r="E435" s="79"/>
      <c r="F435" s="79"/>
      <c r="G435" s="855"/>
      <c r="H435" s="855"/>
      <c r="I435" s="855"/>
      <c r="J435" s="79"/>
    </row>
    <row r="436" spans="2:10" x14ac:dyDescent="0.25">
      <c r="B436" s="79"/>
      <c r="C436" s="79"/>
      <c r="D436" s="79"/>
      <c r="E436" s="79"/>
      <c r="F436" s="79"/>
      <c r="G436" s="855"/>
      <c r="H436" s="855"/>
      <c r="I436" s="855"/>
      <c r="J436" s="79"/>
    </row>
    <row r="437" spans="2:10" x14ac:dyDescent="0.25">
      <c r="B437" s="79"/>
      <c r="C437" s="79"/>
      <c r="D437" s="79"/>
      <c r="E437" s="79"/>
      <c r="F437" s="79"/>
      <c r="G437" s="855"/>
      <c r="H437" s="855"/>
      <c r="I437" s="855"/>
      <c r="J437" s="79"/>
    </row>
    <row r="438" spans="2:10" x14ac:dyDescent="0.25">
      <c r="B438" s="79"/>
      <c r="C438" s="79"/>
      <c r="D438" s="79"/>
      <c r="E438" s="79"/>
      <c r="F438" s="79"/>
      <c r="G438" s="855"/>
      <c r="H438" s="855"/>
      <c r="I438" s="855"/>
      <c r="J438" s="79"/>
    </row>
    <row r="439" spans="2:10" x14ac:dyDescent="0.25">
      <c r="B439" s="79"/>
      <c r="C439" s="79"/>
      <c r="D439" s="79"/>
      <c r="E439" s="79"/>
      <c r="F439" s="79"/>
      <c r="G439" s="855"/>
      <c r="H439" s="855"/>
      <c r="I439" s="855"/>
      <c r="J439" s="79"/>
    </row>
    <row r="440" spans="2:10" x14ac:dyDescent="0.25">
      <c r="B440" s="79"/>
      <c r="C440" s="79"/>
      <c r="D440" s="79"/>
      <c r="E440" s="79"/>
      <c r="F440" s="79"/>
      <c r="G440" s="855"/>
      <c r="H440" s="855"/>
      <c r="I440" s="855"/>
      <c r="J440" s="79"/>
    </row>
    <row r="441" spans="2:10" x14ac:dyDescent="0.25">
      <c r="B441" s="79"/>
      <c r="C441" s="79"/>
      <c r="D441" s="79"/>
      <c r="E441" s="79"/>
      <c r="F441" s="79"/>
      <c r="G441" s="855"/>
      <c r="H441" s="855"/>
      <c r="I441" s="855"/>
      <c r="J441" s="79"/>
    </row>
    <row r="442" spans="2:10" x14ac:dyDescent="0.25">
      <c r="B442" s="79"/>
      <c r="C442" s="79"/>
      <c r="D442" s="79"/>
      <c r="E442" s="79"/>
      <c r="F442" s="79"/>
      <c r="G442" s="855"/>
      <c r="H442" s="855"/>
      <c r="I442" s="855"/>
      <c r="J442" s="79"/>
    </row>
    <row r="443" spans="2:10" x14ac:dyDescent="0.25">
      <c r="B443" s="79"/>
      <c r="C443" s="79"/>
      <c r="D443" s="79"/>
      <c r="E443" s="79"/>
      <c r="F443" s="79"/>
      <c r="G443" s="855"/>
      <c r="H443" s="855"/>
      <c r="I443" s="855"/>
      <c r="J443" s="79"/>
    </row>
    <row r="444" spans="2:10" x14ac:dyDescent="0.25">
      <c r="B444" s="79"/>
      <c r="C444" s="79"/>
      <c r="D444" s="79"/>
      <c r="E444" s="79"/>
      <c r="F444" s="79"/>
      <c r="G444" s="855"/>
      <c r="H444" s="855"/>
      <c r="I444" s="855"/>
      <c r="J444" s="79"/>
    </row>
    <row r="445" spans="2:10" x14ac:dyDescent="0.25">
      <c r="B445" s="79"/>
      <c r="C445" s="79"/>
      <c r="D445" s="79"/>
      <c r="E445" s="79"/>
      <c r="F445" s="79"/>
      <c r="G445" s="855"/>
      <c r="H445" s="855"/>
      <c r="I445" s="855"/>
      <c r="J445" s="79"/>
    </row>
    <row r="446" spans="2:10" x14ac:dyDescent="0.25">
      <c r="B446" s="79"/>
      <c r="C446" s="79"/>
      <c r="D446" s="79"/>
      <c r="E446" s="79"/>
      <c r="F446" s="79"/>
      <c r="G446" s="855"/>
      <c r="H446" s="855"/>
      <c r="I446" s="855"/>
      <c r="J446" s="79"/>
    </row>
    <row r="447" spans="2:10" x14ac:dyDescent="0.25">
      <c r="B447" s="79"/>
      <c r="C447" s="79"/>
      <c r="D447" s="79"/>
      <c r="E447" s="79"/>
      <c r="F447" s="79"/>
      <c r="G447" s="855"/>
      <c r="H447" s="855"/>
      <c r="I447" s="855"/>
      <c r="J447" s="79"/>
    </row>
    <row r="448" spans="2:10" x14ac:dyDescent="0.25">
      <c r="B448" s="79"/>
      <c r="C448" s="79"/>
      <c r="D448" s="79"/>
      <c r="E448" s="79"/>
      <c r="F448" s="79"/>
      <c r="G448" s="855"/>
      <c r="H448" s="855"/>
      <c r="I448" s="855"/>
      <c r="J448" s="79"/>
    </row>
    <row r="449" spans="2:10" x14ac:dyDescent="0.25">
      <c r="B449" s="79"/>
      <c r="C449" s="79"/>
      <c r="D449" s="79"/>
      <c r="E449" s="79"/>
      <c r="F449" s="79"/>
      <c r="G449" s="855"/>
      <c r="H449" s="855"/>
      <c r="I449" s="855"/>
      <c r="J449" s="79"/>
    </row>
    <row r="450" spans="2:10" x14ac:dyDescent="0.25">
      <c r="B450" s="79"/>
      <c r="C450" s="79"/>
      <c r="D450" s="79"/>
      <c r="E450" s="79"/>
      <c r="F450" s="79"/>
      <c r="G450" s="855"/>
      <c r="H450" s="855"/>
      <c r="I450" s="855"/>
      <c r="J450" s="79"/>
    </row>
    <row r="451" spans="2:10" x14ac:dyDescent="0.25">
      <c r="B451" s="79"/>
      <c r="C451" s="79"/>
      <c r="D451" s="79"/>
      <c r="E451" s="79"/>
      <c r="F451" s="79"/>
      <c r="G451" s="855"/>
      <c r="H451" s="855"/>
      <c r="I451" s="855"/>
      <c r="J451" s="79"/>
    </row>
    <row r="452" spans="2:10" x14ac:dyDescent="0.25">
      <c r="B452" s="79"/>
      <c r="C452" s="79"/>
      <c r="D452" s="79"/>
      <c r="E452" s="79"/>
      <c r="F452" s="79"/>
      <c r="G452" s="855"/>
      <c r="H452" s="855"/>
      <c r="I452" s="855"/>
      <c r="J452" s="79"/>
    </row>
    <row r="453" spans="2:10" x14ac:dyDescent="0.25">
      <c r="B453" s="79"/>
      <c r="C453" s="79"/>
      <c r="D453" s="79"/>
      <c r="E453" s="79"/>
      <c r="F453" s="79"/>
      <c r="G453" s="855"/>
      <c r="H453" s="855"/>
      <c r="I453" s="855"/>
      <c r="J453" s="79"/>
    </row>
    <row r="454" spans="2:10" x14ac:dyDescent="0.25">
      <c r="B454" s="79"/>
      <c r="C454" s="79"/>
      <c r="D454" s="79"/>
      <c r="E454" s="79"/>
      <c r="F454" s="79"/>
      <c r="G454" s="855"/>
      <c r="H454" s="855"/>
      <c r="I454" s="855"/>
      <c r="J454" s="79"/>
    </row>
    <row r="455" spans="2:10" x14ac:dyDescent="0.25">
      <c r="B455" s="79"/>
      <c r="C455" s="79"/>
      <c r="D455" s="79"/>
      <c r="E455" s="79"/>
      <c r="F455" s="79"/>
      <c r="G455" s="855"/>
      <c r="H455" s="855"/>
      <c r="I455" s="855"/>
      <c r="J455" s="79"/>
    </row>
    <row r="456" spans="2:10" x14ac:dyDescent="0.25">
      <c r="B456" s="79"/>
      <c r="C456" s="79"/>
      <c r="D456" s="79"/>
      <c r="E456" s="79"/>
      <c r="F456" s="79"/>
      <c r="G456" s="855"/>
      <c r="H456" s="855"/>
      <c r="I456" s="855"/>
      <c r="J456" s="79"/>
    </row>
    <row r="457" spans="2:10" x14ac:dyDescent="0.25">
      <c r="B457" s="79"/>
      <c r="C457" s="79"/>
      <c r="D457" s="79"/>
      <c r="E457" s="79"/>
      <c r="F457" s="79"/>
      <c r="G457" s="855"/>
      <c r="H457" s="855"/>
      <c r="I457" s="855"/>
      <c r="J457" s="79"/>
    </row>
    <row r="458" spans="2:10" x14ac:dyDescent="0.25">
      <c r="B458" s="79"/>
      <c r="C458" s="79"/>
      <c r="D458" s="79"/>
      <c r="E458" s="79"/>
      <c r="F458" s="79"/>
      <c r="G458" s="855"/>
      <c r="H458" s="855"/>
      <c r="I458" s="855"/>
      <c r="J458" s="79"/>
    </row>
    <row r="459" spans="2:10" x14ac:dyDescent="0.25">
      <c r="B459" s="79"/>
      <c r="C459" s="79"/>
      <c r="D459" s="79"/>
      <c r="E459" s="79"/>
      <c r="F459" s="79"/>
      <c r="G459" s="855"/>
      <c r="H459" s="855"/>
      <c r="I459" s="855"/>
      <c r="J459" s="79"/>
    </row>
    <row r="460" spans="2:10" x14ac:dyDescent="0.25">
      <c r="B460" s="79"/>
      <c r="C460" s="79"/>
      <c r="D460" s="79"/>
      <c r="E460" s="79"/>
      <c r="F460" s="79"/>
      <c r="G460" s="855"/>
      <c r="H460" s="855"/>
      <c r="I460" s="855"/>
      <c r="J460" s="79"/>
    </row>
    <row r="461" spans="2:10" x14ac:dyDescent="0.25">
      <c r="B461" s="79"/>
      <c r="C461" s="79"/>
      <c r="D461" s="79"/>
      <c r="E461" s="79"/>
      <c r="F461" s="79"/>
      <c r="G461" s="855"/>
      <c r="H461" s="855"/>
      <c r="I461" s="855"/>
      <c r="J461" s="79"/>
    </row>
    <row r="462" spans="2:10" x14ac:dyDescent="0.25">
      <c r="B462" s="79"/>
      <c r="C462" s="79"/>
      <c r="D462" s="79"/>
      <c r="E462" s="79"/>
      <c r="F462" s="79"/>
      <c r="G462" s="855"/>
      <c r="H462" s="855"/>
      <c r="I462" s="855"/>
      <c r="J462" s="79"/>
    </row>
    <row r="463" spans="2:10" x14ac:dyDescent="0.25">
      <c r="B463" s="79"/>
      <c r="C463" s="79"/>
      <c r="D463" s="79"/>
      <c r="E463" s="79"/>
      <c r="F463" s="79"/>
      <c r="G463" s="855"/>
      <c r="H463" s="855"/>
      <c r="I463" s="855"/>
      <c r="J463" s="79"/>
    </row>
    <row r="464" spans="2:10" x14ac:dyDescent="0.25">
      <c r="B464" s="79"/>
      <c r="C464" s="79"/>
      <c r="D464" s="79"/>
      <c r="E464" s="79"/>
      <c r="F464" s="79"/>
      <c r="G464" s="855"/>
      <c r="H464" s="855"/>
      <c r="I464" s="855"/>
      <c r="J464" s="79"/>
    </row>
    <row r="465" spans="2:10" x14ac:dyDescent="0.25">
      <c r="B465" s="79"/>
      <c r="C465" s="79"/>
      <c r="D465" s="79"/>
      <c r="E465" s="79"/>
      <c r="F465" s="79"/>
      <c r="G465" s="855"/>
      <c r="H465" s="855"/>
      <c r="I465" s="855"/>
      <c r="J465" s="79"/>
    </row>
    <row r="466" spans="2:10" x14ac:dyDescent="0.25">
      <c r="B466" s="79"/>
      <c r="C466" s="79"/>
      <c r="D466" s="79"/>
      <c r="E466" s="79"/>
      <c r="F466" s="79"/>
      <c r="G466" s="855"/>
      <c r="H466" s="855"/>
      <c r="I466" s="855"/>
      <c r="J466" s="79"/>
    </row>
    <row r="467" spans="2:10" x14ac:dyDescent="0.25">
      <c r="B467" s="79"/>
      <c r="C467" s="79"/>
      <c r="D467" s="79"/>
      <c r="E467" s="79"/>
      <c r="F467" s="79"/>
      <c r="G467" s="855"/>
      <c r="H467" s="855"/>
      <c r="I467" s="855"/>
      <c r="J467" s="79"/>
    </row>
    <row r="468" spans="2:10" x14ac:dyDescent="0.25">
      <c r="B468" s="79"/>
      <c r="C468" s="79"/>
      <c r="D468" s="79"/>
      <c r="E468" s="79"/>
      <c r="F468" s="79"/>
      <c r="G468" s="855"/>
      <c r="H468" s="855"/>
      <c r="I468" s="855"/>
      <c r="J468" s="79"/>
    </row>
    <row r="469" spans="2:10" x14ac:dyDescent="0.25">
      <c r="B469" s="79"/>
      <c r="C469" s="79"/>
      <c r="D469" s="79"/>
      <c r="E469" s="79"/>
      <c r="F469" s="79"/>
      <c r="G469" s="855"/>
      <c r="H469" s="855"/>
      <c r="I469" s="855"/>
      <c r="J469" s="79"/>
    </row>
    <row r="470" spans="2:10" x14ac:dyDescent="0.25">
      <c r="B470" s="79"/>
      <c r="C470" s="79"/>
      <c r="D470" s="79"/>
      <c r="E470" s="79"/>
      <c r="F470" s="79"/>
      <c r="G470" s="855"/>
      <c r="H470" s="855"/>
      <c r="I470" s="855"/>
      <c r="J470" s="79"/>
    </row>
    <row r="471" spans="2:10" x14ac:dyDescent="0.25">
      <c r="B471" s="79"/>
      <c r="C471" s="79"/>
      <c r="D471" s="79"/>
      <c r="E471" s="79"/>
      <c r="F471" s="79"/>
      <c r="G471" s="855"/>
      <c r="H471" s="855"/>
      <c r="I471" s="855"/>
      <c r="J471" s="79"/>
    </row>
    <row r="472" spans="2:10" x14ac:dyDescent="0.25">
      <c r="B472" s="79"/>
      <c r="C472" s="79"/>
      <c r="D472" s="79"/>
      <c r="E472" s="79"/>
      <c r="F472" s="79"/>
      <c r="G472" s="855"/>
      <c r="H472" s="855"/>
      <c r="I472" s="855"/>
      <c r="J472" s="79"/>
    </row>
    <row r="473" spans="2:10" x14ac:dyDescent="0.25">
      <c r="B473" s="79"/>
      <c r="C473" s="79"/>
      <c r="D473" s="79"/>
      <c r="E473" s="79"/>
      <c r="F473" s="79"/>
      <c r="G473" s="855"/>
      <c r="H473" s="855"/>
      <c r="I473" s="855"/>
      <c r="J473" s="79"/>
    </row>
    <row r="474" spans="2:10" x14ac:dyDescent="0.25">
      <c r="B474" s="79"/>
      <c r="C474" s="79"/>
      <c r="D474" s="79"/>
      <c r="E474" s="79"/>
      <c r="F474" s="79"/>
      <c r="G474" s="855"/>
      <c r="H474" s="855"/>
      <c r="I474" s="855"/>
      <c r="J474" s="79"/>
    </row>
    <row r="475" spans="2:10" x14ac:dyDescent="0.25">
      <c r="B475" s="79"/>
      <c r="C475" s="79"/>
      <c r="D475" s="79"/>
      <c r="E475" s="79"/>
      <c r="F475" s="79"/>
      <c r="G475" s="855"/>
      <c r="H475" s="855"/>
      <c r="I475" s="855"/>
      <c r="J475" s="79"/>
    </row>
    <row r="476" spans="2:10" x14ac:dyDescent="0.25">
      <c r="B476" s="79"/>
      <c r="C476" s="79"/>
      <c r="D476" s="79"/>
      <c r="E476" s="79"/>
      <c r="F476" s="79"/>
      <c r="G476" s="855"/>
      <c r="H476" s="855"/>
      <c r="I476" s="855"/>
      <c r="J476" s="79"/>
    </row>
    <row r="477" spans="2:10" x14ac:dyDescent="0.25">
      <c r="B477" s="79"/>
      <c r="C477" s="79"/>
      <c r="D477" s="79"/>
      <c r="E477" s="79"/>
      <c r="F477" s="79"/>
      <c r="G477" s="855"/>
      <c r="H477" s="855"/>
      <c r="I477" s="855"/>
      <c r="J477" s="79"/>
    </row>
    <row r="478" spans="2:10" x14ac:dyDescent="0.25">
      <c r="B478" s="79"/>
      <c r="C478" s="79"/>
      <c r="D478" s="79"/>
      <c r="E478" s="79"/>
      <c r="F478" s="79"/>
      <c r="G478" s="855"/>
      <c r="H478" s="855"/>
      <c r="I478" s="855"/>
      <c r="J478" s="79"/>
    </row>
    <row r="479" spans="2:10" x14ac:dyDescent="0.25">
      <c r="B479" s="79"/>
      <c r="C479" s="79"/>
      <c r="D479" s="79"/>
      <c r="E479" s="79"/>
      <c r="F479" s="79"/>
      <c r="G479" s="855"/>
      <c r="H479" s="855"/>
      <c r="I479" s="855"/>
      <c r="J479" s="79"/>
    </row>
    <row r="480" spans="2:10" x14ac:dyDescent="0.25">
      <c r="B480" s="79"/>
      <c r="C480" s="79"/>
      <c r="D480" s="79"/>
      <c r="E480" s="79"/>
      <c r="F480" s="79"/>
      <c r="G480" s="855"/>
      <c r="H480" s="855"/>
      <c r="I480" s="855"/>
      <c r="J480" s="79"/>
    </row>
    <row r="481" spans="2:10" x14ac:dyDescent="0.25">
      <c r="B481" s="79"/>
      <c r="C481" s="79"/>
      <c r="D481" s="79"/>
      <c r="E481" s="79"/>
      <c r="F481" s="79"/>
      <c r="G481" s="855"/>
      <c r="H481" s="855"/>
      <c r="I481" s="855"/>
      <c r="J481" s="79"/>
    </row>
    <row r="482" spans="2:10" x14ac:dyDescent="0.25">
      <c r="B482" s="79"/>
      <c r="C482" s="79"/>
      <c r="D482" s="79"/>
      <c r="E482" s="79"/>
      <c r="F482" s="79"/>
      <c r="G482" s="855"/>
      <c r="H482" s="855"/>
      <c r="I482" s="855"/>
      <c r="J482" s="79"/>
    </row>
    <row r="483" spans="2:10" x14ac:dyDescent="0.25">
      <c r="B483" s="79"/>
      <c r="C483" s="79"/>
      <c r="D483" s="79"/>
      <c r="E483" s="79"/>
      <c r="F483" s="79"/>
      <c r="G483" s="855"/>
      <c r="H483" s="855"/>
      <c r="I483" s="855"/>
      <c r="J483" s="79"/>
    </row>
    <row r="484" spans="2:10" x14ac:dyDescent="0.25">
      <c r="B484" s="79"/>
      <c r="C484" s="79"/>
      <c r="D484" s="79"/>
      <c r="E484" s="79"/>
      <c r="F484" s="79"/>
      <c r="G484" s="855"/>
      <c r="H484" s="855"/>
      <c r="I484" s="855"/>
      <c r="J484" s="79"/>
    </row>
    <row r="485" spans="2:10" x14ac:dyDescent="0.25">
      <c r="B485" s="79"/>
      <c r="C485" s="79"/>
      <c r="D485" s="79"/>
      <c r="E485" s="79"/>
      <c r="F485" s="79"/>
      <c r="G485" s="855"/>
      <c r="H485" s="855"/>
      <c r="I485" s="855"/>
      <c r="J485" s="79"/>
    </row>
    <row r="486" spans="2:10" x14ac:dyDescent="0.25">
      <c r="B486" s="79"/>
      <c r="C486" s="79"/>
      <c r="D486" s="79"/>
      <c r="E486" s="79"/>
      <c r="F486" s="79"/>
      <c r="G486" s="855"/>
      <c r="H486" s="855"/>
      <c r="I486" s="855"/>
      <c r="J486" s="79"/>
    </row>
    <row r="487" spans="2:10" x14ac:dyDescent="0.25">
      <c r="B487" s="79"/>
      <c r="C487" s="79"/>
      <c r="D487" s="79"/>
      <c r="E487" s="79"/>
      <c r="F487" s="79"/>
      <c r="G487" s="855"/>
      <c r="H487" s="855"/>
      <c r="I487" s="855"/>
      <c r="J487" s="79"/>
    </row>
    <row r="488" spans="2:10" x14ac:dyDescent="0.25">
      <c r="B488" s="79"/>
      <c r="C488" s="79"/>
      <c r="D488" s="79"/>
      <c r="E488" s="79"/>
      <c r="F488" s="79"/>
      <c r="G488" s="855"/>
      <c r="H488" s="855"/>
      <c r="I488" s="855"/>
      <c r="J488" s="79"/>
    </row>
    <row r="489" spans="2:10" x14ac:dyDescent="0.25">
      <c r="B489" s="79"/>
      <c r="C489" s="79"/>
      <c r="D489" s="79"/>
      <c r="E489" s="79"/>
      <c r="F489" s="79"/>
      <c r="G489" s="855"/>
      <c r="H489" s="855"/>
      <c r="I489" s="855"/>
      <c r="J489" s="79"/>
    </row>
    <row r="490" spans="2:10" x14ac:dyDescent="0.25">
      <c r="B490" s="79"/>
      <c r="C490" s="79"/>
      <c r="D490" s="79"/>
      <c r="E490" s="79"/>
      <c r="F490" s="79"/>
      <c r="G490" s="855"/>
      <c r="H490" s="855"/>
      <c r="I490" s="855"/>
      <c r="J490" s="79"/>
    </row>
    <row r="491" spans="2:10" x14ac:dyDescent="0.25">
      <c r="B491" s="79"/>
      <c r="C491" s="79"/>
      <c r="D491" s="79"/>
      <c r="E491" s="79"/>
      <c r="F491" s="79"/>
      <c r="G491" s="855"/>
      <c r="H491" s="855"/>
      <c r="I491" s="855"/>
      <c r="J491" s="79"/>
    </row>
    <row r="492" spans="2:10" x14ac:dyDescent="0.25">
      <c r="B492" s="79"/>
      <c r="C492" s="79"/>
      <c r="D492" s="79"/>
      <c r="E492" s="79"/>
      <c r="F492" s="79"/>
      <c r="G492" s="855"/>
      <c r="H492" s="855"/>
      <c r="I492" s="855"/>
      <c r="J492" s="79"/>
    </row>
    <row r="493" spans="2:10" x14ac:dyDescent="0.25">
      <c r="B493" s="79"/>
      <c r="C493" s="79"/>
      <c r="D493" s="79"/>
      <c r="E493" s="79"/>
      <c r="F493" s="79"/>
      <c r="G493" s="855"/>
      <c r="H493" s="855"/>
      <c r="I493" s="855"/>
      <c r="J493" s="79"/>
    </row>
    <row r="494" spans="2:10" x14ac:dyDescent="0.25">
      <c r="B494" s="79"/>
      <c r="C494" s="79"/>
      <c r="D494" s="79"/>
      <c r="E494" s="79"/>
      <c r="F494" s="79"/>
      <c r="G494" s="855"/>
      <c r="H494" s="855"/>
      <c r="I494" s="855"/>
      <c r="J494" s="79"/>
    </row>
    <row r="495" spans="2:10" x14ac:dyDescent="0.25">
      <c r="B495" s="79"/>
      <c r="C495" s="79"/>
      <c r="D495" s="79"/>
      <c r="E495" s="79"/>
      <c r="F495" s="79"/>
      <c r="G495" s="855"/>
      <c r="H495" s="855"/>
      <c r="I495" s="855"/>
      <c r="J495" s="79"/>
    </row>
    <row r="496" spans="2:10" x14ac:dyDescent="0.25">
      <c r="B496" s="79"/>
      <c r="C496" s="79"/>
      <c r="D496" s="79"/>
      <c r="E496" s="79"/>
      <c r="F496" s="79"/>
      <c r="G496" s="855"/>
      <c r="H496" s="855"/>
      <c r="I496" s="855"/>
      <c r="J496" s="79"/>
    </row>
    <row r="497" spans="2:10" x14ac:dyDescent="0.25">
      <c r="B497" s="79"/>
      <c r="C497" s="79"/>
      <c r="D497" s="79"/>
      <c r="E497" s="79"/>
      <c r="F497" s="79"/>
      <c r="G497" s="855"/>
      <c r="H497" s="855"/>
      <c r="I497" s="855"/>
      <c r="J497" s="79"/>
    </row>
    <row r="498" spans="2:10" x14ac:dyDescent="0.25">
      <c r="B498" s="79"/>
      <c r="C498" s="79"/>
      <c r="D498" s="79"/>
      <c r="E498" s="79"/>
      <c r="F498" s="79"/>
      <c r="G498" s="855"/>
      <c r="H498" s="855"/>
      <c r="I498" s="855"/>
      <c r="J498" s="79"/>
    </row>
    <row r="499" spans="2:10" x14ac:dyDescent="0.25">
      <c r="B499" s="79"/>
      <c r="C499" s="79"/>
      <c r="D499" s="79"/>
      <c r="E499" s="79"/>
      <c r="F499" s="79"/>
      <c r="G499" s="855"/>
      <c r="H499" s="855"/>
      <c r="I499" s="855"/>
      <c r="J499" s="79"/>
    </row>
    <row r="500" spans="2:10" x14ac:dyDescent="0.25">
      <c r="B500" s="79"/>
      <c r="C500" s="79"/>
      <c r="D500" s="79"/>
      <c r="E500" s="79"/>
      <c r="F500" s="79"/>
      <c r="G500" s="855"/>
      <c r="H500" s="855"/>
      <c r="I500" s="855"/>
      <c r="J500" s="79"/>
    </row>
    <row r="501" spans="2:10" x14ac:dyDescent="0.25">
      <c r="B501" s="79"/>
      <c r="C501" s="79"/>
      <c r="D501" s="79"/>
      <c r="E501" s="79"/>
      <c r="F501" s="79"/>
      <c r="G501" s="855"/>
      <c r="H501" s="855"/>
      <c r="I501" s="855"/>
      <c r="J501" s="79"/>
    </row>
    <row r="502" spans="2:10" x14ac:dyDescent="0.25">
      <c r="B502" s="79"/>
      <c r="C502" s="79"/>
      <c r="D502" s="79"/>
      <c r="E502" s="79"/>
      <c r="F502" s="79"/>
      <c r="G502" s="855"/>
      <c r="H502" s="855"/>
      <c r="I502" s="855"/>
      <c r="J502" s="79"/>
    </row>
    <row r="503" spans="2:10" x14ac:dyDescent="0.25">
      <c r="B503" s="79"/>
      <c r="C503" s="79"/>
      <c r="D503" s="79"/>
      <c r="E503" s="79"/>
      <c r="F503" s="79"/>
      <c r="G503" s="855"/>
      <c r="H503" s="855"/>
      <c r="I503" s="855"/>
      <c r="J503" s="79"/>
    </row>
    <row r="504" spans="2:10" x14ac:dyDescent="0.25">
      <c r="B504" s="79"/>
      <c r="C504" s="79"/>
      <c r="D504" s="79"/>
      <c r="E504" s="79"/>
      <c r="F504" s="79"/>
      <c r="G504" s="855"/>
      <c r="H504" s="855"/>
      <c r="I504" s="855"/>
      <c r="J504" s="79"/>
    </row>
    <row r="505" spans="2:10" x14ac:dyDescent="0.25">
      <c r="B505" s="79"/>
      <c r="C505" s="79"/>
      <c r="D505" s="79"/>
      <c r="E505" s="79"/>
      <c r="F505" s="79"/>
      <c r="G505" s="855"/>
      <c r="H505" s="855"/>
      <c r="I505" s="855"/>
      <c r="J505" s="79"/>
    </row>
    <row r="506" spans="2:10" x14ac:dyDescent="0.25">
      <c r="B506" s="79"/>
      <c r="C506" s="79"/>
      <c r="D506" s="79"/>
      <c r="E506" s="79"/>
      <c r="F506" s="79"/>
      <c r="G506" s="855"/>
      <c r="H506" s="855"/>
      <c r="I506" s="855"/>
      <c r="J506" s="79"/>
    </row>
    <row r="507" spans="2:10" x14ac:dyDescent="0.25">
      <c r="B507" s="79"/>
      <c r="C507" s="79"/>
      <c r="D507" s="79"/>
      <c r="E507" s="79"/>
      <c r="F507" s="79"/>
      <c r="G507" s="855"/>
      <c r="H507" s="855"/>
      <c r="I507" s="855"/>
      <c r="J507" s="79"/>
    </row>
    <row r="508" spans="2:10" x14ac:dyDescent="0.25">
      <c r="B508" s="79"/>
      <c r="C508" s="79"/>
      <c r="D508" s="79"/>
      <c r="E508" s="79"/>
      <c r="F508" s="79"/>
      <c r="G508" s="855"/>
      <c r="H508" s="855"/>
      <c r="I508" s="855"/>
      <c r="J508" s="79"/>
    </row>
    <row r="509" spans="2:10" x14ac:dyDescent="0.25">
      <c r="B509" s="79"/>
      <c r="C509" s="79"/>
      <c r="D509" s="79"/>
      <c r="E509" s="79"/>
      <c r="F509" s="79"/>
      <c r="G509" s="855"/>
      <c r="H509" s="855"/>
      <c r="I509" s="855"/>
      <c r="J509" s="79"/>
    </row>
    <row r="510" spans="2:10" x14ac:dyDescent="0.25">
      <c r="B510" s="79"/>
      <c r="C510" s="79"/>
      <c r="D510" s="79"/>
      <c r="E510" s="79"/>
      <c r="F510" s="79"/>
      <c r="G510" s="855"/>
      <c r="H510" s="855"/>
      <c r="I510" s="855"/>
      <c r="J510" s="79"/>
    </row>
    <row r="511" spans="2:10" x14ac:dyDescent="0.25">
      <c r="B511" s="79"/>
      <c r="C511" s="79"/>
      <c r="D511" s="79"/>
      <c r="E511" s="79"/>
      <c r="F511" s="79"/>
      <c r="G511" s="855"/>
      <c r="H511" s="855"/>
      <c r="I511" s="855"/>
      <c r="J511" s="79"/>
    </row>
    <row r="512" spans="2:10" x14ac:dyDescent="0.25">
      <c r="B512" s="79"/>
      <c r="C512" s="79"/>
      <c r="D512" s="79"/>
      <c r="E512" s="79"/>
      <c r="F512" s="79"/>
      <c r="G512" s="855"/>
      <c r="H512" s="855"/>
      <c r="I512" s="855"/>
      <c r="J512" s="79"/>
    </row>
    <row r="513" spans="2:10" x14ac:dyDescent="0.25">
      <c r="B513" s="79"/>
      <c r="C513" s="79"/>
      <c r="D513" s="79"/>
      <c r="E513" s="79"/>
      <c r="F513" s="79"/>
      <c r="G513" s="855"/>
      <c r="H513" s="855"/>
      <c r="I513" s="855"/>
      <c r="J513" s="79"/>
    </row>
    <row r="514" spans="2:10" x14ac:dyDescent="0.25">
      <c r="B514" s="79"/>
      <c r="C514" s="79"/>
      <c r="D514" s="79"/>
      <c r="E514" s="79"/>
      <c r="F514" s="79"/>
      <c r="G514" s="855"/>
      <c r="H514" s="855"/>
      <c r="I514" s="855"/>
      <c r="J514" s="79"/>
    </row>
    <row r="515" spans="2:10" x14ac:dyDescent="0.25">
      <c r="B515" s="79"/>
      <c r="C515" s="79"/>
      <c r="D515" s="79"/>
      <c r="E515" s="79"/>
      <c r="F515" s="79"/>
      <c r="G515" s="855"/>
      <c r="H515" s="855"/>
      <c r="I515" s="855"/>
      <c r="J515" s="79"/>
    </row>
    <row r="516" spans="2:10" x14ac:dyDescent="0.25">
      <c r="B516" s="79"/>
      <c r="C516" s="79"/>
      <c r="D516" s="79"/>
      <c r="E516" s="79"/>
      <c r="F516" s="79"/>
      <c r="G516" s="855"/>
      <c r="H516" s="855"/>
      <c r="I516" s="855"/>
      <c r="J516" s="79"/>
    </row>
    <row r="517" spans="2:10" x14ac:dyDescent="0.25">
      <c r="B517" s="79"/>
      <c r="C517" s="79"/>
      <c r="D517" s="79"/>
      <c r="E517" s="79"/>
      <c r="F517" s="79"/>
      <c r="G517" s="855"/>
      <c r="H517" s="855"/>
      <c r="I517" s="855"/>
      <c r="J517" s="79"/>
    </row>
    <row r="518" spans="2:10" x14ac:dyDescent="0.25">
      <c r="B518" s="79"/>
      <c r="C518" s="79"/>
      <c r="D518" s="79"/>
      <c r="E518" s="79"/>
      <c r="F518" s="79"/>
      <c r="G518" s="855"/>
      <c r="H518" s="855"/>
      <c r="I518" s="855"/>
      <c r="J518" s="79"/>
    </row>
    <row r="519" spans="2:10" x14ac:dyDescent="0.25">
      <c r="B519" s="79"/>
      <c r="C519" s="79"/>
      <c r="D519" s="79"/>
      <c r="E519" s="79"/>
      <c r="F519" s="79"/>
      <c r="G519" s="855"/>
      <c r="H519" s="855"/>
      <c r="I519" s="855"/>
      <c r="J519" s="79"/>
    </row>
    <row r="520" spans="2:10" x14ac:dyDescent="0.25">
      <c r="B520" s="79"/>
      <c r="C520" s="79"/>
      <c r="D520" s="79"/>
      <c r="E520" s="79"/>
      <c r="F520" s="79"/>
      <c r="G520" s="855"/>
      <c r="H520" s="855"/>
      <c r="I520" s="855"/>
      <c r="J520" s="79"/>
    </row>
    <row r="521" spans="2:10" x14ac:dyDescent="0.25">
      <c r="B521" s="79"/>
      <c r="C521" s="79"/>
      <c r="D521" s="79"/>
      <c r="E521" s="79"/>
      <c r="F521" s="79"/>
      <c r="G521" s="855"/>
      <c r="H521" s="855"/>
      <c r="I521" s="855"/>
      <c r="J521" s="79"/>
    </row>
    <row r="522" spans="2:10" x14ac:dyDescent="0.25">
      <c r="B522" s="79"/>
      <c r="C522" s="79"/>
      <c r="D522" s="79"/>
      <c r="E522" s="79"/>
      <c r="F522" s="79"/>
      <c r="G522" s="855"/>
      <c r="H522" s="855"/>
      <c r="I522" s="855"/>
      <c r="J522" s="79"/>
    </row>
    <row r="523" spans="2:10" x14ac:dyDescent="0.25">
      <c r="B523" s="79"/>
      <c r="C523" s="79"/>
      <c r="D523" s="79"/>
      <c r="E523" s="79"/>
      <c r="F523" s="79"/>
      <c r="G523" s="855"/>
      <c r="H523" s="855"/>
      <c r="I523" s="855"/>
      <c r="J523" s="79"/>
    </row>
    <row r="524" spans="2:10" x14ac:dyDescent="0.25">
      <c r="B524" s="79"/>
      <c r="C524" s="79"/>
      <c r="D524" s="79"/>
      <c r="E524" s="79"/>
      <c r="F524" s="79"/>
      <c r="G524" s="855"/>
      <c r="H524" s="855"/>
      <c r="I524" s="855"/>
      <c r="J524" s="79"/>
    </row>
    <row r="525" spans="2:10" x14ac:dyDescent="0.25">
      <c r="B525" s="79"/>
      <c r="C525" s="79"/>
      <c r="D525" s="79"/>
      <c r="E525" s="79"/>
      <c r="F525" s="79"/>
      <c r="G525" s="855"/>
      <c r="H525" s="855"/>
      <c r="I525" s="855"/>
      <c r="J525" s="79"/>
    </row>
    <row r="526" spans="2:10" x14ac:dyDescent="0.25">
      <c r="B526" s="79"/>
      <c r="C526" s="79"/>
      <c r="D526" s="79"/>
      <c r="E526" s="79"/>
      <c r="F526" s="79"/>
      <c r="G526" s="855"/>
      <c r="H526" s="855"/>
      <c r="I526" s="855"/>
      <c r="J526" s="79"/>
    </row>
    <row r="527" spans="2:10" x14ac:dyDescent="0.25">
      <c r="B527" s="79"/>
      <c r="C527" s="79"/>
      <c r="D527" s="79"/>
      <c r="E527" s="79"/>
      <c r="F527" s="79"/>
      <c r="G527" s="855"/>
      <c r="H527" s="855"/>
      <c r="I527" s="855"/>
      <c r="J527" s="79"/>
    </row>
    <row r="528" spans="2:10" x14ac:dyDescent="0.25">
      <c r="B528" s="79"/>
      <c r="C528" s="79"/>
      <c r="D528" s="79"/>
      <c r="E528" s="79"/>
      <c r="F528" s="79"/>
      <c r="G528" s="855"/>
      <c r="H528" s="855"/>
      <c r="I528" s="855"/>
      <c r="J528" s="79"/>
    </row>
    <row r="529" spans="2:10" x14ac:dyDescent="0.25">
      <c r="B529" s="79"/>
      <c r="C529" s="79"/>
      <c r="D529" s="79"/>
      <c r="E529" s="79"/>
      <c r="F529" s="79"/>
      <c r="G529" s="855"/>
      <c r="H529" s="855"/>
      <c r="I529" s="855"/>
      <c r="J529" s="79"/>
    </row>
    <row r="530" spans="2:10" x14ac:dyDescent="0.25">
      <c r="B530" s="79"/>
      <c r="C530" s="79"/>
      <c r="D530" s="79"/>
      <c r="E530" s="79"/>
      <c r="F530" s="79"/>
      <c r="G530" s="855"/>
      <c r="H530" s="855"/>
      <c r="I530" s="855"/>
      <c r="J530" s="79"/>
    </row>
    <row r="531" spans="2:10" x14ac:dyDescent="0.25">
      <c r="B531" s="79"/>
      <c r="C531" s="79"/>
      <c r="D531" s="79"/>
      <c r="E531" s="79"/>
      <c r="F531" s="79"/>
      <c r="G531" s="855"/>
      <c r="H531" s="855"/>
      <c r="I531" s="855"/>
      <c r="J531" s="79"/>
    </row>
    <row r="532" spans="2:10" x14ac:dyDescent="0.25">
      <c r="B532" s="79"/>
      <c r="C532" s="79"/>
      <c r="D532" s="79"/>
      <c r="E532" s="79"/>
      <c r="F532" s="79"/>
      <c r="G532" s="855"/>
      <c r="H532" s="855"/>
      <c r="I532" s="855"/>
      <c r="J532" s="79"/>
    </row>
    <row r="533" spans="2:10" x14ac:dyDescent="0.25">
      <c r="B533" s="79"/>
      <c r="C533" s="79"/>
      <c r="D533" s="79"/>
      <c r="E533" s="79"/>
      <c r="F533" s="79"/>
      <c r="G533" s="855"/>
      <c r="H533" s="855"/>
      <c r="I533" s="855"/>
      <c r="J533" s="79"/>
    </row>
    <row r="534" spans="2:10" x14ac:dyDescent="0.25">
      <c r="B534" s="79"/>
      <c r="C534" s="79"/>
      <c r="D534" s="79"/>
      <c r="E534" s="79"/>
      <c r="F534" s="79"/>
      <c r="G534" s="855"/>
      <c r="H534" s="855"/>
      <c r="I534" s="855"/>
      <c r="J534" s="79"/>
    </row>
    <row r="535" spans="2:10" x14ac:dyDescent="0.25">
      <c r="B535" s="79"/>
      <c r="C535" s="79"/>
      <c r="D535" s="79"/>
      <c r="E535" s="79"/>
      <c r="F535" s="79"/>
      <c r="G535" s="855"/>
      <c r="H535" s="855"/>
      <c r="I535" s="855"/>
      <c r="J535" s="79"/>
    </row>
    <row r="536" spans="2:10" x14ac:dyDescent="0.25">
      <c r="B536" s="79"/>
      <c r="C536" s="79"/>
      <c r="D536" s="79"/>
      <c r="E536" s="79"/>
      <c r="F536" s="79"/>
      <c r="G536" s="855"/>
      <c r="H536" s="855"/>
      <c r="I536" s="855"/>
      <c r="J536" s="79"/>
    </row>
    <row r="537" spans="2:10" x14ac:dyDescent="0.25">
      <c r="B537" s="79"/>
      <c r="C537" s="79"/>
      <c r="D537" s="79"/>
      <c r="E537" s="79"/>
      <c r="F537" s="79"/>
      <c r="G537" s="855"/>
      <c r="H537" s="855"/>
      <c r="I537" s="855"/>
      <c r="J537" s="79"/>
    </row>
    <row r="538" spans="2:10" x14ac:dyDescent="0.25">
      <c r="B538" s="79"/>
      <c r="C538" s="79"/>
      <c r="D538" s="79"/>
      <c r="E538" s="79"/>
      <c r="F538" s="79"/>
      <c r="G538" s="855"/>
      <c r="H538" s="855"/>
      <c r="I538" s="855"/>
      <c r="J538" s="79"/>
    </row>
    <row r="539" spans="2:10" x14ac:dyDescent="0.25">
      <c r="B539" s="79"/>
      <c r="C539" s="79"/>
      <c r="D539" s="79"/>
      <c r="E539" s="79"/>
      <c r="F539" s="79"/>
      <c r="G539" s="855"/>
      <c r="H539" s="855"/>
      <c r="I539" s="855"/>
      <c r="J539" s="79"/>
    </row>
    <row r="540" spans="2:10" x14ac:dyDescent="0.25">
      <c r="B540" s="79"/>
      <c r="C540" s="79"/>
      <c r="D540" s="79"/>
      <c r="E540" s="79"/>
      <c r="F540" s="79"/>
      <c r="G540" s="855"/>
      <c r="H540" s="855"/>
      <c r="I540" s="855"/>
      <c r="J540" s="79"/>
    </row>
    <row r="541" spans="2:10" x14ac:dyDescent="0.25">
      <c r="B541" s="79"/>
      <c r="C541" s="79"/>
      <c r="D541" s="79"/>
      <c r="E541" s="79"/>
      <c r="F541" s="79"/>
      <c r="G541" s="855"/>
      <c r="H541" s="855"/>
      <c r="I541" s="855"/>
      <c r="J541" s="79"/>
    </row>
    <row r="542" spans="2:10" x14ac:dyDescent="0.25">
      <c r="B542" s="79"/>
      <c r="C542" s="79"/>
      <c r="D542" s="79"/>
      <c r="E542" s="79"/>
      <c r="F542" s="79"/>
      <c r="G542" s="855"/>
      <c r="H542" s="855"/>
      <c r="I542" s="855"/>
      <c r="J542" s="79"/>
    </row>
    <row r="543" spans="2:10" x14ac:dyDescent="0.25">
      <c r="B543" s="79"/>
      <c r="C543" s="79"/>
      <c r="D543" s="79"/>
      <c r="E543" s="79"/>
      <c r="F543" s="79"/>
      <c r="G543" s="855"/>
      <c r="H543" s="855"/>
      <c r="I543" s="855"/>
      <c r="J543" s="79"/>
    </row>
    <row r="544" spans="2:10" x14ac:dyDescent="0.25">
      <c r="B544" s="79"/>
      <c r="C544" s="79"/>
      <c r="D544" s="79"/>
      <c r="E544" s="79"/>
      <c r="F544" s="79"/>
      <c r="G544" s="855"/>
      <c r="H544" s="855"/>
      <c r="I544" s="855"/>
      <c r="J544" s="79"/>
    </row>
    <row r="545" spans="2:10" x14ac:dyDescent="0.25">
      <c r="B545" s="79"/>
      <c r="C545" s="79"/>
      <c r="D545" s="79"/>
      <c r="E545" s="79"/>
      <c r="F545" s="79"/>
      <c r="G545" s="855"/>
      <c r="H545" s="855"/>
      <c r="I545" s="855"/>
      <c r="J545" s="79"/>
    </row>
    <row r="546" spans="2:10" x14ac:dyDescent="0.25">
      <c r="B546" s="79"/>
      <c r="C546" s="79"/>
      <c r="D546" s="79"/>
      <c r="E546" s="79"/>
      <c r="F546" s="79"/>
      <c r="G546" s="855"/>
      <c r="H546" s="855"/>
      <c r="I546" s="855"/>
      <c r="J546" s="79"/>
    </row>
    <row r="547" spans="2:10" x14ac:dyDescent="0.25">
      <c r="B547" s="79"/>
      <c r="C547" s="79"/>
      <c r="D547" s="79"/>
      <c r="E547" s="79"/>
      <c r="F547" s="79"/>
      <c r="G547" s="855"/>
      <c r="H547" s="855"/>
      <c r="I547" s="855"/>
      <c r="J547" s="79"/>
    </row>
    <row r="548" spans="2:10" x14ac:dyDescent="0.25">
      <c r="B548" s="79"/>
      <c r="C548" s="79"/>
      <c r="D548" s="79"/>
      <c r="E548" s="79"/>
      <c r="F548" s="79"/>
      <c r="G548" s="855"/>
      <c r="H548" s="855"/>
      <c r="I548" s="855"/>
      <c r="J548" s="79"/>
    </row>
    <row r="549" spans="2:10" x14ac:dyDescent="0.25">
      <c r="B549" s="79"/>
      <c r="C549" s="79"/>
      <c r="D549" s="79"/>
      <c r="E549" s="79"/>
      <c r="F549" s="79"/>
      <c r="G549" s="855"/>
      <c r="H549" s="855"/>
      <c r="I549" s="855"/>
      <c r="J549" s="79"/>
    </row>
    <row r="550" spans="2:10" x14ac:dyDescent="0.25">
      <c r="B550" s="79"/>
      <c r="C550" s="79"/>
      <c r="D550" s="79"/>
      <c r="E550" s="79"/>
      <c r="F550" s="79"/>
      <c r="G550" s="855"/>
      <c r="H550" s="855"/>
      <c r="I550" s="855"/>
      <c r="J550" s="79"/>
    </row>
    <row r="551" spans="2:10" x14ac:dyDescent="0.25">
      <c r="B551" s="79"/>
      <c r="C551" s="79"/>
      <c r="D551" s="79"/>
      <c r="E551" s="79"/>
      <c r="F551" s="79"/>
      <c r="G551" s="855"/>
      <c r="H551" s="855"/>
      <c r="I551" s="855"/>
      <c r="J551" s="79"/>
    </row>
    <row r="552" spans="2:10" x14ac:dyDescent="0.25">
      <c r="B552" s="79"/>
      <c r="C552" s="79"/>
      <c r="D552" s="79"/>
      <c r="E552" s="79"/>
      <c r="F552" s="79"/>
      <c r="G552" s="855"/>
      <c r="H552" s="855"/>
      <c r="I552" s="855"/>
      <c r="J552" s="79"/>
    </row>
    <row r="553" spans="2:10" x14ac:dyDescent="0.25">
      <c r="B553" s="79"/>
      <c r="C553" s="79"/>
      <c r="D553" s="79"/>
      <c r="E553" s="79"/>
      <c r="F553" s="79"/>
      <c r="G553" s="855"/>
      <c r="H553" s="855"/>
      <c r="I553" s="855"/>
      <c r="J553" s="79"/>
    </row>
    <row r="554" spans="2:10" x14ac:dyDescent="0.25">
      <c r="B554" s="79"/>
      <c r="C554" s="79"/>
      <c r="D554" s="79"/>
      <c r="E554" s="79"/>
      <c r="F554" s="79"/>
      <c r="G554" s="855"/>
      <c r="H554" s="855"/>
      <c r="I554" s="855"/>
      <c r="J554" s="79"/>
    </row>
    <row r="555" spans="2:10" x14ac:dyDescent="0.25">
      <c r="B555" s="79"/>
      <c r="C555" s="79"/>
      <c r="D555" s="79"/>
      <c r="E555" s="79"/>
      <c r="F555" s="79"/>
      <c r="G555" s="855"/>
      <c r="H555" s="855"/>
      <c r="I555" s="855"/>
      <c r="J555" s="79"/>
    </row>
    <row r="556" spans="2:10" x14ac:dyDescent="0.25">
      <c r="B556" s="79"/>
      <c r="C556" s="79"/>
      <c r="D556" s="79"/>
      <c r="E556" s="79"/>
      <c r="F556" s="79"/>
      <c r="G556" s="855"/>
      <c r="H556" s="855"/>
      <c r="I556" s="855"/>
      <c r="J556" s="79"/>
    </row>
    <row r="557" spans="2:10" x14ac:dyDescent="0.25">
      <c r="B557" s="79"/>
      <c r="C557" s="79"/>
      <c r="D557" s="79"/>
      <c r="E557" s="79"/>
      <c r="F557" s="79"/>
      <c r="G557" s="855"/>
      <c r="H557" s="855"/>
      <c r="I557" s="855"/>
      <c r="J557" s="79"/>
    </row>
    <row r="558" spans="2:10" x14ac:dyDescent="0.25">
      <c r="B558" s="79"/>
      <c r="C558" s="79"/>
      <c r="D558" s="79"/>
      <c r="E558" s="79"/>
      <c r="F558" s="79"/>
      <c r="G558" s="855"/>
      <c r="H558" s="855"/>
      <c r="I558" s="855"/>
      <c r="J558" s="79"/>
    </row>
    <row r="559" spans="2:10" x14ac:dyDescent="0.25">
      <c r="B559" s="79"/>
      <c r="C559" s="79"/>
      <c r="D559" s="79"/>
      <c r="E559" s="79"/>
      <c r="F559" s="79"/>
      <c r="G559" s="855"/>
      <c r="H559" s="855"/>
      <c r="I559" s="855"/>
      <c r="J559" s="79"/>
    </row>
    <row r="560" spans="2:10" x14ac:dyDescent="0.25">
      <c r="B560" s="79"/>
      <c r="C560" s="79"/>
      <c r="D560" s="79"/>
      <c r="E560" s="79"/>
      <c r="F560" s="79"/>
      <c r="G560" s="855"/>
      <c r="H560" s="855"/>
      <c r="I560" s="855"/>
      <c r="J560" s="79"/>
    </row>
    <row r="561" spans="2:10" x14ac:dyDescent="0.25">
      <c r="B561" s="79"/>
      <c r="C561" s="79"/>
      <c r="D561" s="79"/>
      <c r="E561" s="79"/>
      <c r="F561" s="79"/>
      <c r="G561" s="855"/>
      <c r="H561" s="855"/>
      <c r="I561" s="855"/>
      <c r="J561" s="79"/>
    </row>
    <row r="562" spans="2:10" x14ac:dyDescent="0.25">
      <c r="B562" s="79"/>
      <c r="C562" s="79"/>
      <c r="D562" s="79"/>
      <c r="E562" s="79"/>
      <c r="F562" s="79"/>
      <c r="G562" s="855"/>
      <c r="H562" s="855"/>
      <c r="I562" s="855"/>
      <c r="J562" s="79"/>
    </row>
    <row r="563" spans="2:10" x14ac:dyDescent="0.25">
      <c r="B563" s="79"/>
      <c r="C563" s="79"/>
      <c r="D563" s="79"/>
      <c r="E563" s="79"/>
      <c r="F563" s="79"/>
      <c r="G563" s="855"/>
      <c r="H563" s="855"/>
      <c r="I563" s="855"/>
      <c r="J563" s="79"/>
    </row>
    <row r="564" spans="2:10" x14ac:dyDescent="0.25">
      <c r="B564" s="79"/>
      <c r="C564" s="79"/>
      <c r="D564" s="79"/>
      <c r="E564" s="79"/>
      <c r="F564" s="79"/>
      <c r="G564" s="855"/>
      <c r="H564" s="855"/>
      <c r="I564" s="855"/>
      <c r="J564" s="79"/>
    </row>
    <row r="565" spans="2:10" x14ac:dyDescent="0.25">
      <c r="B565" s="79"/>
      <c r="C565" s="79"/>
      <c r="D565" s="79"/>
      <c r="E565" s="79"/>
      <c r="F565" s="79"/>
      <c r="G565" s="855"/>
      <c r="H565" s="855"/>
      <c r="I565" s="855"/>
      <c r="J565" s="79"/>
    </row>
    <row r="566" spans="2:10" x14ac:dyDescent="0.25">
      <c r="B566" s="79"/>
      <c r="C566" s="79"/>
      <c r="D566" s="79"/>
      <c r="E566" s="79"/>
      <c r="F566" s="79"/>
      <c r="G566" s="855"/>
      <c r="H566" s="855"/>
      <c r="I566" s="855"/>
      <c r="J566" s="79"/>
    </row>
    <row r="567" spans="2:10" x14ac:dyDescent="0.25">
      <c r="B567" s="79"/>
      <c r="C567" s="79"/>
      <c r="D567" s="79"/>
      <c r="E567" s="79"/>
      <c r="F567" s="79"/>
      <c r="G567" s="855"/>
      <c r="H567" s="855"/>
      <c r="I567" s="855"/>
      <c r="J567" s="79"/>
    </row>
    <row r="568" spans="2:10" x14ac:dyDescent="0.25">
      <c r="B568" s="79"/>
      <c r="C568" s="79"/>
      <c r="D568" s="79"/>
      <c r="E568" s="79"/>
      <c r="F568" s="79"/>
      <c r="G568" s="855"/>
      <c r="H568" s="855"/>
      <c r="I568" s="855"/>
      <c r="J568" s="79"/>
    </row>
    <row r="569" spans="2:10" x14ac:dyDescent="0.25">
      <c r="B569" s="79"/>
      <c r="C569" s="79"/>
      <c r="D569" s="79"/>
      <c r="E569" s="79"/>
      <c r="F569" s="79"/>
      <c r="G569" s="855"/>
      <c r="H569" s="855"/>
      <c r="I569" s="855"/>
      <c r="J569" s="79"/>
    </row>
    <row r="570" spans="2:10" x14ac:dyDescent="0.25">
      <c r="B570" s="79"/>
      <c r="C570" s="79"/>
      <c r="D570" s="79"/>
      <c r="E570" s="79"/>
      <c r="F570" s="79"/>
      <c r="G570" s="855"/>
      <c r="H570" s="855"/>
      <c r="I570" s="855"/>
      <c r="J570" s="79"/>
    </row>
    <row r="571" spans="2:10" x14ac:dyDescent="0.25">
      <c r="B571" s="79"/>
      <c r="C571" s="79"/>
      <c r="D571" s="79"/>
      <c r="E571" s="79"/>
      <c r="F571" s="79"/>
      <c r="G571" s="855"/>
      <c r="H571" s="855"/>
      <c r="I571" s="855"/>
      <c r="J571" s="79"/>
    </row>
    <row r="572" spans="2:10" x14ac:dyDescent="0.25">
      <c r="B572" s="79"/>
      <c r="C572" s="79"/>
      <c r="D572" s="79"/>
      <c r="E572" s="79"/>
      <c r="F572" s="79"/>
      <c r="G572" s="855"/>
      <c r="H572" s="855"/>
      <c r="I572" s="855"/>
      <c r="J572" s="79"/>
    </row>
    <row r="573" spans="2:10" x14ac:dyDescent="0.25">
      <c r="B573" s="79"/>
      <c r="C573" s="79"/>
      <c r="D573" s="79"/>
      <c r="E573" s="79"/>
      <c r="F573" s="79"/>
      <c r="G573" s="855"/>
      <c r="H573" s="855"/>
      <c r="I573" s="855"/>
      <c r="J573" s="79"/>
    </row>
    <row r="574" spans="2:10" x14ac:dyDescent="0.25">
      <c r="B574" s="79"/>
      <c r="C574" s="79"/>
      <c r="D574" s="79"/>
      <c r="E574" s="79"/>
      <c r="F574" s="79"/>
      <c r="G574" s="855"/>
      <c r="H574" s="855"/>
      <c r="I574" s="855"/>
      <c r="J574" s="79"/>
    </row>
    <row r="575" spans="2:10" x14ac:dyDescent="0.25">
      <c r="B575" s="79"/>
      <c r="C575" s="79"/>
      <c r="D575" s="79"/>
      <c r="E575" s="79"/>
      <c r="F575" s="79"/>
      <c r="G575" s="855"/>
      <c r="H575" s="855"/>
      <c r="I575" s="855"/>
      <c r="J575" s="79"/>
    </row>
    <row r="576" spans="2:10" x14ac:dyDescent="0.25">
      <c r="B576" s="79"/>
      <c r="C576" s="79"/>
      <c r="D576" s="79"/>
      <c r="E576" s="79"/>
      <c r="F576" s="79"/>
      <c r="G576" s="855"/>
      <c r="H576" s="855"/>
      <c r="I576" s="855"/>
      <c r="J576" s="79"/>
    </row>
    <row r="577" spans="2:10" x14ac:dyDescent="0.25">
      <c r="B577" s="79"/>
      <c r="C577" s="79"/>
      <c r="D577" s="79"/>
      <c r="E577" s="79"/>
      <c r="F577" s="79"/>
      <c r="G577" s="855"/>
      <c r="H577" s="855"/>
      <c r="I577" s="855"/>
      <c r="J577" s="79"/>
    </row>
    <row r="578" spans="2:10" x14ac:dyDescent="0.25">
      <c r="B578" s="79"/>
      <c r="C578" s="79"/>
      <c r="D578" s="79"/>
      <c r="E578" s="79"/>
      <c r="F578" s="79"/>
      <c r="G578" s="855"/>
      <c r="H578" s="855"/>
      <c r="I578" s="855"/>
      <c r="J578" s="79"/>
    </row>
    <row r="579" spans="2:10" x14ac:dyDescent="0.25">
      <c r="B579" s="79"/>
      <c r="C579" s="79"/>
      <c r="D579" s="79"/>
      <c r="E579" s="79"/>
      <c r="F579" s="79"/>
      <c r="G579" s="855"/>
      <c r="H579" s="855"/>
      <c r="I579" s="855"/>
      <c r="J579" s="79"/>
    </row>
    <row r="580" spans="2:10" x14ac:dyDescent="0.25">
      <c r="B580" s="79"/>
      <c r="C580" s="79"/>
      <c r="D580" s="79"/>
      <c r="E580" s="79"/>
      <c r="F580" s="79"/>
      <c r="G580" s="855"/>
      <c r="H580" s="855"/>
      <c r="I580" s="855"/>
      <c r="J580" s="79"/>
    </row>
    <row r="581" spans="2:10" x14ac:dyDescent="0.25">
      <c r="B581" s="79"/>
      <c r="C581" s="79"/>
      <c r="D581" s="79"/>
      <c r="E581" s="79"/>
      <c r="F581" s="79"/>
      <c r="G581" s="855"/>
      <c r="H581" s="855"/>
      <c r="I581" s="855"/>
      <c r="J581" s="79"/>
    </row>
    <row r="582" spans="2:10" x14ac:dyDescent="0.25">
      <c r="B582" s="79"/>
      <c r="C582" s="79"/>
      <c r="D582" s="79"/>
      <c r="E582" s="79"/>
      <c r="F582" s="79"/>
      <c r="G582" s="855"/>
      <c r="H582" s="855"/>
      <c r="I582" s="855"/>
      <c r="J582" s="79"/>
    </row>
    <row r="583" spans="2:10" x14ac:dyDescent="0.25">
      <c r="B583" s="79"/>
      <c r="C583" s="79"/>
      <c r="D583" s="79"/>
      <c r="E583" s="79"/>
      <c r="F583" s="79"/>
      <c r="G583" s="855"/>
      <c r="H583" s="855"/>
      <c r="I583" s="855"/>
      <c r="J583" s="79"/>
    </row>
    <row r="584" spans="2:10" x14ac:dyDescent="0.25">
      <c r="B584" s="79"/>
      <c r="C584" s="79"/>
      <c r="D584" s="79"/>
      <c r="E584" s="79"/>
      <c r="F584" s="79"/>
      <c r="G584" s="855"/>
      <c r="H584" s="855"/>
      <c r="I584" s="855"/>
      <c r="J584" s="79"/>
    </row>
    <row r="585" spans="2:10" x14ac:dyDescent="0.25">
      <c r="B585" s="79"/>
      <c r="C585" s="79"/>
      <c r="D585" s="79"/>
      <c r="E585" s="79"/>
      <c r="F585" s="79"/>
      <c r="G585" s="855"/>
      <c r="H585" s="855"/>
      <c r="I585" s="855"/>
      <c r="J585" s="79"/>
    </row>
    <row r="586" spans="2:10" x14ac:dyDescent="0.25">
      <c r="B586" s="79"/>
      <c r="C586" s="79"/>
      <c r="D586" s="79"/>
      <c r="E586" s="79"/>
      <c r="F586" s="79"/>
      <c r="G586" s="855"/>
      <c r="H586" s="855"/>
      <c r="I586" s="855"/>
      <c r="J586" s="79"/>
    </row>
    <row r="587" spans="2:10" x14ac:dyDescent="0.25">
      <c r="B587" s="79"/>
      <c r="C587" s="79"/>
      <c r="D587" s="79"/>
      <c r="E587" s="79"/>
      <c r="F587" s="79"/>
      <c r="G587" s="855"/>
      <c r="H587" s="855"/>
      <c r="I587" s="855"/>
      <c r="J587" s="79"/>
    </row>
    <row r="588" spans="2:10" x14ac:dyDescent="0.25">
      <c r="B588" s="79"/>
      <c r="C588" s="79"/>
      <c r="D588" s="79"/>
      <c r="E588" s="79"/>
      <c r="F588" s="79"/>
      <c r="G588" s="855"/>
      <c r="H588" s="855"/>
      <c r="I588" s="855"/>
      <c r="J588" s="79"/>
    </row>
    <row r="589" spans="2:10" x14ac:dyDescent="0.25">
      <c r="B589" s="79"/>
      <c r="C589" s="79"/>
      <c r="D589" s="79"/>
      <c r="E589" s="79"/>
      <c r="F589" s="79"/>
      <c r="G589" s="855"/>
      <c r="H589" s="855"/>
      <c r="I589" s="855"/>
      <c r="J589" s="79"/>
    </row>
    <row r="590" spans="2:10" x14ac:dyDescent="0.25">
      <c r="B590" s="79"/>
      <c r="C590" s="79"/>
      <c r="D590" s="79"/>
      <c r="E590" s="79"/>
      <c r="F590" s="79"/>
      <c r="G590" s="855"/>
      <c r="H590" s="855"/>
      <c r="I590" s="855"/>
      <c r="J590" s="79"/>
    </row>
    <row r="591" spans="2:10" x14ac:dyDescent="0.25">
      <c r="B591" s="79"/>
      <c r="C591" s="79"/>
      <c r="D591" s="79"/>
      <c r="E591" s="79"/>
      <c r="F591" s="79"/>
      <c r="G591" s="855"/>
      <c r="H591" s="855"/>
      <c r="I591" s="855"/>
      <c r="J591" s="79"/>
    </row>
    <row r="592" spans="2:10" x14ac:dyDescent="0.25">
      <c r="B592" s="79"/>
      <c r="C592" s="79"/>
      <c r="D592" s="79"/>
      <c r="E592" s="79"/>
      <c r="F592" s="79"/>
      <c r="G592" s="855"/>
      <c r="H592" s="855"/>
      <c r="I592" s="855"/>
      <c r="J592" s="79"/>
    </row>
    <row r="593" spans="2:10" x14ac:dyDescent="0.25">
      <c r="B593" s="79"/>
      <c r="C593" s="79"/>
      <c r="D593" s="79"/>
      <c r="E593" s="79"/>
      <c r="F593" s="79"/>
      <c r="G593" s="855"/>
      <c r="H593" s="855"/>
      <c r="I593" s="855"/>
      <c r="J593" s="79"/>
    </row>
    <row r="594" spans="2:10" x14ac:dyDescent="0.25">
      <c r="B594" s="79"/>
      <c r="C594" s="79"/>
      <c r="D594" s="79"/>
      <c r="E594" s="79"/>
      <c r="F594" s="79"/>
      <c r="G594" s="855"/>
      <c r="H594" s="855"/>
      <c r="I594" s="855"/>
      <c r="J594" s="79"/>
    </row>
    <row r="595" spans="2:10" x14ac:dyDescent="0.25">
      <c r="B595" s="79"/>
      <c r="C595" s="79"/>
      <c r="D595" s="79"/>
      <c r="E595" s="79"/>
      <c r="F595" s="79"/>
      <c r="G595" s="855"/>
      <c r="H595" s="855"/>
      <c r="I595" s="855"/>
      <c r="J595" s="79"/>
    </row>
    <row r="596" spans="2:10" x14ac:dyDescent="0.25">
      <c r="B596" s="79"/>
      <c r="C596" s="79"/>
      <c r="D596" s="79"/>
      <c r="E596" s="79"/>
      <c r="F596" s="79"/>
      <c r="G596" s="855"/>
      <c r="H596" s="855"/>
      <c r="I596" s="855"/>
      <c r="J596" s="79"/>
    </row>
    <row r="597" spans="2:10" x14ac:dyDescent="0.25">
      <c r="B597" s="79"/>
      <c r="C597" s="79"/>
      <c r="D597" s="79"/>
      <c r="E597" s="79"/>
      <c r="F597" s="79"/>
      <c r="G597" s="855"/>
      <c r="H597" s="855"/>
      <c r="I597" s="855"/>
      <c r="J597" s="79"/>
    </row>
    <row r="598" spans="2:10" x14ac:dyDescent="0.25">
      <c r="B598" s="79"/>
      <c r="C598" s="79"/>
      <c r="D598" s="79"/>
      <c r="E598" s="79"/>
      <c r="F598" s="79"/>
      <c r="G598" s="855"/>
      <c r="H598" s="855"/>
      <c r="I598" s="855"/>
      <c r="J598" s="79"/>
    </row>
    <row r="599" spans="2:10" x14ac:dyDescent="0.25">
      <c r="B599" s="79"/>
      <c r="C599" s="79"/>
      <c r="D599" s="79"/>
      <c r="E599" s="79"/>
      <c r="F599" s="79"/>
      <c r="G599" s="855"/>
      <c r="H599" s="855"/>
      <c r="I599" s="855"/>
      <c r="J599" s="79"/>
    </row>
    <row r="600" spans="2:10" x14ac:dyDescent="0.25">
      <c r="B600" s="79"/>
      <c r="C600" s="79"/>
      <c r="D600" s="79"/>
      <c r="E600" s="79"/>
      <c r="F600" s="79"/>
      <c r="G600" s="855"/>
      <c r="H600" s="855"/>
      <c r="I600" s="855"/>
      <c r="J600" s="79"/>
    </row>
    <row r="601" spans="2:10" x14ac:dyDescent="0.25">
      <c r="B601" s="79"/>
      <c r="C601" s="79"/>
      <c r="D601" s="79"/>
      <c r="E601" s="79"/>
      <c r="F601" s="79"/>
      <c r="G601" s="855"/>
      <c r="H601" s="855"/>
      <c r="I601" s="855"/>
      <c r="J601" s="79"/>
    </row>
    <row r="602" spans="2:10" x14ac:dyDescent="0.25">
      <c r="B602" s="79"/>
      <c r="C602" s="79"/>
      <c r="D602" s="79"/>
      <c r="E602" s="79"/>
      <c r="F602" s="79"/>
      <c r="G602" s="855"/>
      <c r="H602" s="855"/>
      <c r="I602" s="855"/>
      <c r="J602" s="79"/>
    </row>
    <row r="603" spans="2:10" x14ac:dyDescent="0.25">
      <c r="B603" s="79"/>
      <c r="C603" s="79"/>
      <c r="D603" s="79"/>
      <c r="E603" s="79"/>
      <c r="F603" s="79"/>
      <c r="G603" s="855"/>
      <c r="H603" s="855"/>
      <c r="I603" s="855"/>
      <c r="J603" s="79"/>
    </row>
    <row r="604" spans="2:10" x14ac:dyDescent="0.25">
      <c r="B604" s="79"/>
      <c r="C604" s="79"/>
      <c r="D604" s="79"/>
      <c r="E604" s="79"/>
      <c r="F604" s="79"/>
      <c r="G604" s="855"/>
      <c r="H604" s="855"/>
      <c r="I604" s="855"/>
      <c r="J604" s="79"/>
    </row>
    <row r="605" spans="2:10" x14ac:dyDescent="0.25">
      <c r="B605" s="79"/>
      <c r="C605" s="79"/>
      <c r="D605" s="79"/>
      <c r="E605" s="79"/>
      <c r="F605" s="79"/>
      <c r="G605" s="855"/>
      <c r="H605" s="855"/>
      <c r="I605" s="855"/>
      <c r="J605" s="79"/>
    </row>
    <row r="606" spans="2:10" x14ac:dyDescent="0.25">
      <c r="B606" s="79"/>
      <c r="C606" s="79"/>
      <c r="D606" s="79"/>
      <c r="E606" s="79"/>
      <c r="F606" s="79"/>
      <c r="G606" s="855"/>
      <c r="H606" s="855"/>
      <c r="I606" s="855"/>
      <c r="J606" s="79"/>
    </row>
    <row r="607" spans="2:10" x14ac:dyDescent="0.25">
      <c r="B607" s="79"/>
      <c r="C607" s="79"/>
      <c r="D607" s="79"/>
      <c r="E607" s="79"/>
      <c r="F607" s="79"/>
      <c r="G607" s="855"/>
      <c r="H607" s="855"/>
      <c r="I607" s="855"/>
      <c r="J607" s="79"/>
    </row>
    <row r="608" spans="2:10" x14ac:dyDescent="0.25">
      <c r="B608" s="79"/>
      <c r="C608" s="79"/>
      <c r="D608" s="79"/>
      <c r="E608" s="79"/>
      <c r="F608" s="79"/>
      <c r="G608" s="855"/>
      <c r="H608" s="855"/>
      <c r="I608" s="855"/>
      <c r="J608" s="79"/>
    </row>
    <row r="609" spans="2:10" x14ac:dyDescent="0.25">
      <c r="B609" s="79"/>
      <c r="C609" s="79"/>
      <c r="D609" s="79"/>
      <c r="E609" s="79"/>
      <c r="F609" s="79"/>
      <c r="G609" s="855"/>
      <c r="H609" s="855"/>
      <c r="I609" s="855"/>
      <c r="J609" s="79"/>
    </row>
    <row r="610" spans="2:10" x14ac:dyDescent="0.25">
      <c r="B610" s="79"/>
      <c r="C610" s="79"/>
      <c r="D610" s="79"/>
      <c r="E610" s="79"/>
      <c r="F610" s="79"/>
      <c r="G610" s="855"/>
      <c r="H610" s="855"/>
      <c r="I610" s="855"/>
      <c r="J610" s="79"/>
    </row>
    <row r="611" spans="2:10" x14ac:dyDescent="0.25">
      <c r="B611" s="79"/>
      <c r="C611" s="79"/>
      <c r="D611" s="79"/>
      <c r="E611" s="79"/>
      <c r="F611" s="79"/>
      <c r="G611" s="855"/>
      <c r="H611" s="855"/>
      <c r="I611" s="855"/>
      <c r="J611" s="79"/>
    </row>
    <row r="612" spans="2:10" x14ac:dyDescent="0.25">
      <c r="B612" s="79"/>
      <c r="C612" s="79"/>
      <c r="D612" s="79"/>
      <c r="E612" s="79"/>
      <c r="F612" s="79"/>
      <c r="G612" s="855"/>
      <c r="H612" s="855"/>
      <c r="I612" s="855"/>
      <c r="J612" s="79"/>
    </row>
    <row r="613" spans="2:10" x14ac:dyDescent="0.25">
      <c r="B613" s="79"/>
      <c r="C613" s="79"/>
      <c r="D613" s="79"/>
      <c r="E613" s="79"/>
      <c r="F613" s="79"/>
      <c r="G613" s="855"/>
      <c r="H613" s="855"/>
      <c r="I613" s="855"/>
      <c r="J613" s="79"/>
    </row>
    <row r="614" spans="2:10" x14ac:dyDescent="0.25">
      <c r="B614" s="79"/>
      <c r="C614" s="79"/>
      <c r="D614" s="79"/>
      <c r="E614" s="79"/>
      <c r="F614" s="79"/>
      <c r="G614" s="855"/>
      <c r="H614" s="855"/>
      <c r="I614" s="855"/>
      <c r="J614" s="79"/>
    </row>
    <row r="615" spans="2:10" x14ac:dyDescent="0.25">
      <c r="B615" s="79"/>
      <c r="C615" s="79"/>
      <c r="D615" s="79"/>
      <c r="E615" s="79"/>
      <c r="F615" s="79"/>
      <c r="G615" s="855"/>
      <c r="H615" s="855"/>
      <c r="I615" s="855"/>
      <c r="J615" s="79"/>
    </row>
    <row r="616" spans="2:10" x14ac:dyDescent="0.25">
      <c r="B616" s="79"/>
      <c r="C616" s="79"/>
      <c r="D616" s="79"/>
      <c r="E616" s="79"/>
      <c r="F616" s="79"/>
      <c r="G616" s="855"/>
      <c r="H616" s="855"/>
      <c r="I616" s="855"/>
      <c r="J616" s="79"/>
    </row>
    <row r="617" spans="2:10" x14ac:dyDescent="0.25">
      <c r="B617" s="79"/>
      <c r="C617" s="79"/>
      <c r="D617" s="79"/>
      <c r="E617" s="79"/>
      <c r="F617" s="79"/>
      <c r="G617" s="855"/>
      <c r="H617" s="855"/>
      <c r="I617" s="855"/>
      <c r="J617" s="79"/>
    </row>
    <row r="618" spans="2:10" x14ac:dyDescent="0.25">
      <c r="B618" s="79"/>
      <c r="C618" s="79"/>
      <c r="D618" s="79"/>
      <c r="E618" s="79"/>
      <c r="F618" s="79"/>
      <c r="G618" s="855"/>
      <c r="H618" s="855"/>
      <c r="I618" s="855"/>
      <c r="J618" s="79"/>
    </row>
    <row r="619" spans="2:10" x14ac:dyDescent="0.25">
      <c r="B619" s="79"/>
      <c r="C619" s="79"/>
      <c r="D619" s="79"/>
      <c r="E619" s="79"/>
      <c r="F619" s="79"/>
      <c r="G619" s="855"/>
      <c r="H619" s="855"/>
      <c r="I619" s="855"/>
      <c r="J619" s="79"/>
    </row>
    <row r="620" spans="2:10" x14ac:dyDescent="0.25">
      <c r="B620" s="79"/>
      <c r="C620" s="79"/>
      <c r="D620" s="79"/>
      <c r="E620" s="79"/>
      <c r="F620" s="79"/>
      <c r="G620" s="855"/>
      <c r="H620" s="855"/>
      <c r="I620" s="855"/>
      <c r="J620" s="79"/>
    </row>
    <row r="621" spans="2:10" x14ac:dyDescent="0.25">
      <c r="B621" s="79"/>
      <c r="C621" s="79"/>
      <c r="D621" s="79"/>
      <c r="E621" s="79"/>
      <c r="F621" s="79"/>
      <c r="G621" s="855"/>
      <c r="H621" s="855"/>
      <c r="I621" s="855"/>
      <c r="J621" s="79"/>
    </row>
    <row r="622" spans="2:10" x14ac:dyDescent="0.25">
      <c r="B622" s="79"/>
      <c r="C622" s="79"/>
      <c r="D622" s="79"/>
      <c r="E622" s="79"/>
      <c r="F622" s="79"/>
      <c r="G622" s="855"/>
      <c r="H622" s="855"/>
      <c r="I622" s="855"/>
      <c r="J622" s="79"/>
    </row>
    <row r="623" spans="2:10" x14ac:dyDescent="0.25">
      <c r="B623" s="79"/>
      <c r="C623" s="79"/>
      <c r="D623" s="79"/>
      <c r="E623" s="79"/>
      <c r="F623" s="79"/>
      <c r="G623" s="855"/>
      <c r="H623" s="855"/>
      <c r="I623" s="855"/>
      <c r="J623" s="79"/>
    </row>
    <row r="624" spans="2:10" x14ac:dyDescent="0.25">
      <c r="B624" s="79"/>
      <c r="C624" s="79"/>
      <c r="D624" s="79"/>
      <c r="E624" s="79"/>
      <c r="F624" s="79"/>
      <c r="G624" s="855"/>
      <c r="H624" s="855"/>
      <c r="I624" s="855"/>
      <c r="J624" s="79"/>
    </row>
    <row r="625" spans="2:10" x14ac:dyDescent="0.25">
      <c r="B625" s="79"/>
      <c r="C625" s="79"/>
      <c r="D625" s="79"/>
      <c r="E625" s="79"/>
      <c r="F625" s="79"/>
      <c r="G625" s="855"/>
      <c r="H625" s="855"/>
      <c r="I625" s="855"/>
      <c r="J625" s="79"/>
    </row>
    <row r="626" spans="2:10" x14ac:dyDescent="0.25">
      <c r="B626" s="79"/>
      <c r="C626" s="79"/>
      <c r="D626" s="79"/>
      <c r="E626" s="79"/>
      <c r="F626" s="79"/>
      <c r="G626" s="855"/>
      <c r="H626" s="855"/>
      <c r="I626" s="855"/>
      <c r="J626" s="79"/>
    </row>
    <row r="627" spans="2:10" x14ac:dyDescent="0.25">
      <c r="B627" s="79"/>
      <c r="C627" s="79"/>
      <c r="D627" s="79"/>
      <c r="E627" s="79"/>
      <c r="F627" s="79"/>
      <c r="G627" s="855"/>
      <c r="H627" s="855"/>
      <c r="I627" s="855"/>
      <c r="J627" s="79"/>
    </row>
    <row r="628" spans="2:10" x14ac:dyDescent="0.25">
      <c r="B628" s="79"/>
      <c r="C628" s="79"/>
      <c r="D628" s="79"/>
      <c r="E628" s="79"/>
      <c r="F628" s="79"/>
      <c r="G628" s="855"/>
      <c r="H628" s="855"/>
      <c r="I628" s="855"/>
      <c r="J628" s="79"/>
    </row>
    <row r="629" spans="2:10" x14ac:dyDescent="0.25">
      <c r="B629" s="79"/>
      <c r="C629" s="79"/>
      <c r="D629" s="79"/>
      <c r="E629" s="79"/>
      <c r="F629" s="79"/>
      <c r="G629" s="855"/>
      <c r="H629" s="855"/>
      <c r="I629" s="855"/>
      <c r="J629" s="79"/>
    </row>
    <row r="630" spans="2:10" x14ac:dyDescent="0.25">
      <c r="B630" s="79"/>
      <c r="C630" s="79"/>
      <c r="D630" s="79"/>
      <c r="E630" s="79"/>
      <c r="F630" s="79"/>
      <c r="G630" s="855"/>
      <c r="H630" s="855"/>
      <c r="I630" s="855"/>
      <c r="J630" s="79"/>
    </row>
    <row r="631" spans="2:10" x14ac:dyDescent="0.25">
      <c r="B631" s="79"/>
      <c r="C631" s="79"/>
      <c r="D631" s="79"/>
      <c r="E631" s="79"/>
      <c r="F631" s="79"/>
      <c r="G631" s="855"/>
      <c r="H631" s="855"/>
      <c r="I631" s="855"/>
      <c r="J631" s="79"/>
    </row>
    <row r="632" spans="2:10" x14ac:dyDescent="0.25">
      <c r="B632" s="79"/>
      <c r="C632" s="79"/>
      <c r="D632" s="79"/>
      <c r="E632" s="79"/>
      <c r="F632" s="79"/>
      <c r="G632" s="855"/>
      <c r="H632" s="855"/>
      <c r="I632" s="855"/>
      <c r="J632" s="79"/>
    </row>
    <row r="633" spans="2:10" x14ac:dyDescent="0.25">
      <c r="B633" s="79"/>
      <c r="C633" s="79"/>
      <c r="D633" s="79"/>
      <c r="E633" s="79"/>
      <c r="F633" s="79"/>
      <c r="G633" s="855"/>
      <c r="H633" s="855"/>
      <c r="I633" s="855"/>
      <c r="J633" s="79"/>
    </row>
    <row r="634" spans="2:10" x14ac:dyDescent="0.25">
      <c r="B634" s="79"/>
      <c r="C634" s="79"/>
      <c r="D634" s="79"/>
      <c r="E634" s="79"/>
      <c r="F634" s="79"/>
      <c r="G634" s="855"/>
      <c r="H634" s="855"/>
      <c r="I634" s="855"/>
      <c r="J634" s="79"/>
    </row>
    <row r="635" spans="2:10" x14ac:dyDescent="0.25">
      <c r="B635" s="79"/>
      <c r="C635" s="79"/>
      <c r="D635" s="79"/>
      <c r="E635" s="79"/>
      <c r="F635" s="79"/>
      <c r="G635" s="855"/>
      <c r="H635" s="855"/>
      <c r="I635" s="855"/>
      <c r="J635" s="79"/>
    </row>
    <row r="636" spans="2:10" x14ac:dyDescent="0.25">
      <c r="B636" s="79"/>
      <c r="C636" s="79"/>
      <c r="D636" s="79"/>
      <c r="E636" s="79"/>
      <c r="F636" s="79"/>
      <c r="G636" s="855"/>
      <c r="H636" s="855"/>
      <c r="I636" s="855"/>
      <c r="J636" s="79"/>
    </row>
    <row r="637" spans="2:10" x14ac:dyDescent="0.25">
      <c r="B637" s="79"/>
      <c r="C637" s="79"/>
      <c r="D637" s="79"/>
      <c r="E637" s="79"/>
      <c r="F637" s="79"/>
      <c r="G637" s="855"/>
      <c r="H637" s="855"/>
      <c r="I637" s="855"/>
      <c r="J637" s="79"/>
    </row>
    <row r="638" spans="2:10" x14ac:dyDescent="0.25">
      <c r="B638" s="79"/>
      <c r="C638" s="79"/>
      <c r="D638" s="79"/>
      <c r="E638" s="79"/>
      <c r="F638" s="79"/>
      <c r="G638" s="855"/>
      <c r="H638" s="855"/>
      <c r="I638" s="855"/>
      <c r="J638" s="79"/>
    </row>
    <row r="639" spans="2:10" x14ac:dyDescent="0.25">
      <c r="B639" s="79"/>
      <c r="C639" s="79"/>
      <c r="D639" s="79"/>
      <c r="E639" s="79"/>
      <c r="F639" s="79"/>
      <c r="G639" s="855"/>
      <c r="H639" s="855"/>
      <c r="I639" s="855"/>
      <c r="J639" s="79"/>
    </row>
    <row r="640" spans="2:10" x14ac:dyDescent="0.25">
      <c r="B640" s="79"/>
      <c r="C640" s="79"/>
      <c r="D640" s="79"/>
      <c r="E640" s="79"/>
      <c r="F640" s="79"/>
      <c r="G640" s="855"/>
      <c r="H640" s="855"/>
      <c r="I640" s="855"/>
      <c r="J640" s="79"/>
    </row>
    <row r="641" spans="2:10" x14ac:dyDescent="0.25">
      <c r="B641" s="79"/>
      <c r="C641" s="79"/>
      <c r="D641" s="79"/>
      <c r="E641" s="79"/>
      <c r="F641" s="79"/>
      <c r="G641" s="855"/>
      <c r="H641" s="855"/>
      <c r="I641" s="855"/>
      <c r="J641" s="79"/>
    </row>
    <row r="642" spans="2:10" x14ac:dyDescent="0.25">
      <c r="B642" s="79"/>
      <c r="C642" s="79"/>
      <c r="D642" s="79"/>
      <c r="E642" s="79"/>
      <c r="F642" s="79"/>
      <c r="G642" s="855"/>
      <c r="H642" s="855"/>
      <c r="I642" s="855"/>
      <c r="J642" s="79"/>
    </row>
    <row r="643" spans="2:10" x14ac:dyDescent="0.25">
      <c r="B643" s="79"/>
      <c r="C643" s="79"/>
      <c r="D643" s="79"/>
      <c r="E643" s="79"/>
      <c r="F643" s="79"/>
      <c r="G643" s="855"/>
      <c r="H643" s="855"/>
      <c r="I643" s="855"/>
      <c r="J643" s="79"/>
    </row>
    <row r="644" spans="2:10" x14ac:dyDescent="0.25">
      <c r="B644" s="79"/>
      <c r="C644" s="79"/>
      <c r="D644" s="79"/>
      <c r="E644" s="79"/>
      <c r="F644" s="79"/>
      <c r="G644" s="855"/>
      <c r="H644" s="855"/>
      <c r="I644" s="855"/>
      <c r="J644" s="79"/>
    </row>
    <row r="645" spans="2:10" x14ac:dyDescent="0.25">
      <c r="B645" s="79"/>
      <c r="C645" s="79"/>
      <c r="D645" s="79"/>
      <c r="E645" s="79"/>
      <c r="F645" s="79"/>
      <c r="G645" s="855"/>
      <c r="H645" s="855"/>
      <c r="I645" s="855"/>
      <c r="J645" s="79"/>
    </row>
    <row r="646" spans="2:10" x14ac:dyDescent="0.25">
      <c r="B646" s="79"/>
      <c r="C646" s="79"/>
      <c r="D646" s="79"/>
      <c r="E646" s="79"/>
      <c r="F646" s="79"/>
      <c r="G646" s="855"/>
      <c r="H646" s="855"/>
      <c r="I646" s="855"/>
      <c r="J646" s="79"/>
    </row>
    <row r="647" spans="2:10" x14ac:dyDescent="0.25">
      <c r="B647" s="79"/>
      <c r="C647" s="79"/>
      <c r="D647" s="79"/>
      <c r="E647" s="79"/>
      <c r="F647" s="79"/>
      <c r="G647" s="855"/>
      <c r="H647" s="855"/>
      <c r="I647" s="855"/>
      <c r="J647" s="79"/>
    </row>
    <row r="648" spans="2:10" x14ac:dyDescent="0.25">
      <c r="B648" s="79"/>
      <c r="C648" s="79"/>
      <c r="D648" s="79"/>
      <c r="E648" s="79"/>
      <c r="F648" s="79"/>
      <c r="G648" s="855"/>
      <c r="H648" s="855"/>
      <c r="I648" s="855"/>
      <c r="J648" s="79"/>
    </row>
    <row r="649" spans="2:10" x14ac:dyDescent="0.25">
      <c r="B649" s="79"/>
      <c r="C649" s="79"/>
      <c r="D649" s="79"/>
      <c r="E649" s="79"/>
      <c r="F649" s="79"/>
      <c r="G649" s="855"/>
      <c r="H649" s="855"/>
      <c r="I649" s="855"/>
      <c r="J649" s="79"/>
    </row>
    <row r="650" spans="2:10" x14ac:dyDescent="0.25">
      <c r="B650" s="79"/>
      <c r="C650" s="79"/>
      <c r="D650" s="79"/>
      <c r="E650" s="79"/>
      <c r="F650" s="79"/>
      <c r="G650" s="855"/>
      <c r="H650" s="855"/>
      <c r="I650" s="855"/>
      <c r="J650" s="79"/>
    </row>
    <row r="651" spans="2:10" x14ac:dyDescent="0.25">
      <c r="B651" s="79"/>
      <c r="C651" s="79"/>
      <c r="D651" s="79"/>
      <c r="E651" s="79"/>
      <c r="F651" s="79"/>
      <c r="G651" s="855"/>
      <c r="H651" s="855"/>
      <c r="I651" s="855"/>
      <c r="J651" s="79"/>
    </row>
    <row r="652" spans="2:10" x14ac:dyDescent="0.25">
      <c r="B652" s="79"/>
      <c r="C652" s="79"/>
      <c r="D652" s="79"/>
      <c r="E652" s="79"/>
      <c r="F652" s="79"/>
      <c r="G652" s="855"/>
      <c r="H652" s="855"/>
      <c r="I652" s="855"/>
      <c r="J652" s="79"/>
    </row>
    <row r="653" spans="2:10" x14ac:dyDescent="0.25">
      <c r="B653" s="79"/>
      <c r="C653" s="79"/>
      <c r="D653" s="79"/>
      <c r="E653" s="79"/>
      <c r="F653" s="79"/>
      <c r="G653" s="855"/>
      <c r="H653" s="855"/>
      <c r="I653" s="855"/>
      <c r="J653" s="79"/>
    </row>
    <row r="654" spans="2:10" x14ac:dyDescent="0.25">
      <c r="B654" s="79"/>
      <c r="C654" s="79"/>
      <c r="D654" s="79"/>
      <c r="E654" s="79"/>
      <c r="F654" s="79"/>
      <c r="G654" s="855"/>
      <c r="H654" s="855"/>
      <c r="I654" s="855"/>
      <c r="J654" s="79"/>
    </row>
    <row r="655" spans="2:10" x14ac:dyDescent="0.25">
      <c r="B655" s="79"/>
      <c r="C655" s="79"/>
      <c r="D655" s="79"/>
      <c r="E655" s="79"/>
      <c r="F655" s="79"/>
      <c r="G655" s="855"/>
      <c r="H655" s="855"/>
      <c r="I655" s="855"/>
      <c r="J655" s="79"/>
    </row>
    <row r="656" spans="2:10" x14ac:dyDescent="0.25">
      <c r="B656" s="79"/>
      <c r="C656" s="79"/>
      <c r="D656" s="79"/>
      <c r="E656" s="79"/>
      <c r="F656" s="79"/>
      <c r="G656" s="855"/>
      <c r="H656" s="855"/>
      <c r="I656" s="855"/>
      <c r="J656" s="79"/>
    </row>
    <row r="657" spans="2:10" x14ac:dyDescent="0.25">
      <c r="B657" s="79"/>
      <c r="C657" s="79"/>
      <c r="D657" s="79"/>
      <c r="E657" s="79"/>
      <c r="F657" s="79"/>
      <c r="G657" s="855"/>
      <c r="H657" s="855"/>
      <c r="I657" s="855"/>
      <c r="J657" s="79"/>
    </row>
    <row r="658" spans="2:10" x14ac:dyDescent="0.25">
      <c r="B658" s="79"/>
      <c r="C658" s="79"/>
      <c r="D658" s="79"/>
      <c r="E658" s="79"/>
      <c r="F658" s="79"/>
      <c r="G658" s="855"/>
      <c r="H658" s="855"/>
      <c r="I658" s="855"/>
      <c r="J658" s="79"/>
    </row>
    <row r="659" spans="2:10" x14ac:dyDescent="0.25">
      <c r="B659" s="79"/>
      <c r="C659" s="79"/>
      <c r="D659" s="79"/>
      <c r="E659" s="79"/>
      <c r="F659" s="79"/>
      <c r="G659" s="855"/>
      <c r="H659" s="855"/>
      <c r="I659" s="855"/>
      <c r="J659" s="79"/>
    </row>
    <row r="660" spans="2:10" x14ac:dyDescent="0.25">
      <c r="B660" s="79"/>
      <c r="C660" s="79"/>
      <c r="D660" s="79"/>
      <c r="E660" s="79"/>
      <c r="F660" s="79"/>
      <c r="G660" s="855"/>
      <c r="H660" s="855"/>
      <c r="I660" s="855"/>
      <c r="J660" s="79"/>
    </row>
    <row r="661" spans="2:10" x14ac:dyDescent="0.25">
      <c r="B661" s="79"/>
      <c r="C661" s="79"/>
      <c r="D661" s="79"/>
      <c r="E661" s="79"/>
      <c r="F661" s="79"/>
      <c r="G661" s="855"/>
      <c r="H661" s="855"/>
      <c r="I661" s="855"/>
      <c r="J661" s="79"/>
    </row>
    <row r="662" spans="2:10" x14ac:dyDescent="0.25">
      <c r="B662" s="79"/>
      <c r="C662" s="79"/>
      <c r="D662" s="79"/>
      <c r="E662" s="79"/>
      <c r="F662" s="79"/>
      <c r="G662" s="855"/>
      <c r="H662" s="855"/>
      <c r="I662" s="855"/>
      <c r="J662" s="79"/>
    </row>
    <row r="663" spans="2:10" x14ac:dyDescent="0.25">
      <c r="B663" s="79"/>
      <c r="C663" s="79"/>
      <c r="D663" s="79"/>
      <c r="E663" s="79"/>
      <c r="F663" s="79"/>
      <c r="G663" s="855"/>
      <c r="H663" s="855"/>
      <c r="I663" s="855"/>
      <c r="J663" s="79"/>
    </row>
    <row r="664" spans="2:10" x14ac:dyDescent="0.25">
      <c r="B664" s="79"/>
      <c r="C664" s="79"/>
      <c r="D664" s="79"/>
      <c r="E664" s="79"/>
      <c r="F664" s="79"/>
      <c r="G664" s="855"/>
      <c r="H664" s="855"/>
      <c r="I664" s="855"/>
      <c r="J664" s="79"/>
    </row>
    <row r="665" spans="2:10" x14ac:dyDescent="0.25">
      <c r="B665" s="79"/>
      <c r="C665" s="79"/>
      <c r="D665" s="79"/>
      <c r="E665" s="79"/>
      <c r="F665" s="79"/>
      <c r="G665" s="855"/>
      <c r="H665" s="855"/>
      <c r="I665" s="855"/>
      <c r="J665" s="79"/>
    </row>
    <row r="666" spans="2:10" x14ac:dyDescent="0.25">
      <c r="B666" s="79"/>
      <c r="C666" s="79"/>
      <c r="D666" s="79"/>
      <c r="E666" s="79"/>
      <c r="F666" s="79"/>
      <c r="G666" s="855"/>
      <c r="H666" s="855"/>
      <c r="I666" s="855"/>
      <c r="J666" s="79"/>
    </row>
    <row r="667" spans="2:10" x14ac:dyDescent="0.25">
      <c r="B667" s="79"/>
      <c r="C667" s="79"/>
      <c r="D667" s="79"/>
      <c r="E667" s="79"/>
      <c r="F667" s="79"/>
      <c r="G667" s="855"/>
      <c r="H667" s="855"/>
      <c r="I667" s="855"/>
      <c r="J667" s="79"/>
    </row>
    <row r="668" spans="2:10" x14ac:dyDescent="0.25">
      <c r="B668" s="79"/>
      <c r="C668" s="79"/>
      <c r="D668" s="79"/>
      <c r="E668" s="79"/>
      <c r="F668" s="79"/>
      <c r="G668" s="855"/>
      <c r="H668" s="855"/>
      <c r="I668" s="855"/>
      <c r="J668" s="79"/>
    </row>
    <row r="669" spans="2:10" x14ac:dyDescent="0.25">
      <c r="B669" s="79"/>
      <c r="C669" s="79"/>
      <c r="D669" s="79"/>
      <c r="E669" s="79"/>
      <c r="F669" s="79"/>
      <c r="G669" s="855"/>
      <c r="H669" s="855"/>
      <c r="I669" s="855"/>
      <c r="J669" s="79"/>
    </row>
    <row r="670" spans="2:10" x14ac:dyDescent="0.25">
      <c r="B670" s="79"/>
      <c r="C670" s="79"/>
      <c r="D670" s="79"/>
      <c r="E670" s="79"/>
      <c r="F670" s="79"/>
      <c r="G670" s="855"/>
      <c r="H670" s="855"/>
      <c r="I670" s="855"/>
      <c r="J670" s="79"/>
    </row>
    <row r="671" spans="2:10" x14ac:dyDescent="0.25">
      <c r="B671" s="79"/>
      <c r="C671" s="79"/>
      <c r="D671" s="79"/>
      <c r="E671" s="79"/>
      <c r="F671" s="79"/>
      <c r="G671" s="855"/>
      <c r="H671" s="855"/>
      <c r="I671" s="855"/>
      <c r="J671" s="79"/>
    </row>
    <row r="672" spans="2:10" x14ac:dyDescent="0.25">
      <c r="B672" s="79"/>
      <c r="C672" s="79"/>
      <c r="D672" s="79"/>
      <c r="E672" s="79"/>
      <c r="F672" s="79"/>
      <c r="G672" s="855"/>
      <c r="H672" s="855"/>
      <c r="I672" s="855"/>
      <c r="J672" s="79"/>
    </row>
    <row r="673" spans="2:10" x14ac:dyDescent="0.25">
      <c r="B673" s="79"/>
      <c r="C673" s="79"/>
      <c r="D673" s="79"/>
      <c r="E673" s="79"/>
      <c r="F673" s="79"/>
      <c r="G673" s="855"/>
      <c r="H673" s="855"/>
      <c r="I673" s="855"/>
      <c r="J673" s="79"/>
    </row>
    <row r="674" spans="2:10" x14ac:dyDescent="0.25">
      <c r="B674" s="79"/>
      <c r="C674" s="79"/>
      <c r="D674" s="79"/>
      <c r="E674" s="79"/>
      <c r="F674" s="79"/>
      <c r="G674" s="855"/>
      <c r="H674" s="855"/>
      <c r="I674" s="855"/>
      <c r="J674" s="79"/>
    </row>
    <row r="675" spans="2:10" x14ac:dyDescent="0.25">
      <c r="B675" s="79"/>
      <c r="C675" s="79"/>
      <c r="D675" s="79"/>
      <c r="E675" s="79"/>
      <c r="F675" s="79"/>
      <c r="G675" s="855"/>
      <c r="H675" s="855"/>
      <c r="I675" s="855"/>
      <c r="J675" s="79"/>
    </row>
    <row r="676" spans="2:10" x14ac:dyDescent="0.25">
      <c r="B676" s="79"/>
      <c r="C676" s="79"/>
      <c r="D676" s="79"/>
      <c r="E676" s="79"/>
      <c r="F676" s="79"/>
      <c r="G676" s="855"/>
      <c r="H676" s="855"/>
      <c r="I676" s="855"/>
      <c r="J676" s="79"/>
    </row>
    <row r="677" spans="2:10" x14ac:dyDescent="0.25">
      <c r="B677" s="79"/>
      <c r="C677" s="79"/>
      <c r="D677" s="79"/>
      <c r="E677" s="79"/>
      <c r="F677" s="79"/>
      <c r="G677" s="855"/>
      <c r="H677" s="855"/>
      <c r="I677" s="855"/>
      <c r="J677" s="79"/>
    </row>
    <row r="678" spans="2:10" x14ac:dyDescent="0.25">
      <c r="B678" s="79"/>
      <c r="C678" s="79"/>
      <c r="D678" s="79"/>
      <c r="E678" s="79"/>
      <c r="F678" s="79"/>
      <c r="G678" s="855"/>
      <c r="H678" s="855"/>
      <c r="I678" s="855"/>
      <c r="J678" s="79"/>
    </row>
    <row r="679" spans="2:10" x14ac:dyDescent="0.25">
      <c r="B679" s="79"/>
      <c r="C679" s="79"/>
      <c r="D679" s="79"/>
      <c r="E679" s="79"/>
      <c r="F679" s="79"/>
      <c r="G679" s="855"/>
      <c r="H679" s="855"/>
      <c r="I679" s="855"/>
      <c r="J679" s="79"/>
    </row>
    <row r="680" spans="2:10" x14ac:dyDescent="0.25">
      <c r="B680" s="79"/>
      <c r="C680" s="79"/>
      <c r="D680" s="79"/>
      <c r="E680" s="79"/>
      <c r="F680" s="79"/>
      <c r="G680" s="855"/>
      <c r="H680" s="855"/>
      <c r="I680" s="855"/>
      <c r="J680" s="79"/>
    </row>
    <row r="681" spans="2:10" x14ac:dyDescent="0.25">
      <c r="B681" s="79"/>
      <c r="C681" s="79"/>
      <c r="D681" s="79"/>
      <c r="E681" s="79"/>
      <c r="F681" s="79"/>
      <c r="G681" s="855"/>
      <c r="H681" s="855"/>
      <c r="I681" s="855"/>
      <c r="J681" s="79"/>
    </row>
    <row r="682" spans="2:10" x14ac:dyDescent="0.25">
      <c r="B682" s="79"/>
      <c r="C682" s="79"/>
      <c r="D682" s="79"/>
      <c r="E682" s="79"/>
      <c r="F682" s="79"/>
      <c r="G682" s="855"/>
      <c r="H682" s="855"/>
      <c r="I682" s="855"/>
      <c r="J682" s="79"/>
    </row>
    <row r="683" spans="2:10" x14ac:dyDescent="0.25">
      <c r="B683" s="79"/>
      <c r="C683" s="79"/>
      <c r="D683" s="79"/>
      <c r="E683" s="79"/>
      <c r="F683" s="79"/>
      <c r="G683" s="855"/>
      <c r="H683" s="855"/>
      <c r="I683" s="855"/>
      <c r="J683" s="79"/>
    </row>
    <row r="684" spans="2:10" x14ac:dyDescent="0.25">
      <c r="B684" s="79"/>
      <c r="C684" s="79"/>
      <c r="D684" s="79"/>
      <c r="E684" s="79"/>
      <c r="F684" s="79"/>
      <c r="G684" s="855"/>
      <c r="H684" s="855"/>
      <c r="I684" s="855"/>
      <c r="J684" s="79"/>
    </row>
    <row r="685" spans="2:10" x14ac:dyDescent="0.25">
      <c r="B685" s="79"/>
      <c r="C685" s="79"/>
      <c r="D685" s="79"/>
      <c r="E685" s="79"/>
      <c r="F685" s="79"/>
      <c r="G685" s="855"/>
      <c r="H685" s="855"/>
      <c r="I685" s="855"/>
      <c r="J685" s="79"/>
    </row>
    <row r="686" spans="2:10" x14ac:dyDescent="0.25">
      <c r="B686" s="79"/>
      <c r="C686" s="79"/>
      <c r="D686" s="79"/>
      <c r="E686" s="79"/>
      <c r="F686" s="79"/>
      <c r="G686" s="855"/>
      <c r="H686" s="855"/>
      <c r="I686" s="855"/>
      <c r="J686" s="79"/>
    </row>
    <row r="687" spans="2:10" x14ac:dyDescent="0.25">
      <c r="B687" s="79"/>
      <c r="C687" s="79"/>
      <c r="D687" s="79"/>
      <c r="E687" s="79"/>
      <c r="F687" s="79"/>
      <c r="G687" s="855"/>
      <c r="H687" s="855"/>
      <c r="I687" s="855"/>
      <c r="J687" s="79"/>
    </row>
    <row r="688" spans="2:10" x14ac:dyDescent="0.25">
      <c r="B688" s="79"/>
      <c r="C688" s="79"/>
      <c r="D688" s="79"/>
      <c r="E688" s="79"/>
      <c r="F688" s="79"/>
      <c r="G688" s="855"/>
      <c r="H688" s="855"/>
      <c r="I688" s="855"/>
      <c r="J688" s="79"/>
    </row>
    <row r="689" spans="2:10" x14ac:dyDescent="0.25">
      <c r="B689" s="79"/>
      <c r="C689" s="79"/>
      <c r="D689" s="79"/>
      <c r="E689" s="79"/>
      <c r="F689" s="79"/>
      <c r="G689" s="855"/>
      <c r="H689" s="855"/>
      <c r="I689" s="855"/>
      <c r="J689" s="79"/>
    </row>
    <row r="690" spans="2:10" x14ac:dyDescent="0.25">
      <c r="B690" s="79"/>
      <c r="C690" s="79"/>
      <c r="D690" s="79"/>
      <c r="E690" s="79"/>
      <c r="F690" s="79"/>
      <c r="G690" s="855"/>
      <c r="H690" s="855"/>
      <c r="I690" s="855"/>
      <c r="J690" s="79"/>
    </row>
    <row r="691" spans="2:10" x14ac:dyDescent="0.25">
      <c r="B691" s="79"/>
      <c r="C691" s="79"/>
      <c r="D691" s="79"/>
      <c r="E691" s="79"/>
      <c r="F691" s="79"/>
      <c r="G691" s="855"/>
      <c r="H691" s="855"/>
      <c r="I691" s="855"/>
      <c r="J691" s="79"/>
    </row>
    <row r="692" spans="2:10" x14ac:dyDescent="0.25">
      <c r="B692" s="79"/>
      <c r="C692" s="79"/>
      <c r="D692" s="79"/>
      <c r="E692" s="79"/>
      <c r="F692" s="79"/>
      <c r="G692" s="855"/>
      <c r="H692" s="855"/>
      <c r="I692" s="855"/>
      <c r="J692" s="79"/>
    </row>
    <row r="693" spans="2:10" x14ac:dyDescent="0.25">
      <c r="B693" s="79"/>
      <c r="C693" s="79"/>
      <c r="D693" s="79"/>
      <c r="E693" s="79"/>
      <c r="F693" s="79"/>
      <c r="G693" s="855"/>
      <c r="H693" s="855"/>
      <c r="I693" s="855"/>
      <c r="J693" s="79"/>
    </row>
    <row r="694" spans="2:10" x14ac:dyDescent="0.25">
      <c r="B694" s="79"/>
      <c r="C694" s="79"/>
      <c r="D694" s="79"/>
      <c r="E694" s="79"/>
      <c r="F694" s="79"/>
      <c r="G694" s="855"/>
      <c r="H694" s="855"/>
      <c r="I694" s="855"/>
      <c r="J694" s="79"/>
    </row>
    <row r="695" spans="2:10" x14ac:dyDescent="0.25">
      <c r="B695" s="79"/>
      <c r="C695" s="79"/>
      <c r="D695" s="79"/>
      <c r="E695" s="79"/>
      <c r="F695" s="79"/>
      <c r="G695" s="855"/>
      <c r="H695" s="855"/>
      <c r="I695" s="855"/>
      <c r="J695" s="79"/>
    </row>
    <row r="696" spans="2:10" x14ac:dyDescent="0.25">
      <c r="B696" s="79"/>
      <c r="C696" s="79"/>
      <c r="D696" s="79"/>
      <c r="E696" s="79"/>
      <c r="F696" s="79"/>
      <c r="G696" s="855"/>
      <c r="H696" s="855"/>
      <c r="I696" s="855"/>
      <c r="J696" s="79"/>
    </row>
    <row r="697" spans="2:10" x14ac:dyDescent="0.25">
      <c r="B697" s="79"/>
      <c r="C697" s="79"/>
      <c r="D697" s="79"/>
      <c r="E697" s="79"/>
      <c r="F697" s="79"/>
      <c r="G697" s="855"/>
      <c r="H697" s="855"/>
      <c r="I697" s="855"/>
      <c r="J697" s="79"/>
    </row>
    <row r="698" spans="2:10" x14ac:dyDescent="0.25">
      <c r="B698" s="79"/>
      <c r="C698" s="79"/>
      <c r="D698" s="79"/>
      <c r="E698" s="79"/>
      <c r="F698" s="79"/>
      <c r="G698" s="855"/>
      <c r="H698" s="855"/>
      <c r="I698" s="855"/>
      <c r="J698" s="79"/>
    </row>
    <row r="699" spans="2:10" x14ac:dyDescent="0.25">
      <c r="B699" s="79"/>
      <c r="C699" s="79"/>
      <c r="D699" s="79"/>
      <c r="E699" s="79"/>
      <c r="F699" s="79"/>
      <c r="G699" s="855"/>
      <c r="H699" s="855"/>
      <c r="I699" s="855"/>
      <c r="J699" s="79"/>
    </row>
    <row r="700" spans="2:10" x14ac:dyDescent="0.25">
      <c r="B700" s="79"/>
      <c r="C700" s="79"/>
      <c r="D700" s="79"/>
      <c r="E700" s="79"/>
      <c r="F700" s="79"/>
      <c r="G700" s="855"/>
      <c r="H700" s="855"/>
      <c r="I700" s="855"/>
      <c r="J700" s="79"/>
    </row>
    <row r="701" spans="2:10" x14ac:dyDescent="0.25">
      <c r="B701" s="79"/>
      <c r="C701" s="79"/>
      <c r="D701" s="79"/>
      <c r="E701" s="79"/>
      <c r="F701" s="79"/>
      <c r="G701" s="855"/>
      <c r="H701" s="855"/>
      <c r="I701" s="855"/>
      <c r="J701" s="79"/>
    </row>
    <row r="702" spans="2:10" x14ac:dyDescent="0.25">
      <c r="B702" s="79"/>
      <c r="C702" s="79"/>
      <c r="D702" s="79"/>
      <c r="E702" s="79"/>
      <c r="F702" s="79"/>
      <c r="G702" s="855"/>
      <c r="H702" s="855"/>
      <c r="I702" s="855"/>
      <c r="J702" s="79"/>
    </row>
    <row r="703" spans="2:10" x14ac:dyDescent="0.25">
      <c r="B703" s="79"/>
      <c r="C703" s="79"/>
      <c r="D703" s="79"/>
      <c r="E703" s="79"/>
      <c r="F703" s="79"/>
      <c r="G703" s="855"/>
      <c r="H703" s="855"/>
      <c r="I703" s="855"/>
      <c r="J703" s="79"/>
    </row>
    <row r="704" spans="2:10" x14ac:dyDescent="0.25">
      <c r="B704" s="79"/>
      <c r="C704" s="79"/>
      <c r="D704" s="79"/>
      <c r="E704" s="79"/>
      <c r="F704" s="79"/>
      <c r="G704" s="855"/>
      <c r="H704" s="855"/>
      <c r="I704" s="855"/>
      <c r="J704" s="79"/>
    </row>
    <row r="705" spans="2:10" x14ac:dyDescent="0.25">
      <c r="B705" s="79"/>
      <c r="C705" s="79"/>
      <c r="D705" s="79"/>
      <c r="E705" s="79"/>
      <c r="F705" s="79"/>
      <c r="G705" s="855"/>
      <c r="H705" s="855"/>
      <c r="I705" s="855"/>
      <c r="J705" s="79"/>
    </row>
    <row r="706" spans="2:10" x14ac:dyDescent="0.25">
      <c r="B706" s="79"/>
      <c r="C706" s="79"/>
      <c r="D706" s="79"/>
      <c r="E706" s="79"/>
      <c r="F706" s="79"/>
      <c r="G706" s="855"/>
      <c r="H706" s="855"/>
      <c r="I706" s="855"/>
      <c r="J706" s="79"/>
    </row>
    <row r="707" spans="2:10" x14ac:dyDescent="0.25">
      <c r="B707" s="79"/>
      <c r="C707" s="79"/>
      <c r="D707" s="79"/>
      <c r="E707" s="79"/>
      <c r="F707" s="79"/>
      <c r="G707" s="855"/>
      <c r="H707" s="855"/>
      <c r="I707" s="855"/>
      <c r="J707" s="79"/>
    </row>
    <row r="708" spans="2:10" x14ac:dyDescent="0.25">
      <c r="B708" s="79"/>
      <c r="C708" s="79"/>
      <c r="D708" s="79"/>
      <c r="E708" s="79"/>
      <c r="F708" s="79"/>
      <c r="G708" s="855"/>
      <c r="H708" s="855"/>
      <c r="I708" s="855"/>
      <c r="J708" s="79"/>
    </row>
    <row r="709" spans="2:10" x14ac:dyDescent="0.25">
      <c r="B709" s="79"/>
      <c r="C709" s="79"/>
      <c r="D709" s="79"/>
      <c r="E709" s="79"/>
      <c r="F709" s="79"/>
      <c r="G709" s="855"/>
      <c r="H709" s="855"/>
      <c r="I709" s="855"/>
      <c r="J709" s="79"/>
    </row>
    <row r="710" spans="2:10" x14ac:dyDescent="0.25">
      <c r="B710" s="79"/>
      <c r="C710" s="79"/>
      <c r="D710" s="79"/>
      <c r="E710" s="79"/>
      <c r="F710" s="79"/>
      <c r="G710" s="855"/>
      <c r="H710" s="855"/>
      <c r="I710" s="855"/>
      <c r="J710" s="79"/>
    </row>
    <row r="711" spans="2:10" x14ac:dyDescent="0.25">
      <c r="B711" s="79"/>
      <c r="C711" s="79"/>
      <c r="D711" s="79"/>
      <c r="E711" s="79"/>
      <c r="F711" s="79"/>
      <c r="G711" s="855"/>
      <c r="H711" s="855"/>
      <c r="I711" s="855"/>
      <c r="J711" s="79"/>
    </row>
    <row r="712" spans="2:10" x14ac:dyDescent="0.25">
      <c r="B712" s="79"/>
      <c r="C712" s="79"/>
      <c r="D712" s="79"/>
      <c r="E712" s="79"/>
      <c r="F712" s="79"/>
      <c r="G712" s="855"/>
      <c r="H712" s="855"/>
      <c r="I712" s="855"/>
      <c r="J712" s="79"/>
    </row>
    <row r="713" spans="2:10" x14ac:dyDescent="0.25">
      <c r="B713" s="79"/>
      <c r="C713" s="79"/>
      <c r="D713" s="79"/>
      <c r="E713" s="79"/>
      <c r="F713" s="79"/>
      <c r="G713" s="855"/>
      <c r="H713" s="855"/>
      <c r="I713" s="855"/>
      <c r="J713" s="79"/>
    </row>
    <row r="714" spans="2:10" x14ac:dyDescent="0.25">
      <c r="B714" s="79"/>
      <c r="C714" s="79"/>
      <c r="D714" s="79"/>
      <c r="E714" s="79"/>
      <c r="F714" s="79"/>
      <c r="G714" s="855"/>
      <c r="H714" s="855"/>
      <c r="I714" s="855"/>
      <c r="J714" s="79"/>
    </row>
    <row r="715" spans="2:10" x14ac:dyDescent="0.25">
      <c r="B715" s="79"/>
      <c r="C715" s="79"/>
      <c r="D715" s="79"/>
      <c r="E715" s="79"/>
      <c r="F715" s="79"/>
      <c r="G715" s="855"/>
      <c r="H715" s="855"/>
      <c r="I715" s="855"/>
      <c r="J715" s="79"/>
    </row>
    <row r="716" spans="2:10" x14ac:dyDescent="0.25">
      <c r="B716" s="79"/>
      <c r="C716" s="79"/>
      <c r="D716" s="79"/>
      <c r="E716" s="79"/>
      <c r="F716" s="79"/>
      <c r="G716" s="855"/>
      <c r="H716" s="855"/>
      <c r="I716" s="855"/>
      <c r="J716" s="79"/>
    </row>
    <row r="717" spans="2:10" x14ac:dyDescent="0.25">
      <c r="B717" s="79"/>
      <c r="C717" s="79"/>
      <c r="D717" s="79"/>
      <c r="E717" s="79"/>
      <c r="F717" s="79"/>
      <c r="G717" s="855"/>
      <c r="H717" s="855"/>
      <c r="I717" s="855"/>
      <c r="J717" s="79"/>
    </row>
    <row r="718" spans="2:10" x14ac:dyDescent="0.25">
      <c r="B718" s="79"/>
      <c r="C718" s="79"/>
      <c r="D718" s="79"/>
      <c r="E718" s="79"/>
      <c r="F718" s="79"/>
      <c r="G718" s="855"/>
      <c r="H718" s="855"/>
      <c r="I718" s="855"/>
      <c r="J718" s="79"/>
    </row>
    <row r="719" spans="2:10" x14ac:dyDescent="0.25">
      <c r="B719" s="79"/>
      <c r="C719" s="79"/>
      <c r="D719" s="79"/>
      <c r="E719" s="79"/>
      <c r="F719" s="79"/>
      <c r="G719" s="855"/>
      <c r="H719" s="855"/>
      <c r="I719" s="855"/>
      <c r="J719" s="79"/>
    </row>
    <row r="720" spans="2:10" x14ac:dyDescent="0.25">
      <c r="B720" s="79"/>
      <c r="C720" s="79"/>
      <c r="D720" s="79"/>
      <c r="E720" s="79"/>
      <c r="F720" s="79"/>
      <c r="G720" s="855"/>
      <c r="H720" s="855"/>
      <c r="I720" s="855"/>
      <c r="J720" s="79"/>
    </row>
    <row r="721" spans="2:10" x14ac:dyDescent="0.25">
      <c r="B721" s="79"/>
      <c r="C721" s="79"/>
      <c r="D721" s="79"/>
      <c r="E721" s="79"/>
      <c r="F721" s="79"/>
      <c r="G721" s="855"/>
      <c r="H721" s="855"/>
      <c r="I721" s="855"/>
      <c r="J721" s="79"/>
    </row>
    <row r="722" spans="2:10" x14ac:dyDescent="0.25">
      <c r="B722" s="79"/>
      <c r="C722" s="79"/>
      <c r="D722" s="79"/>
      <c r="E722" s="79"/>
      <c r="F722" s="79"/>
      <c r="G722" s="855"/>
      <c r="H722" s="855"/>
      <c r="I722" s="855"/>
      <c r="J722" s="79"/>
    </row>
    <row r="723" spans="2:10" x14ac:dyDescent="0.25">
      <c r="B723" s="79"/>
      <c r="C723" s="79"/>
      <c r="D723" s="79"/>
      <c r="E723" s="79"/>
      <c r="F723" s="79"/>
      <c r="G723" s="855"/>
      <c r="H723" s="855"/>
      <c r="I723" s="855"/>
      <c r="J723" s="79"/>
    </row>
    <row r="724" spans="2:10" x14ac:dyDescent="0.25">
      <c r="B724" s="79"/>
      <c r="C724" s="79"/>
      <c r="D724" s="79"/>
      <c r="E724" s="79"/>
      <c r="F724" s="79"/>
      <c r="G724" s="855"/>
      <c r="H724" s="855"/>
      <c r="I724" s="855"/>
      <c r="J724" s="79"/>
    </row>
    <row r="725" spans="2:10" x14ac:dyDescent="0.25">
      <c r="B725" s="79"/>
      <c r="C725" s="79"/>
      <c r="D725" s="79"/>
      <c r="E725" s="79"/>
      <c r="F725" s="79"/>
      <c r="G725" s="855"/>
      <c r="H725" s="855"/>
      <c r="I725" s="855"/>
      <c r="J725" s="79"/>
    </row>
    <row r="726" spans="2:10" x14ac:dyDescent="0.25">
      <c r="B726" s="79"/>
      <c r="C726" s="79"/>
      <c r="D726" s="79"/>
      <c r="E726" s="79"/>
      <c r="F726" s="79"/>
      <c r="G726" s="855"/>
      <c r="H726" s="855"/>
      <c r="I726" s="855"/>
      <c r="J726" s="79"/>
    </row>
    <row r="727" spans="2:10" x14ac:dyDescent="0.25">
      <c r="B727" s="79"/>
      <c r="C727" s="79"/>
      <c r="D727" s="79"/>
      <c r="E727" s="79"/>
      <c r="F727" s="79"/>
      <c r="G727" s="855"/>
      <c r="H727" s="855"/>
      <c r="I727" s="855"/>
      <c r="J727" s="79"/>
    </row>
    <row r="728" spans="2:10" x14ac:dyDescent="0.25">
      <c r="B728" s="79"/>
      <c r="C728" s="79"/>
      <c r="D728" s="79"/>
      <c r="E728" s="79"/>
      <c r="F728" s="79"/>
      <c r="G728" s="855"/>
      <c r="H728" s="855"/>
      <c r="I728" s="855"/>
      <c r="J728" s="79"/>
    </row>
    <row r="729" spans="2:10" x14ac:dyDescent="0.25">
      <c r="B729" s="79"/>
      <c r="C729" s="79"/>
      <c r="D729" s="79"/>
      <c r="E729" s="79"/>
      <c r="F729" s="79"/>
      <c r="G729" s="855"/>
      <c r="H729" s="855"/>
      <c r="I729" s="855"/>
      <c r="J729" s="79"/>
    </row>
    <row r="730" spans="2:10" x14ac:dyDescent="0.25">
      <c r="B730" s="79"/>
      <c r="C730" s="79"/>
      <c r="D730" s="79"/>
      <c r="E730" s="79"/>
      <c r="F730" s="79"/>
      <c r="G730" s="855"/>
      <c r="H730" s="855"/>
      <c r="I730" s="855"/>
      <c r="J730" s="79"/>
    </row>
    <row r="731" spans="2:10" x14ac:dyDescent="0.25">
      <c r="B731" s="79"/>
      <c r="C731" s="79"/>
      <c r="D731" s="79"/>
      <c r="E731" s="79"/>
      <c r="F731" s="79"/>
      <c r="G731" s="855"/>
      <c r="H731" s="855"/>
      <c r="I731" s="855"/>
      <c r="J731" s="79"/>
    </row>
    <row r="732" spans="2:10" x14ac:dyDescent="0.25">
      <c r="B732" s="79"/>
      <c r="C732" s="79"/>
      <c r="D732" s="79"/>
      <c r="E732" s="79"/>
      <c r="F732" s="79"/>
      <c r="G732" s="855"/>
      <c r="H732" s="855"/>
      <c r="I732" s="855"/>
      <c r="J732" s="79"/>
    </row>
    <row r="733" spans="2:10" x14ac:dyDescent="0.25">
      <c r="B733" s="79"/>
      <c r="C733" s="79"/>
      <c r="D733" s="79"/>
      <c r="E733" s="79"/>
      <c r="F733" s="79"/>
      <c r="G733" s="855"/>
      <c r="H733" s="855"/>
      <c r="I733" s="855"/>
      <c r="J733" s="79"/>
    </row>
    <row r="734" spans="2:10" x14ac:dyDescent="0.25">
      <c r="B734" s="79"/>
      <c r="C734" s="79"/>
      <c r="D734" s="79"/>
      <c r="E734" s="79"/>
      <c r="F734" s="79"/>
      <c r="G734" s="855"/>
      <c r="H734" s="855"/>
      <c r="I734" s="855"/>
      <c r="J734" s="79"/>
    </row>
    <row r="735" spans="2:10" x14ac:dyDescent="0.25">
      <c r="B735" s="79"/>
      <c r="C735" s="79"/>
      <c r="D735" s="79"/>
      <c r="E735" s="79"/>
      <c r="F735" s="79"/>
      <c r="G735" s="855"/>
      <c r="H735" s="855"/>
      <c r="I735" s="855"/>
      <c r="J735" s="79"/>
    </row>
    <row r="736" spans="2:10" x14ac:dyDescent="0.25">
      <c r="B736" s="79"/>
      <c r="C736" s="79"/>
      <c r="D736" s="79"/>
      <c r="E736" s="79"/>
      <c r="F736" s="79"/>
      <c r="G736" s="855"/>
      <c r="H736" s="855"/>
      <c r="I736" s="855"/>
      <c r="J736" s="79"/>
    </row>
    <row r="737" spans="2:10" x14ac:dyDescent="0.25">
      <c r="B737" s="79"/>
      <c r="C737" s="79"/>
      <c r="D737" s="79"/>
      <c r="E737" s="79"/>
      <c r="F737" s="79"/>
      <c r="G737" s="855"/>
      <c r="H737" s="855"/>
      <c r="I737" s="855"/>
      <c r="J737" s="79"/>
    </row>
    <row r="738" spans="2:10" x14ac:dyDescent="0.25">
      <c r="B738" s="79"/>
      <c r="C738" s="79"/>
      <c r="D738" s="79"/>
      <c r="E738" s="79"/>
      <c r="F738" s="79"/>
      <c r="G738" s="855"/>
      <c r="H738" s="855"/>
      <c r="I738" s="855"/>
      <c r="J738" s="79"/>
    </row>
    <row r="739" spans="2:10" x14ac:dyDescent="0.25">
      <c r="B739" s="79"/>
      <c r="C739" s="79"/>
      <c r="D739" s="79"/>
      <c r="E739" s="79"/>
      <c r="F739" s="79"/>
      <c r="G739" s="855"/>
      <c r="H739" s="855"/>
      <c r="I739" s="855"/>
      <c r="J739" s="79"/>
    </row>
    <row r="740" spans="2:10" x14ac:dyDescent="0.25">
      <c r="B740" s="79"/>
      <c r="C740" s="79"/>
      <c r="D740" s="79"/>
      <c r="E740" s="79"/>
      <c r="F740" s="79"/>
      <c r="G740" s="855"/>
      <c r="H740" s="855"/>
      <c r="I740" s="855"/>
      <c r="J740" s="79"/>
    </row>
    <row r="741" spans="2:10" x14ac:dyDescent="0.25">
      <c r="B741" s="79"/>
      <c r="C741" s="79"/>
      <c r="D741" s="79"/>
      <c r="E741" s="79"/>
      <c r="F741" s="79"/>
      <c r="G741" s="855"/>
      <c r="H741" s="855"/>
      <c r="I741" s="855"/>
      <c r="J741" s="79"/>
    </row>
    <row r="742" spans="2:10" x14ac:dyDescent="0.25">
      <c r="B742" s="79"/>
      <c r="C742" s="79"/>
      <c r="D742" s="79"/>
      <c r="E742" s="79"/>
      <c r="F742" s="79"/>
      <c r="G742" s="855"/>
      <c r="H742" s="855"/>
      <c r="I742" s="855"/>
      <c r="J742" s="79"/>
    </row>
    <row r="743" spans="2:10" x14ac:dyDescent="0.25">
      <c r="B743" s="79"/>
      <c r="C743" s="79"/>
      <c r="D743" s="79"/>
      <c r="E743" s="79"/>
      <c r="F743" s="79"/>
      <c r="G743" s="855"/>
      <c r="H743" s="855"/>
      <c r="I743" s="855"/>
      <c r="J743" s="79"/>
    </row>
    <row r="744" spans="2:10" x14ac:dyDescent="0.25">
      <c r="B744" s="79"/>
      <c r="C744" s="79"/>
      <c r="D744" s="79"/>
      <c r="E744" s="79"/>
      <c r="F744" s="79"/>
      <c r="G744" s="855"/>
      <c r="H744" s="855"/>
      <c r="I744" s="855"/>
      <c r="J744" s="79"/>
    </row>
    <row r="745" spans="2:10" x14ac:dyDescent="0.25">
      <c r="B745" s="79"/>
      <c r="C745" s="79"/>
      <c r="D745" s="79"/>
      <c r="E745" s="79"/>
      <c r="F745" s="79"/>
      <c r="G745" s="855"/>
      <c r="H745" s="855"/>
      <c r="I745" s="855"/>
      <c r="J745" s="79"/>
    </row>
    <row r="746" spans="2:10" x14ac:dyDescent="0.25">
      <c r="B746" s="79"/>
      <c r="C746" s="79"/>
      <c r="D746" s="79"/>
      <c r="E746" s="79"/>
      <c r="F746" s="79"/>
      <c r="G746" s="855"/>
      <c r="H746" s="855"/>
      <c r="I746" s="855"/>
      <c r="J746" s="79"/>
    </row>
    <row r="747" spans="2:10" x14ac:dyDescent="0.25">
      <c r="B747" s="79"/>
      <c r="C747" s="79"/>
      <c r="D747" s="79"/>
      <c r="E747" s="79"/>
      <c r="F747" s="79"/>
      <c r="G747" s="855"/>
      <c r="H747" s="855"/>
      <c r="I747" s="855"/>
      <c r="J747" s="79"/>
    </row>
    <row r="748" spans="2:10" x14ac:dyDescent="0.25">
      <c r="B748" s="79"/>
      <c r="C748" s="79"/>
      <c r="D748" s="79"/>
      <c r="E748" s="79"/>
      <c r="F748" s="79"/>
      <c r="G748" s="855"/>
      <c r="H748" s="855"/>
      <c r="I748" s="855"/>
      <c r="J748" s="79"/>
    </row>
    <row r="749" spans="2:10" x14ac:dyDescent="0.25">
      <c r="B749" s="79"/>
      <c r="C749" s="79"/>
      <c r="D749" s="79"/>
      <c r="E749" s="79"/>
      <c r="F749" s="79"/>
      <c r="G749" s="855"/>
      <c r="H749" s="855"/>
      <c r="I749" s="855"/>
      <c r="J749" s="79"/>
    </row>
    <row r="750" spans="2:10" x14ac:dyDescent="0.25">
      <c r="B750" s="79"/>
      <c r="C750" s="79"/>
      <c r="D750" s="79"/>
      <c r="E750" s="79"/>
      <c r="F750" s="79"/>
      <c r="G750" s="855"/>
      <c r="H750" s="855"/>
      <c r="I750" s="855"/>
      <c r="J750" s="79"/>
    </row>
    <row r="751" spans="2:10" x14ac:dyDescent="0.25">
      <c r="B751" s="79"/>
      <c r="C751" s="79"/>
      <c r="D751" s="79"/>
      <c r="E751" s="79"/>
      <c r="F751" s="79"/>
      <c r="G751" s="855"/>
      <c r="H751" s="855"/>
      <c r="I751" s="855"/>
      <c r="J751" s="79"/>
    </row>
    <row r="752" spans="2:10" x14ac:dyDescent="0.25">
      <c r="B752" s="79"/>
      <c r="C752" s="79"/>
      <c r="D752" s="79"/>
      <c r="E752" s="79"/>
      <c r="F752" s="79"/>
      <c r="G752" s="855"/>
      <c r="H752" s="855"/>
      <c r="I752" s="855"/>
      <c r="J752" s="79"/>
    </row>
    <row r="753" spans="2:10" x14ac:dyDescent="0.25">
      <c r="B753" s="79"/>
      <c r="C753" s="79"/>
      <c r="D753" s="79"/>
      <c r="E753" s="79"/>
      <c r="F753" s="79"/>
      <c r="G753" s="855"/>
      <c r="H753" s="855"/>
      <c r="I753" s="855"/>
      <c r="J753" s="79"/>
    </row>
    <row r="754" spans="2:10" x14ac:dyDescent="0.25">
      <c r="B754" s="79"/>
      <c r="C754" s="79"/>
      <c r="D754" s="79"/>
      <c r="E754" s="79"/>
      <c r="F754" s="79"/>
      <c r="G754" s="855"/>
      <c r="H754" s="855"/>
      <c r="I754" s="855"/>
      <c r="J754" s="79"/>
    </row>
    <row r="755" spans="2:10" x14ac:dyDescent="0.25">
      <c r="B755" s="79"/>
      <c r="C755" s="79"/>
      <c r="D755" s="79"/>
      <c r="E755" s="79"/>
      <c r="F755" s="79"/>
      <c r="G755" s="855"/>
      <c r="H755" s="855"/>
      <c r="I755" s="855"/>
      <c r="J755" s="79"/>
    </row>
    <row r="756" spans="2:10" x14ac:dyDescent="0.25">
      <c r="B756" s="79"/>
      <c r="C756" s="79"/>
      <c r="D756" s="79"/>
      <c r="E756" s="79"/>
      <c r="F756" s="79"/>
      <c r="G756" s="855"/>
      <c r="H756" s="855"/>
      <c r="I756" s="855"/>
      <c r="J756" s="79"/>
    </row>
    <row r="757" spans="2:10" x14ac:dyDescent="0.25">
      <c r="B757" s="79"/>
      <c r="C757" s="79"/>
      <c r="D757" s="79"/>
      <c r="E757" s="79"/>
      <c r="F757" s="79"/>
      <c r="G757" s="855"/>
      <c r="H757" s="855"/>
      <c r="I757" s="855"/>
      <c r="J757" s="79"/>
    </row>
    <row r="758" spans="2:10" x14ac:dyDescent="0.25">
      <c r="B758" s="79"/>
      <c r="C758" s="79"/>
      <c r="D758" s="79"/>
      <c r="E758" s="79"/>
      <c r="F758" s="79"/>
      <c r="G758" s="855"/>
      <c r="H758" s="855"/>
      <c r="I758" s="855"/>
      <c r="J758" s="79"/>
    </row>
    <row r="759" spans="2:10" x14ac:dyDescent="0.25">
      <c r="B759" s="79"/>
      <c r="C759" s="79"/>
      <c r="D759" s="79"/>
      <c r="E759" s="79"/>
      <c r="F759" s="79"/>
      <c r="G759" s="855"/>
      <c r="H759" s="855"/>
      <c r="I759" s="855"/>
      <c r="J759" s="79"/>
    </row>
    <row r="760" spans="2:10" x14ac:dyDescent="0.25">
      <c r="B760" s="79"/>
      <c r="C760" s="79"/>
      <c r="D760" s="79"/>
      <c r="E760" s="79"/>
      <c r="F760" s="79"/>
      <c r="G760" s="855"/>
      <c r="H760" s="855"/>
      <c r="I760" s="855"/>
      <c r="J760" s="79"/>
    </row>
    <row r="761" spans="2:10" x14ac:dyDescent="0.25">
      <c r="B761" s="79"/>
      <c r="C761" s="79"/>
      <c r="D761" s="79"/>
      <c r="E761" s="79"/>
      <c r="F761" s="79"/>
      <c r="G761" s="855"/>
      <c r="H761" s="855"/>
      <c r="I761" s="855"/>
      <c r="J761" s="79"/>
    </row>
    <row r="762" spans="2:10" x14ac:dyDescent="0.25">
      <c r="B762" s="79"/>
      <c r="C762" s="79"/>
      <c r="D762" s="79"/>
      <c r="E762" s="79"/>
      <c r="F762" s="79"/>
      <c r="G762" s="855"/>
      <c r="H762" s="855"/>
      <c r="I762" s="855"/>
      <c r="J762" s="79"/>
    </row>
    <row r="763" spans="2:10" x14ac:dyDescent="0.25">
      <c r="B763" s="79"/>
      <c r="C763" s="79"/>
      <c r="D763" s="79"/>
      <c r="E763" s="79"/>
      <c r="F763" s="79"/>
      <c r="G763" s="855"/>
      <c r="H763" s="855"/>
      <c r="I763" s="855"/>
      <c r="J763" s="79"/>
    </row>
    <row r="764" spans="2:10" x14ac:dyDescent="0.25">
      <c r="B764" s="79"/>
      <c r="C764" s="79"/>
      <c r="D764" s="79"/>
      <c r="E764" s="79"/>
      <c r="F764" s="79"/>
      <c r="G764" s="855"/>
      <c r="H764" s="855"/>
      <c r="I764" s="855"/>
      <c r="J764" s="79"/>
    </row>
    <row r="765" spans="2:10" x14ac:dyDescent="0.25">
      <c r="B765" s="79"/>
      <c r="C765" s="79"/>
      <c r="D765" s="79"/>
      <c r="E765" s="79"/>
      <c r="F765" s="79"/>
      <c r="G765" s="855"/>
      <c r="H765" s="855"/>
      <c r="I765" s="855"/>
      <c r="J765" s="79"/>
    </row>
    <row r="766" spans="2:10" x14ac:dyDescent="0.25">
      <c r="B766" s="79"/>
      <c r="C766" s="79"/>
      <c r="D766" s="79"/>
      <c r="E766" s="79"/>
      <c r="F766" s="79"/>
      <c r="G766" s="855"/>
      <c r="H766" s="855"/>
      <c r="I766" s="855"/>
      <c r="J766" s="79"/>
    </row>
    <row r="767" spans="2:10" x14ac:dyDescent="0.25">
      <c r="B767" s="79"/>
      <c r="C767" s="79"/>
      <c r="D767" s="79"/>
      <c r="E767" s="79"/>
      <c r="F767" s="79"/>
      <c r="G767" s="855"/>
      <c r="H767" s="855"/>
      <c r="I767" s="855"/>
      <c r="J767" s="79"/>
    </row>
    <row r="768" spans="2:10" x14ac:dyDescent="0.25">
      <c r="B768" s="79"/>
      <c r="C768" s="79"/>
      <c r="D768" s="79"/>
      <c r="E768" s="79"/>
      <c r="F768" s="79"/>
      <c r="G768" s="855"/>
      <c r="H768" s="855"/>
      <c r="I768" s="855"/>
      <c r="J768" s="79"/>
    </row>
    <row r="769" spans="2:10" x14ac:dyDescent="0.25">
      <c r="B769" s="79"/>
      <c r="C769" s="79"/>
      <c r="D769" s="79"/>
      <c r="E769" s="79"/>
      <c r="F769" s="79"/>
      <c r="G769" s="855"/>
      <c r="H769" s="855"/>
      <c r="I769" s="855"/>
      <c r="J769" s="79"/>
    </row>
    <row r="770" spans="2:10" x14ac:dyDescent="0.25">
      <c r="B770" s="79"/>
      <c r="C770" s="79"/>
      <c r="D770" s="79"/>
      <c r="E770" s="79"/>
      <c r="F770" s="79"/>
      <c r="G770" s="855"/>
      <c r="H770" s="855"/>
      <c r="I770" s="855"/>
      <c r="J770" s="79"/>
    </row>
    <row r="771" spans="2:10" x14ac:dyDescent="0.25">
      <c r="B771" s="79"/>
      <c r="C771" s="79"/>
      <c r="D771" s="79"/>
      <c r="E771" s="79"/>
      <c r="F771" s="79"/>
      <c r="G771" s="855"/>
      <c r="H771" s="855"/>
      <c r="I771" s="855"/>
      <c r="J771" s="79"/>
    </row>
    <row r="772" spans="2:10" x14ac:dyDescent="0.25">
      <c r="B772" s="79"/>
      <c r="C772" s="79"/>
      <c r="D772" s="79"/>
      <c r="E772" s="79"/>
      <c r="F772" s="79"/>
      <c r="G772" s="855"/>
      <c r="H772" s="855"/>
      <c r="I772" s="855"/>
      <c r="J772" s="79"/>
    </row>
    <row r="773" spans="2:10" x14ac:dyDescent="0.25">
      <c r="B773" s="79"/>
      <c r="C773" s="79"/>
      <c r="D773" s="79"/>
      <c r="E773" s="79"/>
      <c r="F773" s="79"/>
      <c r="G773" s="855"/>
      <c r="H773" s="855"/>
      <c r="I773" s="855"/>
      <c r="J773" s="79"/>
    </row>
    <row r="774" spans="2:10" x14ac:dyDescent="0.25">
      <c r="B774" s="79"/>
      <c r="C774" s="79"/>
      <c r="D774" s="79"/>
      <c r="E774" s="79"/>
      <c r="F774" s="79"/>
      <c r="G774" s="855"/>
      <c r="H774" s="855"/>
      <c r="I774" s="855"/>
      <c r="J774" s="79"/>
    </row>
    <row r="775" spans="2:10" x14ac:dyDescent="0.25">
      <c r="B775" s="79"/>
      <c r="C775" s="79"/>
      <c r="D775" s="79"/>
      <c r="E775" s="79"/>
      <c r="F775" s="79"/>
      <c r="G775" s="855"/>
      <c r="H775" s="855"/>
      <c r="I775" s="855"/>
      <c r="J775" s="79"/>
    </row>
    <row r="776" spans="2:10" x14ac:dyDescent="0.25">
      <c r="B776" s="79"/>
      <c r="C776" s="79"/>
      <c r="D776" s="79"/>
      <c r="E776" s="79"/>
      <c r="F776" s="79"/>
      <c r="G776" s="855"/>
      <c r="H776" s="855"/>
      <c r="I776" s="855"/>
      <c r="J776" s="79"/>
    </row>
    <row r="777" spans="2:10" x14ac:dyDescent="0.25">
      <c r="B777" s="79"/>
      <c r="C777" s="79"/>
      <c r="D777" s="79"/>
      <c r="E777" s="79"/>
      <c r="F777" s="79"/>
      <c r="G777" s="855"/>
      <c r="H777" s="855"/>
      <c r="I777" s="855"/>
      <c r="J777" s="79"/>
    </row>
    <row r="778" spans="2:10" x14ac:dyDescent="0.25">
      <c r="B778" s="79"/>
      <c r="C778" s="79"/>
      <c r="D778" s="79"/>
      <c r="E778" s="79"/>
      <c r="F778" s="79"/>
      <c r="G778" s="855"/>
      <c r="H778" s="855"/>
      <c r="I778" s="855"/>
      <c r="J778" s="79"/>
    </row>
    <row r="779" spans="2:10" x14ac:dyDescent="0.25">
      <c r="B779" s="79"/>
      <c r="C779" s="79"/>
      <c r="D779" s="79"/>
      <c r="E779" s="79"/>
      <c r="F779" s="79"/>
      <c r="G779" s="855"/>
      <c r="H779" s="855"/>
      <c r="I779" s="855"/>
      <c r="J779" s="79"/>
    </row>
    <row r="780" spans="2:10" x14ac:dyDescent="0.25">
      <c r="B780" s="79"/>
      <c r="C780" s="79"/>
      <c r="D780" s="79"/>
      <c r="E780" s="79"/>
      <c r="F780" s="79"/>
      <c r="G780" s="855"/>
      <c r="H780" s="855"/>
      <c r="I780" s="855"/>
      <c r="J780" s="79"/>
    </row>
    <row r="781" spans="2:10" x14ac:dyDescent="0.25">
      <c r="B781" s="79"/>
      <c r="C781" s="79"/>
      <c r="D781" s="79"/>
      <c r="E781" s="79"/>
      <c r="F781" s="79"/>
      <c r="G781" s="855"/>
      <c r="H781" s="855"/>
      <c r="I781" s="855"/>
      <c r="J781" s="79"/>
    </row>
    <row r="782" spans="2:10" x14ac:dyDescent="0.25">
      <c r="B782" s="79"/>
      <c r="C782" s="79"/>
      <c r="D782" s="79"/>
      <c r="E782" s="79"/>
      <c r="F782" s="79"/>
      <c r="G782" s="855"/>
      <c r="H782" s="855"/>
      <c r="I782" s="855"/>
      <c r="J782" s="79"/>
    </row>
    <row r="783" spans="2:10" x14ac:dyDescent="0.25">
      <c r="B783" s="79"/>
      <c r="C783" s="79"/>
      <c r="D783" s="79"/>
      <c r="E783" s="79"/>
      <c r="F783" s="79"/>
      <c r="G783" s="855"/>
      <c r="H783" s="855"/>
      <c r="I783" s="855"/>
      <c r="J783" s="79"/>
    </row>
    <row r="784" spans="2:10" x14ac:dyDescent="0.25">
      <c r="B784" s="79"/>
      <c r="C784" s="79"/>
      <c r="D784" s="79"/>
      <c r="E784" s="79"/>
      <c r="F784" s="79"/>
      <c r="G784" s="855"/>
      <c r="H784" s="855"/>
      <c r="I784" s="855"/>
      <c r="J784" s="79"/>
    </row>
    <row r="785" spans="2:10" x14ac:dyDescent="0.25">
      <c r="B785" s="79"/>
      <c r="C785" s="79"/>
      <c r="D785" s="79"/>
      <c r="E785" s="79"/>
      <c r="F785" s="79"/>
      <c r="G785" s="855"/>
      <c r="H785" s="855"/>
      <c r="I785" s="855"/>
      <c r="J785" s="79"/>
    </row>
    <row r="786" spans="2:10" x14ac:dyDescent="0.25">
      <c r="B786" s="79"/>
      <c r="C786" s="79"/>
      <c r="D786" s="79"/>
      <c r="E786" s="79"/>
      <c r="F786" s="79"/>
      <c r="G786" s="855"/>
      <c r="H786" s="855"/>
      <c r="I786" s="855"/>
      <c r="J786" s="79"/>
    </row>
    <row r="787" spans="2:10" x14ac:dyDescent="0.25">
      <c r="B787" s="79"/>
      <c r="C787" s="79"/>
      <c r="D787" s="79"/>
      <c r="E787" s="79"/>
      <c r="F787" s="79"/>
      <c r="G787" s="855"/>
      <c r="H787" s="855"/>
      <c r="I787" s="855"/>
      <c r="J787" s="79"/>
    </row>
    <row r="788" spans="2:10" x14ac:dyDescent="0.25">
      <c r="B788" s="79"/>
      <c r="C788" s="79"/>
      <c r="D788" s="79"/>
      <c r="E788" s="79"/>
      <c r="F788" s="79"/>
      <c r="G788" s="855"/>
      <c r="H788" s="855"/>
      <c r="I788" s="855"/>
      <c r="J788" s="79"/>
    </row>
    <row r="789" spans="2:10" x14ac:dyDescent="0.25">
      <c r="B789" s="79"/>
      <c r="C789" s="79"/>
      <c r="D789" s="79"/>
      <c r="E789" s="79"/>
      <c r="F789" s="79"/>
      <c r="G789" s="855"/>
      <c r="H789" s="855"/>
      <c r="I789" s="855"/>
      <c r="J789" s="79"/>
    </row>
    <row r="790" spans="2:10" x14ac:dyDescent="0.25">
      <c r="B790" s="79"/>
      <c r="C790" s="79"/>
      <c r="D790" s="79"/>
      <c r="E790" s="79"/>
      <c r="F790" s="79"/>
      <c r="G790" s="855"/>
      <c r="H790" s="855"/>
      <c r="I790" s="855"/>
      <c r="J790" s="79"/>
    </row>
    <row r="791" spans="2:10" x14ac:dyDescent="0.25">
      <c r="B791" s="79"/>
      <c r="C791" s="79"/>
      <c r="D791" s="79"/>
      <c r="E791" s="79"/>
      <c r="F791" s="79"/>
      <c r="G791" s="855"/>
      <c r="H791" s="855"/>
      <c r="I791" s="855"/>
      <c r="J791" s="79"/>
    </row>
    <row r="792" spans="2:10" x14ac:dyDescent="0.25">
      <c r="B792" s="79"/>
      <c r="C792" s="79"/>
      <c r="D792" s="79"/>
      <c r="E792" s="79"/>
      <c r="F792" s="79"/>
      <c r="G792" s="855"/>
      <c r="H792" s="855"/>
      <c r="I792" s="855"/>
      <c r="J792" s="79"/>
    </row>
    <row r="793" spans="2:10" x14ac:dyDescent="0.25">
      <c r="B793" s="79"/>
      <c r="C793" s="79"/>
      <c r="D793" s="79"/>
      <c r="E793" s="79"/>
      <c r="F793" s="79"/>
      <c r="G793" s="855"/>
      <c r="H793" s="855"/>
      <c r="I793" s="855"/>
      <c r="J793" s="79"/>
    </row>
    <row r="794" spans="2:10" x14ac:dyDescent="0.25">
      <c r="B794" s="79"/>
      <c r="C794" s="79"/>
      <c r="D794" s="79"/>
      <c r="E794" s="79"/>
      <c r="F794" s="79"/>
      <c r="G794" s="855"/>
      <c r="H794" s="855"/>
      <c r="I794" s="855"/>
      <c r="J794" s="79"/>
    </row>
    <row r="795" spans="2:10" x14ac:dyDescent="0.25">
      <c r="B795" s="79"/>
      <c r="C795" s="79"/>
      <c r="D795" s="79"/>
      <c r="E795" s="79"/>
      <c r="F795" s="79"/>
      <c r="G795" s="855"/>
      <c r="H795" s="855"/>
      <c r="I795" s="855"/>
      <c r="J795" s="79"/>
    </row>
    <row r="796" spans="2:10" x14ac:dyDescent="0.25">
      <c r="B796" s="79"/>
      <c r="C796" s="79"/>
      <c r="D796" s="79"/>
      <c r="E796" s="79"/>
      <c r="F796" s="79"/>
      <c r="G796" s="855"/>
      <c r="H796" s="855"/>
      <c r="I796" s="855"/>
      <c r="J796" s="79"/>
    </row>
    <row r="797" spans="2:10" x14ac:dyDescent="0.25">
      <c r="B797" s="79"/>
      <c r="C797" s="79"/>
      <c r="D797" s="79"/>
      <c r="E797" s="79"/>
      <c r="F797" s="79"/>
      <c r="G797" s="855"/>
      <c r="H797" s="855"/>
      <c r="I797" s="855"/>
      <c r="J797" s="79"/>
    </row>
    <row r="798" spans="2:10" x14ac:dyDescent="0.25">
      <c r="B798" s="79"/>
      <c r="C798" s="79"/>
      <c r="D798" s="79"/>
      <c r="E798" s="79"/>
      <c r="F798" s="79"/>
      <c r="G798" s="855"/>
      <c r="H798" s="855"/>
      <c r="I798" s="855"/>
      <c r="J798" s="79"/>
    </row>
    <row r="799" spans="2:10" x14ac:dyDescent="0.25">
      <c r="B799" s="79"/>
      <c r="C799" s="79"/>
      <c r="D799" s="79"/>
      <c r="E799" s="79"/>
      <c r="F799" s="79"/>
      <c r="G799" s="855"/>
      <c r="H799" s="855"/>
      <c r="I799" s="855"/>
      <c r="J799" s="79"/>
    </row>
    <row r="800" spans="2:10" x14ac:dyDescent="0.25">
      <c r="B800" s="79"/>
      <c r="C800" s="79"/>
      <c r="D800" s="79"/>
      <c r="E800" s="79"/>
      <c r="F800" s="79"/>
      <c r="G800" s="855"/>
      <c r="H800" s="855"/>
      <c r="I800" s="855"/>
      <c r="J800" s="79"/>
    </row>
    <row r="801" spans="2:10" x14ac:dyDescent="0.25">
      <c r="B801" s="79"/>
      <c r="C801" s="79"/>
      <c r="D801" s="79"/>
      <c r="E801" s="79"/>
      <c r="F801" s="79"/>
      <c r="G801" s="855"/>
      <c r="H801" s="855"/>
      <c r="I801" s="855"/>
      <c r="J801" s="79"/>
    </row>
    <row r="802" spans="2:10" x14ac:dyDescent="0.25">
      <c r="B802" s="79"/>
      <c r="C802" s="79"/>
      <c r="D802" s="79"/>
      <c r="E802" s="79"/>
      <c r="F802" s="79"/>
      <c r="G802" s="855"/>
      <c r="H802" s="855"/>
      <c r="I802" s="855"/>
      <c r="J802" s="79"/>
    </row>
    <row r="803" spans="2:10" x14ac:dyDescent="0.25">
      <c r="B803" s="79"/>
      <c r="C803" s="79"/>
      <c r="D803" s="79"/>
      <c r="E803" s="79"/>
      <c r="F803" s="79"/>
      <c r="G803" s="855"/>
      <c r="H803" s="855"/>
      <c r="I803" s="855"/>
      <c r="J803" s="79"/>
    </row>
    <row r="804" spans="2:10" x14ac:dyDescent="0.25">
      <c r="B804" s="79"/>
      <c r="C804" s="79"/>
      <c r="D804" s="79"/>
      <c r="E804" s="79"/>
      <c r="F804" s="79"/>
      <c r="G804" s="855"/>
      <c r="H804" s="855"/>
      <c r="I804" s="855"/>
      <c r="J804" s="79"/>
    </row>
    <row r="805" spans="2:10" x14ac:dyDescent="0.25">
      <c r="B805" s="79"/>
      <c r="C805" s="79"/>
      <c r="D805" s="79"/>
      <c r="E805" s="79"/>
      <c r="F805" s="79"/>
      <c r="G805" s="855"/>
      <c r="H805" s="855"/>
      <c r="I805" s="855"/>
      <c r="J805" s="79"/>
    </row>
    <row r="806" spans="2:10" x14ac:dyDescent="0.25">
      <c r="B806" s="79"/>
      <c r="C806" s="79"/>
      <c r="D806" s="79"/>
      <c r="E806" s="79"/>
      <c r="F806" s="79"/>
      <c r="G806" s="855"/>
      <c r="H806" s="855"/>
      <c r="I806" s="855"/>
      <c r="J806" s="79"/>
    </row>
    <row r="807" spans="2:10" x14ac:dyDescent="0.25">
      <c r="B807" s="79"/>
      <c r="C807" s="79"/>
      <c r="D807" s="79"/>
      <c r="E807" s="79"/>
      <c r="F807" s="79"/>
      <c r="G807" s="855"/>
      <c r="H807" s="855"/>
      <c r="I807" s="855"/>
      <c r="J807" s="79"/>
    </row>
    <row r="808" spans="2:10" x14ac:dyDescent="0.25">
      <c r="B808" s="79"/>
      <c r="C808" s="79"/>
      <c r="D808" s="79"/>
      <c r="E808" s="79"/>
      <c r="F808" s="79"/>
      <c r="G808" s="855"/>
      <c r="H808" s="855"/>
      <c r="I808" s="855"/>
      <c r="J808" s="79"/>
    </row>
    <row r="809" spans="2:10" x14ac:dyDescent="0.25">
      <c r="B809" s="79"/>
      <c r="C809" s="79"/>
      <c r="D809" s="79"/>
      <c r="E809" s="79"/>
      <c r="F809" s="79"/>
      <c r="G809" s="855"/>
      <c r="H809" s="855"/>
      <c r="I809" s="855"/>
      <c r="J809" s="79"/>
    </row>
    <row r="810" spans="2:10" x14ac:dyDescent="0.25">
      <c r="B810" s="79"/>
      <c r="C810" s="79"/>
      <c r="D810" s="79"/>
      <c r="E810" s="79"/>
      <c r="F810" s="79"/>
      <c r="G810" s="855"/>
      <c r="H810" s="855"/>
      <c r="I810" s="855"/>
      <c r="J810" s="79"/>
    </row>
    <row r="811" spans="2:10" x14ac:dyDescent="0.25">
      <c r="B811" s="79"/>
      <c r="C811" s="79"/>
      <c r="D811" s="79"/>
      <c r="E811" s="79"/>
      <c r="F811" s="79"/>
      <c r="G811" s="855"/>
      <c r="H811" s="855"/>
      <c r="I811" s="855"/>
      <c r="J811" s="79"/>
    </row>
    <row r="812" spans="2:10" x14ac:dyDescent="0.25">
      <c r="B812" s="79"/>
      <c r="C812" s="79"/>
      <c r="D812" s="79"/>
      <c r="E812" s="79"/>
      <c r="F812" s="79"/>
      <c r="G812" s="855"/>
      <c r="H812" s="855"/>
      <c r="I812" s="855"/>
      <c r="J812" s="79"/>
    </row>
    <row r="813" spans="2:10" x14ac:dyDescent="0.25">
      <c r="B813" s="79"/>
      <c r="C813" s="79"/>
      <c r="D813" s="79"/>
      <c r="E813" s="79"/>
      <c r="F813" s="79"/>
      <c r="G813" s="855"/>
      <c r="H813" s="855"/>
      <c r="I813" s="855"/>
      <c r="J813" s="79"/>
    </row>
    <row r="814" spans="2:10" x14ac:dyDescent="0.25">
      <c r="B814" s="79"/>
      <c r="C814" s="79"/>
      <c r="D814" s="79"/>
      <c r="E814" s="79"/>
      <c r="F814" s="79"/>
      <c r="G814" s="855"/>
      <c r="H814" s="855"/>
      <c r="I814" s="855"/>
      <c r="J814" s="79"/>
    </row>
    <row r="815" spans="2:10" x14ac:dyDescent="0.25">
      <c r="B815" s="79"/>
      <c r="C815" s="79"/>
      <c r="D815" s="79"/>
      <c r="E815" s="79"/>
      <c r="F815" s="79"/>
      <c r="G815" s="855"/>
      <c r="H815" s="855"/>
      <c r="I815" s="855"/>
      <c r="J815" s="79"/>
    </row>
    <row r="816" spans="2:10" x14ac:dyDescent="0.25">
      <c r="B816" s="79"/>
      <c r="C816" s="79"/>
      <c r="D816" s="79"/>
      <c r="E816" s="79"/>
      <c r="F816" s="79"/>
      <c r="G816" s="855"/>
      <c r="H816" s="855"/>
      <c r="I816" s="855"/>
      <c r="J816" s="79"/>
    </row>
    <row r="817" spans="2:10" x14ac:dyDescent="0.25">
      <c r="B817" s="79"/>
      <c r="C817" s="79"/>
      <c r="D817" s="79"/>
      <c r="E817" s="79"/>
      <c r="F817" s="79"/>
      <c r="G817" s="855"/>
      <c r="H817" s="855"/>
      <c r="I817" s="855"/>
      <c r="J817" s="79"/>
    </row>
    <row r="818" spans="2:10" x14ac:dyDescent="0.25">
      <c r="B818" s="79"/>
      <c r="C818" s="79"/>
      <c r="D818" s="79"/>
      <c r="E818" s="79"/>
      <c r="F818" s="79"/>
      <c r="G818" s="855"/>
      <c r="H818" s="855"/>
      <c r="I818" s="855"/>
      <c r="J818" s="79"/>
    </row>
    <row r="819" spans="2:10" x14ac:dyDescent="0.25">
      <c r="B819" s="79"/>
      <c r="C819" s="79"/>
      <c r="D819" s="79"/>
      <c r="E819" s="79"/>
      <c r="F819" s="79"/>
      <c r="G819" s="855"/>
      <c r="H819" s="855"/>
      <c r="I819" s="855"/>
      <c r="J819" s="79"/>
    </row>
    <row r="820" spans="2:10" x14ac:dyDescent="0.25">
      <c r="B820" s="79"/>
      <c r="C820" s="79"/>
      <c r="D820" s="79"/>
      <c r="E820" s="79"/>
      <c r="F820" s="79"/>
      <c r="G820" s="855"/>
      <c r="H820" s="855"/>
      <c r="I820" s="855"/>
      <c r="J820" s="79"/>
    </row>
    <row r="821" spans="2:10" x14ac:dyDescent="0.25">
      <c r="B821" s="79"/>
      <c r="C821" s="79"/>
      <c r="D821" s="79"/>
      <c r="E821" s="79"/>
      <c r="F821" s="79"/>
      <c r="G821" s="855"/>
      <c r="H821" s="855"/>
      <c r="I821" s="855"/>
      <c r="J821" s="79"/>
    </row>
    <row r="822" spans="2:10" x14ac:dyDescent="0.25">
      <c r="B822" s="79"/>
      <c r="C822" s="79"/>
      <c r="D822" s="79"/>
      <c r="E822" s="79"/>
      <c r="F822" s="79"/>
      <c r="G822" s="855"/>
      <c r="H822" s="855"/>
      <c r="I822" s="855"/>
      <c r="J822" s="79"/>
    </row>
    <row r="823" spans="2:10" x14ac:dyDescent="0.25">
      <c r="B823" s="79"/>
      <c r="C823" s="79"/>
      <c r="D823" s="79"/>
      <c r="E823" s="79"/>
      <c r="F823" s="79"/>
      <c r="G823" s="855"/>
      <c r="H823" s="855"/>
      <c r="I823" s="855"/>
      <c r="J823" s="79"/>
    </row>
    <row r="824" spans="2:10" x14ac:dyDescent="0.25">
      <c r="B824" s="79"/>
      <c r="C824" s="79"/>
      <c r="D824" s="79"/>
      <c r="E824" s="79"/>
      <c r="F824" s="79"/>
      <c r="G824" s="855"/>
      <c r="H824" s="855"/>
      <c r="I824" s="855"/>
      <c r="J824" s="79"/>
    </row>
    <row r="825" spans="2:10" x14ac:dyDescent="0.25">
      <c r="B825" s="79"/>
      <c r="C825" s="79"/>
      <c r="D825" s="79"/>
      <c r="E825" s="79"/>
      <c r="F825" s="79"/>
      <c r="G825" s="855"/>
      <c r="H825" s="855"/>
      <c r="I825" s="855"/>
      <c r="J825" s="79"/>
    </row>
    <row r="826" spans="2:10" x14ac:dyDescent="0.25">
      <c r="B826" s="79"/>
      <c r="C826" s="79"/>
      <c r="D826" s="79"/>
      <c r="E826" s="79"/>
      <c r="F826" s="79"/>
      <c r="G826" s="855"/>
      <c r="H826" s="855"/>
      <c r="I826" s="855"/>
      <c r="J826" s="79"/>
    </row>
    <row r="827" spans="2:10" x14ac:dyDescent="0.25">
      <c r="B827" s="79"/>
      <c r="C827" s="79"/>
      <c r="D827" s="79"/>
      <c r="E827" s="79"/>
      <c r="F827" s="79"/>
      <c r="G827" s="855"/>
      <c r="H827" s="855"/>
      <c r="I827" s="855"/>
      <c r="J827" s="79"/>
    </row>
    <row r="828" spans="2:10" x14ac:dyDescent="0.25">
      <c r="B828" s="79"/>
      <c r="C828" s="79"/>
      <c r="D828" s="79"/>
      <c r="E828" s="79"/>
      <c r="F828" s="79"/>
      <c r="G828" s="855"/>
      <c r="H828" s="855"/>
      <c r="I828" s="855"/>
      <c r="J828" s="79"/>
    </row>
    <row r="829" spans="2:10" x14ac:dyDescent="0.25">
      <c r="B829" s="79"/>
      <c r="C829" s="79"/>
      <c r="D829" s="79"/>
      <c r="E829" s="79"/>
      <c r="F829" s="79"/>
      <c r="G829" s="855"/>
      <c r="H829" s="855"/>
      <c r="I829" s="855"/>
      <c r="J829" s="79"/>
    </row>
    <row r="830" spans="2:10" x14ac:dyDescent="0.25">
      <c r="B830" s="79"/>
      <c r="C830" s="79"/>
      <c r="D830" s="79"/>
      <c r="E830" s="79"/>
      <c r="F830" s="79"/>
      <c r="G830" s="855"/>
      <c r="H830" s="855"/>
      <c r="I830" s="855"/>
      <c r="J830" s="79"/>
    </row>
    <row r="831" spans="2:10" x14ac:dyDescent="0.25">
      <c r="B831" s="79"/>
      <c r="C831" s="79"/>
      <c r="D831" s="79"/>
      <c r="E831" s="79"/>
      <c r="F831" s="79"/>
      <c r="G831" s="855"/>
      <c r="H831" s="855"/>
      <c r="I831" s="855"/>
      <c r="J831" s="79"/>
    </row>
    <row r="832" spans="2:10" x14ac:dyDescent="0.25">
      <c r="B832" s="79"/>
      <c r="C832" s="79"/>
      <c r="D832" s="79"/>
      <c r="E832" s="79"/>
      <c r="F832" s="79"/>
      <c r="G832" s="855"/>
      <c r="H832" s="855"/>
      <c r="I832" s="855"/>
      <c r="J832" s="79"/>
    </row>
    <row r="833" spans="2:10" x14ac:dyDescent="0.25">
      <c r="B833" s="79"/>
      <c r="C833" s="79"/>
      <c r="D833" s="79"/>
      <c r="E833" s="79"/>
      <c r="F833" s="79"/>
      <c r="G833" s="855"/>
      <c r="H833" s="855"/>
      <c r="I833" s="855"/>
      <c r="J833" s="79"/>
    </row>
    <row r="834" spans="2:10" x14ac:dyDescent="0.25">
      <c r="B834" s="79"/>
      <c r="C834" s="79"/>
      <c r="D834" s="79"/>
      <c r="E834" s="79"/>
      <c r="F834" s="79"/>
      <c r="G834" s="855"/>
      <c r="H834" s="855"/>
      <c r="I834" s="855"/>
      <c r="J834" s="79"/>
    </row>
    <row r="835" spans="2:10" x14ac:dyDescent="0.25">
      <c r="B835" s="79"/>
      <c r="C835" s="79"/>
      <c r="D835" s="79"/>
      <c r="E835" s="79"/>
      <c r="F835" s="79"/>
      <c r="G835" s="855"/>
      <c r="H835" s="855"/>
      <c r="I835" s="855"/>
      <c r="J835" s="79"/>
    </row>
    <row r="836" spans="2:10" x14ac:dyDescent="0.25">
      <c r="B836" s="79"/>
      <c r="C836" s="79"/>
      <c r="D836" s="79"/>
      <c r="E836" s="79"/>
      <c r="F836" s="79"/>
      <c r="G836" s="855"/>
      <c r="H836" s="855"/>
      <c r="I836" s="855"/>
      <c r="J836" s="79"/>
    </row>
    <row r="837" spans="2:10" x14ac:dyDescent="0.25">
      <c r="B837" s="79"/>
      <c r="C837" s="79"/>
      <c r="D837" s="79"/>
      <c r="E837" s="79"/>
      <c r="F837" s="79"/>
      <c r="G837" s="855"/>
      <c r="H837" s="855"/>
      <c r="I837" s="855"/>
      <c r="J837" s="79"/>
    </row>
    <row r="838" spans="2:10" x14ac:dyDescent="0.25">
      <c r="B838" s="79"/>
      <c r="C838" s="79"/>
      <c r="D838" s="79"/>
      <c r="E838" s="79"/>
      <c r="F838" s="79"/>
      <c r="G838" s="855"/>
      <c r="H838" s="855"/>
      <c r="I838" s="855"/>
      <c r="J838" s="79"/>
    </row>
    <row r="839" spans="2:10" x14ac:dyDescent="0.25">
      <c r="B839" s="79"/>
      <c r="C839" s="79"/>
      <c r="D839" s="79"/>
      <c r="E839" s="79"/>
      <c r="F839" s="79"/>
      <c r="G839" s="855"/>
      <c r="H839" s="855"/>
      <c r="I839" s="855"/>
      <c r="J839" s="79"/>
    </row>
    <row r="840" spans="2:10" x14ac:dyDescent="0.25">
      <c r="B840" s="79"/>
      <c r="C840" s="79"/>
      <c r="D840" s="79"/>
      <c r="E840" s="79"/>
      <c r="F840" s="79"/>
      <c r="G840" s="855"/>
      <c r="H840" s="855"/>
      <c r="I840" s="855"/>
      <c r="J840" s="79"/>
    </row>
    <row r="841" spans="2:10" x14ac:dyDescent="0.25">
      <c r="B841" s="79"/>
      <c r="C841" s="79"/>
      <c r="D841" s="79"/>
      <c r="E841" s="79"/>
      <c r="F841" s="79"/>
      <c r="G841" s="855"/>
      <c r="H841" s="855"/>
      <c r="I841" s="855"/>
      <c r="J841" s="79"/>
    </row>
    <row r="842" spans="2:10" x14ac:dyDescent="0.25">
      <c r="B842" s="79"/>
      <c r="C842" s="79"/>
      <c r="D842" s="79"/>
      <c r="E842" s="79"/>
      <c r="F842" s="79"/>
      <c r="G842" s="855"/>
      <c r="H842" s="855"/>
      <c r="I842" s="855"/>
      <c r="J842" s="79"/>
    </row>
    <row r="843" spans="2:10" x14ac:dyDescent="0.25">
      <c r="B843" s="79"/>
      <c r="C843" s="79"/>
      <c r="D843" s="79"/>
      <c r="E843" s="79"/>
      <c r="F843" s="79"/>
      <c r="G843" s="855"/>
      <c r="H843" s="855"/>
      <c r="I843" s="855"/>
      <c r="J843" s="79"/>
    </row>
    <row r="844" spans="2:10" x14ac:dyDescent="0.25">
      <c r="B844" s="79"/>
      <c r="C844" s="79"/>
      <c r="D844" s="79"/>
      <c r="E844" s="79"/>
      <c r="F844" s="79"/>
      <c r="G844" s="855"/>
      <c r="H844" s="855"/>
      <c r="I844" s="855"/>
      <c r="J844" s="79"/>
    </row>
    <row r="845" spans="2:10" x14ac:dyDescent="0.25">
      <c r="B845" s="79"/>
      <c r="C845" s="79"/>
      <c r="D845" s="79"/>
      <c r="E845" s="79"/>
      <c r="F845" s="79"/>
      <c r="G845" s="855"/>
      <c r="H845" s="855"/>
      <c r="I845" s="855"/>
      <c r="J845" s="79"/>
    </row>
    <row r="846" spans="2:10" x14ac:dyDescent="0.25">
      <c r="B846" s="79"/>
      <c r="C846" s="79"/>
      <c r="D846" s="79"/>
      <c r="E846" s="79"/>
      <c r="F846" s="79"/>
      <c r="G846" s="855"/>
      <c r="H846" s="855"/>
      <c r="I846" s="855"/>
      <c r="J846" s="79"/>
    </row>
    <row r="847" spans="2:10" x14ac:dyDescent="0.25">
      <c r="B847" s="79"/>
      <c r="C847" s="79"/>
      <c r="D847" s="79"/>
      <c r="E847" s="79"/>
      <c r="F847" s="79"/>
      <c r="G847" s="855"/>
      <c r="H847" s="855"/>
      <c r="I847" s="855"/>
      <c r="J847" s="79"/>
    </row>
    <row r="848" spans="2:10" x14ac:dyDescent="0.25">
      <c r="B848" s="79"/>
      <c r="C848" s="79"/>
      <c r="D848" s="79"/>
      <c r="E848" s="79"/>
      <c r="F848" s="79"/>
      <c r="G848" s="855"/>
      <c r="H848" s="855"/>
      <c r="I848" s="855"/>
      <c r="J848" s="79"/>
    </row>
    <row r="849" spans="2:10" x14ac:dyDescent="0.25">
      <c r="B849" s="79"/>
      <c r="C849" s="79"/>
      <c r="D849" s="79"/>
      <c r="E849" s="79"/>
      <c r="F849" s="79"/>
      <c r="G849" s="855"/>
      <c r="H849" s="855"/>
      <c r="I849" s="855"/>
      <c r="J849" s="79"/>
    </row>
    <row r="850" spans="2:10" x14ac:dyDescent="0.25">
      <c r="B850" s="79"/>
      <c r="C850" s="79"/>
      <c r="D850" s="79"/>
      <c r="E850" s="79"/>
      <c r="F850" s="79"/>
      <c r="G850" s="855"/>
      <c r="H850" s="855"/>
      <c r="I850" s="855"/>
      <c r="J850" s="79"/>
    </row>
    <row r="851" spans="2:10" x14ac:dyDescent="0.25">
      <c r="B851" s="79"/>
      <c r="C851" s="79"/>
      <c r="D851" s="79"/>
      <c r="E851" s="79"/>
      <c r="F851" s="79"/>
      <c r="G851" s="855"/>
      <c r="H851" s="855"/>
      <c r="I851" s="855"/>
      <c r="J851" s="79"/>
    </row>
    <row r="852" spans="2:10" x14ac:dyDescent="0.25">
      <c r="B852" s="79"/>
      <c r="C852" s="79"/>
      <c r="D852" s="79"/>
      <c r="E852" s="79"/>
      <c r="F852" s="79"/>
      <c r="G852" s="855"/>
      <c r="H852" s="855"/>
      <c r="I852" s="855"/>
      <c r="J852" s="79"/>
    </row>
    <row r="853" spans="2:10" x14ac:dyDescent="0.25">
      <c r="B853" s="79"/>
      <c r="C853" s="79"/>
      <c r="D853" s="79"/>
      <c r="E853" s="79"/>
      <c r="F853" s="79"/>
      <c r="G853" s="855"/>
      <c r="H853" s="855"/>
      <c r="I853" s="855"/>
      <c r="J853" s="79"/>
    </row>
    <row r="854" spans="2:10" x14ac:dyDescent="0.25">
      <c r="B854" s="79"/>
      <c r="C854" s="79"/>
      <c r="D854" s="79"/>
      <c r="E854" s="79"/>
      <c r="F854" s="79"/>
      <c r="G854" s="855"/>
      <c r="H854" s="855"/>
      <c r="I854" s="855"/>
      <c r="J854" s="79"/>
    </row>
    <row r="855" spans="2:10" x14ac:dyDescent="0.25">
      <c r="B855" s="79"/>
      <c r="C855" s="79"/>
      <c r="D855" s="79"/>
      <c r="E855" s="79"/>
      <c r="F855" s="79"/>
      <c r="G855" s="855"/>
      <c r="H855" s="855"/>
      <c r="I855" s="855"/>
      <c r="J855" s="79"/>
    </row>
    <row r="856" spans="2:10" x14ac:dyDescent="0.25">
      <c r="B856" s="79"/>
      <c r="C856" s="79"/>
      <c r="D856" s="79"/>
      <c r="E856" s="79"/>
      <c r="F856" s="79"/>
      <c r="G856" s="855"/>
      <c r="H856" s="855"/>
      <c r="I856" s="855"/>
      <c r="J856" s="79"/>
    </row>
    <row r="857" spans="2:10" x14ac:dyDescent="0.25">
      <c r="B857" s="79"/>
      <c r="C857" s="79"/>
      <c r="D857" s="79"/>
      <c r="E857" s="79"/>
      <c r="F857" s="79"/>
      <c r="G857" s="855"/>
      <c r="H857" s="855"/>
      <c r="I857" s="855"/>
      <c r="J857" s="79"/>
    </row>
    <row r="858" spans="2:10" x14ac:dyDescent="0.25">
      <c r="B858" s="79"/>
      <c r="C858" s="79"/>
      <c r="D858" s="79"/>
      <c r="E858" s="79"/>
      <c r="F858" s="79"/>
      <c r="G858" s="855"/>
      <c r="H858" s="855"/>
      <c r="I858" s="855"/>
      <c r="J858" s="79"/>
    </row>
    <row r="859" spans="2:10" x14ac:dyDescent="0.25">
      <c r="B859" s="79"/>
      <c r="C859" s="79"/>
      <c r="D859" s="79"/>
      <c r="E859" s="79"/>
      <c r="F859" s="79"/>
      <c r="G859" s="855"/>
      <c r="H859" s="855"/>
      <c r="I859" s="855"/>
      <c r="J859" s="79"/>
    </row>
    <row r="860" spans="2:10" x14ac:dyDescent="0.25">
      <c r="B860" s="79"/>
      <c r="C860" s="79"/>
      <c r="D860" s="79"/>
      <c r="E860" s="79"/>
      <c r="F860" s="79"/>
      <c r="G860" s="855"/>
      <c r="H860" s="855"/>
      <c r="I860" s="855"/>
      <c r="J860" s="79"/>
    </row>
    <row r="861" spans="2:10" x14ac:dyDescent="0.25">
      <c r="B861" s="79"/>
      <c r="C861" s="79"/>
      <c r="D861" s="79"/>
      <c r="E861" s="79"/>
      <c r="F861" s="79"/>
      <c r="G861" s="855"/>
      <c r="H861" s="855"/>
      <c r="I861" s="855"/>
      <c r="J861" s="79"/>
    </row>
    <row r="862" spans="2:10" x14ac:dyDescent="0.25">
      <c r="B862" s="79"/>
      <c r="C862" s="79"/>
      <c r="D862" s="79"/>
      <c r="E862" s="79"/>
      <c r="F862" s="79"/>
      <c r="G862" s="855"/>
      <c r="H862" s="855"/>
      <c r="I862" s="855"/>
      <c r="J862" s="79"/>
    </row>
    <row r="863" spans="2:10" x14ac:dyDescent="0.25">
      <c r="B863" s="79"/>
      <c r="C863" s="79"/>
      <c r="D863" s="79"/>
      <c r="E863" s="79"/>
      <c r="F863" s="79"/>
      <c r="G863" s="855"/>
      <c r="H863" s="855"/>
      <c r="I863" s="855"/>
      <c r="J863" s="79"/>
    </row>
    <row r="864" spans="2:10" x14ac:dyDescent="0.25">
      <c r="B864" s="79"/>
      <c r="C864" s="79"/>
      <c r="D864" s="79"/>
      <c r="E864" s="79"/>
      <c r="F864" s="79"/>
      <c r="G864" s="855"/>
      <c r="H864" s="855"/>
      <c r="I864" s="855"/>
      <c r="J864" s="79"/>
    </row>
    <row r="865" spans="2:10" x14ac:dyDescent="0.25">
      <c r="B865" s="79"/>
      <c r="C865" s="79"/>
      <c r="D865" s="79"/>
      <c r="E865" s="79"/>
      <c r="F865" s="79"/>
      <c r="G865" s="855"/>
      <c r="H865" s="855"/>
      <c r="I865" s="855"/>
      <c r="J865" s="79"/>
    </row>
    <row r="866" spans="2:10" x14ac:dyDescent="0.25">
      <c r="B866" s="79"/>
      <c r="C866" s="79"/>
      <c r="D866" s="79"/>
      <c r="E866" s="79"/>
      <c r="F866" s="79"/>
      <c r="G866" s="855"/>
      <c r="H866" s="855"/>
      <c r="I866" s="855"/>
      <c r="J866" s="79"/>
    </row>
    <row r="867" spans="2:10" x14ac:dyDescent="0.25">
      <c r="B867" s="79"/>
      <c r="C867" s="79"/>
      <c r="D867" s="79"/>
      <c r="E867" s="79"/>
      <c r="F867" s="79"/>
      <c r="G867" s="855"/>
      <c r="H867" s="855"/>
      <c r="I867" s="855"/>
      <c r="J867" s="79"/>
    </row>
    <row r="868" spans="2:10" x14ac:dyDescent="0.25">
      <c r="B868" s="79"/>
      <c r="C868" s="79"/>
      <c r="D868" s="79"/>
      <c r="E868" s="79"/>
      <c r="F868" s="79"/>
      <c r="G868" s="855"/>
      <c r="H868" s="855"/>
      <c r="I868" s="855"/>
      <c r="J868" s="79"/>
    </row>
    <row r="869" spans="2:10" x14ac:dyDescent="0.25">
      <c r="B869" s="79"/>
      <c r="C869" s="79"/>
      <c r="D869" s="79"/>
      <c r="E869" s="79"/>
      <c r="F869" s="79"/>
      <c r="G869" s="855"/>
      <c r="H869" s="855"/>
      <c r="I869" s="855"/>
      <c r="J869" s="79"/>
    </row>
    <row r="870" spans="2:10" x14ac:dyDescent="0.25">
      <c r="B870" s="79"/>
      <c r="C870" s="79"/>
      <c r="D870" s="79"/>
      <c r="E870" s="79"/>
      <c r="F870" s="79"/>
      <c r="G870" s="855"/>
      <c r="H870" s="855"/>
      <c r="I870" s="855"/>
      <c r="J870" s="79"/>
    </row>
    <row r="871" spans="2:10" x14ac:dyDescent="0.25">
      <c r="B871" s="79"/>
      <c r="C871" s="79"/>
      <c r="D871" s="79"/>
      <c r="E871" s="79"/>
      <c r="F871" s="79"/>
      <c r="G871" s="855"/>
      <c r="H871" s="855"/>
      <c r="I871" s="855"/>
      <c r="J871" s="79"/>
    </row>
    <row r="872" spans="2:10" x14ac:dyDescent="0.25">
      <c r="B872" s="79"/>
      <c r="C872" s="79"/>
      <c r="D872" s="79"/>
      <c r="E872" s="79"/>
      <c r="F872" s="79"/>
      <c r="G872" s="855"/>
      <c r="H872" s="855"/>
      <c r="I872" s="855"/>
      <c r="J872" s="79"/>
    </row>
    <row r="873" spans="2:10" x14ac:dyDescent="0.25">
      <c r="B873" s="79"/>
      <c r="C873" s="79"/>
      <c r="D873" s="79"/>
      <c r="E873" s="79"/>
      <c r="F873" s="79"/>
      <c r="G873" s="855"/>
      <c r="H873" s="855"/>
      <c r="I873" s="855"/>
      <c r="J873" s="79"/>
    </row>
    <row r="874" spans="2:10" x14ac:dyDescent="0.25">
      <c r="B874" s="79"/>
      <c r="C874" s="79"/>
      <c r="D874" s="79"/>
      <c r="E874" s="79"/>
      <c r="F874" s="79"/>
      <c r="G874" s="855"/>
      <c r="H874" s="855"/>
      <c r="I874" s="855"/>
      <c r="J874" s="79"/>
    </row>
    <row r="875" spans="2:10" x14ac:dyDescent="0.25">
      <c r="B875" s="79"/>
      <c r="C875" s="79"/>
      <c r="D875" s="79"/>
      <c r="E875" s="79"/>
      <c r="F875" s="79"/>
      <c r="G875" s="855"/>
      <c r="H875" s="855"/>
      <c r="I875" s="855"/>
      <c r="J875" s="79"/>
    </row>
    <row r="876" spans="2:10" x14ac:dyDescent="0.25">
      <c r="B876" s="79"/>
      <c r="C876" s="79"/>
      <c r="D876" s="79"/>
      <c r="E876" s="79"/>
      <c r="F876" s="79"/>
      <c r="G876" s="855"/>
      <c r="H876" s="855"/>
      <c r="I876" s="855"/>
      <c r="J876" s="79"/>
    </row>
    <row r="877" spans="2:10" x14ac:dyDescent="0.25">
      <c r="B877" s="79"/>
      <c r="C877" s="79"/>
      <c r="D877" s="79"/>
      <c r="E877" s="79"/>
      <c r="F877" s="79"/>
      <c r="G877" s="855"/>
      <c r="H877" s="855"/>
      <c r="I877" s="855"/>
      <c r="J877" s="79"/>
    </row>
    <row r="878" spans="2:10" x14ac:dyDescent="0.25">
      <c r="B878" s="79"/>
      <c r="C878" s="79"/>
      <c r="D878" s="79"/>
      <c r="E878" s="79"/>
      <c r="F878" s="79"/>
      <c r="G878" s="855"/>
      <c r="H878" s="855"/>
      <c r="I878" s="855"/>
      <c r="J878" s="79"/>
    </row>
    <row r="879" spans="2:10" x14ac:dyDescent="0.25">
      <c r="B879" s="79"/>
      <c r="C879" s="79"/>
      <c r="D879" s="79"/>
      <c r="E879" s="79"/>
      <c r="F879" s="79"/>
      <c r="G879" s="855"/>
      <c r="H879" s="855"/>
      <c r="I879" s="855"/>
      <c r="J879" s="79"/>
    </row>
    <row r="880" spans="2:10" x14ac:dyDescent="0.25">
      <c r="B880" s="79"/>
      <c r="C880" s="79"/>
      <c r="D880" s="79"/>
      <c r="E880" s="79"/>
      <c r="F880" s="79"/>
      <c r="G880" s="855"/>
      <c r="H880" s="855"/>
      <c r="I880" s="855"/>
      <c r="J880" s="79"/>
    </row>
    <row r="881" spans="2:10" x14ac:dyDescent="0.25">
      <c r="B881" s="79"/>
      <c r="C881" s="79"/>
      <c r="D881" s="79"/>
      <c r="E881" s="79"/>
      <c r="F881" s="79"/>
      <c r="G881" s="855"/>
      <c r="H881" s="855"/>
      <c r="I881" s="855"/>
      <c r="J881" s="79"/>
    </row>
    <row r="882" spans="2:10" x14ac:dyDescent="0.25">
      <c r="B882" s="79"/>
      <c r="C882" s="79"/>
      <c r="D882" s="79"/>
      <c r="E882" s="79"/>
      <c r="F882" s="79"/>
      <c r="G882" s="855"/>
      <c r="H882" s="855"/>
      <c r="I882" s="855"/>
      <c r="J882" s="79"/>
    </row>
    <row r="883" spans="2:10" x14ac:dyDescent="0.25">
      <c r="B883" s="79"/>
      <c r="C883" s="79"/>
      <c r="D883" s="79"/>
      <c r="E883" s="79"/>
      <c r="F883" s="79"/>
      <c r="G883" s="855"/>
      <c r="H883" s="855"/>
      <c r="I883" s="855"/>
      <c r="J883" s="79"/>
    </row>
    <row r="884" spans="2:10" x14ac:dyDescent="0.25">
      <c r="B884" s="79"/>
      <c r="C884" s="79"/>
      <c r="D884" s="79"/>
      <c r="E884" s="79"/>
      <c r="F884" s="79"/>
      <c r="G884" s="855"/>
      <c r="H884" s="855"/>
      <c r="I884" s="855"/>
      <c r="J884" s="79"/>
    </row>
    <row r="885" spans="2:10" x14ac:dyDescent="0.25">
      <c r="B885" s="79"/>
      <c r="C885" s="79"/>
      <c r="D885" s="79"/>
      <c r="E885" s="79"/>
      <c r="F885" s="79"/>
      <c r="G885" s="855"/>
      <c r="H885" s="855"/>
      <c r="I885" s="855"/>
      <c r="J885" s="79"/>
    </row>
    <row r="886" spans="2:10" x14ac:dyDescent="0.25">
      <c r="B886" s="79"/>
      <c r="C886" s="79"/>
      <c r="D886" s="79"/>
      <c r="E886" s="79"/>
      <c r="F886" s="79"/>
      <c r="G886" s="855"/>
      <c r="H886" s="855"/>
      <c r="I886" s="855"/>
      <c r="J886" s="79"/>
    </row>
    <row r="887" spans="2:10" x14ac:dyDescent="0.25">
      <c r="B887" s="79"/>
      <c r="C887" s="79"/>
      <c r="D887" s="79"/>
      <c r="E887" s="79"/>
      <c r="F887" s="79"/>
      <c r="G887" s="855"/>
      <c r="H887" s="855"/>
      <c r="I887" s="855"/>
      <c r="J887" s="79"/>
    </row>
    <row r="888" spans="2:10" x14ac:dyDescent="0.25">
      <c r="B888" s="79"/>
      <c r="C888" s="79"/>
      <c r="D888" s="79"/>
      <c r="E888" s="79"/>
      <c r="F888" s="79"/>
      <c r="G888" s="855"/>
      <c r="H888" s="855"/>
      <c r="I888" s="855"/>
      <c r="J888" s="79"/>
    </row>
    <row r="889" spans="2:10" x14ac:dyDescent="0.25">
      <c r="B889" s="79"/>
      <c r="C889" s="79"/>
      <c r="D889" s="79"/>
      <c r="E889" s="79"/>
      <c r="F889" s="79"/>
      <c r="G889" s="855"/>
      <c r="H889" s="855"/>
      <c r="I889" s="855"/>
      <c r="J889" s="79"/>
    </row>
    <row r="890" spans="2:10" x14ac:dyDescent="0.25">
      <c r="B890" s="79"/>
      <c r="C890" s="79"/>
      <c r="D890" s="79"/>
      <c r="E890" s="79"/>
      <c r="F890" s="79"/>
      <c r="G890" s="855"/>
      <c r="H890" s="855"/>
      <c r="I890" s="855"/>
      <c r="J890" s="79"/>
    </row>
    <row r="891" spans="2:10" x14ac:dyDescent="0.25">
      <c r="B891" s="79"/>
      <c r="C891" s="79"/>
      <c r="D891" s="79"/>
      <c r="E891" s="79"/>
      <c r="F891" s="79"/>
      <c r="G891" s="855"/>
      <c r="H891" s="855"/>
      <c r="I891" s="855"/>
      <c r="J891" s="79"/>
    </row>
    <row r="892" spans="2:10" x14ac:dyDescent="0.25">
      <c r="B892" s="79"/>
      <c r="C892" s="79"/>
      <c r="D892" s="79"/>
      <c r="E892" s="79"/>
      <c r="F892" s="79"/>
      <c r="G892" s="855"/>
      <c r="H892" s="855"/>
      <c r="I892" s="855"/>
      <c r="J892" s="79"/>
    </row>
    <row r="893" spans="2:10" x14ac:dyDescent="0.25">
      <c r="B893" s="79"/>
      <c r="C893" s="79"/>
      <c r="D893" s="79"/>
      <c r="E893" s="79"/>
      <c r="F893" s="79"/>
      <c r="G893" s="855"/>
      <c r="H893" s="855"/>
      <c r="I893" s="855"/>
      <c r="J893" s="79"/>
    </row>
    <row r="894" spans="2:10" x14ac:dyDescent="0.25">
      <c r="B894" s="79"/>
      <c r="C894" s="79"/>
      <c r="D894" s="79"/>
      <c r="E894" s="79"/>
      <c r="F894" s="79"/>
      <c r="G894" s="855"/>
      <c r="H894" s="855"/>
      <c r="I894" s="855"/>
      <c r="J894" s="79"/>
    </row>
    <row r="895" spans="2:10" x14ac:dyDescent="0.25">
      <c r="B895" s="79"/>
      <c r="C895" s="79"/>
      <c r="D895" s="79"/>
      <c r="E895" s="79"/>
      <c r="F895" s="79"/>
      <c r="G895" s="855"/>
      <c r="H895" s="855"/>
      <c r="I895" s="855"/>
      <c r="J895" s="79"/>
    </row>
    <row r="896" spans="2:10" x14ac:dyDescent="0.25">
      <c r="B896" s="79"/>
      <c r="C896" s="79"/>
      <c r="D896" s="79"/>
      <c r="E896" s="79"/>
      <c r="F896" s="79"/>
      <c r="G896" s="855"/>
      <c r="H896" s="855"/>
      <c r="I896" s="855"/>
      <c r="J896" s="79"/>
    </row>
    <row r="897" spans="2:10" x14ac:dyDescent="0.25">
      <c r="B897" s="79"/>
      <c r="C897" s="79"/>
      <c r="D897" s="79"/>
      <c r="E897" s="79"/>
      <c r="F897" s="79"/>
      <c r="G897" s="855"/>
      <c r="H897" s="855"/>
      <c r="I897" s="855"/>
      <c r="J897" s="79"/>
    </row>
    <row r="898" spans="2:10" x14ac:dyDescent="0.25">
      <c r="B898" s="79"/>
      <c r="C898" s="79"/>
      <c r="D898" s="79"/>
      <c r="E898" s="79"/>
      <c r="F898" s="79"/>
      <c r="G898" s="855"/>
      <c r="H898" s="855"/>
      <c r="I898" s="855"/>
      <c r="J898" s="79"/>
    </row>
    <row r="899" spans="2:10" x14ac:dyDescent="0.25">
      <c r="B899" s="79"/>
      <c r="C899" s="79"/>
      <c r="D899" s="79"/>
      <c r="E899" s="79"/>
      <c r="F899" s="79"/>
      <c r="G899" s="855"/>
      <c r="H899" s="855"/>
      <c r="I899" s="855"/>
      <c r="J899" s="79"/>
    </row>
    <row r="900" spans="2:10" x14ac:dyDescent="0.25">
      <c r="B900" s="79"/>
      <c r="C900" s="79"/>
      <c r="D900" s="79"/>
      <c r="E900" s="79"/>
      <c r="F900" s="79"/>
      <c r="G900" s="855"/>
      <c r="H900" s="855"/>
      <c r="I900" s="855"/>
      <c r="J900" s="79"/>
    </row>
    <row r="901" spans="2:10" x14ac:dyDescent="0.25">
      <c r="B901" s="79"/>
      <c r="C901" s="79"/>
      <c r="D901" s="79"/>
      <c r="E901" s="79"/>
      <c r="F901" s="79"/>
      <c r="G901" s="855"/>
      <c r="H901" s="855"/>
      <c r="I901" s="855"/>
      <c r="J901" s="79"/>
    </row>
    <row r="902" spans="2:10" x14ac:dyDescent="0.25">
      <c r="B902" s="79"/>
      <c r="C902" s="79"/>
      <c r="D902" s="79"/>
      <c r="E902" s="79"/>
      <c r="F902" s="79"/>
      <c r="G902" s="855"/>
      <c r="H902" s="855"/>
      <c r="I902" s="855"/>
      <c r="J902" s="79"/>
    </row>
    <row r="903" spans="2:10" x14ac:dyDescent="0.25">
      <c r="B903" s="79"/>
      <c r="C903" s="79"/>
      <c r="D903" s="79"/>
      <c r="E903" s="79"/>
      <c r="F903" s="79"/>
      <c r="G903" s="855"/>
      <c r="H903" s="855"/>
      <c r="I903" s="855"/>
      <c r="J903" s="79"/>
    </row>
    <row r="904" spans="2:10" x14ac:dyDescent="0.25">
      <c r="B904" s="79"/>
      <c r="C904" s="79"/>
      <c r="D904" s="79"/>
      <c r="E904" s="79"/>
      <c r="F904" s="79"/>
      <c r="G904" s="855"/>
      <c r="H904" s="855"/>
      <c r="I904" s="855"/>
      <c r="J904" s="79"/>
    </row>
    <row r="905" spans="2:10" x14ac:dyDescent="0.25">
      <c r="B905" s="79"/>
      <c r="C905" s="79"/>
      <c r="D905" s="79"/>
      <c r="E905" s="79"/>
      <c r="F905" s="79"/>
      <c r="G905" s="855"/>
      <c r="H905" s="855"/>
      <c r="I905" s="855"/>
      <c r="J905" s="79"/>
    </row>
    <row r="906" spans="2:10" x14ac:dyDescent="0.25">
      <c r="B906" s="79"/>
      <c r="C906" s="79"/>
      <c r="D906" s="79"/>
      <c r="E906" s="79"/>
      <c r="F906" s="79"/>
      <c r="G906" s="855"/>
      <c r="H906" s="855"/>
      <c r="I906" s="855"/>
      <c r="J906" s="79"/>
    </row>
    <row r="907" spans="2:10" x14ac:dyDescent="0.25">
      <c r="B907" s="79"/>
      <c r="C907" s="79"/>
      <c r="D907" s="79"/>
      <c r="E907" s="79"/>
      <c r="F907" s="79"/>
      <c r="G907" s="855"/>
      <c r="H907" s="855"/>
      <c r="I907" s="855"/>
      <c r="J907" s="79"/>
    </row>
    <row r="908" spans="2:10" x14ac:dyDescent="0.25">
      <c r="B908" s="79"/>
      <c r="C908" s="79"/>
      <c r="D908" s="79"/>
      <c r="E908" s="79"/>
      <c r="F908" s="79"/>
      <c r="G908" s="855"/>
      <c r="H908" s="855"/>
      <c r="I908" s="855"/>
      <c r="J908" s="79"/>
    </row>
    <row r="909" spans="2:10" x14ac:dyDescent="0.25">
      <c r="B909" s="79"/>
      <c r="C909" s="79"/>
      <c r="D909" s="79"/>
      <c r="E909" s="79"/>
      <c r="F909" s="79"/>
      <c r="G909" s="855"/>
      <c r="H909" s="855"/>
      <c r="I909" s="855"/>
      <c r="J909" s="79"/>
    </row>
    <row r="910" spans="2:10" x14ac:dyDescent="0.25">
      <c r="B910" s="79"/>
      <c r="C910" s="79"/>
      <c r="D910" s="79"/>
      <c r="E910" s="79"/>
      <c r="F910" s="79"/>
      <c r="G910" s="855"/>
      <c r="H910" s="855"/>
      <c r="I910" s="855"/>
      <c r="J910" s="79"/>
    </row>
    <row r="911" spans="2:10" x14ac:dyDescent="0.25">
      <c r="B911" s="79"/>
      <c r="C911" s="79"/>
      <c r="D911" s="79"/>
      <c r="E911" s="79"/>
      <c r="F911" s="79"/>
      <c r="G911" s="855"/>
      <c r="H911" s="855"/>
      <c r="I911" s="855"/>
      <c r="J911" s="79"/>
    </row>
    <row r="912" spans="2:10" x14ac:dyDescent="0.25">
      <c r="B912" s="79"/>
      <c r="C912" s="79"/>
      <c r="D912" s="79"/>
      <c r="E912" s="79"/>
      <c r="F912" s="79"/>
      <c r="G912" s="855"/>
      <c r="H912" s="855"/>
      <c r="I912" s="855"/>
      <c r="J912" s="79"/>
    </row>
    <row r="913" spans="2:10" x14ac:dyDescent="0.25">
      <c r="B913" s="79"/>
      <c r="C913" s="79"/>
      <c r="D913" s="79"/>
      <c r="E913" s="79"/>
      <c r="F913" s="79"/>
      <c r="G913" s="855"/>
      <c r="H913" s="855"/>
      <c r="I913" s="855"/>
      <c r="J913" s="79"/>
    </row>
    <row r="914" spans="2:10" x14ac:dyDescent="0.25">
      <c r="B914" s="79"/>
      <c r="C914" s="79"/>
      <c r="D914" s="79"/>
      <c r="E914" s="79"/>
      <c r="F914" s="79"/>
      <c r="G914" s="855"/>
      <c r="H914" s="855"/>
      <c r="I914" s="855"/>
      <c r="J914" s="79"/>
    </row>
    <row r="915" spans="2:10" x14ac:dyDescent="0.25">
      <c r="B915" s="79"/>
      <c r="C915" s="79"/>
      <c r="D915" s="79"/>
      <c r="E915" s="79"/>
      <c r="F915" s="79"/>
      <c r="G915" s="855"/>
      <c r="H915" s="855"/>
      <c r="I915" s="855"/>
      <c r="J915" s="79"/>
    </row>
    <row r="916" spans="2:10" x14ac:dyDescent="0.25">
      <c r="B916" s="79"/>
      <c r="C916" s="79"/>
      <c r="D916" s="79"/>
      <c r="E916" s="79"/>
      <c r="F916" s="79"/>
      <c r="G916" s="855"/>
      <c r="H916" s="855"/>
      <c r="I916" s="855"/>
      <c r="J916" s="79"/>
    </row>
    <row r="917" spans="2:10" x14ac:dyDescent="0.25">
      <c r="B917" s="79"/>
      <c r="C917" s="79"/>
      <c r="D917" s="79"/>
      <c r="E917" s="79"/>
      <c r="F917" s="79"/>
      <c r="G917" s="855"/>
      <c r="H917" s="855"/>
      <c r="I917" s="855"/>
      <c r="J917" s="79"/>
    </row>
    <row r="918" spans="2:10" x14ac:dyDescent="0.25">
      <c r="B918" s="79"/>
      <c r="C918" s="79"/>
      <c r="D918" s="79"/>
      <c r="E918" s="79"/>
      <c r="F918" s="79"/>
      <c r="G918" s="855"/>
      <c r="H918" s="855"/>
      <c r="I918" s="855"/>
      <c r="J918" s="79"/>
    </row>
    <row r="919" spans="2:10" x14ac:dyDescent="0.25">
      <c r="B919" s="79"/>
      <c r="C919" s="79"/>
      <c r="D919" s="79"/>
      <c r="E919" s="79"/>
      <c r="F919" s="79"/>
      <c r="G919" s="855"/>
      <c r="H919" s="855"/>
      <c r="I919" s="855"/>
      <c r="J919" s="79"/>
    </row>
    <row r="920" spans="2:10" x14ac:dyDescent="0.25">
      <c r="B920" s="79"/>
      <c r="C920" s="79"/>
      <c r="D920" s="79"/>
      <c r="E920" s="79"/>
      <c r="F920" s="79"/>
      <c r="G920" s="855"/>
      <c r="H920" s="855"/>
      <c r="I920" s="855"/>
      <c r="J920" s="79"/>
    </row>
    <row r="921" spans="2:10" x14ac:dyDescent="0.25">
      <c r="B921" s="79"/>
      <c r="C921" s="79"/>
      <c r="D921" s="79"/>
      <c r="E921" s="79"/>
      <c r="F921" s="79"/>
      <c r="G921" s="855"/>
      <c r="H921" s="855"/>
      <c r="I921" s="855"/>
      <c r="J921" s="79"/>
    </row>
    <row r="922" spans="2:10" x14ac:dyDescent="0.25">
      <c r="B922" s="79"/>
      <c r="C922" s="79"/>
      <c r="D922" s="79"/>
      <c r="E922" s="79"/>
      <c r="F922" s="79"/>
      <c r="G922" s="855"/>
      <c r="H922" s="855"/>
      <c r="I922" s="855"/>
      <c r="J922" s="79"/>
    </row>
    <row r="923" spans="2:10" x14ac:dyDescent="0.25">
      <c r="B923" s="79"/>
      <c r="C923" s="79"/>
      <c r="D923" s="79"/>
      <c r="E923" s="79"/>
      <c r="F923" s="79"/>
      <c r="G923" s="855"/>
      <c r="H923" s="855"/>
      <c r="I923" s="855"/>
      <c r="J923" s="79"/>
    </row>
    <row r="924" spans="2:10" x14ac:dyDescent="0.25">
      <c r="B924" s="79"/>
      <c r="C924" s="79"/>
      <c r="D924" s="79"/>
      <c r="E924" s="79"/>
      <c r="F924" s="79"/>
      <c r="G924" s="855"/>
      <c r="H924" s="855"/>
      <c r="I924" s="855"/>
      <c r="J924" s="79"/>
    </row>
    <row r="925" spans="2:10" x14ac:dyDescent="0.25">
      <c r="B925" s="79"/>
      <c r="C925" s="79"/>
      <c r="D925" s="79"/>
      <c r="E925" s="79"/>
      <c r="F925" s="79"/>
      <c r="G925" s="855"/>
      <c r="H925" s="855"/>
      <c r="I925" s="855"/>
      <c r="J925" s="79"/>
    </row>
    <row r="926" spans="2:10" x14ac:dyDescent="0.25">
      <c r="B926" s="79"/>
      <c r="C926" s="79"/>
      <c r="D926" s="79"/>
      <c r="E926" s="79"/>
      <c r="F926" s="79"/>
      <c r="G926" s="855"/>
      <c r="H926" s="855"/>
      <c r="I926" s="855"/>
      <c r="J926" s="79"/>
    </row>
    <row r="927" spans="2:10" x14ac:dyDescent="0.25">
      <c r="B927" s="79"/>
      <c r="C927" s="79"/>
      <c r="D927" s="79"/>
      <c r="E927" s="79"/>
      <c r="F927" s="79"/>
      <c r="G927" s="855"/>
      <c r="H927" s="855"/>
      <c r="I927" s="855"/>
      <c r="J927" s="79"/>
    </row>
    <row r="928" spans="2:10" x14ac:dyDescent="0.25">
      <c r="B928" s="79"/>
      <c r="C928" s="79"/>
      <c r="D928" s="79"/>
      <c r="E928" s="79"/>
      <c r="F928" s="79"/>
      <c r="G928" s="855"/>
      <c r="H928" s="855"/>
      <c r="I928" s="855"/>
      <c r="J928" s="79"/>
    </row>
    <row r="929" spans="2:10" x14ac:dyDescent="0.25">
      <c r="B929" s="79"/>
      <c r="C929" s="79"/>
      <c r="D929" s="79"/>
      <c r="E929" s="79"/>
      <c r="F929" s="79"/>
      <c r="G929" s="855"/>
      <c r="H929" s="855"/>
      <c r="I929" s="855"/>
      <c r="J929" s="79"/>
    </row>
    <row r="930" spans="2:10" x14ac:dyDescent="0.25">
      <c r="B930" s="79"/>
      <c r="C930" s="79"/>
      <c r="D930" s="79"/>
      <c r="E930" s="79"/>
      <c r="F930" s="79"/>
      <c r="G930" s="855"/>
      <c r="H930" s="855"/>
      <c r="I930" s="855"/>
      <c r="J930" s="79"/>
    </row>
    <row r="931" spans="2:10" x14ac:dyDescent="0.25">
      <c r="B931" s="79"/>
      <c r="C931" s="79"/>
      <c r="D931" s="79"/>
      <c r="E931" s="79"/>
      <c r="F931" s="79"/>
      <c r="G931" s="855"/>
      <c r="H931" s="855"/>
      <c r="I931" s="855"/>
      <c r="J931" s="79"/>
    </row>
    <row r="932" spans="2:10" x14ac:dyDescent="0.25">
      <c r="B932" s="79"/>
      <c r="C932" s="79"/>
      <c r="D932" s="79"/>
      <c r="E932" s="79"/>
      <c r="F932" s="79"/>
      <c r="G932" s="855"/>
      <c r="H932" s="855"/>
      <c r="I932" s="855"/>
      <c r="J932" s="79"/>
    </row>
    <row r="933" spans="2:10" x14ac:dyDescent="0.25">
      <c r="B933" s="79"/>
      <c r="C933" s="79"/>
      <c r="D933" s="79"/>
      <c r="E933" s="79"/>
      <c r="F933" s="79"/>
      <c r="G933" s="855"/>
      <c r="H933" s="855"/>
      <c r="I933" s="855"/>
      <c r="J933" s="79"/>
    </row>
    <row r="934" spans="2:10" x14ac:dyDescent="0.25">
      <c r="B934" s="79"/>
      <c r="C934" s="79"/>
      <c r="D934" s="79"/>
      <c r="E934" s="79"/>
      <c r="F934" s="79"/>
      <c r="G934" s="855"/>
      <c r="H934" s="855"/>
      <c r="I934" s="855"/>
      <c r="J934" s="79"/>
    </row>
    <row r="935" spans="2:10" x14ac:dyDescent="0.25">
      <c r="B935" s="79"/>
      <c r="C935" s="79"/>
      <c r="D935" s="79"/>
      <c r="E935" s="79"/>
      <c r="F935" s="79"/>
      <c r="G935" s="855"/>
      <c r="H935" s="855"/>
      <c r="I935" s="855"/>
      <c r="J935" s="79"/>
    </row>
    <row r="936" spans="2:10" x14ac:dyDescent="0.25">
      <c r="B936" s="79"/>
      <c r="C936" s="79"/>
      <c r="D936" s="79"/>
      <c r="E936" s="79"/>
      <c r="F936" s="79"/>
      <c r="G936" s="855"/>
      <c r="H936" s="855"/>
      <c r="I936" s="855"/>
      <c r="J936" s="79"/>
    </row>
    <row r="937" spans="2:10" x14ac:dyDescent="0.25">
      <c r="B937" s="79"/>
      <c r="C937" s="79"/>
      <c r="D937" s="79"/>
      <c r="E937" s="79"/>
      <c r="F937" s="79"/>
      <c r="G937" s="855"/>
      <c r="H937" s="855"/>
      <c r="I937" s="855"/>
      <c r="J937" s="79"/>
    </row>
    <row r="938" spans="2:10" x14ac:dyDescent="0.25">
      <c r="B938" s="79"/>
      <c r="C938" s="79"/>
      <c r="D938" s="79"/>
      <c r="E938" s="79"/>
      <c r="F938" s="79"/>
      <c r="G938" s="855"/>
      <c r="H938" s="855"/>
      <c r="I938" s="855"/>
      <c r="J938" s="79"/>
    </row>
    <row r="939" spans="2:10" x14ac:dyDescent="0.25">
      <c r="B939" s="79"/>
      <c r="C939" s="79"/>
      <c r="D939" s="79"/>
      <c r="E939" s="79"/>
      <c r="F939" s="79"/>
      <c r="G939" s="855"/>
      <c r="H939" s="855"/>
      <c r="I939" s="855"/>
      <c r="J939" s="79"/>
    </row>
    <row r="940" spans="2:10" x14ac:dyDescent="0.25">
      <c r="B940" s="79"/>
      <c r="C940" s="79"/>
      <c r="D940" s="79"/>
      <c r="E940" s="79"/>
      <c r="F940" s="79"/>
      <c r="G940" s="855"/>
      <c r="H940" s="855"/>
      <c r="I940" s="855"/>
      <c r="J940" s="79"/>
    </row>
    <row r="941" spans="2:10" x14ac:dyDescent="0.25">
      <c r="B941" s="79"/>
      <c r="C941" s="79"/>
      <c r="D941" s="79"/>
      <c r="E941" s="79"/>
      <c r="F941" s="79"/>
      <c r="G941" s="855"/>
      <c r="H941" s="855"/>
      <c r="I941" s="855"/>
      <c r="J941" s="79"/>
    </row>
    <row r="942" spans="2:10" x14ac:dyDescent="0.25">
      <c r="B942" s="79"/>
      <c r="C942" s="79"/>
      <c r="D942" s="79"/>
      <c r="E942" s="79"/>
      <c r="F942" s="79"/>
      <c r="G942" s="855"/>
      <c r="H942" s="855"/>
      <c r="I942" s="855"/>
      <c r="J942" s="79"/>
    </row>
    <row r="943" spans="2:10" x14ac:dyDescent="0.25">
      <c r="B943" s="79"/>
      <c r="C943" s="79"/>
      <c r="D943" s="79"/>
      <c r="E943" s="79"/>
      <c r="F943" s="79"/>
      <c r="G943" s="855"/>
      <c r="H943" s="855"/>
      <c r="I943" s="855"/>
      <c r="J943" s="79"/>
    </row>
    <row r="944" spans="2:10" x14ac:dyDescent="0.25">
      <c r="B944" s="79"/>
      <c r="C944" s="79"/>
      <c r="D944" s="79"/>
      <c r="E944" s="79"/>
      <c r="F944" s="79"/>
      <c r="G944" s="855"/>
      <c r="H944" s="855"/>
      <c r="I944" s="855"/>
      <c r="J944" s="79"/>
    </row>
    <row r="945" spans="2:10" x14ac:dyDescent="0.25">
      <c r="B945" s="79"/>
      <c r="C945" s="79"/>
      <c r="D945" s="79"/>
      <c r="E945" s="79"/>
      <c r="F945" s="79"/>
      <c r="G945" s="855"/>
      <c r="H945" s="855"/>
      <c r="I945" s="855"/>
      <c r="J945" s="79"/>
    </row>
    <row r="946" spans="2:10" x14ac:dyDescent="0.25">
      <c r="B946" s="79"/>
      <c r="C946" s="79"/>
      <c r="D946" s="79"/>
      <c r="E946" s="79"/>
      <c r="F946" s="79"/>
      <c r="G946" s="855"/>
      <c r="H946" s="855"/>
      <c r="I946" s="855"/>
      <c r="J946" s="79"/>
    </row>
    <row r="947" spans="2:10" x14ac:dyDescent="0.25">
      <c r="B947" s="79"/>
      <c r="C947" s="79"/>
      <c r="D947" s="79"/>
      <c r="E947" s="79"/>
      <c r="F947" s="79"/>
      <c r="G947" s="855"/>
      <c r="H947" s="855"/>
      <c r="I947" s="855"/>
      <c r="J947" s="79"/>
    </row>
    <row r="948" spans="2:10" x14ac:dyDescent="0.25">
      <c r="B948" s="79"/>
      <c r="C948" s="79"/>
      <c r="D948" s="79"/>
      <c r="E948" s="79"/>
      <c r="F948" s="79"/>
      <c r="G948" s="855"/>
      <c r="H948" s="855"/>
      <c r="I948" s="855"/>
      <c r="J948" s="79"/>
    </row>
    <row r="949" spans="2:10" x14ac:dyDescent="0.25">
      <c r="B949" s="79"/>
      <c r="C949" s="79"/>
      <c r="D949" s="79"/>
      <c r="E949" s="79"/>
      <c r="F949" s="79"/>
      <c r="G949" s="855"/>
      <c r="H949" s="855"/>
      <c r="I949" s="855"/>
      <c r="J949" s="79"/>
    </row>
    <row r="950" spans="2:10" x14ac:dyDescent="0.25">
      <c r="B950" s="79"/>
      <c r="C950" s="79"/>
      <c r="D950" s="79"/>
      <c r="E950" s="79"/>
      <c r="F950" s="79"/>
      <c r="G950" s="855"/>
      <c r="H950" s="855"/>
      <c r="I950" s="855"/>
      <c r="J950" s="79"/>
    </row>
    <row r="951" spans="2:10" x14ac:dyDescent="0.25">
      <c r="B951" s="79"/>
      <c r="C951" s="79"/>
      <c r="D951" s="79"/>
      <c r="E951" s="79"/>
      <c r="F951" s="79"/>
      <c r="G951" s="855"/>
      <c r="H951" s="855"/>
      <c r="I951" s="855"/>
      <c r="J951" s="79"/>
    </row>
    <row r="952" spans="2:10" x14ac:dyDescent="0.25">
      <c r="B952" s="79"/>
      <c r="C952" s="79"/>
      <c r="D952" s="79"/>
      <c r="E952" s="79"/>
      <c r="F952" s="79"/>
      <c r="G952" s="855"/>
      <c r="H952" s="855"/>
      <c r="I952" s="855"/>
      <c r="J952" s="79"/>
    </row>
    <row r="953" spans="2:10" x14ac:dyDescent="0.25">
      <c r="B953" s="79"/>
      <c r="C953" s="79"/>
      <c r="D953" s="79"/>
      <c r="E953" s="79"/>
      <c r="F953" s="79"/>
      <c r="G953" s="855"/>
      <c r="H953" s="855"/>
      <c r="I953" s="855"/>
      <c r="J953" s="79"/>
    </row>
    <row r="954" spans="2:10" x14ac:dyDescent="0.25">
      <c r="B954" s="79"/>
      <c r="C954" s="79"/>
      <c r="D954" s="79"/>
      <c r="E954" s="79"/>
      <c r="F954" s="79"/>
      <c r="G954" s="855"/>
      <c r="H954" s="855"/>
      <c r="I954" s="855"/>
      <c r="J954" s="79"/>
    </row>
    <row r="955" spans="2:10" x14ac:dyDescent="0.25">
      <c r="B955" s="79"/>
      <c r="C955" s="79"/>
      <c r="D955" s="79"/>
      <c r="E955" s="79"/>
      <c r="F955" s="79"/>
      <c r="G955" s="855"/>
      <c r="H955" s="855"/>
      <c r="I955" s="855"/>
      <c r="J955" s="79"/>
    </row>
    <row r="956" spans="2:10" x14ac:dyDescent="0.25">
      <c r="B956" s="79"/>
      <c r="C956" s="79"/>
      <c r="D956" s="79"/>
      <c r="E956" s="79"/>
      <c r="F956" s="79"/>
      <c r="G956" s="855"/>
      <c r="H956" s="855"/>
      <c r="I956" s="855"/>
      <c r="J956" s="79"/>
    </row>
    <row r="957" spans="2:10" x14ac:dyDescent="0.25">
      <c r="B957" s="79"/>
      <c r="C957" s="79"/>
      <c r="D957" s="79"/>
      <c r="E957" s="79"/>
      <c r="F957" s="79"/>
      <c r="G957" s="855"/>
      <c r="H957" s="855"/>
      <c r="I957" s="855"/>
      <c r="J957" s="79"/>
    </row>
    <row r="958" spans="2:10" x14ac:dyDescent="0.25">
      <c r="B958" s="79"/>
      <c r="C958" s="79"/>
      <c r="D958" s="79"/>
      <c r="E958" s="79"/>
      <c r="F958" s="79"/>
      <c r="G958" s="855"/>
      <c r="H958" s="855"/>
      <c r="I958" s="855"/>
      <c r="J958" s="79"/>
    </row>
    <row r="959" spans="2:10" x14ac:dyDescent="0.25">
      <c r="B959" s="79"/>
      <c r="C959" s="79"/>
      <c r="D959" s="79"/>
      <c r="E959" s="79"/>
      <c r="F959" s="79"/>
      <c r="G959" s="855"/>
      <c r="H959" s="855"/>
      <c r="I959" s="855"/>
      <c r="J959" s="79"/>
    </row>
    <row r="960" spans="2:10" x14ac:dyDescent="0.25">
      <c r="B960" s="79"/>
      <c r="C960" s="79"/>
      <c r="D960" s="79"/>
      <c r="E960" s="79"/>
      <c r="F960" s="79"/>
      <c r="G960" s="855"/>
      <c r="H960" s="855"/>
      <c r="I960" s="855"/>
      <c r="J960" s="79"/>
    </row>
    <row r="961" spans="2:10" x14ac:dyDescent="0.25">
      <c r="B961" s="79"/>
      <c r="C961" s="79"/>
      <c r="D961" s="79"/>
      <c r="E961" s="79"/>
      <c r="F961" s="79"/>
      <c r="G961" s="855"/>
      <c r="H961" s="855"/>
      <c r="I961" s="855"/>
      <c r="J961" s="79"/>
    </row>
    <row r="962" spans="2:10" x14ac:dyDescent="0.25">
      <c r="B962" s="79"/>
      <c r="C962" s="79"/>
      <c r="D962" s="79"/>
      <c r="E962" s="79"/>
      <c r="F962" s="79"/>
      <c r="G962" s="855"/>
      <c r="H962" s="855"/>
      <c r="I962" s="855"/>
      <c r="J962" s="79"/>
    </row>
    <row r="963" spans="2:10" x14ac:dyDescent="0.25">
      <c r="B963" s="79"/>
      <c r="C963" s="79"/>
      <c r="D963" s="79"/>
      <c r="E963" s="79"/>
      <c r="F963" s="79"/>
      <c r="G963" s="855"/>
      <c r="H963" s="855"/>
      <c r="I963" s="855"/>
      <c r="J963" s="79"/>
    </row>
    <row r="964" spans="2:10" x14ac:dyDescent="0.25">
      <c r="B964" s="79"/>
      <c r="C964" s="79"/>
      <c r="D964" s="79"/>
      <c r="E964" s="79"/>
      <c r="F964" s="79"/>
      <c r="G964" s="855"/>
      <c r="H964" s="855"/>
      <c r="I964" s="855"/>
      <c r="J964" s="79"/>
    </row>
    <row r="965" spans="2:10" x14ac:dyDescent="0.25">
      <c r="B965" s="79"/>
      <c r="C965" s="79"/>
      <c r="D965" s="79"/>
      <c r="E965" s="79"/>
      <c r="F965" s="79"/>
      <c r="G965" s="855"/>
      <c r="H965" s="855"/>
      <c r="I965" s="855"/>
      <c r="J965" s="79"/>
    </row>
    <row r="966" spans="2:10" x14ac:dyDescent="0.25">
      <c r="B966" s="79"/>
      <c r="C966" s="79"/>
      <c r="D966" s="79"/>
      <c r="E966" s="79"/>
      <c r="F966" s="79"/>
      <c r="G966" s="855"/>
      <c r="H966" s="855"/>
      <c r="I966" s="855"/>
      <c r="J966" s="79"/>
    </row>
    <row r="967" spans="2:10" x14ac:dyDescent="0.25">
      <c r="B967" s="79"/>
      <c r="C967" s="79"/>
      <c r="D967" s="79"/>
      <c r="E967" s="79"/>
      <c r="F967" s="79"/>
      <c r="G967" s="855"/>
      <c r="H967" s="855"/>
      <c r="I967" s="855"/>
      <c r="J967" s="79"/>
    </row>
    <row r="968" spans="2:10" x14ac:dyDescent="0.25">
      <c r="B968" s="79"/>
      <c r="C968" s="79"/>
      <c r="D968" s="79"/>
      <c r="E968" s="79"/>
      <c r="F968" s="79"/>
      <c r="G968" s="855"/>
      <c r="H968" s="855"/>
      <c r="I968" s="855"/>
      <c r="J968" s="79"/>
    </row>
    <row r="969" spans="2:10" x14ac:dyDescent="0.25">
      <c r="B969" s="79"/>
      <c r="C969" s="79"/>
      <c r="D969" s="79"/>
      <c r="E969" s="79"/>
      <c r="F969" s="79"/>
      <c r="G969" s="855"/>
      <c r="H969" s="855"/>
      <c r="I969" s="855"/>
      <c r="J969" s="79"/>
    </row>
    <row r="970" spans="2:10" x14ac:dyDescent="0.25">
      <c r="B970" s="79"/>
      <c r="C970" s="79"/>
      <c r="D970" s="79"/>
      <c r="E970" s="79"/>
      <c r="F970" s="79"/>
      <c r="G970" s="855"/>
      <c r="H970" s="855"/>
      <c r="I970" s="855"/>
      <c r="J970" s="79"/>
    </row>
    <row r="971" spans="2:10" x14ac:dyDescent="0.25">
      <c r="B971" s="79"/>
      <c r="C971" s="79"/>
      <c r="D971" s="79"/>
      <c r="E971" s="79"/>
      <c r="F971" s="79"/>
      <c r="G971" s="855"/>
      <c r="H971" s="855"/>
      <c r="I971" s="855"/>
      <c r="J971" s="79"/>
    </row>
    <row r="972" spans="2:10" x14ac:dyDescent="0.25">
      <c r="B972" s="79"/>
      <c r="C972" s="79"/>
      <c r="D972" s="79"/>
      <c r="E972" s="79"/>
      <c r="F972" s="79"/>
      <c r="G972" s="855"/>
      <c r="H972" s="855"/>
      <c r="I972" s="855"/>
      <c r="J972" s="79"/>
    </row>
    <row r="973" spans="2:10" x14ac:dyDescent="0.25">
      <c r="B973" s="79"/>
      <c r="C973" s="79"/>
      <c r="D973" s="79"/>
      <c r="E973" s="79"/>
      <c r="F973" s="79"/>
      <c r="G973" s="855"/>
      <c r="H973" s="855"/>
      <c r="I973" s="855"/>
      <c r="J973" s="79"/>
    </row>
    <row r="974" spans="2:10" x14ac:dyDescent="0.25">
      <c r="B974" s="79"/>
      <c r="C974" s="79"/>
      <c r="D974" s="79"/>
      <c r="E974" s="79"/>
      <c r="F974" s="79"/>
      <c r="G974" s="855"/>
      <c r="H974" s="855"/>
      <c r="I974" s="855"/>
      <c r="J974" s="79"/>
    </row>
    <row r="975" spans="2:10" x14ac:dyDescent="0.25">
      <c r="B975" s="79"/>
      <c r="C975" s="79"/>
      <c r="D975" s="79"/>
      <c r="E975" s="79"/>
      <c r="F975" s="79"/>
      <c r="G975" s="855"/>
      <c r="H975" s="855"/>
      <c r="I975" s="855"/>
      <c r="J975" s="79"/>
    </row>
    <row r="976" spans="2:10" x14ac:dyDescent="0.25">
      <c r="B976" s="79"/>
      <c r="C976" s="79"/>
      <c r="D976" s="79"/>
      <c r="E976" s="79"/>
      <c r="F976" s="79"/>
      <c r="G976" s="855"/>
      <c r="H976" s="855"/>
      <c r="I976" s="855"/>
      <c r="J976" s="79"/>
    </row>
    <row r="977" spans="2:10" x14ac:dyDescent="0.25">
      <c r="B977" s="79"/>
      <c r="C977" s="79"/>
      <c r="D977" s="79"/>
      <c r="E977" s="79"/>
      <c r="F977" s="79"/>
      <c r="G977" s="855"/>
      <c r="H977" s="855"/>
      <c r="I977" s="855"/>
      <c r="J977" s="79"/>
    </row>
    <row r="978" spans="2:10" x14ac:dyDescent="0.25">
      <c r="B978" s="79"/>
      <c r="C978" s="79"/>
      <c r="D978" s="79"/>
      <c r="E978" s="79"/>
      <c r="F978" s="79"/>
      <c r="G978" s="855"/>
      <c r="H978" s="855"/>
      <c r="I978" s="855"/>
      <c r="J978" s="79"/>
    </row>
    <row r="979" spans="2:10" x14ac:dyDescent="0.25">
      <c r="B979" s="79"/>
      <c r="C979" s="79"/>
      <c r="D979" s="79"/>
      <c r="E979" s="79"/>
      <c r="F979" s="79"/>
      <c r="G979" s="855"/>
      <c r="H979" s="855"/>
      <c r="I979" s="855"/>
      <c r="J979" s="79"/>
    </row>
    <row r="980" spans="2:10" x14ac:dyDescent="0.25">
      <c r="B980" s="79"/>
      <c r="C980" s="79"/>
      <c r="D980" s="79"/>
      <c r="E980" s="79"/>
      <c r="F980" s="79"/>
      <c r="G980" s="855"/>
      <c r="H980" s="855"/>
      <c r="I980" s="855"/>
      <c r="J980" s="79"/>
    </row>
    <row r="981" spans="2:10" x14ac:dyDescent="0.25">
      <c r="B981" s="79"/>
      <c r="C981" s="79"/>
      <c r="D981" s="79"/>
      <c r="E981" s="79"/>
      <c r="F981" s="79"/>
      <c r="G981" s="855"/>
      <c r="H981" s="855"/>
      <c r="I981" s="855"/>
      <c r="J981" s="79"/>
    </row>
    <row r="982" spans="2:10" x14ac:dyDescent="0.25">
      <c r="B982" s="79"/>
      <c r="C982" s="79"/>
      <c r="D982" s="79"/>
      <c r="E982" s="79"/>
      <c r="F982" s="79"/>
      <c r="G982" s="855"/>
      <c r="H982" s="855"/>
      <c r="I982" s="855"/>
      <c r="J982" s="79"/>
    </row>
    <row r="983" spans="2:10" x14ac:dyDescent="0.25">
      <c r="B983" s="79"/>
      <c r="C983" s="79"/>
      <c r="D983" s="79"/>
      <c r="E983" s="79"/>
      <c r="F983" s="79"/>
      <c r="G983" s="855"/>
      <c r="H983" s="855"/>
      <c r="I983" s="855"/>
      <c r="J983" s="79"/>
    </row>
    <row r="984" spans="2:10" x14ac:dyDescent="0.25">
      <c r="B984" s="79"/>
      <c r="C984" s="79"/>
      <c r="D984" s="79"/>
      <c r="E984" s="79"/>
      <c r="F984" s="79"/>
      <c r="G984" s="855"/>
      <c r="H984" s="855"/>
      <c r="I984" s="855"/>
      <c r="J984" s="79"/>
    </row>
    <row r="985" spans="2:10" x14ac:dyDescent="0.25">
      <c r="B985" s="79"/>
      <c r="C985" s="79"/>
      <c r="D985" s="79"/>
      <c r="E985" s="79"/>
      <c r="F985" s="79"/>
      <c r="G985" s="855"/>
      <c r="H985" s="855"/>
      <c r="I985" s="855"/>
      <c r="J985" s="79"/>
    </row>
    <row r="986" spans="2:10" x14ac:dyDescent="0.25">
      <c r="B986" s="79"/>
      <c r="C986" s="79"/>
      <c r="D986" s="79"/>
      <c r="E986" s="79"/>
      <c r="F986" s="79"/>
      <c r="G986" s="855"/>
      <c r="H986" s="855"/>
      <c r="I986" s="855"/>
      <c r="J986" s="79"/>
    </row>
    <row r="987" spans="2:10" x14ac:dyDescent="0.25">
      <c r="B987" s="79"/>
      <c r="C987" s="79"/>
      <c r="D987" s="79"/>
      <c r="E987" s="79"/>
      <c r="F987" s="79"/>
      <c r="G987" s="855"/>
      <c r="H987" s="855"/>
      <c r="I987" s="855"/>
      <c r="J987" s="79"/>
    </row>
    <row r="988" spans="2:10" x14ac:dyDescent="0.25">
      <c r="B988" s="79"/>
      <c r="C988" s="79"/>
      <c r="D988" s="79"/>
      <c r="E988" s="79"/>
      <c r="F988" s="79"/>
      <c r="G988" s="855"/>
      <c r="H988" s="855"/>
      <c r="I988" s="855"/>
      <c r="J988" s="79"/>
    </row>
    <row r="989" spans="2:10" x14ac:dyDescent="0.25">
      <c r="B989" s="79"/>
      <c r="C989" s="79"/>
      <c r="D989" s="79"/>
      <c r="E989" s="79"/>
      <c r="F989" s="79"/>
      <c r="G989" s="855"/>
      <c r="H989" s="855"/>
      <c r="I989" s="855"/>
      <c r="J989" s="79"/>
    </row>
    <row r="990" spans="2:10" x14ac:dyDescent="0.25">
      <c r="B990" s="79"/>
      <c r="C990" s="79"/>
      <c r="D990" s="79"/>
      <c r="E990" s="79"/>
      <c r="F990" s="79"/>
      <c r="G990" s="855"/>
      <c r="H990" s="855"/>
      <c r="I990" s="855"/>
      <c r="J990" s="79"/>
    </row>
    <row r="991" spans="2:10" x14ac:dyDescent="0.25">
      <c r="B991" s="79"/>
      <c r="C991" s="79"/>
      <c r="D991" s="79"/>
      <c r="E991" s="79"/>
      <c r="F991" s="79"/>
      <c r="G991" s="855"/>
      <c r="H991" s="855"/>
      <c r="I991" s="855"/>
      <c r="J991" s="79"/>
    </row>
    <row r="992" spans="2:10" x14ac:dyDescent="0.25">
      <c r="B992" s="79"/>
      <c r="C992" s="79"/>
      <c r="D992" s="79"/>
      <c r="E992" s="79"/>
      <c r="F992" s="79"/>
      <c r="G992" s="855"/>
      <c r="H992" s="855"/>
      <c r="I992" s="855"/>
      <c r="J992"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workbookViewId="0">
      <selection activeCell="H12" sqref="H12"/>
    </sheetView>
  </sheetViews>
  <sheetFormatPr baseColWidth="10" defaultColWidth="12.625" defaultRowHeight="15" customHeight="1" x14ac:dyDescent="0.2"/>
  <cols>
    <col min="1" max="1" width="44.125" bestFit="1" customWidth="1"/>
    <col min="2" max="2" width="18.125" style="736" bestFit="1" customWidth="1"/>
    <col min="3" max="3" width="11.875" style="736" bestFit="1" customWidth="1"/>
    <col min="4" max="10" width="12.625" style="736"/>
  </cols>
  <sheetData>
    <row r="1" spans="1:11" x14ac:dyDescent="0.25">
      <c r="A1" s="35"/>
      <c r="B1" s="542"/>
      <c r="C1" s="542"/>
      <c r="D1" s="542"/>
      <c r="E1" s="542"/>
      <c r="F1" s="542"/>
      <c r="G1" s="542"/>
      <c r="H1" s="542"/>
      <c r="I1" s="542"/>
      <c r="J1" s="542"/>
      <c r="K1" s="38"/>
    </row>
    <row r="2" spans="1:11" x14ac:dyDescent="0.25">
      <c r="A2" s="39" t="s">
        <v>105</v>
      </c>
      <c r="B2" s="544"/>
      <c r="C2" s="544"/>
      <c r="D2" s="544"/>
      <c r="E2" s="544"/>
      <c r="F2" s="544"/>
      <c r="G2" s="544"/>
      <c r="H2" s="544"/>
      <c r="I2" s="544"/>
      <c r="J2" s="544"/>
      <c r="K2" s="42" t="s">
        <v>106</v>
      </c>
    </row>
    <row r="3" spans="1:11" x14ac:dyDescent="0.25">
      <c r="A3" s="43" t="s">
        <v>107</v>
      </c>
      <c r="B3" s="544"/>
      <c r="C3" s="544"/>
      <c r="D3" s="544"/>
      <c r="E3" s="544"/>
      <c r="F3" s="544"/>
      <c r="G3" s="544"/>
      <c r="H3" s="544"/>
      <c r="I3" s="544"/>
      <c r="J3" s="544"/>
      <c r="K3" s="42"/>
    </row>
    <row r="4" spans="1:11" x14ac:dyDescent="0.25">
      <c r="A4" s="719" t="s">
        <v>3220</v>
      </c>
      <c r="B4" s="544"/>
      <c r="C4" s="544"/>
      <c r="D4" s="544"/>
      <c r="E4" s="544"/>
      <c r="F4" s="544"/>
      <c r="G4" s="544"/>
      <c r="H4" s="544"/>
      <c r="I4" s="544"/>
      <c r="J4" s="544"/>
      <c r="K4" s="44"/>
    </row>
    <row r="5" spans="1:11" x14ac:dyDescent="0.25">
      <c r="A5" s="46"/>
      <c r="B5" s="544"/>
      <c r="C5" s="544"/>
      <c r="D5" s="544"/>
      <c r="E5" s="544"/>
      <c r="F5" s="544"/>
      <c r="G5" s="544"/>
      <c r="H5" s="544"/>
      <c r="I5" s="544"/>
      <c r="J5" s="544"/>
      <c r="K5" s="44"/>
    </row>
    <row r="6" spans="1:11" x14ac:dyDescent="0.25">
      <c r="A6" s="46"/>
      <c r="B6" s="544"/>
      <c r="C6" s="544"/>
      <c r="D6" s="544"/>
      <c r="E6" s="544"/>
      <c r="F6" s="544"/>
      <c r="G6" s="544"/>
      <c r="H6" s="544"/>
      <c r="I6" s="544"/>
      <c r="J6" s="544"/>
      <c r="K6" s="44"/>
    </row>
    <row r="7" spans="1:11" x14ac:dyDescent="0.25">
      <c r="A7" s="47" t="s">
        <v>108</v>
      </c>
      <c r="B7" s="730" t="s">
        <v>109</v>
      </c>
      <c r="C7" s="730" t="s">
        <v>110</v>
      </c>
      <c r="D7" s="730"/>
      <c r="E7" s="968" t="s">
        <v>111</v>
      </c>
      <c r="F7" s="969"/>
      <c r="G7" s="730" t="s">
        <v>112</v>
      </c>
      <c r="H7" s="968" t="s">
        <v>113</v>
      </c>
      <c r="I7" s="969"/>
      <c r="J7" s="730" t="s">
        <v>114</v>
      </c>
      <c r="K7" s="50" t="s">
        <v>115</v>
      </c>
    </row>
    <row r="8" spans="1:11" ht="15" customHeight="1" x14ac:dyDescent="0.2">
      <c r="A8" s="965" t="s">
        <v>116</v>
      </c>
      <c r="B8" s="963" t="s">
        <v>117</v>
      </c>
      <c r="C8" s="963" t="s">
        <v>118</v>
      </c>
      <c r="D8" s="963" t="s">
        <v>119</v>
      </c>
      <c r="E8" s="962" t="s">
        <v>120</v>
      </c>
      <c r="F8" s="967"/>
      <c r="G8" s="1014" t="s">
        <v>121</v>
      </c>
      <c r="H8" s="1022" t="s">
        <v>122</v>
      </c>
      <c r="I8" s="967"/>
      <c r="J8" s="963" t="s">
        <v>123</v>
      </c>
      <c r="K8" s="1031" t="s">
        <v>124</v>
      </c>
    </row>
    <row r="9" spans="1:11" ht="15" customHeight="1" x14ac:dyDescent="0.2">
      <c r="A9" s="946"/>
      <c r="B9" s="966"/>
      <c r="C9" s="966"/>
      <c r="D9" s="966"/>
      <c r="E9" s="580" t="s">
        <v>125</v>
      </c>
      <c r="F9" s="580" t="s">
        <v>126</v>
      </c>
      <c r="G9" s="966"/>
      <c r="H9" s="581" t="s">
        <v>125</v>
      </c>
      <c r="I9" s="581" t="s">
        <v>126</v>
      </c>
      <c r="J9" s="966"/>
      <c r="K9" s="946"/>
    </row>
    <row r="10" spans="1:11" x14ac:dyDescent="0.25">
      <c r="A10" s="53" t="s">
        <v>127</v>
      </c>
      <c r="B10" s="549"/>
      <c r="C10" s="549"/>
      <c r="D10" s="549"/>
      <c r="E10" s="549"/>
      <c r="F10" s="549"/>
      <c r="G10" s="549"/>
      <c r="H10" s="549"/>
      <c r="I10" s="549"/>
      <c r="J10" s="549"/>
      <c r="K10" s="56">
        <f>SUM(K11)</f>
        <v>0</v>
      </c>
    </row>
    <row r="11" spans="1:11" x14ac:dyDescent="0.25">
      <c r="A11" s="57"/>
      <c r="B11" s="445"/>
      <c r="C11" s="445"/>
      <c r="D11" s="592"/>
      <c r="E11" s="592"/>
      <c r="F11" s="592"/>
      <c r="G11" s="445"/>
      <c r="H11" s="445"/>
      <c r="I11" s="445"/>
      <c r="J11" s="445"/>
      <c r="K11" s="61"/>
    </row>
    <row r="12" spans="1:11" x14ac:dyDescent="0.25">
      <c r="A12" s="53" t="s">
        <v>128</v>
      </c>
      <c r="B12" s="549"/>
      <c r="C12" s="549"/>
      <c r="D12" s="368"/>
      <c r="E12" s="368"/>
      <c r="F12" s="368"/>
      <c r="G12" s="549"/>
      <c r="H12" s="549"/>
      <c r="I12" s="549"/>
      <c r="J12" s="549"/>
      <c r="K12" s="56">
        <f>SUM(K13:K15)</f>
        <v>5188034.12</v>
      </c>
    </row>
    <row r="13" spans="1:11" ht="30" x14ac:dyDescent="0.25">
      <c r="A13" s="261" t="s">
        <v>1898</v>
      </c>
      <c r="B13" s="445" t="s">
        <v>170</v>
      </c>
      <c r="C13" s="445" t="s">
        <v>171</v>
      </c>
      <c r="D13" s="857">
        <v>9.2650000000000002E-6</v>
      </c>
      <c r="E13" s="857">
        <v>4.2649999999999998E-6</v>
      </c>
      <c r="F13" s="857">
        <v>9.2650000000000002E-6</v>
      </c>
      <c r="G13" s="859"/>
      <c r="H13" s="859"/>
      <c r="I13" s="445"/>
      <c r="J13" s="686" t="s">
        <v>1899</v>
      </c>
      <c r="K13" s="477">
        <v>624227.06999999995</v>
      </c>
    </row>
    <row r="14" spans="1:11" ht="30" x14ac:dyDescent="0.25">
      <c r="A14" s="261" t="s">
        <v>1900</v>
      </c>
      <c r="B14" s="445" t="s">
        <v>1901</v>
      </c>
      <c r="C14" s="445" t="s">
        <v>171</v>
      </c>
      <c r="D14" s="829">
        <v>1.2E-2</v>
      </c>
      <c r="E14" s="829">
        <v>8.0000000000000002E-3</v>
      </c>
      <c r="F14" s="592">
        <v>0.02</v>
      </c>
      <c r="G14" s="859"/>
      <c r="H14" s="859"/>
      <c r="I14" s="445"/>
      <c r="J14" s="686" t="str">
        <f>J13</f>
        <v>ORDENANZA Nº 135/2018</v>
      </c>
      <c r="K14" s="477">
        <v>4404207.05</v>
      </c>
    </row>
    <row r="15" spans="1:11" ht="30" x14ac:dyDescent="0.25">
      <c r="A15" s="261" t="s">
        <v>1902</v>
      </c>
      <c r="B15" s="445" t="s">
        <v>1446</v>
      </c>
      <c r="C15" s="445" t="s">
        <v>189</v>
      </c>
      <c r="D15" s="829"/>
      <c r="E15" s="592"/>
      <c r="F15" s="592"/>
      <c r="G15" s="859">
        <v>54600</v>
      </c>
      <c r="H15" s="859"/>
      <c r="I15" s="445"/>
      <c r="J15" s="686" t="str">
        <f>J13</f>
        <v>ORDENANZA Nº 135/2018</v>
      </c>
      <c r="K15" s="477">
        <v>159600</v>
      </c>
    </row>
    <row r="16" spans="1:11" x14ac:dyDescent="0.25">
      <c r="A16" s="53" t="s">
        <v>135</v>
      </c>
      <c r="B16" s="549"/>
      <c r="C16" s="549"/>
      <c r="D16" s="368"/>
      <c r="E16" s="368"/>
      <c r="F16" s="368"/>
      <c r="G16" s="549"/>
      <c r="H16" s="549"/>
      <c r="I16" s="549"/>
      <c r="J16" s="549"/>
      <c r="K16" s="56">
        <f>SUM(K17:K20)</f>
        <v>1828371.28</v>
      </c>
    </row>
    <row r="17" spans="1:11" x14ac:dyDescent="0.25">
      <c r="A17" s="261" t="s">
        <v>1903</v>
      </c>
      <c r="B17" s="445" t="s">
        <v>1904</v>
      </c>
      <c r="C17" s="445" t="s">
        <v>507</v>
      </c>
      <c r="D17" s="858">
        <v>8.5966000000000001E-2</v>
      </c>
      <c r="E17" s="592"/>
      <c r="F17" s="592"/>
      <c r="G17" s="859"/>
      <c r="H17" s="859"/>
      <c r="I17" s="445"/>
      <c r="J17" s="686"/>
      <c r="K17" s="477">
        <v>1625266.28</v>
      </c>
    </row>
    <row r="18" spans="1:11" x14ac:dyDescent="0.25">
      <c r="A18" s="261" t="s">
        <v>1905</v>
      </c>
      <c r="B18" s="445" t="s">
        <v>1906</v>
      </c>
      <c r="C18" s="445" t="s">
        <v>184</v>
      </c>
      <c r="D18" s="829"/>
      <c r="E18" s="592"/>
      <c r="F18" s="592"/>
      <c r="G18" s="859"/>
      <c r="H18" s="859"/>
      <c r="I18" s="445"/>
      <c r="J18" s="686"/>
      <c r="K18" s="477">
        <v>177715</v>
      </c>
    </row>
    <row r="19" spans="1:11" ht="30" x14ac:dyDescent="0.25">
      <c r="A19" s="261" t="s">
        <v>1907</v>
      </c>
      <c r="B19" s="445" t="s">
        <v>1446</v>
      </c>
      <c r="C19" s="445" t="s">
        <v>184</v>
      </c>
      <c r="D19" s="829"/>
      <c r="E19" s="592"/>
      <c r="F19" s="592"/>
      <c r="G19" s="859">
        <v>390</v>
      </c>
      <c r="H19" s="859"/>
      <c r="I19" s="445"/>
      <c r="J19" s="686" t="str">
        <f>J13</f>
        <v>ORDENANZA Nº 135/2018</v>
      </c>
      <c r="K19" s="477">
        <v>390</v>
      </c>
    </row>
    <row r="20" spans="1:11" x14ac:dyDescent="0.25">
      <c r="A20" s="261" t="s">
        <v>1908</v>
      </c>
      <c r="B20" s="445" t="s">
        <v>1904</v>
      </c>
      <c r="C20" s="445" t="s">
        <v>171</v>
      </c>
      <c r="D20" s="829"/>
      <c r="E20" s="592"/>
      <c r="F20" s="592"/>
      <c r="G20" s="859"/>
      <c r="H20" s="859"/>
      <c r="I20" s="445"/>
      <c r="J20" s="686"/>
      <c r="K20" s="477">
        <v>25000</v>
      </c>
    </row>
    <row r="21" spans="1:11" x14ac:dyDescent="0.25">
      <c r="A21" s="53" t="s">
        <v>141</v>
      </c>
      <c r="B21" s="549"/>
      <c r="C21" s="549"/>
      <c r="D21" s="368"/>
      <c r="E21" s="368"/>
      <c r="F21" s="368"/>
      <c r="G21" s="549"/>
      <c r="H21" s="549"/>
      <c r="I21" s="549"/>
      <c r="J21" s="549"/>
      <c r="K21" s="56">
        <f>SUM(K22:K29)</f>
        <v>1790932.0899999999</v>
      </c>
    </row>
    <row r="22" spans="1:11" ht="30" x14ac:dyDescent="0.25">
      <c r="A22" s="261" t="s">
        <v>333</v>
      </c>
      <c r="B22" s="445" t="s">
        <v>1446</v>
      </c>
      <c r="C22" s="445" t="s">
        <v>189</v>
      </c>
      <c r="D22" s="829"/>
      <c r="E22" s="592"/>
      <c r="F22" s="592"/>
      <c r="G22" s="859">
        <v>65</v>
      </c>
      <c r="H22" s="859"/>
      <c r="I22" s="445"/>
      <c r="J22" s="686" t="str">
        <f>J13</f>
        <v>ORDENANZA Nº 135/2018</v>
      </c>
      <c r="K22" s="477">
        <v>26450</v>
      </c>
    </row>
    <row r="23" spans="1:11" ht="30" x14ac:dyDescent="0.25">
      <c r="A23" s="261" t="s">
        <v>1909</v>
      </c>
      <c r="B23" s="445" t="s">
        <v>1910</v>
      </c>
      <c r="C23" s="445" t="s">
        <v>184</v>
      </c>
      <c r="D23" s="829"/>
      <c r="E23" s="592"/>
      <c r="F23" s="592"/>
      <c r="G23" s="859"/>
      <c r="H23" s="859"/>
      <c r="I23" s="445"/>
      <c r="J23" s="686" t="str">
        <f>J13</f>
        <v>ORDENANZA Nº 135/2018</v>
      </c>
      <c r="K23" s="477">
        <v>126035</v>
      </c>
    </row>
    <row r="24" spans="1:11" x14ac:dyDescent="0.25">
      <c r="A24" s="261" t="s">
        <v>1911</v>
      </c>
      <c r="B24" s="445" t="s">
        <v>1912</v>
      </c>
      <c r="C24" s="445" t="s">
        <v>171</v>
      </c>
      <c r="D24" s="592"/>
      <c r="E24" s="592"/>
      <c r="F24" s="592"/>
      <c r="G24" s="859"/>
      <c r="H24" s="859"/>
      <c r="I24" s="445"/>
      <c r="J24" s="445"/>
      <c r="K24" s="477">
        <v>46498.83</v>
      </c>
    </row>
    <row r="25" spans="1:11" ht="30" x14ac:dyDescent="0.25">
      <c r="A25" s="261" t="s">
        <v>1913</v>
      </c>
      <c r="B25" s="445" t="s">
        <v>1914</v>
      </c>
      <c r="C25" s="445" t="s">
        <v>507</v>
      </c>
      <c r="D25" s="829">
        <v>3.5000000000000003E-2</v>
      </c>
      <c r="E25" s="592"/>
      <c r="F25" s="592"/>
      <c r="G25" s="859"/>
      <c r="H25" s="859"/>
      <c r="I25" s="445"/>
      <c r="J25" s="686" t="str">
        <f t="shared" ref="J25:J27" si="0">J13</f>
        <v>ORDENANZA Nº 135/2018</v>
      </c>
      <c r="K25" s="477">
        <v>787115.63</v>
      </c>
    </row>
    <row r="26" spans="1:11" ht="30" x14ac:dyDescent="0.25">
      <c r="A26" s="261" t="s">
        <v>1915</v>
      </c>
      <c r="B26" s="445" t="s">
        <v>1910</v>
      </c>
      <c r="C26" s="445" t="s">
        <v>184</v>
      </c>
      <c r="D26" s="829"/>
      <c r="E26" s="592"/>
      <c r="F26" s="592"/>
      <c r="G26" s="859"/>
      <c r="H26" s="859"/>
      <c r="I26" s="445"/>
      <c r="J26" s="686" t="str">
        <f t="shared" si="0"/>
        <v>ORDENANZA Nº 135/2018</v>
      </c>
      <c r="K26" s="477">
        <v>391665</v>
      </c>
    </row>
    <row r="27" spans="1:11" ht="30" x14ac:dyDescent="0.25">
      <c r="A27" s="261" t="s">
        <v>1916</v>
      </c>
      <c r="B27" s="445" t="s">
        <v>1917</v>
      </c>
      <c r="C27" s="445" t="s">
        <v>184</v>
      </c>
      <c r="D27" s="829"/>
      <c r="E27" s="592"/>
      <c r="F27" s="592"/>
      <c r="G27" s="859"/>
      <c r="H27" s="859"/>
      <c r="I27" s="445"/>
      <c r="J27" s="686" t="str">
        <f t="shared" si="0"/>
        <v>ORDENANZA Nº 135/2018</v>
      </c>
      <c r="K27" s="477">
        <v>52020</v>
      </c>
    </row>
    <row r="28" spans="1:11" ht="30" x14ac:dyDescent="0.25">
      <c r="A28" s="261" t="s">
        <v>1918</v>
      </c>
      <c r="B28" s="445" t="s">
        <v>1446</v>
      </c>
      <c r="C28" s="445" t="s">
        <v>184</v>
      </c>
      <c r="D28" s="829"/>
      <c r="E28" s="592"/>
      <c r="F28" s="592"/>
      <c r="G28" s="859">
        <v>450</v>
      </c>
      <c r="H28" s="859"/>
      <c r="I28" s="445"/>
      <c r="J28" s="686" t="s">
        <v>1899</v>
      </c>
      <c r="K28" s="477">
        <v>290530</v>
      </c>
    </row>
    <row r="29" spans="1:11" ht="30" x14ac:dyDescent="0.25">
      <c r="A29" s="261" t="s">
        <v>1919</v>
      </c>
      <c r="B29" s="445" t="s">
        <v>1446</v>
      </c>
      <c r="C29" s="445" t="s">
        <v>171</v>
      </c>
      <c r="D29" s="829"/>
      <c r="E29" s="592"/>
      <c r="F29" s="592"/>
      <c r="G29" s="859">
        <v>260</v>
      </c>
      <c r="H29" s="859"/>
      <c r="I29" s="445"/>
      <c r="J29" s="686" t="s">
        <v>1899</v>
      </c>
      <c r="K29" s="477">
        <v>70617.63</v>
      </c>
    </row>
    <row r="30" spans="1:11" x14ac:dyDescent="0.25">
      <c r="A30" s="53" t="s">
        <v>158</v>
      </c>
      <c r="B30" s="549"/>
      <c r="C30" s="549"/>
      <c r="D30" s="368"/>
      <c r="E30" s="368"/>
      <c r="F30" s="368"/>
      <c r="G30" s="549"/>
      <c r="H30" s="549"/>
      <c r="I30" s="549"/>
      <c r="J30" s="549"/>
      <c r="K30" s="56">
        <f>SUM(K31:K35)</f>
        <v>844742.5</v>
      </c>
    </row>
    <row r="31" spans="1:11" ht="30" x14ac:dyDescent="0.25">
      <c r="A31" s="261" t="s">
        <v>1920</v>
      </c>
      <c r="B31" s="445" t="s">
        <v>1446</v>
      </c>
      <c r="C31" s="445" t="s">
        <v>171</v>
      </c>
      <c r="D31" s="829"/>
      <c r="E31" s="592"/>
      <c r="F31" s="592"/>
      <c r="G31" s="859"/>
      <c r="H31" s="859"/>
      <c r="I31" s="445"/>
      <c r="J31" s="686" t="s">
        <v>1899</v>
      </c>
      <c r="K31" s="477">
        <v>7000</v>
      </c>
    </row>
    <row r="32" spans="1:11" ht="30" x14ac:dyDescent="0.25">
      <c r="A32" s="261" t="s">
        <v>1921</v>
      </c>
      <c r="B32" s="686" t="s">
        <v>1922</v>
      </c>
      <c r="C32" s="445" t="s">
        <v>184</v>
      </c>
      <c r="D32" s="829"/>
      <c r="E32" s="592"/>
      <c r="F32" s="592"/>
      <c r="G32" s="859"/>
      <c r="H32" s="859"/>
      <c r="I32" s="445"/>
      <c r="J32" s="686" t="s">
        <v>1899</v>
      </c>
      <c r="K32" s="477">
        <v>592.5</v>
      </c>
    </row>
    <row r="33" spans="1:11" ht="30" x14ac:dyDescent="0.25">
      <c r="A33" s="261" t="s">
        <v>1923</v>
      </c>
      <c r="B33" s="445" t="s">
        <v>1446</v>
      </c>
      <c r="C33" s="445" t="s">
        <v>184</v>
      </c>
      <c r="D33" s="829"/>
      <c r="E33" s="592"/>
      <c r="F33" s="592"/>
      <c r="G33" s="859">
        <v>9000</v>
      </c>
      <c r="H33" s="859"/>
      <c r="I33" s="445"/>
      <c r="J33" s="686" t="s">
        <v>1899</v>
      </c>
      <c r="K33" s="477">
        <v>18780</v>
      </c>
    </row>
    <row r="34" spans="1:11" ht="30" x14ac:dyDescent="0.25">
      <c r="A34" s="261" t="s">
        <v>1924</v>
      </c>
      <c r="B34" s="445" t="s">
        <v>1910</v>
      </c>
      <c r="C34" s="445" t="s">
        <v>184</v>
      </c>
      <c r="D34" s="829"/>
      <c r="E34" s="592"/>
      <c r="F34" s="592"/>
      <c r="G34" s="859"/>
      <c r="H34" s="859"/>
      <c r="I34" s="445"/>
      <c r="J34" s="686" t="s">
        <v>1899</v>
      </c>
      <c r="K34" s="477">
        <v>34220</v>
      </c>
    </row>
    <row r="35" spans="1:11" ht="30" x14ac:dyDescent="0.25">
      <c r="A35" s="261" t="s">
        <v>1925</v>
      </c>
      <c r="B35" s="445" t="s">
        <v>1910</v>
      </c>
      <c r="C35" s="445" t="s">
        <v>184</v>
      </c>
      <c r="D35" s="829"/>
      <c r="E35" s="592"/>
      <c r="F35" s="592"/>
      <c r="G35" s="859"/>
      <c r="H35" s="859"/>
      <c r="I35" s="445"/>
      <c r="J35" s="686" t="s">
        <v>1899</v>
      </c>
      <c r="K35" s="477">
        <v>784150</v>
      </c>
    </row>
    <row r="36" spans="1:11" x14ac:dyDescent="0.25">
      <c r="A36" s="53" t="s">
        <v>163</v>
      </c>
      <c r="B36" s="549"/>
      <c r="C36" s="549"/>
      <c r="D36" s="368"/>
      <c r="E36" s="368"/>
      <c r="F36" s="368"/>
      <c r="G36" s="549"/>
      <c r="H36" s="549"/>
      <c r="I36" s="549"/>
      <c r="J36" s="549"/>
      <c r="K36" s="56">
        <f>SUM(K37:K38)</f>
        <v>194624.17</v>
      </c>
    </row>
    <row r="37" spans="1:11" x14ac:dyDescent="0.25">
      <c r="A37" s="261" t="s">
        <v>1926</v>
      </c>
      <c r="B37" s="445" t="s">
        <v>1906</v>
      </c>
      <c r="C37" s="445" t="s">
        <v>184</v>
      </c>
      <c r="D37" s="592"/>
      <c r="E37" s="592"/>
      <c r="F37" s="592"/>
      <c r="G37" s="859"/>
      <c r="H37" s="859"/>
      <c r="I37" s="445"/>
      <c r="J37" s="445"/>
      <c r="K37" s="477">
        <v>1250</v>
      </c>
    </row>
    <row r="38" spans="1:11" ht="30" x14ac:dyDescent="0.25">
      <c r="A38" s="261" t="s">
        <v>1927</v>
      </c>
      <c r="B38" s="445" t="s">
        <v>1928</v>
      </c>
      <c r="C38" s="445" t="s">
        <v>184</v>
      </c>
      <c r="D38" s="829"/>
      <c r="E38" s="592"/>
      <c r="F38" s="592"/>
      <c r="G38" s="859"/>
      <c r="H38" s="859"/>
      <c r="I38" s="445"/>
      <c r="J38" s="686" t="s">
        <v>1899</v>
      </c>
      <c r="K38" s="477">
        <v>193374.17</v>
      </c>
    </row>
    <row r="39" spans="1:11" x14ac:dyDescent="0.25">
      <c r="A39" s="53" t="s">
        <v>164</v>
      </c>
      <c r="B39" s="549"/>
      <c r="C39" s="549"/>
      <c r="D39" s="368"/>
      <c r="E39" s="368"/>
      <c r="F39" s="368"/>
      <c r="G39" s="549"/>
      <c r="H39" s="549"/>
      <c r="I39" s="549"/>
      <c r="J39" s="549"/>
      <c r="K39" s="56">
        <f>K40</f>
        <v>37881.5</v>
      </c>
    </row>
    <row r="40" spans="1:11" x14ac:dyDescent="0.25">
      <c r="A40" s="261" t="s">
        <v>1929</v>
      </c>
      <c r="B40" s="445" t="s">
        <v>1912</v>
      </c>
      <c r="C40" s="445" t="s">
        <v>171</v>
      </c>
      <c r="D40" s="592"/>
      <c r="E40" s="592"/>
      <c r="F40" s="592"/>
      <c r="G40" s="859"/>
      <c r="H40" s="859"/>
      <c r="I40" s="445"/>
      <c r="J40" s="445"/>
      <c r="K40" s="477">
        <v>37881.5</v>
      </c>
    </row>
    <row r="41" spans="1:11" x14ac:dyDescent="0.25">
      <c r="A41" s="53" t="s">
        <v>165</v>
      </c>
      <c r="B41" s="549"/>
      <c r="C41" s="549"/>
      <c r="D41" s="368"/>
      <c r="E41" s="368"/>
      <c r="F41" s="368"/>
      <c r="G41" s="549"/>
      <c r="H41" s="549"/>
      <c r="I41" s="549"/>
      <c r="J41" s="549"/>
      <c r="K41" s="56">
        <f>SUM(K42:K45)</f>
        <v>280787.64</v>
      </c>
    </row>
    <row r="42" spans="1:11" x14ac:dyDescent="0.25">
      <c r="A42" s="261" t="s">
        <v>1930</v>
      </c>
      <c r="B42" s="445" t="s">
        <v>1928</v>
      </c>
      <c r="C42" s="445" t="s">
        <v>184</v>
      </c>
      <c r="D42" s="829"/>
      <c r="E42" s="592"/>
      <c r="F42" s="592"/>
      <c r="G42" s="859"/>
      <c r="H42" s="859"/>
      <c r="I42" s="445"/>
      <c r="J42" s="686"/>
      <c r="K42" s="477">
        <v>0</v>
      </c>
    </row>
    <row r="43" spans="1:11" ht="30" x14ac:dyDescent="0.25">
      <c r="A43" s="261" t="s">
        <v>1931</v>
      </c>
      <c r="B43" s="445" t="s">
        <v>1906</v>
      </c>
      <c r="C43" s="445" t="s">
        <v>184</v>
      </c>
      <c r="D43" s="829"/>
      <c r="E43" s="592"/>
      <c r="F43" s="592"/>
      <c r="G43" s="859"/>
      <c r="H43" s="859"/>
      <c r="I43" s="445"/>
      <c r="J43" s="686" t="s">
        <v>1899</v>
      </c>
      <c r="K43" s="477">
        <v>193717.64</v>
      </c>
    </row>
    <row r="44" spans="1:11" ht="30" x14ac:dyDescent="0.25">
      <c r="A44" s="261" t="s">
        <v>1932</v>
      </c>
      <c r="B44" s="445" t="s">
        <v>1446</v>
      </c>
      <c r="C44" s="445" t="s">
        <v>184</v>
      </c>
      <c r="D44" s="829"/>
      <c r="E44" s="592"/>
      <c r="F44" s="592"/>
      <c r="G44" s="859"/>
      <c r="H44" s="859"/>
      <c r="I44" s="445"/>
      <c r="J44" s="686" t="s">
        <v>1899</v>
      </c>
      <c r="K44" s="477">
        <v>22180</v>
      </c>
    </row>
    <row r="45" spans="1:11" ht="30" x14ac:dyDescent="0.25">
      <c r="A45" s="261" t="s">
        <v>408</v>
      </c>
      <c r="B45" s="445" t="s">
        <v>1446</v>
      </c>
      <c r="C45" s="445" t="s">
        <v>184</v>
      </c>
      <c r="D45" s="829"/>
      <c r="E45" s="592"/>
      <c r="F45" s="592"/>
      <c r="G45" s="859"/>
      <c r="H45" s="859"/>
      <c r="I45" s="445"/>
      <c r="J45" s="686" t="s">
        <v>1899</v>
      </c>
      <c r="K45" s="477">
        <v>64890</v>
      </c>
    </row>
    <row r="46" spans="1:11" x14ac:dyDescent="0.25">
      <c r="A46" s="449" t="s">
        <v>168</v>
      </c>
      <c r="B46" s="450"/>
      <c r="C46" s="450"/>
      <c r="D46" s="756"/>
      <c r="E46" s="756"/>
      <c r="F46" s="756"/>
      <c r="G46" s="450"/>
      <c r="H46" s="450"/>
      <c r="I46" s="450"/>
      <c r="J46" s="450"/>
      <c r="K46" s="478">
        <f>+K10+K12+K16+K21+K30+K36+K39+K41</f>
        <v>10165373.300000001</v>
      </c>
    </row>
    <row r="47" spans="1:11" x14ac:dyDescent="0.25">
      <c r="K47" s="81"/>
    </row>
    <row r="48" spans="1:11" x14ac:dyDescent="0.25">
      <c r="K48" s="81"/>
    </row>
    <row r="49" spans="11:11" x14ac:dyDescent="0.25">
      <c r="K49" s="81"/>
    </row>
    <row r="50" spans="11:11" x14ac:dyDescent="0.25">
      <c r="K50" s="81"/>
    </row>
    <row r="51" spans="11:11" x14ac:dyDescent="0.25">
      <c r="K51" s="81"/>
    </row>
    <row r="52" spans="11:11" x14ac:dyDescent="0.25">
      <c r="K52" s="81"/>
    </row>
    <row r="53" spans="11:11" x14ac:dyDescent="0.25">
      <c r="K53" s="81"/>
    </row>
    <row r="54" spans="11:11" x14ac:dyDescent="0.25">
      <c r="K54" s="81"/>
    </row>
    <row r="55" spans="11:11" x14ac:dyDescent="0.25">
      <c r="K55" s="81"/>
    </row>
    <row r="56" spans="11:11" x14ac:dyDescent="0.25">
      <c r="K56" s="81"/>
    </row>
    <row r="57" spans="11:11" x14ac:dyDescent="0.25">
      <c r="K57" s="81"/>
    </row>
    <row r="58" spans="11:11" x14ac:dyDescent="0.25">
      <c r="K58" s="81"/>
    </row>
    <row r="59" spans="11:11" x14ac:dyDescent="0.25">
      <c r="K59" s="81"/>
    </row>
    <row r="60" spans="11:11" x14ac:dyDescent="0.25">
      <c r="K60" s="81"/>
    </row>
    <row r="61" spans="11:11" x14ac:dyDescent="0.25">
      <c r="K61" s="81"/>
    </row>
    <row r="62" spans="11:11" x14ac:dyDescent="0.25">
      <c r="K62" s="81"/>
    </row>
    <row r="63" spans="11:11" x14ac:dyDescent="0.25">
      <c r="K63" s="81"/>
    </row>
    <row r="64" spans="11:11" x14ac:dyDescent="0.25">
      <c r="K64" s="81"/>
    </row>
    <row r="65" spans="11:11" x14ac:dyDescent="0.25">
      <c r="K65" s="81"/>
    </row>
    <row r="66" spans="11:11" x14ac:dyDescent="0.25">
      <c r="K66" s="81"/>
    </row>
    <row r="67" spans="11:11" x14ac:dyDescent="0.25">
      <c r="K67" s="81"/>
    </row>
    <row r="68" spans="11:11" x14ac:dyDescent="0.25">
      <c r="K68" s="81"/>
    </row>
    <row r="69" spans="11:11" x14ac:dyDescent="0.25">
      <c r="K69" s="81"/>
    </row>
    <row r="70" spans="11:11" x14ac:dyDescent="0.25">
      <c r="K70" s="81"/>
    </row>
    <row r="71" spans="11:11" x14ac:dyDescent="0.25">
      <c r="K71" s="81"/>
    </row>
    <row r="72" spans="11:11" x14ac:dyDescent="0.25">
      <c r="K72" s="81"/>
    </row>
    <row r="73" spans="11:11" x14ac:dyDescent="0.25">
      <c r="K73" s="81"/>
    </row>
    <row r="74" spans="11:11" x14ac:dyDescent="0.25">
      <c r="K74" s="81"/>
    </row>
    <row r="75" spans="11:11" x14ac:dyDescent="0.25">
      <c r="K75" s="81"/>
    </row>
    <row r="76" spans="11:11" x14ac:dyDescent="0.25">
      <c r="K76" s="81"/>
    </row>
    <row r="77" spans="11:11" x14ac:dyDescent="0.25">
      <c r="K77" s="81"/>
    </row>
    <row r="78" spans="11:11" x14ac:dyDescent="0.25">
      <c r="K78" s="81"/>
    </row>
    <row r="79" spans="11:11" x14ac:dyDescent="0.25">
      <c r="K79" s="81"/>
    </row>
    <row r="80" spans="11:11" x14ac:dyDescent="0.25">
      <c r="K80" s="81"/>
    </row>
    <row r="81" spans="11:11" x14ac:dyDescent="0.25">
      <c r="K81" s="81"/>
    </row>
    <row r="82" spans="11:11" x14ac:dyDescent="0.25">
      <c r="K82" s="81"/>
    </row>
    <row r="83" spans="11:11" x14ac:dyDescent="0.25">
      <c r="K83" s="81"/>
    </row>
    <row r="84" spans="11:11" x14ac:dyDescent="0.25">
      <c r="K84" s="81"/>
    </row>
    <row r="85" spans="11:11" x14ac:dyDescent="0.25">
      <c r="K85" s="81"/>
    </row>
    <row r="86" spans="11:11" x14ac:dyDescent="0.25">
      <c r="K86" s="81"/>
    </row>
    <row r="87" spans="11:11" x14ac:dyDescent="0.25">
      <c r="K87" s="81"/>
    </row>
    <row r="88" spans="11:11" x14ac:dyDescent="0.25">
      <c r="K88" s="81"/>
    </row>
    <row r="89" spans="11:11" x14ac:dyDescent="0.25">
      <c r="K89" s="81"/>
    </row>
    <row r="90" spans="11:11" x14ac:dyDescent="0.25">
      <c r="K90" s="81"/>
    </row>
    <row r="91" spans="11:11" x14ac:dyDescent="0.25">
      <c r="K91" s="81"/>
    </row>
    <row r="92" spans="11:11" x14ac:dyDescent="0.25">
      <c r="K92" s="81"/>
    </row>
    <row r="93" spans="11:11" x14ac:dyDescent="0.25">
      <c r="K93" s="81"/>
    </row>
    <row r="94" spans="11:11" x14ac:dyDescent="0.25">
      <c r="K94" s="81"/>
    </row>
    <row r="95" spans="11:11" x14ac:dyDescent="0.25">
      <c r="K95" s="81"/>
    </row>
    <row r="96" spans="11:11" x14ac:dyDescent="0.25">
      <c r="K96" s="81"/>
    </row>
    <row r="97" spans="11:11" x14ac:dyDescent="0.25">
      <c r="K97" s="81"/>
    </row>
    <row r="98" spans="11:11" x14ac:dyDescent="0.25">
      <c r="K98" s="81"/>
    </row>
    <row r="99" spans="11:11" x14ac:dyDescent="0.25">
      <c r="K99" s="81"/>
    </row>
    <row r="100" spans="11:11" x14ac:dyDescent="0.25">
      <c r="K100" s="81"/>
    </row>
    <row r="101" spans="11:11" x14ac:dyDescent="0.25">
      <c r="K101" s="81"/>
    </row>
    <row r="102" spans="11:11" x14ac:dyDescent="0.25">
      <c r="K102" s="81"/>
    </row>
    <row r="103" spans="11:11" x14ac:dyDescent="0.25">
      <c r="K103" s="81"/>
    </row>
    <row r="104" spans="11:11" x14ac:dyDescent="0.25">
      <c r="K104" s="81"/>
    </row>
    <row r="105" spans="11:11" x14ac:dyDescent="0.25">
      <c r="K105" s="81"/>
    </row>
    <row r="106" spans="11:11" x14ac:dyDescent="0.25">
      <c r="K106" s="81"/>
    </row>
    <row r="107" spans="11:11" x14ac:dyDescent="0.25">
      <c r="K107" s="81"/>
    </row>
    <row r="108" spans="11:11" x14ac:dyDescent="0.25">
      <c r="K108" s="81"/>
    </row>
    <row r="109" spans="11:11" x14ac:dyDescent="0.25">
      <c r="K109" s="81"/>
    </row>
    <row r="110" spans="11:11" x14ac:dyDescent="0.25">
      <c r="K110" s="81"/>
    </row>
    <row r="111" spans="11:11" x14ac:dyDescent="0.25">
      <c r="K111" s="81"/>
    </row>
    <row r="112" spans="11:11" x14ac:dyDescent="0.25">
      <c r="K112" s="81"/>
    </row>
    <row r="113" spans="11:11" x14ac:dyDescent="0.25">
      <c r="K113" s="81"/>
    </row>
    <row r="114" spans="11:11" x14ac:dyDescent="0.25">
      <c r="K114" s="81"/>
    </row>
    <row r="115" spans="11:11" x14ac:dyDescent="0.25">
      <c r="K115" s="81"/>
    </row>
    <row r="116" spans="11:11" x14ac:dyDescent="0.25">
      <c r="K116" s="81"/>
    </row>
    <row r="117" spans="11:11" x14ac:dyDescent="0.25">
      <c r="K117" s="81"/>
    </row>
    <row r="118" spans="11:11" x14ac:dyDescent="0.25">
      <c r="K118" s="81"/>
    </row>
    <row r="119" spans="11:11" x14ac:dyDescent="0.25">
      <c r="K119" s="81"/>
    </row>
    <row r="120" spans="11:11" x14ac:dyDescent="0.25">
      <c r="K120" s="81"/>
    </row>
    <row r="121" spans="11:11" x14ac:dyDescent="0.25">
      <c r="K121" s="81"/>
    </row>
    <row r="122" spans="11:11" x14ac:dyDescent="0.25">
      <c r="K122" s="81"/>
    </row>
    <row r="123" spans="11:11" x14ac:dyDescent="0.25">
      <c r="K123" s="81"/>
    </row>
    <row r="124" spans="11:11" x14ac:dyDescent="0.25">
      <c r="K124" s="81"/>
    </row>
    <row r="125" spans="11:11" x14ac:dyDescent="0.25">
      <c r="K125" s="81"/>
    </row>
    <row r="126" spans="11:11" x14ac:dyDescent="0.25">
      <c r="K126" s="81"/>
    </row>
    <row r="127" spans="11:11" x14ac:dyDescent="0.25">
      <c r="K127" s="81"/>
    </row>
    <row r="128" spans="11:11" x14ac:dyDescent="0.25">
      <c r="K128" s="81"/>
    </row>
    <row r="129" spans="11:11" x14ac:dyDescent="0.25">
      <c r="K129" s="81"/>
    </row>
    <row r="130" spans="11:11" x14ac:dyDescent="0.25">
      <c r="K130" s="81"/>
    </row>
    <row r="131" spans="11:11" x14ac:dyDescent="0.25">
      <c r="K131" s="81"/>
    </row>
    <row r="132" spans="11:11" x14ac:dyDescent="0.25">
      <c r="K132" s="81"/>
    </row>
    <row r="133" spans="11:11" x14ac:dyDescent="0.25">
      <c r="K133" s="81"/>
    </row>
    <row r="134" spans="11:11" x14ac:dyDescent="0.25">
      <c r="K134" s="81"/>
    </row>
    <row r="135" spans="11:11" x14ac:dyDescent="0.25">
      <c r="K135" s="81"/>
    </row>
    <row r="136" spans="11:11" x14ac:dyDescent="0.25">
      <c r="K136" s="81"/>
    </row>
    <row r="137" spans="11:11" x14ac:dyDescent="0.25">
      <c r="K137" s="81"/>
    </row>
    <row r="138" spans="11:11" x14ac:dyDescent="0.25">
      <c r="K138" s="81"/>
    </row>
    <row r="139" spans="11:11" x14ac:dyDescent="0.25">
      <c r="K139" s="81"/>
    </row>
    <row r="140" spans="11:11" x14ac:dyDescent="0.25">
      <c r="K140" s="81"/>
    </row>
    <row r="141" spans="11:11" x14ac:dyDescent="0.25">
      <c r="K141" s="81"/>
    </row>
    <row r="142" spans="11:11" x14ac:dyDescent="0.25">
      <c r="K142" s="81"/>
    </row>
    <row r="143" spans="11:11" x14ac:dyDescent="0.25">
      <c r="K143" s="81"/>
    </row>
    <row r="144" spans="11:11" x14ac:dyDescent="0.25">
      <c r="K144" s="81"/>
    </row>
    <row r="145" spans="11:11" x14ac:dyDescent="0.25">
      <c r="K145" s="81"/>
    </row>
    <row r="146" spans="11:11" x14ac:dyDescent="0.25">
      <c r="K146" s="81"/>
    </row>
    <row r="147" spans="11:11" x14ac:dyDescent="0.25">
      <c r="K147" s="81"/>
    </row>
    <row r="148" spans="11:11" x14ac:dyDescent="0.25">
      <c r="K148" s="81"/>
    </row>
    <row r="149" spans="11:11" x14ac:dyDescent="0.25">
      <c r="K149" s="81"/>
    </row>
    <row r="150" spans="11:11" x14ac:dyDescent="0.25">
      <c r="K150" s="81"/>
    </row>
    <row r="151" spans="11:11" x14ac:dyDescent="0.25">
      <c r="K151" s="81"/>
    </row>
    <row r="152" spans="11:11" x14ac:dyDescent="0.25">
      <c r="K152" s="81"/>
    </row>
    <row r="153" spans="11:11" x14ac:dyDescent="0.25">
      <c r="K153" s="81"/>
    </row>
    <row r="154" spans="11:11" x14ac:dyDescent="0.25">
      <c r="K154" s="81"/>
    </row>
    <row r="155" spans="11:11" x14ac:dyDescent="0.25">
      <c r="K155" s="81"/>
    </row>
    <row r="156" spans="11:11" x14ac:dyDescent="0.25">
      <c r="K156" s="81"/>
    </row>
    <row r="157" spans="11:11" x14ac:dyDescent="0.25">
      <c r="K157" s="81"/>
    </row>
    <row r="158" spans="11:11" x14ac:dyDescent="0.25">
      <c r="K158" s="81"/>
    </row>
    <row r="159" spans="11:11" x14ac:dyDescent="0.25">
      <c r="K159" s="81"/>
    </row>
    <row r="160" spans="11:11" x14ac:dyDescent="0.25">
      <c r="K160" s="81"/>
    </row>
    <row r="161" spans="11:11" x14ac:dyDescent="0.25">
      <c r="K161" s="81"/>
    </row>
    <row r="162" spans="11:11" x14ac:dyDescent="0.25">
      <c r="K162" s="81"/>
    </row>
    <row r="163" spans="11:11" x14ac:dyDescent="0.25">
      <c r="K163" s="81"/>
    </row>
    <row r="164" spans="11:11" x14ac:dyDescent="0.25">
      <c r="K164" s="81"/>
    </row>
    <row r="165" spans="11:11" x14ac:dyDescent="0.25">
      <c r="K165" s="81"/>
    </row>
    <row r="166" spans="11:11" x14ac:dyDescent="0.25">
      <c r="K166" s="81"/>
    </row>
    <row r="167" spans="11:11" x14ac:dyDescent="0.25">
      <c r="K167" s="81"/>
    </row>
    <row r="168" spans="11:11" x14ac:dyDescent="0.25">
      <c r="K168" s="81"/>
    </row>
    <row r="169" spans="11:11" x14ac:dyDescent="0.25">
      <c r="K169" s="81"/>
    </row>
    <row r="170" spans="11:11" x14ac:dyDescent="0.25">
      <c r="K170" s="81"/>
    </row>
    <row r="171" spans="11:11" x14ac:dyDescent="0.25">
      <c r="K171" s="81"/>
    </row>
    <row r="172" spans="11:11" x14ac:dyDescent="0.25">
      <c r="K172" s="81"/>
    </row>
    <row r="173" spans="11:11" x14ac:dyDescent="0.25">
      <c r="K173" s="81"/>
    </row>
    <row r="174" spans="11:11" x14ac:dyDescent="0.25">
      <c r="K174" s="81"/>
    </row>
    <row r="175" spans="11:11" x14ac:dyDescent="0.25">
      <c r="K175" s="81"/>
    </row>
    <row r="176" spans="11:11" x14ac:dyDescent="0.25">
      <c r="K176" s="81"/>
    </row>
    <row r="177" spans="11:11" x14ac:dyDescent="0.25">
      <c r="K177" s="81"/>
    </row>
    <row r="178" spans="11:11" x14ac:dyDescent="0.25">
      <c r="K178" s="81"/>
    </row>
    <row r="179" spans="11:11" x14ac:dyDescent="0.25">
      <c r="K179" s="81"/>
    </row>
    <row r="180" spans="11:11" x14ac:dyDescent="0.25">
      <c r="K180" s="81"/>
    </row>
    <row r="181" spans="11:11" x14ac:dyDescent="0.25">
      <c r="K181" s="81"/>
    </row>
    <row r="182" spans="11:11" x14ac:dyDescent="0.25">
      <c r="K182" s="81"/>
    </row>
    <row r="183" spans="11:11" x14ac:dyDescent="0.25">
      <c r="K183" s="81"/>
    </row>
    <row r="184" spans="11:11" x14ac:dyDescent="0.25">
      <c r="K184" s="81"/>
    </row>
    <row r="185" spans="11:11" x14ac:dyDescent="0.25">
      <c r="K185" s="81"/>
    </row>
    <row r="186" spans="11:11" x14ac:dyDescent="0.25">
      <c r="K186" s="81"/>
    </row>
    <row r="187" spans="11:11" x14ac:dyDescent="0.25">
      <c r="K187" s="81"/>
    </row>
    <row r="188" spans="11:11" x14ac:dyDescent="0.25">
      <c r="K188" s="81"/>
    </row>
    <row r="189" spans="11:11" x14ac:dyDescent="0.25">
      <c r="K189" s="81"/>
    </row>
    <row r="190" spans="11:11" x14ac:dyDescent="0.25">
      <c r="K190" s="81"/>
    </row>
    <row r="191" spans="11:11" x14ac:dyDescent="0.25">
      <c r="K191" s="81"/>
    </row>
    <row r="192" spans="11:11" x14ac:dyDescent="0.25">
      <c r="K192" s="81"/>
    </row>
    <row r="193" spans="11:11" x14ac:dyDescent="0.25">
      <c r="K193" s="81"/>
    </row>
    <row r="194" spans="11:11" x14ac:dyDescent="0.25">
      <c r="K194" s="81"/>
    </row>
    <row r="195" spans="11:11" x14ac:dyDescent="0.25">
      <c r="K195" s="81"/>
    </row>
    <row r="196" spans="11:11" x14ac:dyDescent="0.25">
      <c r="K196" s="81"/>
    </row>
    <row r="197" spans="11:11" x14ac:dyDescent="0.25">
      <c r="K197" s="81"/>
    </row>
    <row r="198" spans="11:11" x14ac:dyDescent="0.25">
      <c r="K198" s="81"/>
    </row>
    <row r="199" spans="11:11" x14ac:dyDescent="0.25">
      <c r="K199" s="81"/>
    </row>
    <row r="200" spans="11:11" x14ac:dyDescent="0.25">
      <c r="K200" s="81"/>
    </row>
    <row r="201" spans="11:11" x14ac:dyDescent="0.25">
      <c r="K201" s="81"/>
    </row>
    <row r="202" spans="11:11" x14ac:dyDescent="0.25">
      <c r="K202" s="81"/>
    </row>
    <row r="203" spans="11:11" x14ac:dyDescent="0.25">
      <c r="K203" s="81"/>
    </row>
    <row r="204" spans="11:11" x14ac:dyDescent="0.25">
      <c r="K204" s="81"/>
    </row>
    <row r="205" spans="11:11" x14ac:dyDescent="0.25">
      <c r="K205" s="81"/>
    </row>
    <row r="206" spans="11:11" x14ac:dyDescent="0.25">
      <c r="K206" s="81"/>
    </row>
    <row r="207" spans="11:11" x14ac:dyDescent="0.25">
      <c r="K207" s="81"/>
    </row>
    <row r="208" spans="11:11" x14ac:dyDescent="0.25">
      <c r="K208" s="81"/>
    </row>
    <row r="209" spans="11:11" x14ac:dyDescent="0.25">
      <c r="K209" s="81"/>
    </row>
    <row r="210" spans="11:11" x14ac:dyDescent="0.25">
      <c r="K210" s="81"/>
    </row>
    <row r="211" spans="11:11" x14ac:dyDescent="0.25">
      <c r="K211" s="81"/>
    </row>
    <row r="212" spans="11:11" x14ac:dyDescent="0.25">
      <c r="K212" s="81"/>
    </row>
    <row r="213" spans="11:11" x14ac:dyDescent="0.25">
      <c r="K213" s="81"/>
    </row>
    <row r="214" spans="11:11" x14ac:dyDescent="0.25">
      <c r="K214" s="81"/>
    </row>
    <row r="215" spans="11:11" x14ac:dyDescent="0.25">
      <c r="K215" s="81"/>
    </row>
    <row r="216" spans="11:11" x14ac:dyDescent="0.25">
      <c r="K216" s="81"/>
    </row>
    <row r="217" spans="11:11" x14ac:dyDescent="0.25">
      <c r="K217" s="81"/>
    </row>
    <row r="218" spans="11:11" x14ac:dyDescent="0.25">
      <c r="K218" s="81"/>
    </row>
    <row r="219" spans="11:11" x14ac:dyDescent="0.25">
      <c r="K219" s="81"/>
    </row>
    <row r="220" spans="11:11" x14ac:dyDescent="0.25">
      <c r="K220" s="81"/>
    </row>
    <row r="221" spans="11:11" x14ac:dyDescent="0.25">
      <c r="K221" s="81"/>
    </row>
    <row r="222" spans="11:11" x14ac:dyDescent="0.25">
      <c r="K222" s="81"/>
    </row>
    <row r="223" spans="11:11" x14ac:dyDescent="0.25">
      <c r="K223" s="81"/>
    </row>
    <row r="224" spans="11:11" x14ac:dyDescent="0.25">
      <c r="K224" s="81"/>
    </row>
    <row r="225" spans="11:11" x14ac:dyDescent="0.25">
      <c r="K225" s="81"/>
    </row>
    <row r="226" spans="11:11" x14ac:dyDescent="0.25">
      <c r="K226" s="81"/>
    </row>
    <row r="227" spans="11:11" x14ac:dyDescent="0.25">
      <c r="K227" s="81"/>
    </row>
    <row r="228" spans="11:11" x14ac:dyDescent="0.25">
      <c r="K228" s="81"/>
    </row>
    <row r="229" spans="11:11" x14ac:dyDescent="0.25">
      <c r="K229" s="81"/>
    </row>
    <row r="230" spans="11:11" x14ac:dyDescent="0.25">
      <c r="K230" s="81"/>
    </row>
    <row r="231" spans="11:11" x14ac:dyDescent="0.25">
      <c r="K231" s="81"/>
    </row>
    <row r="232" spans="11:11" x14ac:dyDescent="0.25">
      <c r="K232" s="81"/>
    </row>
    <row r="233" spans="11:11" x14ac:dyDescent="0.25">
      <c r="K233" s="81"/>
    </row>
    <row r="234" spans="11:11" x14ac:dyDescent="0.25">
      <c r="K234" s="81"/>
    </row>
    <row r="235" spans="11:11" x14ac:dyDescent="0.25">
      <c r="K235" s="81"/>
    </row>
    <row r="236" spans="11:11" x14ac:dyDescent="0.25">
      <c r="K236" s="81"/>
    </row>
    <row r="237" spans="11:11" x14ac:dyDescent="0.25">
      <c r="K237" s="81"/>
    </row>
    <row r="238" spans="11:11" x14ac:dyDescent="0.25">
      <c r="K238" s="81"/>
    </row>
    <row r="239" spans="11:11" x14ac:dyDescent="0.25">
      <c r="K239" s="81"/>
    </row>
    <row r="240" spans="11:11" x14ac:dyDescent="0.25">
      <c r="K240" s="81"/>
    </row>
    <row r="241" spans="11:11" x14ac:dyDescent="0.25">
      <c r="K241" s="81"/>
    </row>
    <row r="242" spans="11:11" x14ac:dyDescent="0.25">
      <c r="K242" s="81"/>
    </row>
    <row r="243" spans="11:11" x14ac:dyDescent="0.25">
      <c r="K243" s="81"/>
    </row>
    <row r="244" spans="11:11" x14ac:dyDescent="0.25">
      <c r="K244" s="81"/>
    </row>
    <row r="245" spans="11:11" x14ac:dyDescent="0.25">
      <c r="K245" s="81"/>
    </row>
    <row r="246" spans="11:11" x14ac:dyDescent="0.25">
      <c r="K246" s="81"/>
    </row>
    <row r="247" spans="11:11" x14ac:dyDescent="0.25">
      <c r="K247" s="81"/>
    </row>
    <row r="248" spans="11:11" x14ac:dyDescent="0.25">
      <c r="K248" s="81"/>
    </row>
    <row r="249" spans="11:11" x14ac:dyDescent="0.25">
      <c r="K249" s="81"/>
    </row>
    <row r="250" spans="11:11" x14ac:dyDescent="0.25">
      <c r="K250" s="81"/>
    </row>
    <row r="251" spans="11:11" x14ac:dyDescent="0.25">
      <c r="K251" s="81"/>
    </row>
    <row r="252" spans="11:11" x14ac:dyDescent="0.25">
      <c r="K252" s="81"/>
    </row>
    <row r="253" spans="11:11" x14ac:dyDescent="0.25">
      <c r="K253" s="81"/>
    </row>
    <row r="254" spans="11:11" x14ac:dyDescent="0.25">
      <c r="K254" s="81"/>
    </row>
    <row r="255" spans="11:11" x14ac:dyDescent="0.25">
      <c r="K255" s="81"/>
    </row>
    <row r="256" spans="11:11" x14ac:dyDescent="0.25">
      <c r="K256" s="81"/>
    </row>
    <row r="257" spans="11:11" x14ac:dyDescent="0.25">
      <c r="K257" s="81"/>
    </row>
    <row r="258" spans="11:11" x14ac:dyDescent="0.25">
      <c r="K258" s="81"/>
    </row>
    <row r="259" spans="11:11" x14ac:dyDescent="0.25">
      <c r="K259" s="81"/>
    </row>
    <row r="260" spans="11:11" x14ac:dyDescent="0.25">
      <c r="K260" s="81"/>
    </row>
    <row r="261" spans="11:11" x14ac:dyDescent="0.25">
      <c r="K261" s="81"/>
    </row>
    <row r="262" spans="11:11" x14ac:dyDescent="0.25">
      <c r="K262" s="81"/>
    </row>
    <row r="263" spans="11:11" x14ac:dyDescent="0.25">
      <c r="K263" s="81"/>
    </row>
    <row r="264" spans="11:11" x14ac:dyDescent="0.25">
      <c r="K264" s="81"/>
    </row>
    <row r="265" spans="11:11" x14ac:dyDescent="0.25">
      <c r="K265" s="81"/>
    </row>
    <row r="266" spans="11:11" x14ac:dyDescent="0.25">
      <c r="K266" s="81"/>
    </row>
    <row r="267" spans="11:11" x14ac:dyDescent="0.25">
      <c r="K267" s="81"/>
    </row>
    <row r="268" spans="11:11" x14ac:dyDescent="0.25">
      <c r="K268" s="81"/>
    </row>
    <row r="269" spans="11:11" x14ac:dyDescent="0.25">
      <c r="K269" s="81"/>
    </row>
    <row r="270" spans="11:11" x14ac:dyDescent="0.25">
      <c r="K270" s="81"/>
    </row>
    <row r="271" spans="11:11" x14ac:dyDescent="0.25">
      <c r="K271" s="81"/>
    </row>
    <row r="272" spans="11:11" x14ac:dyDescent="0.25">
      <c r="K272" s="81"/>
    </row>
    <row r="273" spans="11:11" x14ac:dyDescent="0.25">
      <c r="K273" s="81"/>
    </row>
    <row r="274" spans="11:11" x14ac:dyDescent="0.25">
      <c r="K274" s="81"/>
    </row>
    <row r="275" spans="11:11" x14ac:dyDescent="0.25">
      <c r="K275" s="81"/>
    </row>
    <row r="276" spans="11:11" x14ac:dyDescent="0.25">
      <c r="K276" s="81"/>
    </row>
    <row r="277" spans="11:11" x14ac:dyDescent="0.25">
      <c r="K277" s="81"/>
    </row>
    <row r="278" spans="11:11" x14ac:dyDescent="0.25">
      <c r="K278" s="81"/>
    </row>
    <row r="279" spans="11:11" x14ac:dyDescent="0.25">
      <c r="K279" s="81"/>
    </row>
    <row r="280" spans="11:11" x14ac:dyDescent="0.25">
      <c r="K280" s="81"/>
    </row>
    <row r="281" spans="11:11" x14ac:dyDescent="0.25">
      <c r="K281" s="81"/>
    </row>
    <row r="282" spans="11:11" x14ac:dyDescent="0.25">
      <c r="K282" s="81"/>
    </row>
    <row r="283" spans="11:11" x14ac:dyDescent="0.25">
      <c r="K283" s="81"/>
    </row>
    <row r="284" spans="11:11" x14ac:dyDescent="0.25">
      <c r="K284" s="81"/>
    </row>
    <row r="285" spans="11:11" x14ac:dyDescent="0.25">
      <c r="K285" s="81"/>
    </row>
    <row r="286" spans="11:11" x14ac:dyDescent="0.25">
      <c r="K286" s="81"/>
    </row>
    <row r="287" spans="11:11" x14ac:dyDescent="0.25">
      <c r="K287" s="81"/>
    </row>
    <row r="288" spans="11:11" x14ac:dyDescent="0.25">
      <c r="K288" s="81"/>
    </row>
    <row r="289" spans="11:11" x14ac:dyDescent="0.25">
      <c r="K289" s="81"/>
    </row>
    <row r="290" spans="11:11" x14ac:dyDescent="0.25">
      <c r="K290" s="81"/>
    </row>
    <row r="291" spans="11:11" x14ac:dyDescent="0.25">
      <c r="K291" s="81"/>
    </row>
    <row r="292" spans="11:11" x14ac:dyDescent="0.25">
      <c r="K292" s="81"/>
    </row>
    <row r="293" spans="11:11" x14ac:dyDescent="0.25">
      <c r="K293" s="81"/>
    </row>
    <row r="294" spans="11:11" x14ac:dyDescent="0.25">
      <c r="K294" s="81"/>
    </row>
    <row r="295" spans="11:11" x14ac:dyDescent="0.25">
      <c r="K295" s="81"/>
    </row>
    <row r="296" spans="11:11" x14ac:dyDescent="0.25">
      <c r="K296" s="81"/>
    </row>
    <row r="297" spans="11:11" x14ac:dyDescent="0.25">
      <c r="K297" s="81"/>
    </row>
    <row r="298" spans="11:11" x14ac:dyDescent="0.25">
      <c r="K298" s="81"/>
    </row>
    <row r="299" spans="11:11" x14ac:dyDescent="0.25">
      <c r="K299" s="81"/>
    </row>
    <row r="300" spans="11:11" x14ac:dyDescent="0.25">
      <c r="K300" s="81"/>
    </row>
    <row r="301" spans="11:11" x14ac:dyDescent="0.25">
      <c r="K301" s="81"/>
    </row>
    <row r="302" spans="11:11" x14ac:dyDescent="0.25">
      <c r="K302" s="81"/>
    </row>
    <row r="303" spans="11:11" x14ac:dyDescent="0.25">
      <c r="K303" s="81"/>
    </row>
    <row r="304" spans="11:11" x14ac:dyDescent="0.25">
      <c r="K304" s="81"/>
    </row>
    <row r="305" spans="11:11" x14ac:dyDescent="0.25">
      <c r="K305" s="81"/>
    </row>
    <row r="306" spans="11:11" x14ac:dyDescent="0.25">
      <c r="K306" s="81"/>
    </row>
    <row r="307" spans="11:11" x14ac:dyDescent="0.25">
      <c r="K307" s="81"/>
    </row>
    <row r="308" spans="11:11" x14ac:dyDescent="0.25">
      <c r="K308" s="81"/>
    </row>
    <row r="309" spans="11:11" x14ac:dyDescent="0.25">
      <c r="K309" s="81"/>
    </row>
    <row r="310" spans="11:11" x14ac:dyDescent="0.25">
      <c r="K310" s="81"/>
    </row>
    <row r="311" spans="11:11" x14ac:dyDescent="0.25">
      <c r="K311" s="81"/>
    </row>
    <row r="312" spans="11:11" x14ac:dyDescent="0.25">
      <c r="K312" s="81"/>
    </row>
    <row r="313" spans="11:11" x14ac:dyDescent="0.25">
      <c r="K313" s="81"/>
    </row>
    <row r="314" spans="11:11" x14ac:dyDescent="0.25">
      <c r="K314" s="81"/>
    </row>
    <row r="315" spans="11:11" x14ac:dyDescent="0.25">
      <c r="K315" s="81"/>
    </row>
    <row r="316" spans="11:11" x14ac:dyDescent="0.25">
      <c r="K316" s="81"/>
    </row>
    <row r="317" spans="11:11" x14ac:dyDescent="0.25">
      <c r="K317" s="81"/>
    </row>
    <row r="318" spans="11:11" x14ac:dyDescent="0.25">
      <c r="K318" s="81"/>
    </row>
    <row r="319" spans="11:11" x14ac:dyDescent="0.25">
      <c r="K319" s="81"/>
    </row>
    <row r="320" spans="11:11" x14ac:dyDescent="0.25">
      <c r="K320" s="81"/>
    </row>
    <row r="321" spans="11:11" x14ac:dyDescent="0.25">
      <c r="K321" s="81"/>
    </row>
    <row r="322" spans="11:11" x14ac:dyDescent="0.25">
      <c r="K322" s="81"/>
    </row>
    <row r="323" spans="11:11" x14ac:dyDescent="0.25">
      <c r="K323" s="81"/>
    </row>
    <row r="324" spans="11:11" x14ac:dyDescent="0.25">
      <c r="K324" s="81"/>
    </row>
    <row r="325" spans="11:11" x14ac:dyDescent="0.25">
      <c r="K325" s="81"/>
    </row>
    <row r="326" spans="11:11" x14ac:dyDescent="0.25">
      <c r="K326" s="81"/>
    </row>
    <row r="327" spans="11:11" x14ac:dyDescent="0.25">
      <c r="K327" s="81"/>
    </row>
    <row r="328" spans="11:11" x14ac:dyDescent="0.25">
      <c r="K328" s="81"/>
    </row>
    <row r="329" spans="11:11" x14ac:dyDescent="0.25">
      <c r="K329" s="81"/>
    </row>
    <row r="330" spans="11:11" x14ac:dyDescent="0.25">
      <c r="K330" s="81"/>
    </row>
    <row r="331" spans="11:11" x14ac:dyDescent="0.25">
      <c r="K331" s="81"/>
    </row>
    <row r="332" spans="11:11" x14ac:dyDescent="0.25">
      <c r="K332" s="81"/>
    </row>
    <row r="333" spans="11:11" x14ac:dyDescent="0.25">
      <c r="K333" s="81"/>
    </row>
    <row r="334" spans="11:11" x14ac:dyDescent="0.25">
      <c r="K334" s="81"/>
    </row>
    <row r="335" spans="11:11" x14ac:dyDescent="0.25">
      <c r="K335" s="81"/>
    </row>
    <row r="336" spans="11:11" x14ac:dyDescent="0.25">
      <c r="K336" s="81"/>
    </row>
    <row r="337" spans="11:11" x14ac:dyDescent="0.25">
      <c r="K337" s="81"/>
    </row>
    <row r="338" spans="11:11" x14ac:dyDescent="0.25">
      <c r="K338" s="81"/>
    </row>
    <row r="339" spans="11:11" x14ac:dyDescent="0.25">
      <c r="K339" s="81"/>
    </row>
    <row r="340" spans="11:11" x14ac:dyDescent="0.25">
      <c r="K340" s="81"/>
    </row>
    <row r="341" spans="11:11" x14ac:dyDescent="0.25">
      <c r="K341" s="81"/>
    </row>
    <row r="342" spans="11:11" x14ac:dyDescent="0.25">
      <c r="K342" s="81"/>
    </row>
    <row r="343" spans="11:11" x14ac:dyDescent="0.25">
      <c r="K343" s="81"/>
    </row>
    <row r="344" spans="11:11" x14ac:dyDescent="0.25">
      <c r="K344" s="81"/>
    </row>
    <row r="345" spans="11:11" x14ac:dyDescent="0.25">
      <c r="K345" s="81"/>
    </row>
    <row r="346" spans="11:11" x14ac:dyDescent="0.25">
      <c r="K346" s="81"/>
    </row>
    <row r="347" spans="11:11" x14ac:dyDescent="0.25">
      <c r="K347" s="81"/>
    </row>
    <row r="348" spans="11:11" x14ac:dyDescent="0.25">
      <c r="K348" s="81"/>
    </row>
    <row r="349" spans="11:11" x14ac:dyDescent="0.25">
      <c r="K349" s="81"/>
    </row>
    <row r="350" spans="11:11" x14ac:dyDescent="0.25">
      <c r="K350" s="81"/>
    </row>
    <row r="351" spans="11:11" x14ac:dyDescent="0.25">
      <c r="K351" s="81"/>
    </row>
    <row r="352" spans="11:11" x14ac:dyDescent="0.25">
      <c r="K352" s="81"/>
    </row>
    <row r="353" spans="11:11" x14ac:dyDescent="0.25">
      <c r="K353" s="81"/>
    </row>
    <row r="354" spans="11:11" x14ac:dyDescent="0.25">
      <c r="K354" s="81"/>
    </row>
    <row r="355" spans="11:11" x14ac:dyDescent="0.25">
      <c r="K355" s="81"/>
    </row>
    <row r="356" spans="11:11" x14ac:dyDescent="0.25">
      <c r="K356" s="81"/>
    </row>
    <row r="357" spans="11:11" x14ac:dyDescent="0.25">
      <c r="K357" s="81"/>
    </row>
    <row r="358" spans="11:11" x14ac:dyDescent="0.25">
      <c r="K358" s="81"/>
    </row>
    <row r="359" spans="11:11" x14ac:dyDescent="0.25">
      <c r="K359" s="81"/>
    </row>
    <row r="360" spans="11:11" x14ac:dyDescent="0.25">
      <c r="K360" s="81"/>
    </row>
    <row r="361" spans="11:11" x14ac:dyDescent="0.25">
      <c r="K361" s="81"/>
    </row>
    <row r="362" spans="11:11" x14ac:dyDescent="0.25">
      <c r="K362" s="81"/>
    </row>
    <row r="363" spans="11:11" x14ac:dyDescent="0.25">
      <c r="K363" s="81"/>
    </row>
    <row r="364" spans="11:11" x14ac:dyDescent="0.25">
      <c r="K364" s="81"/>
    </row>
    <row r="365" spans="11:11" x14ac:dyDescent="0.25">
      <c r="K365" s="81"/>
    </row>
    <row r="366" spans="11:11" x14ac:dyDescent="0.25">
      <c r="K366" s="81"/>
    </row>
    <row r="367" spans="11:11" x14ac:dyDescent="0.25">
      <c r="K367" s="81"/>
    </row>
    <row r="368" spans="11:11" x14ac:dyDescent="0.25">
      <c r="K368" s="81"/>
    </row>
    <row r="369" spans="11:11" x14ac:dyDescent="0.25">
      <c r="K369" s="81"/>
    </row>
    <row r="370" spans="11:11" x14ac:dyDescent="0.25">
      <c r="K370" s="81"/>
    </row>
    <row r="371" spans="11:11" x14ac:dyDescent="0.25">
      <c r="K371" s="81"/>
    </row>
    <row r="372" spans="11:11" x14ac:dyDescent="0.25">
      <c r="K372" s="81"/>
    </row>
    <row r="373" spans="11:11" x14ac:dyDescent="0.25">
      <c r="K373" s="81"/>
    </row>
    <row r="374" spans="11:11" x14ac:dyDescent="0.25">
      <c r="K374" s="81"/>
    </row>
    <row r="375" spans="11:11" x14ac:dyDescent="0.25">
      <c r="K375" s="81"/>
    </row>
    <row r="376" spans="11:11" x14ac:dyDescent="0.25">
      <c r="K376" s="81"/>
    </row>
    <row r="377" spans="11:11" x14ac:dyDescent="0.25">
      <c r="K377" s="81"/>
    </row>
    <row r="378" spans="11:11" x14ac:dyDescent="0.25">
      <c r="K378" s="81"/>
    </row>
    <row r="379" spans="11:11" x14ac:dyDescent="0.25">
      <c r="K379" s="81"/>
    </row>
    <row r="380" spans="11:11" x14ac:dyDescent="0.25">
      <c r="K380" s="81"/>
    </row>
    <row r="381" spans="11:11" x14ac:dyDescent="0.25">
      <c r="K381" s="81"/>
    </row>
    <row r="382" spans="11:11" x14ac:dyDescent="0.25">
      <c r="K382" s="81"/>
    </row>
    <row r="383" spans="11:11" x14ac:dyDescent="0.25">
      <c r="K383" s="81"/>
    </row>
    <row r="384" spans="11:11" x14ac:dyDescent="0.25">
      <c r="K384" s="81"/>
    </row>
    <row r="385" spans="11:11" x14ac:dyDescent="0.25">
      <c r="K385" s="81"/>
    </row>
    <row r="386" spans="11:11" x14ac:dyDescent="0.25">
      <c r="K386" s="81"/>
    </row>
    <row r="387" spans="11:11" x14ac:dyDescent="0.25">
      <c r="K387" s="81"/>
    </row>
    <row r="388" spans="11:11" x14ac:dyDescent="0.25">
      <c r="K388" s="81"/>
    </row>
    <row r="389" spans="11:11" x14ac:dyDescent="0.25">
      <c r="K389" s="81"/>
    </row>
    <row r="390" spans="11:11" x14ac:dyDescent="0.25">
      <c r="K390" s="81"/>
    </row>
    <row r="391" spans="11:11" x14ac:dyDescent="0.25">
      <c r="K391" s="81"/>
    </row>
    <row r="392" spans="11:11" x14ac:dyDescent="0.25">
      <c r="K392" s="81"/>
    </row>
    <row r="393" spans="11:11" x14ac:dyDescent="0.25">
      <c r="K393" s="81"/>
    </row>
    <row r="394" spans="11:11" x14ac:dyDescent="0.25">
      <c r="K394" s="81"/>
    </row>
    <row r="395" spans="11:11" x14ac:dyDescent="0.25">
      <c r="K395" s="81"/>
    </row>
    <row r="396" spans="11:11" x14ac:dyDescent="0.25">
      <c r="K396" s="81"/>
    </row>
    <row r="397" spans="11:11" x14ac:dyDescent="0.25">
      <c r="K397" s="81"/>
    </row>
    <row r="398" spans="11:11" x14ac:dyDescent="0.25">
      <c r="K398" s="81"/>
    </row>
    <row r="399" spans="11:11" x14ac:dyDescent="0.25">
      <c r="K399" s="81"/>
    </row>
    <row r="400" spans="11:11" x14ac:dyDescent="0.25">
      <c r="K400" s="81"/>
    </row>
    <row r="401" spans="11:11" x14ac:dyDescent="0.25">
      <c r="K401" s="81"/>
    </row>
    <row r="402" spans="11:11" x14ac:dyDescent="0.25">
      <c r="K402" s="81"/>
    </row>
    <row r="403" spans="11:11" x14ac:dyDescent="0.25">
      <c r="K403" s="81"/>
    </row>
    <row r="404" spans="11:11" x14ac:dyDescent="0.25">
      <c r="K404" s="81"/>
    </row>
    <row r="405" spans="11:11" x14ac:dyDescent="0.25">
      <c r="K405" s="81"/>
    </row>
    <row r="406" spans="11:11" x14ac:dyDescent="0.25">
      <c r="K406" s="81"/>
    </row>
    <row r="407" spans="11:11" x14ac:dyDescent="0.25">
      <c r="K407" s="81"/>
    </row>
    <row r="408" spans="11:11" x14ac:dyDescent="0.25">
      <c r="K408" s="81"/>
    </row>
    <row r="409" spans="11:11" x14ac:dyDescent="0.25">
      <c r="K409" s="81"/>
    </row>
    <row r="410" spans="11:11" x14ac:dyDescent="0.25">
      <c r="K410" s="81"/>
    </row>
    <row r="411" spans="11:11" x14ac:dyDescent="0.25">
      <c r="K411" s="81"/>
    </row>
    <row r="412" spans="11:11" x14ac:dyDescent="0.25">
      <c r="K412" s="81"/>
    </row>
    <row r="413" spans="11:11" x14ac:dyDescent="0.25">
      <c r="K413" s="81"/>
    </row>
    <row r="414" spans="11:11" x14ac:dyDescent="0.25">
      <c r="K414" s="81"/>
    </row>
    <row r="415" spans="11:11" x14ac:dyDescent="0.25">
      <c r="K415" s="81"/>
    </row>
    <row r="416" spans="11:11" x14ac:dyDescent="0.25">
      <c r="K416" s="81"/>
    </row>
    <row r="417" spans="11:11" x14ac:dyDescent="0.25">
      <c r="K417" s="81"/>
    </row>
    <row r="418" spans="11:11" x14ac:dyDescent="0.25">
      <c r="K418" s="81"/>
    </row>
    <row r="419" spans="11:11" x14ac:dyDescent="0.25">
      <c r="K419" s="81"/>
    </row>
    <row r="420" spans="11:11" x14ac:dyDescent="0.25">
      <c r="K420" s="81"/>
    </row>
    <row r="421" spans="11:11" x14ac:dyDescent="0.25">
      <c r="K421" s="81"/>
    </row>
    <row r="422" spans="11:11" x14ac:dyDescent="0.25">
      <c r="K422" s="81"/>
    </row>
    <row r="423" spans="11:11" x14ac:dyDescent="0.25">
      <c r="K423" s="81"/>
    </row>
    <row r="424" spans="11:11" x14ac:dyDescent="0.25">
      <c r="K424" s="81"/>
    </row>
    <row r="425" spans="11:11" x14ac:dyDescent="0.25">
      <c r="K425" s="81"/>
    </row>
    <row r="426" spans="11:11" x14ac:dyDescent="0.25">
      <c r="K426" s="81"/>
    </row>
    <row r="427" spans="11:11" x14ac:dyDescent="0.25">
      <c r="K427" s="81"/>
    </row>
    <row r="428" spans="11:11" x14ac:dyDescent="0.25">
      <c r="K428" s="81"/>
    </row>
    <row r="429" spans="11:11" x14ac:dyDescent="0.25">
      <c r="K429" s="81"/>
    </row>
    <row r="430" spans="11:11" x14ac:dyDescent="0.25">
      <c r="K430" s="81"/>
    </row>
    <row r="431" spans="11:11" x14ac:dyDescent="0.25">
      <c r="K431" s="81"/>
    </row>
    <row r="432" spans="11:11" x14ac:dyDescent="0.25">
      <c r="K432" s="81"/>
    </row>
    <row r="433" spans="11:11" x14ac:dyDescent="0.25">
      <c r="K433" s="81"/>
    </row>
    <row r="434" spans="11:11" x14ac:dyDescent="0.25">
      <c r="K434" s="81"/>
    </row>
    <row r="435" spans="11:11" x14ac:dyDescent="0.25">
      <c r="K435" s="81"/>
    </row>
    <row r="436" spans="11:11" x14ac:dyDescent="0.25">
      <c r="K436" s="81"/>
    </row>
    <row r="437" spans="11:11" x14ac:dyDescent="0.25">
      <c r="K437" s="81"/>
    </row>
    <row r="438" spans="11:11" x14ac:dyDescent="0.25">
      <c r="K438" s="81"/>
    </row>
    <row r="439" spans="11:11" x14ac:dyDescent="0.25">
      <c r="K439" s="81"/>
    </row>
    <row r="440" spans="11:11" x14ac:dyDescent="0.25">
      <c r="K440" s="81"/>
    </row>
    <row r="441" spans="11:11" x14ac:dyDescent="0.25">
      <c r="K441" s="81"/>
    </row>
    <row r="442" spans="11:11" x14ac:dyDescent="0.25">
      <c r="K442" s="81"/>
    </row>
    <row r="443" spans="11:11" x14ac:dyDescent="0.25">
      <c r="K443" s="81"/>
    </row>
    <row r="444" spans="11:11" x14ac:dyDescent="0.25">
      <c r="K444" s="81"/>
    </row>
    <row r="445" spans="11:11" x14ac:dyDescent="0.25">
      <c r="K445" s="81"/>
    </row>
    <row r="446" spans="11:11" x14ac:dyDescent="0.25">
      <c r="K446" s="81"/>
    </row>
    <row r="447" spans="11:11" x14ac:dyDescent="0.25">
      <c r="K447" s="81"/>
    </row>
    <row r="448" spans="11:11" x14ac:dyDescent="0.25">
      <c r="K448" s="81"/>
    </row>
    <row r="449" spans="11:11" x14ac:dyDescent="0.25">
      <c r="K449" s="81"/>
    </row>
    <row r="450" spans="11:11" x14ac:dyDescent="0.25">
      <c r="K450" s="81"/>
    </row>
    <row r="451" spans="11:11" x14ac:dyDescent="0.25">
      <c r="K451" s="81"/>
    </row>
    <row r="452" spans="11:11" x14ac:dyDescent="0.25">
      <c r="K452" s="81"/>
    </row>
    <row r="453" spans="11:11" x14ac:dyDescent="0.25">
      <c r="K453" s="81"/>
    </row>
    <row r="454" spans="11:11" x14ac:dyDescent="0.25">
      <c r="K454" s="81"/>
    </row>
    <row r="455" spans="11:11" x14ac:dyDescent="0.25">
      <c r="K455" s="81"/>
    </row>
    <row r="456" spans="11:11" x14ac:dyDescent="0.25">
      <c r="K456" s="81"/>
    </row>
    <row r="457" spans="11:11" x14ac:dyDescent="0.25">
      <c r="K457" s="81"/>
    </row>
    <row r="458" spans="11:11" x14ac:dyDescent="0.25">
      <c r="K458" s="81"/>
    </row>
    <row r="459" spans="11:11" x14ac:dyDescent="0.25">
      <c r="K459" s="81"/>
    </row>
    <row r="460" spans="11:11" x14ac:dyDescent="0.25">
      <c r="K460" s="81"/>
    </row>
    <row r="461" spans="11:11" x14ac:dyDescent="0.25">
      <c r="K461" s="81"/>
    </row>
    <row r="462" spans="11:11" x14ac:dyDescent="0.25">
      <c r="K462" s="81"/>
    </row>
    <row r="463" spans="11:11" x14ac:dyDescent="0.25">
      <c r="K463" s="81"/>
    </row>
    <row r="464" spans="11:11" x14ac:dyDescent="0.25">
      <c r="K464" s="81"/>
    </row>
    <row r="465" spans="11:11" x14ac:dyDescent="0.25">
      <c r="K465" s="81"/>
    </row>
    <row r="466" spans="11:11" x14ac:dyDescent="0.25">
      <c r="K466" s="81"/>
    </row>
    <row r="467" spans="11:11" x14ac:dyDescent="0.25">
      <c r="K467" s="81"/>
    </row>
    <row r="468" spans="11:11" x14ac:dyDescent="0.25">
      <c r="K468" s="81"/>
    </row>
    <row r="469" spans="11:11" x14ac:dyDescent="0.25">
      <c r="K469" s="81"/>
    </row>
    <row r="470" spans="11:11" x14ac:dyDescent="0.25">
      <c r="K470" s="81"/>
    </row>
    <row r="471" spans="11:11" x14ac:dyDescent="0.25">
      <c r="K471" s="81"/>
    </row>
    <row r="472" spans="11:11" x14ac:dyDescent="0.25">
      <c r="K472" s="81"/>
    </row>
    <row r="473" spans="11:11" x14ac:dyDescent="0.25">
      <c r="K473" s="81"/>
    </row>
    <row r="474" spans="11:11" x14ac:dyDescent="0.25">
      <c r="K474" s="81"/>
    </row>
    <row r="475" spans="11:11" x14ac:dyDescent="0.25">
      <c r="K475" s="81"/>
    </row>
    <row r="476" spans="11:11" x14ac:dyDescent="0.25">
      <c r="K476" s="81"/>
    </row>
    <row r="477" spans="11:11" x14ac:dyDescent="0.25">
      <c r="K477" s="81"/>
    </row>
    <row r="478" spans="11:11" x14ac:dyDescent="0.25">
      <c r="K478" s="81"/>
    </row>
    <row r="479" spans="11:11" x14ac:dyDescent="0.25">
      <c r="K479" s="81"/>
    </row>
    <row r="480" spans="11:11" x14ac:dyDescent="0.25">
      <c r="K480" s="81"/>
    </row>
    <row r="481" spans="11:11" x14ac:dyDescent="0.25">
      <c r="K481" s="81"/>
    </row>
    <row r="482" spans="11:11" x14ac:dyDescent="0.25">
      <c r="K482" s="81"/>
    </row>
    <row r="483" spans="11:11" x14ac:dyDescent="0.25">
      <c r="K483" s="81"/>
    </row>
    <row r="484" spans="11:11" x14ac:dyDescent="0.25">
      <c r="K484" s="81"/>
    </row>
    <row r="485" spans="11:11" x14ac:dyDescent="0.25">
      <c r="K485" s="81"/>
    </row>
    <row r="486" spans="11:11" x14ac:dyDescent="0.25">
      <c r="K486" s="81"/>
    </row>
    <row r="487" spans="11:11" x14ac:dyDescent="0.25">
      <c r="K487" s="81"/>
    </row>
    <row r="488" spans="11:11" x14ac:dyDescent="0.25">
      <c r="K488" s="81"/>
    </row>
    <row r="489" spans="11:11" x14ac:dyDescent="0.25">
      <c r="K489" s="81"/>
    </row>
    <row r="490" spans="11:11" x14ac:dyDescent="0.25">
      <c r="K490" s="81"/>
    </row>
    <row r="491" spans="11:11" x14ac:dyDescent="0.25">
      <c r="K491" s="81"/>
    </row>
    <row r="492" spans="11:11" x14ac:dyDescent="0.25">
      <c r="K492" s="81"/>
    </row>
    <row r="493" spans="11:11" x14ac:dyDescent="0.25">
      <c r="K493" s="81"/>
    </row>
    <row r="494" spans="11:11" x14ac:dyDescent="0.25">
      <c r="K494" s="81"/>
    </row>
    <row r="495" spans="11:11" x14ac:dyDescent="0.25">
      <c r="K495" s="81"/>
    </row>
    <row r="496" spans="11:11" x14ac:dyDescent="0.25">
      <c r="K496" s="81"/>
    </row>
    <row r="497" spans="11:11" x14ac:dyDescent="0.25">
      <c r="K497" s="81"/>
    </row>
    <row r="498" spans="11:11" x14ac:dyDescent="0.25">
      <c r="K498" s="81"/>
    </row>
    <row r="499" spans="11:11" x14ac:dyDescent="0.25">
      <c r="K499" s="81"/>
    </row>
    <row r="500" spans="11:11" x14ac:dyDescent="0.25">
      <c r="K500" s="81"/>
    </row>
    <row r="501" spans="11:11" x14ac:dyDescent="0.25">
      <c r="K501" s="81"/>
    </row>
    <row r="502" spans="11:11" x14ac:dyDescent="0.25">
      <c r="K502" s="81"/>
    </row>
    <row r="503" spans="11:11" x14ac:dyDescent="0.25">
      <c r="K503" s="81"/>
    </row>
    <row r="504" spans="11:11" x14ac:dyDescent="0.25">
      <c r="K504" s="81"/>
    </row>
    <row r="505" spans="11:11" x14ac:dyDescent="0.25">
      <c r="K505" s="81"/>
    </row>
    <row r="506" spans="11:11" x14ac:dyDescent="0.25">
      <c r="K506" s="81"/>
    </row>
    <row r="507" spans="11:11" x14ac:dyDescent="0.25">
      <c r="K507" s="81"/>
    </row>
    <row r="508" spans="11:11" x14ac:dyDescent="0.25">
      <c r="K508" s="81"/>
    </row>
    <row r="509" spans="11:11" x14ac:dyDescent="0.25">
      <c r="K509" s="81"/>
    </row>
    <row r="510" spans="11:11" x14ac:dyDescent="0.25">
      <c r="K510" s="81"/>
    </row>
    <row r="511" spans="11:11" x14ac:dyDescent="0.25">
      <c r="K511" s="81"/>
    </row>
    <row r="512" spans="11:11" x14ac:dyDescent="0.25">
      <c r="K512" s="81"/>
    </row>
    <row r="513" spans="11:11" x14ac:dyDescent="0.25">
      <c r="K513" s="81"/>
    </row>
    <row r="514" spans="11:11" x14ac:dyDescent="0.25">
      <c r="K514" s="81"/>
    </row>
    <row r="515" spans="11:11" x14ac:dyDescent="0.25">
      <c r="K515" s="81"/>
    </row>
    <row r="516" spans="11:11" x14ac:dyDescent="0.25">
      <c r="K516" s="81"/>
    </row>
    <row r="517" spans="11:11" x14ac:dyDescent="0.25">
      <c r="K517" s="81"/>
    </row>
    <row r="518" spans="11:11" x14ac:dyDescent="0.25">
      <c r="K518" s="81"/>
    </row>
    <row r="519" spans="11:11" x14ac:dyDescent="0.25">
      <c r="K519" s="81"/>
    </row>
    <row r="520" spans="11:11" x14ac:dyDescent="0.25">
      <c r="K520" s="81"/>
    </row>
    <row r="521" spans="11:11" x14ac:dyDescent="0.25">
      <c r="K521" s="81"/>
    </row>
    <row r="522" spans="11:11" x14ac:dyDescent="0.25">
      <c r="K522" s="81"/>
    </row>
    <row r="523" spans="11:11" x14ac:dyDescent="0.25">
      <c r="K523" s="81"/>
    </row>
    <row r="524" spans="11:11" x14ac:dyDescent="0.25">
      <c r="K524" s="81"/>
    </row>
    <row r="525" spans="11:11" x14ac:dyDescent="0.25">
      <c r="K525" s="81"/>
    </row>
    <row r="526" spans="11:11" x14ac:dyDescent="0.25">
      <c r="K526" s="81"/>
    </row>
    <row r="527" spans="11:11" x14ac:dyDescent="0.25">
      <c r="K527" s="81"/>
    </row>
    <row r="528" spans="11:11" x14ac:dyDescent="0.25">
      <c r="K528" s="81"/>
    </row>
    <row r="529" spans="11:11" x14ac:dyDescent="0.25">
      <c r="K529" s="81"/>
    </row>
    <row r="530" spans="11:11" x14ac:dyDescent="0.25">
      <c r="K530" s="81"/>
    </row>
    <row r="531" spans="11:11" x14ac:dyDescent="0.25">
      <c r="K531" s="81"/>
    </row>
    <row r="532" spans="11:11" x14ac:dyDescent="0.25">
      <c r="K532" s="81"/>
    </row>
    <row r="533" spans="11:11" x14ac:dyDescent="0.25">
      <c r="K533" s="81"/>
    </row>
    <row r="534" spans="11:11" x14ac:dyDescent="0.25">
      <c r="K534" s="81"/>
    </row>
    <row r="535" spans="11:11" x14ac:dyDescent="0.25">
      <c r="K535" s="81"/>
    </row>
    <row r="536" spans="11:11" x14ac:dyDescent="0.25">
      <c r="K536" s="81"/>
    </row>
    <row r="537" spans="11:11" x14ac:dyDescent="0.25">
      <c r="K537" s="81"/>
    </row>
    <row r="538" spans="11:11" x14ac:dyDescent="0.25">
      <c r="K538" s="81"/>
    </row>
    <row r="539" spans="11:11" x14ac:dyDescent="0.25">
      <c r="K539" s="81"/>
    </row>
    <row r="540" spans="11:11" x14ac:dyDescent="0.25">
      <c r="K540" s="81"/>
    </row>
    <row r="541" spans="11:11" x14ac:dyDescent="0.25">
      <c r="K541" s="81"/>
    </row>
    <row r="542" spans="11:11" x14ac:dyDescent="0.25">
      <c r="K542" s="81"/>
    </row>
    <row r="543" spans="11:11" x14ac:dyDescent="0.25">
      <c r="K543" s="81"/>
    </row>
    <row r="544" spans="11:11" x14ac:dyDescent="0.25">
      <c r="K544" s="81"/>
    </row>
    <row r="545" spans="11:11" x14ac:dyDescent="0.25">
      <c r="K545" s="81"/>
    </row>
    <row r="546" spans="11:11" x14ac:dyDescent="0.25">
      <c r="K546" s="81"/>
    </row>
    <row r="547" spans="11:11" x14ac:dyDescent="0.25">
      <c r="K547" s="81"/>
    </row>
    <row r="548" spans="11:11" x14ac:dyDescent="0.25">
      <c r="K548" s="81"/>
    </row>
    <row r="549" spans="11:11" x14ac:dyDescent="0.25">
      <c r="K549" s="81"/>
    </row>
    <row r="550" spans="11:11" x14ac:dyDescent="0.25">
      <c r="K550" s="81"/>
    </row>
    <row r="551" spans="11:11" x14ac:dyDescent="0.25">
      <c r="K551" s="81"/>
    </row>
    <row r="552" spans="11:11" x14ac:dyDescent="0.25">
      <c r="K552" s="81"/>
    </row>
    <row r="553" spans="11:11" x14ac:dyDescent="0.25">
      <c r="K553" s="81"/>
    </row>
    <row r="554" spans="11:11" x14ac:dyDescent="0.25">
      <c r="K554" s="81"/>
    </row>
    <row r="555" spans="11:11" x14ac:dyDescent="0.25">
      <c r="K555" s="81"/>
    </row>
    <row r="556" spans="11:11" x14ac:dyDescent="0.25">
      <c r="K556" s="81"/>
    </row>
    <row r="557" spans="11:11" x14ac:dyDescent="0.25">
      <c r="K557" s="81"/>
    </row>
    <row r="558" spans="11:11" x14ac:dyDescent="0.25">
      <c r="K558" s="81"/>
    </row>
    <row r="559" spans="11:11" x14ac:dyDescent="0.25">
      <c r="K559" s="81"/>
    </row>
    <row r="560" spans="11:11" x14ac:dyDescent="0.25">
      <c r="K560" s="81"/>
    </row>
    <row r="561" spans="11:11" x14ac:dyDescent="0.25">
      <c r="K561" s="81"/>
    </row>
    <row r="562" spans="11:11" x14ac:dyDescent="0.25">
      <c r="K562" s="81"/>
    </row>
    <row r="563" spans="11:11" x14ac:dyDescent="0.25">
      <c r="K563" s="81"/>
    </row>
    <row r="564" spans="11:11" x14ac:dyDescent="0.25">
      <c r="K564" s="81"/>
    </row>
    <row r="565" spans="11:11" x14ac:dyDescent="0.25">
      <c r="K565" s="81"/>
    </row>
    <row r="566" spans="11:11" x14ac:dyDescent="0.25">
      <c r="K566" s="81"/>
    </row>
    <row r="567" spans="11:11" x14ac:dyDescent="0.25">
      <c r="K567" s="81"/>
    </row>
    <row r="568" spans="11:11" x14ac:dyDescent="0.25">
      <c r="K568" s="81"/>
    </row>
    <row r="569" spans="11:11" x14ac:dyDescent="0.25">
      <c r="K569" s="81"/>
    </row>
    <row r="570" spans="11:11" x14ac:dyDescent="0.25">
      <c r="K570" s="81"/>
    </row>
    <row r="571" spans="11:11" x14ac:dyDescent="0.25">
      <c r="K571" s="81"/>
    </row>
    <row r="572" spans="11:11" x14ac:dyDescent="0.25">
      <c r="K572" s="81"/>
    </row>
    <row r="573" spans="11:11" x14ac:dyDescent="0.25">
      <c r="K573" s="81"/>
    </row>
    <row r="574" spans="11:11" x14ac:dyDescent="0.25">
      <c r="K574" s="81"/>
    </row>
    <row r="575" spans="11:11" x14ac:dyDescent="0.25">
      <c r="K575" s="81"/>
    </row>
    <row r="576" spans="11:11" x14ac:dyDescent="0.25">
      <c r="K576" s="81"/>
    </row>
    <row r="577" spans="11:11" x14ac:dyDescent="0.25">
      <c r="K577" s="81"/>
    </row>
    <row r="578" spans="11:11" x14ac:dyDescent="0.25">
      <c r="K578" s="81"/>
    </row>
    <row r="579" spans="11:11" x14ac:dyDescent="0.25">
      <c r="K579" s="81"/>
    </row>
    <row r="580" spans="11:11" x14ac:dyDescent="0.25">
      <c r="K580" s="81"/>
    </row>
    <row r="581" spans="11:11" x14ac:dyDescent="0.25">
      <c r="K581" s="81"/>
    </row>
    <row r="582" spans="11:11" x14ac:dyDescent="0.25">
      <c r="K582" s="81"/>
    </row>
    <row r="583" spans="11:11" x14ac:dyDescent="0.25">
      <c r="K583" s="81"/>
    </row>
    <row r="584" spans="11:11" x14ac:dyDescent="0.25">
      <c r="K584" s="81"/>
    </row>
    <row r="585" spans="11:11" x14ac:dyDescent="0.25">
      <c r="K585" s="81"/>
    </row>
    <row r="586" spans="11:11" x14ac:dyDescent="0.25">
      <c r="K586" s="81"/>
    </row>
    <row r="587" spans="11:11" x14ac:dyDescent="0.25">
      <c r="K587" s="81"/>
    </row>
    <row r="588" spans="11:11" x14ac:dyDescent="0.25">
      <c r="K588" s="81"/>
    </row>
    <row r="589" spans="11:11" x14ac:dyDescent="0.25">
      <c r="K589" s="81"/>
    </row>
    <row r="590" spans="11:11" x14ac:dyDescent="0.25">
      <c r="K590" s="81"/>
    </row>
    <row r="591" spans="11:11" x14ac:dyDescent="0.25">
      <c r="K591" s="81"/>
    </row>
    <row r="592" spans="11:11" x14ac:dyDescent="0.25">
      <c r="K592" s="81"/>
    </row>
    <row r="593" spans="11:11" x14ac:dyDescent="0.25">
      <c r="K593" s="81"/>
    </row>
    <row r="594" spans="11:11" x14ac:dyDescent="0.25">
      <c r="K594" s="81"/>
    </row>
    <row r="595" spans="11:11" x14ac:dyDescent="0.25">
      <c r="K595" s="81"/>
    </row>
    <row r="596" spans="11:11" x14ac:dyDescent="0.25">
      <c r="K596" s="81"/>
    </row>
    <row r="597" spans="11:11" x14ac:dyDescent="0.25">
      <c r="K597" s="81"/>
    </row>
    <row r="598" spans="11:11" x14ac:dyDescent="0.25">
      <c r="K598" s="81"/>
    </row>
    <row r="599" spans="11:11" x14ac:dyDescent="0.25">
      <c r="K599" s="81"/>
    </row>
    <row r="600" spans="11:11" x14ac:dyDescent="0.25">
      <c r="K600" s="81"/>
    </row>
    <row r="601" spans="11:11" x14ac:dyDescent="0.25">
      <c r="K601" s="81"/>
    </row>
    <row r="602" spans="11:11" x14ac:dyDescent="0.25">
      <c r="K602" s="81"/>
    </row>
    <row r="603" spans="11:11" x14ac:dyDescent="0.25">
      <c r="K603" s="81"/>
    </row>
    <row r="604" spans="11:11" x14ac:dyDescent="0.25">
      <c r="K604" s="81"/>
    </row>
    <row r="605" spans="11:11" x14ac:dyDescent="0.25">
      <c r="K605" s="81"/>
    </row>
    <row r="606" spans="11:11" x14ac:dyDescent="0.25">
      <c r="K606" s="81"/>
    </row>
    <row r="607" spans="11:11" x14ac:dyDescent="0.25">
      <c r="K607" s="81"/>
    </row>
    <row r="608" spans="11:11" x14ac:dyDescent="0.25">
      <c r="K608" s="81"/>
    </row>
    <row r="609" spans="11:11" x14ac:dyDescent="0.25">
      <c r="K609" s="81"/>
    </row>
    <row r="610" spans="11:11" x14ac:dyDescent="0.25">
      <c r="K610" s="81"/>
    </row>
    <row r="611" spans="11:11" x14ac:dyDescent="0.25">
      <c r="K611" s="81"/>
    </row>
    <row r="612" spans="11:11" x14ac:dyDescent="0.25">
      <c r="K612" s="81"/>
    </row>
    <row r="613" spans="11:11" x14ac:dyDescent="0.25">
      <c r="K613" s="81"/>
    </row>
    <row r="614" spans="11:11" x14ac:dyDescent="0.25">
      <c r="K614" s="81"/>
    </row>
    <row r="615" spans="11:11" x14ac:dyDescent="0.25">
      <c r="K615" s="81"/>
    </row>
    <row r="616" spans="11:11" x14ac:dyDescent="0.25">
      <c r="K616" s="81"/>
    </row>
    <row r="617" spans="11:11" x14ac:dyDescent="0.25">
      <c r="K617" s="81"/>
    </row>
    <row r="618" spans="11:11" x14ac:dyDescent="0.25">
      <c r="K618" s="81"/>
    </row>
    <row r="619" spans="11:11" x14ac:dyDescent="0.25">
      <c r="K619" s="81"/>
    </row>
    <row r="620" spans="11:11" x14ac:dyDescent="0.25">
      <c r="K620" s="81"/>
    </row>
    <row r="621" spans="11:11" x14ac:dyDescent="0.25">
      <c r="K621" s="81"/>
    </row>
    <row r="622" spans="11:11" x14ac:dyDescent="0.25">
      <c r="K622" s="81"/>
    </row>
    <row r="623" spans="11:11" x14ac:dyDescent="0.25">
      <c r="K623" s="81"/>
    </row>
    <row r="624" spans="11:11" x14ac:dyDescent="0.25">
      <c r="K624" s="81"/>
    </row>
    <row r="625" spans="11:11" x14ac:dyDescent="0.25">
      <c r="K625" s="81"/>
    </row>
    <row r="626" spans="11:11" x14ac:dyDescent="0.25">
      <c r="K626" s="81"/>
    </row>
    <row r="627" spans="11:11" x14ac:dyDescent="0.25">
      <c r="K627" s="81"/>
    </row>
    <row r="628" spans="11:11" x14ac:dyDescent="0.25">
      <c r="K628" s="81"/>
    </row>
    <row r="629" spans="11:11" x14ac:dyDescent="0.25">
      <c r="K629" s="81"/>
    </row>
    <row r="630" spans="11:11" x14ac:dyDescent="0.25">
      <c r="K630" s="81"/>
    </row>
    <row r="631" spans="11:11" x14ac:dyDescent="0.25">
      <c r="K631" s="81"/>
    </row>
    <row r="632" spans="11:11" x14ac:dyDescent="0.25">
      <c r="K632" s="81"/>
    </row>
    <row r="633" spans="11:11" x14ac:dyDescent="0.25">
      <c r="K633" s="81"/>
    </row>
    <row r="634" spans="11:11" x14ac:dyDescent="0.25">
      <c r="K634" s="81"/>
    </row>
    <row r="635" spans="11:11" x14ac:dyDescent="0.25">
      <c r="K635" s="81"/>
    </row>
    <row r="636" spans="11:11" x14ac:dyDescent="0.25">
      <c r="K636" s="81"/>
    </row>
    <row r="637" spans="11:11" x14ac:dyDescent="0.25">
      <c r="K637" s="81"/>
    </row>
    <row r="638" spans="11:11" x14ac:dyDescent="0.25">
      <c r="K638" s="81"/>
    </row>
    <row r="639" spans="11:11" x14ac:dyDescent="0.25">
      <c r="K639" s="81"/>
    </row>
    <row r="640" spans="11:11" x14ac:dyDescent="0.25">
      <c r="K640" s="81"/>
    </row>
    <row r="641" spans="11:11" x14ac:dyDescent="0.25">
      <c r="K641" s="81"/>
    </row>
    <row r="642" spans="11:11" x14ac:dyDescent="0.25">
      <c r="K642" s="81"/>
    </row>
    <row r="643" spans="11:11" x14ac:dyDescent="0.25">
      <c r="K643" s="81"/>
    </row>
    <row r="644" spans="11:11" x14ac:dyDescent="0.25">
      <c r="K644" s="81"/>
    </row>
    <row r="645" spans="11:11" x14ac:dyDescent="0.25">
      <c r="K645" s="81"/>
    </row>
    <row r="646" spans="11:11" x14ac:dyDescent="0.25">
      <c r="K646" s="81"/>
    </row>
    <row r="647" spans="11:11" x14ac:dyDescent="0.25">
      <c r="K647" s="81"/>
    </row>
    <row r="648" spans="11:11" x14ac:dyDescent="0.25">
      <c r="K648" s="81"/>
    </row>
    <row r="649" spans="11:11" x14ac:dyDescent="0.25">
      <c r="K649" s="81"/>
    </row>
    <row r="650" spans="11:11" x14ac:dyDescent="0.25">
      <c r="K650" s="81"/>
    </row>
    <row r="651" spans="11:11" x14ac:dyDescent="0.25">
      <c r="K651" s="81"/>
    </row>
    <row r="652" spans="11:11" x14ac:dyDescent="0.25">
      <c r="K652" s="81"/>
    </row>
    <row r="653" spans="11:11" x14ac:dyDescent="0.25">
      <c r="K653" s="81"/>
    </row>
    <row r="654" spans="11:11" x14ac:dyDescent="0.25">
      <c r="K654" s="81"/>
    </row>
    <row r="655" spans="11:11" x14ac:dyDescent="0.25">
      <c r="K655" s="81"/>
    </row>
    <row r="656" spans="11:11" x14ac:dyDescent="0.25">
      <c r="K656" s="81"/>
    </row>
    <row r="657" spans="11:11" x14ac:dyDescent="0.25">
      <c r="K657" s="81"/>
    </row>
    <row r="658" spans="11:11" x14ac:dyDescent="0.25">
      <c r="K658" s="81"/>
    </row>
    <row r="659" spans="11:11" x14ac:dyDescent="0.25">
      <c r="K659" s="81"/>
    </row>
    <row r="660" spans="11:11" x14ac:dyDescent="0.25">
      <c r="K660" s="81"/>
    </row>
    <row r="661" spans="11:11" x14ac:dyDescent="0.25">
      <c r="K661" s="81"/>
    </row>
    <row r="662" spans="11:11" x14ac:dyDescent="0.25">
      <c r="K662" s="81"/>
    </row>
    <row r="663" spans="11:11" x14ac:dyDescent="0.25">
      <c r="K663" s="81"/>
    </row>
    <row r="664" spans="11:11" x14ac:dyDescent="0.25">
      <c r="K664" s="81"/>
    </row>
    <row r="665" spans="11:11" x14ac:dyDescent="0.25">
      <c r="K665" s="81"/>
    </row>
    <row r="666" spans="11:11" x14ac:dyDescent="0.25">
      <c r="K666" s="81"/>
    </row>
    <row r="667" spans="11:11" x14ac:dyDescent="0.25">
      <c r="K667" s="81"/>
    </row>
    <row r="668" spans="11:11" x14ac:dyDescent="0.25">
      <c r="K668" s="81"/>
    </row>
    <row r="669" spans="11:11" x14ac:dyDescent="0.25">
      <c r="K669" s="81"/>
    </row>
    <row r="670" spans="11:11" x14ac:dyDescent="0.25">
      <c r="K670" s="81"/>
    </row>
    <row r="671" spans="11:11" x14ac:dyDescent="0.25">
      <c r="K671" s="81"/>
    </row>
    <row r="672" spans="11:11" x14ac:dyDescent="0.25">
      <c r="K672" s="81"/>
    </row>
    <row r="673" spans="11:11" x14ac:dyDescent="0.25">
      <c r="K673" s="81"/>
    </row>
    <row r="674" spans="11:11" x14ac:dyDescent="0.25">
      <c r="K674" s="81"/>
    </row>
    <row r="675" spans="11:11" x14ac:dyDescent="0.25">
      <c r="K675" s="81"/>
    </row>
    <row r="676" spans="11:11" x14ac:dyDescent="0.25">
      <c r="K676" s="81"/>
    </row>
    <row r="677" spans="11:11" x14ac:dyDescent="0.25">
      <c r="K677" s="81"/>
    </row>
    <row r="678" spans="11:11" x14ac:dyDescent="0.25">
      <c r="K678" s="81"/>
    </row>
    <row r="679" spans="11:11" x14ac:dyDescent="0.25">
      <c r="K679" s="81"/>
    </row>
    <row r="680" spans="11:11" x14ac:dyDescent="0.25">
      <c r="K680" s="81"/>
    </row>
    <row r="681" spans="11:11" x14ac:dyDescent="0.25">
      <c r="K681" s="81"/>
    </row>
    <row r="682" spans="11:11" x14ac:dyDescent="0.25">
      <c r="K682" s="81"/>
    </row>
    <row r="683" spans="11:11" x14ac:dyDescent="0.25">
      <c r="K683" s="81"/>
    </row>
    <row r="684" spans="11:11" x14ac:dyDescent="0.25">
      <c r="K684" s="81"/>
    </row>
    <row r="685" spans="11:11" x14ac:dyDescent="0.25">
      <c r="K685" s="81"/>
    </row>
    <row r="686" spans="11:11" x14ac:dyDescent="0.25">
      <c r="K686" s="81"/>
    </row>
    <row r="687" spans="11:11" x14ac:dyDescent="0.25">
      <c r="K687" s="81"/>
    </row>
    <row r="688" spans="11:11" x14ac:dyDescent="0.25">
      <c r="K688" s="81"/>
    </row>
    <row r="689" spans="11:11" x14ac:dyDescent="0.25">
      <c r="K689" s="81"/>
    </row>
    <row r="690" spans="11:11" x14ac:dyDescent="0.25">
      <c r="K690" s="81"/>
    </row>
    <row r="691" spans="11:11" x14ac:dyDescent="0.25">
      <c r="K691" s="81"/>
    </row>
    <row r="692" spans="11:11" x14ac:dyDescent="0.25">
      <c r="K692" s="81"/>
    </row>
    <row r="693" spans="11:11" x14ac:dyDescent="0.25">
      <c r="K693" s="81"/>
    </row>
    <row r="694" spans="11:11" x14ac:dyDescent="0.25">
      <c r="K694" s="81"/>
    </row>
    <row r="695" spans="11:11" x14ac:dyDescent="0.25">
      <c r="K695" s="81"/>
    </row>
    <row r="696" spans="11:11" x14ac:dyDescent="0.25">
      <c r="K696" s="81"/>
    </row>
    <row r="697" spans="11:11" x14ac:dyDescent="0.25">
      <c r="K697" s="81"/>
    </row>
    <row r="698" spans="11:11" x14ac:dyDescent="0.25">
      <c r="K698" s="81"/>
    </row>
    <row r="699" spans="11:11" x14ac:dyDescent="0.25">
      <c r="K699" s="81"/>
    </row>
    <row r="700" spans="11:11" x14ac:dyDescent="0.25">
      <c r="K700" s="81"/>
    </row>
    <row r="701" spans="11:11" x14ac:dyDescent="0.25">
      <c r="K701" s="81"/>
    </row>
    <row r="702" spans="11:11" x14ac:dyDescent="0.25">
      <c r="K702" s="81"/>
    </row>
    <row r="703" spans="11:11" x14ac:dyDescent="0.25">
      <c r="K703" s="81"/>
    </row>
    <row r="704" spans="11:11" x14ac:dyDescent="0.25">
      <c r="K704" s="81"/>
    </row>
    <row r="705" spans="11:11" x14ac:dyDescent="0.25">
      <c r="K705" s="81"/>
    </row>
    <row r="706" spans="11:11" x14ac:dyDescent="0.25">
      <c r="K706" s="81"/>
    </row>
    <row r="707" spans="11:11" x14ac:dyDescent="0.25">
      <c r="K707" s="81"/>
    </row>
    <row r="708" spans="11:11" x14ac:dyDescent="0.25">
      <c r="K708" s="81"/>
    </row>
    <row r="709" spans="11:11" x14ac:dyDescent="0.25">
      <c r="K709" s="81"/>
    </row>
    <row r="710" spans="11:11" x14ac:dyDescent="0.25">
      <c r="K710" s="81"/>
    </row>
    <row r="711" spans="11:11" x14ac:dyDescent="0.25">
      <c r="K711" s="81"/>
    </row>
    <row r="712" spans="11:11" x14ac:dyDescent="0.25">
      <c r="K712" s="81"/>
    </row>
    <row r="713" spans="11:11" x14ac:dyDescent="0.25">
      <c r="K713" s="81"/>
    </row>
    <row r="714" spans="11:11" x14ac:dyDescent="0.25">
      <c r="K714" s="81"/>
    </row>
    <row r="715" spans="11:11" x14ac:dyDescent="0.25">
      <c r="K715" s="81"/>
    </row>
    <row r="716" spans="11:11" x14ac:dyDescent="0.25">
      <c r="K716" s="81"/>
    </row>
    <row r="717" spans="11:11" x14ac:dyDescent="0.25">
      <c r="K717" s="81"/>
    </row>
    <row r="718" spans="11:11" x14ac:dyDescent="0.25">
      <c r="K718" s="81"/>
    </row>
    <row r="719" spans="11:11" x14ac:dyDescent="0.25">
      <c r="K719" s="81"/>
    </row>
    <row r="720" spans="11:11" x14ac:dyDescent="0.25">
      <c r="K720" s="81"/>
    </row>
    <row r="721" spans="11:11" x14ac:dyDescent="0.25">
      <c r="K721" s="81"/>
    </row>
    <row r="722" spans="11:11" x14ac:dyDescent="0.25">
      <c r="K722" s="81"/>
    </row>
    <row r="723" spans="11:11" x14ac:dyDescent="0.25">
      <c r="K723" s="81"/>
    </row>
    <row r="724" spans="11:11" x14ac:dyDescent="0.25">
      <c r="K724" s="81"/>
    </row>
    <row r="725" spans="11:11" x14ac:dyDescent="0.25">
      <c r="K725" s="81"/>
    </row>
    <row r="726" spans="11:11" x14ac:dyDescent="0.25">
      <c r="K726" s="81"/>
    </row>
    <row r="727" spans="11:11" x14ac:dyDescent="0.25">
      <c r="K727" s="81"/>
    </row>
    <row r="728" spans="11:11" x14ac:dyDescent="0.25">
      <c r="K728" s="81"/>
    </row>
    <row r="729" spans="11:11" x14ac:dyDescent="0.25">
      <c r="K729" s="81"/>
    </row>
    <row r="730" spans="11:11" x14ac:dyDescent="0.25">
      <c r="K730" s="81"/>
    </row>
    <row r="731" spans="11:11" x14ac:dyDescent="0.25">
      <c r="K731" s="81"/>
    </row>
    <row r="732" spans="11:11" x14ac:dyDescent="0.25">
      <c r="K732" s="81"/>
    </row>
    <row r="733" spans="11:11" x14ac:dyDescent="0.25">
      <c r="K733" s="81"/>
    </row>
    <row r="734" spans="11:11" x14ac:dyDescent="0.25">
      <c r="K734" s="81"/>
    </row>
    <row r="735" spans="11:11" x14ac:dyDescent="0.25">
      <c r="K735" s="81"/>
    </row>
    <row r="736" spans="11:11" x14ac:dyDescent="0.25">
      <c r="K736" s="81"/>
    </row>
    <row r="737" spans="11:11" x14ac:dyDescent="0.25">
      <c r="K737" s="81"/>
    </row>
    <row r="738" spans="11:11" x14ac:dyDescent="0.25">
      <c r="K738" s="81"/>
    </row>
    <row r="739" spans="11:11" x14ac:dyDescent="0.25">
      <c r="K739" s="81"/>
    </row>
    <row r="740" spans="11:11" x14ac:dyDescent="0.25">
      <c r="K740" s="81"/>
    </row>
    <row r="741" spans="11:11" x14ac:dyDescent="0.25">
      <c r="K741" s="81"/>
    </row>
    <row r="742" spans="11:11" x14ac:dyDescent="0.25">
      <c r="K742" s="81"/>
    </row>
    <row r="743" spans="11:11" x14ac:dyDescent="0.25">
      <c r="K743" s="81"/>
    </row>
    <row r="744" spans="11:11" x14ac:dyDescent="0.25">
      <c r="K744" s="81"/>
    </row>
    <row r="745" spans="11:11" x14ac:dyDescent="0.25">
      <c r="K745" s="81"/>
    </row>
    <row r="746" spans="11:11" x14ac:dyDescent="0.25">
      <c r="K746" s="81"/>
    </row>
    <row r="747" spans="11:11" x14ac:dyDescent="0.25">
      <c r="K747" s="81"/>
    </row>
    <row r="748" spans="11:11" x14ac:dyDescent="0.25">
      <c r="K748" s="81"/>
    </row>
    <row r="749" spans="11:11" x14ac:dyDescent="0.25">
      <c r="K749" s="81"/>
    </row>
    <row r="750" spans="11:11" x14ac:dyDescent="0.25">
      <c r="K750" s="81"/>
    </row>
    <row r="751" spans="11:11" x14ac:dyDescent="0.25">
      <c r="K751" s="81"/>
    </row>
    <row r="752" spans="11:11" x14ac:dyDescent="0.25">
      <c r="K752" s="81"/>
    </row>
    <row r="753" spans="11:11" x14ac:dyDescent="0.25">
      <c r="K753" s="81"/>
    </row>
    <row r="754" spans="11:11" x14ac:dyDescent="0.25">
      <c r="K754" s="81"/>
    </row>
    <row r="755" spans="11:11" x14ac:dyDescent="0.25">
      <c r="K755" s="81"/>
    </row>
    <row r="756" spans="11:11" x14ac:dyDescent="0.25">
      <c r="K756" s="81"/>
    </row>
    <row r="757" spans="11:11" x14ac:dyDescent="0.25">
      <c r="K757" s="81"/>
    </row>
    <row r="758" spans="11:11" x14ac:dyDescent="0.25">
      <c r="K758" s="81"/>
    </row>
    <row r="759" spans="11:11" x14ac:dyDescent="0.25">
      <c r="K759" s="81"/>
    </row>
    <row r="760" spans="11:11" x14ac:dyDescent="0.25">
      <c r="K760" s="81"/>
    </row>
    <row r="761" spans="11:11" x14ac:dyDescent="0.25">
      <c r="K761" s="81"/>
    </row>
    <row r="762" spans="11:11" x14ac:dyDescent="0.25">
      <c r="K762" s="81"/>
    </row>
    <row r="763" spans="11:11" x14ac:dyDescent="0.25">
      <c r="K763" s="81"/>
    </row>
    <row r="764" spans="11:11" x14ac:dyDescent="0.25">
      <c r="K764" s="81"/>
    </row>
    <row r="765" spans="11:11" x14ac:dyDescent="0.25">
      <c r="K765" s="81"/>
    </row>
    <row r="766" spans="11:11" x14ac:dyDescent="0.25">
      <c r="K766" s="81"/>
    </row>
    <row r="767" spans="11:11" x14ac:dyDescent="0.25">
      <c r="K767" s="81"/>
    </row>
    <row r="768" spans="11:11" x14ac:dyDescent="0.25">
      <c r="K768" s="81"/>
    </row>
    <row r="769" spans="11:11" x14ac:dyDescent="0.25">
      <c r="K769" s="81"/>
    </row>
    <row r="770" spans="11:11" x14ac:dyDescent="0.25">
      <c r="K770" s="81"/>
    </row>
    <row r="771" spans="11:11" x14ac:dyDescent="0.25">
      <c r="K771" s="81"/>
    </row>
    <row r="772" spans="11:11" x14ac:dyDescent="0.25">
      <c r="K772" s="81"/>
    </row>
    <row r="773" spans="11:11" x14ac:dyDescent="0.25">
      <c r="K773" s="81"/>
    </row>
    <row r="774" spans="11:11" x14ac:dyDescent="0.25">
      <c r="K774" s="81"/>
    </row>
    <row r="775" spans="11:11" x14ac:dyDescent="0.25">
      <c r="K775" s="81"/>
    </row>
    <row r="776" spans="11:11" x14ac:dyDescent="0.25">
      <c r="K776" s="81"/>
    </row>
    <row r="777" spans="11:11" x14ac:dyDescent="0.25">
      <c r="K777" s="81"/>
    </row>
    <row r="778" spans="11:11" x14ac:dyDescent="0.25">
      <c r="K778" s="81"/>
    </row>
    <row r="779" spans="11:11" x14ac:dyDescent="0.25">
      <c r="K779" s="81"/>
    </row>
    <row r="780" spans="11:11" x14ac:dyDescent="0.25">
      <c r="K780" s="81"/>
    </row>
    <row r="781" spans="11:11" x14ac:dyDescent="0.25">
      <c r="K781" s="81"/>
    </row>
    <row r="782" spans="11:11" x14ac:dyDescent="0.25">
      <c r="K782" s="81"/>
    </row>
    <row r="783" spans="11:11" x14ac:dyDescent="0.25">
      <c r="K783" s="81"/>
    </row>
    <row r="784" spans="11:11" x14ac:dyDescent="0.25">
      <c r="K784" s="81"/>
    </row>
    <row r="785" spans="11:11" x14ac:dyDescent="0.25">
      <c r="K785" s="81"/>
    </row>
    <row r="786" spans="11:11" x14ac:dyDescent="0.25">
      <c r="K786" s="81"/>
    </row>
    <row r="787" spans="11:11" x14ac:dyDescent="0.25">
      <c r="K787" s="81"/>
    </row>
    <row r="788" spans="11:11" x14ac:dyDescent="0.25">
      <c r="K788" s="81"/>
    </row>
    <row r="789" spans="11:11" x14ac:dyDescent="0.25">
      <c r="K789" s="81"/>
    </row>
    <row r="790" spans="11:11" x14ac:dyDescent="0.25">
      <c r="K790" s="81"/>
    </row>
    <row r="791" spans="11:11" x14ac:dyDescent="0.25">
      <c r="K791" s="81"/>
    </row>
    <row r="792" spans="11:11" x14ac:dyDescent="0.25">
      <c r="K792" s="81"/>
    </row>
    <row r="793" spans="11:11" x14ac:dyDescent="0.25">
      <c r="K793" s="81"/>
    </row>
    <row r="794" spans="11:11" x14ac:dyDescent="0.25">
      <c r="K794" s="81"/>
    </row>
    <row r="795" spans="11:11" x14ac:dyDescent="0.25">
      <c r="K795" s="81"/>
    </row>
    <row r="796" spans="11:11" x14ac:dyDescent="0.25">
      <c r="K796" s="81"/>
    </row>
    <row r="797" spans="11:11" x14ac:dyDescent="0.25">
      <c r="K797" s="81"/>
    </row>
    <row r="798" spans="11:11" x14ac:dyDescent="0.25">
      <c r="K798" s="81"/>
    </row>
    <row r="799" spans="11:11" x14ac:dyDescent="0.25">
      <c r="K799" s="81"/>
    </row>
    <row r="800" spans="11:11" x14ac:dyDescent="0.25">
      <c r="K800" s="81"/>
    </row>
    <row r="801" spans="11:11" x14ac:dyDescent="0.25">
      <c r="K801" s="81"/>
    </row>
    <row r="802" spans="11:11" x14ac:dyDescent="0.25">
      <c r="K802" s="81"/>
    </row>
    <row r="803" spans="11:11" x14ac:dyDescent="0.25">
      <c r="K803" s="81"/>
    </row>
    <row r="804" spans="11:11" x14ac:dyDescent="0.25">
      <c r="K804" s="81"/>
    </row>
    <row r="805" spans="11:11" x14ac:dyDescent="0.25">
      <c r="K805" s="81"/>
    </row>
    <row r="806" spans="11:11" x14ac:dyDescent="0.25">
      <c r="K806" s="81"/>
    </row>
    <row r="807" spans="11:11" x14ac:dyDescent="0.25">
      <c r="K807" s="81"/>
    </row>
    <row r="808" spans="11:11" x14ac:dyDescent="0.25">
      <c r="K808" s="81"/>
    </row>
    <row r="809" spans="11:11" x14ac:dyDescent="0.25">
      <c r="K809" s="81"/>
    </row>
    <row r="810" spans="11:11" x14ac:dyDescent="0.25">
      <c r="K810" s="81"/>
    </row>
    <row r="811" spans="11:11" x14ac:dyDescent="0.25">
      <c r="K811" s="81"/>
    </row>
    <row r="812" spans="11:11" x14ac:dyDescent="0.25">
      <c r="K812" s="81"/>
    </row>
    <row r="813" spans="11:11" x14ac:dyDescent="0.25">
      <c r="K813" s="81"/>
    </row>
    <row r="814" spans="11:11" x14ac:dyDescent="0.25">
      <c r="K814" s="81"/>
    </row>
    <row r="815" spans="11:11" x14ac:dyDescent="0.25">
      <c r="K815" s="81"/>
    </row>
    <row r="816" spans="11:11" x14ac:dyDescent="0.25">
      <c r="K816" s="81"/>
    </row>
    <row r="817" spans="11:11" x14ac:dyDescent="0.25">
      <c r="K817" s="81"/>
    </row>
    <row r="818" spans="11:11" x14ac:dyDescent="0.25">
      <c r="K818" s="81"/>
    </row>
    <row r="819" spans="11:11" x14ac:dyDescent="0.25">
      <c r="K819" s="81"/>
    </row>
    <row r="820" spans="11:11" x14ac:dyDescent="0.25">
      <c r="K820" s="81"/>
    </row>
    <row r="821" spans="11:11" x14ac:dyDescent="0.25">
      <c r="K821" s="81"/>
    </row>
    <row r="822" spans="11:11" x14ac:dyDescent="0.25">
      <c r="K822" s="81"/>
    </row>
    <row r="823" spans="11:11" x14ac:dyDescent="0.25">
      <c r="K823" s="81"/>
    </row>
    <row r="824" spans="11:11" x14ac:dyDescent="0.25">
      <c r="K824" s="81"/>
    </row>
    <row r="825" spans="11:11" x14ac:dyDescent="0.25">
      <c r="K825" s="81"/>
    </row>
    <row r="826" spans="11:11" x14ac:dyDescent="0.25">
      <c r="K826" s="81"/>
    </row>
    <row r="827" spans="11:11" x14ac:dyDescent="0.25">
      <c r="K827" s="81"/>
    </row>
    <row r="828" spans="11:11" x14ac:dyDescent="0.25">
      <c r="K828" s="81"/>
    </row>
    <row r="829" spans="11:11" x14ac:dyDescent="0.25">
      <c r="K829" s="81"/>
    </row>
    <row r="830" spans="11:11" x14ac:dyDescent="0.25">
      <c r="K830" s="81"/>
    </row>
    <row r="831" spans="11:11" x14ac:dyDescent="0.25">
      <c r="K831" s="81"/>
    </row>
    <row r="832" spans="11:11" x14ac:dyDescent="0.25">
      <c r="K832" s="81"/>
    </row>
    <row r="833" spans="11:11" x14ac:dyDescent="0.25">
      <c r="K833" s="81"/>
    </row>
    <row r="834" spans="11:11" x14ac:dyDescent="0.25">
      <c r="K834" s="81"/>
    </row>
    <row r="835" spans="11:11" x14ac:dyDescent="0.25">
      <c r="K835" s="81"/>
    </row>
    <row r="836" spans="11:11" x14ac:dyDescent="0.25">
      <c r="K836" s="81"/>
    </row>
    <row r="837" spans="11:11" x14ac:dyDescent="0.25">
      <c r="K837" s="81"/>
    </row>
    <row r="838" spans="11:11" x14ac:dyDescent="0.25">
      <c r="K838" s="81"/>
    </row>
    <row r="839" spans="11:11" x14ac:dyDescent="0.25">
      <c r="K839" s="81"/>
    </row>
    <row r="840" spans="11:11" x14ac:dyDescent="0.25">
      <c r="K840" s="81"/>
    </row>
    <row r="841" spans="11:11" x14ac:dyDescent="0.25">
      <c r="K841" s="81"/>
    </row>
    <row r="842" spans="11:11" x14ac:dyDescent="0.25">
      <c r="K842" s="81"/>
    </row>
    <row r="843" spans="11:11" x14ac:dyDescent="0.25">
      <c r="K843" s="81"/>
    </row>
    <row r="844" spans="11:11" x14ac:dyDescent="0.25">
      <c r="K844" s="81"/>
    </row>
    <row r="845" spans="11:11" x14ac:dyDescent="0.25">
      <c r="K845" s="81"/>
    </row>
    <row r="846" spans="11:11" x14ac:dyDescent="0.25">
      <c r="K846" s="81"/>
    </row>
    <row r="847" spans="11:11" x14ac:dyDescent="0.25">
      <c r="K847" s="81"/>
    </row>
    <row r="848" spans="11:11" x14ac:dyDescent="0.25">
      <c r="K848" s="81"/>
    </row>
    <row r="849" spans="11:11" x14ac:dyDescent="0.25">
      <c r="K849" s="81"/>
    </row>
    <row r="850" spans="11:11" x14ac:dyDescent="0.25">
      <c r="K850" s="81"/>
    </row>
    <row r="851" spans="11:11" x14ac:dyDescent="0.25">
      <c r="K851" s="81"/>
    </row>
    <row r="852" spans="11:11" x14ac:dyDescent="0.25">
      <c r="K852" s="81"/>
    </row>
    <row r="853" spans="11:11" x14ac:dyDescent="0.25">
      <c r="K853" s="81"/>
    </row>
    <row r="854" spans="11:11" x14ac:dyDescent="0.25">
      <c r="K854" s="81"/>
    </row>
    <row r="855" spans="11:11" x14ac:dyDescent="0.25">
      <c r="K855" s="81"/>
    </row>
    <row r="856" spans="11:11" x14ac:dyDescent="0.25">
      <c r="K856" s="81"/>
    </row>
    <row r="857" spans="11:11" x14ac:dyDescent="0.25">
      <c r="K857" s="81"/>
    </row>
    <row r="858" spans="11:11" x14ac:dyDescent="0.25">
      <c r="K858" s="81"/>
    </row>
    <row r="859" spans="11:11" x14ac:dyDescent="0.25">
      <c r="K859" s="81"/>
    </row>
    <row r="860" spans="11:11" x14ac:dyDescent="0.25">
      <c r="K860" s="81"/>
    </row>
    <row r="861" spans="11:11" x14ac:dyDescent="0.25">
      <c r="K861" s="81"/>
    </row>
    <row r="862" spans="11:11" x14ac:dyDescent="0.25">
      <c r="K862" s="81"/>
    </row>
    <row r="863" spans="11:11" x14ac:dyDescent="0.25">
      <c r="K863" s="81"/>
    </row>
    <row r="864" spans="11:11" x14ac:dyDescent="0.25">
      <c r="K864" s="81"/>
    </row>
    <row r="865" spans="11:11" x14ac:dyDescent="0.25">
      <c r="K865" s="81"/>
    </row>
    <row r="866" spans="11:11" x14ac:dyDescent="0.25">
      <c r="K866" s="81"/>
    </row>
    <row r="867" spans="11:11" x14ac:dyDescent="0.25">
      <c r="K867" s="81"/>
    </row>
    <row r="868" spans="11:11" x14ac:dyDescent="0.25">
      <c r="K868" s="81"/>
    </row>
    <row r="869" spans="11:11" x14ac:dyDescent="0.25">
      <c r="K869" s="81"/>
    </row>
    <row r="870" spans="11:11" x14ac:dyDescent="0.25">
      <c r="K870" s="81"/>
    </row>
    <row r="871" spans="11:11" x14ac:dyDescent="0.25">
      <c r="K871" s="81"/>
    </row>
    <row r="872" spans="11:11" x14ac:dyDescent="0.25">
      <c r="K872" s="81"/>
    </row>
    <row r="873" spans="11:11" x14ac:dyDescent="0.25">
      <c r="K873" s="81"/>
    </row>
    <row r="874" spans="11:11" x14ac:dyDescent="0.25">
      <c r="K874" s="81"/>
    </row>
    <row r="875" spans="11:11" x14ac:dyDescent="0.25">
      <c r="K875" s="81"/>
    </row>
    <row r="876" spans="11:11" x14ac:dyDescent="0.25">
      <c r="K876" s="81"/>
    </row>
    <row r="877" spans="11:11" x14ac:dyDescent="0.25">
      <c r="K877" s="81"/>
    </row>
    <row r="878" spans="11:11" x14ac:dyDescent="0.25">
      <c r="K878" s="81"/>
    </row>
    <row r="879" spans="11:11" x14ac:dyDescent="0.25">
      <c r="K879" s="81"/>
    </row>
    <row r="880" spans="11:11" x14ac:dyDescent="0.25">
      <c r="K880" s="81"/>
    </row>
    <row r="881" spans="11:11" x14ac:dyDescent="0.25">
      <c r="K881" s="81"/>
    </row>
    <row r="882" spans="11:11" x14ac:dyDescent="0.25">
      <c r="K882" s="81"/>
    </row>
    <row r="883" spans="11:11" x14ac:dyDescent="0.25">
      <c r="K883" s="81"/>
    </row>
    <row r="884" spans="11:11" x14ac:dyDescent="0.25">
      <c r="K884" s="81"/>
    </row>
    <row r="885" spans="11:11" x14ac:dyDescent="0.25">
      <c r="K885" s="81"/>
    </row>
    <row r="886" spans="11:11" x14ac:dyDescent="0.25">
      <c r="K886" s="81"/>
    </row>
    <row r="887" spans="11:11" x14ac:dyDescent="0.25">
      <c r="K887" s="81"/>
    </row>
    <row r="888" spans="11:11" x14ac:dyDescent="0.25">
      <c r="K888" s="81"/>
    </row>
    <row r="889" spans="11:11" x14ac:dyDescent="0.25">
      <c r="K889" s="81"/>
    </row>
    <row r="890" spans="11:11" x14ac:dyDescent="0.25">
      <c r="K890" s="81"/>
    </row>
    <row r="891" spans="11:11" x14ac:dyDescent="0.25">
      <c r="K891" s="81"/>
    </row>
    <row r="892" spans="11:11" x14ac:dyDescent="0.25">
      <c r="K892" s="81"/>
    </row>
    <row r="893" spans="11:11" x14ac:dyDescent="0.25">
      <c r="K893" s="81"/>
    </row>
    <row r="894" spans="11:11" x14ac:dyDescent="0.25">
      <c r="K894" s="81"/>
    </row>
    <row r="895" spans="11:11" x14ac:dyDescent="0.25">
      <c r="K895" s="81"/>
    </row>
    <row r="896" spans="11:11" x14ac:dyDescent="0.25">
      <c r="K896" s="81"/>
    </row>
    <row r="897" spans="11:11" x14ac:dyDescent="0.25">
      <c r="K897" s="81"/>
    </row>
    <row r="898" spans="11:11" x14ac:dyDescent="0.25">
      <c r="K898" s="81"/>
    </row>
    <row r="899" spans="11:11" x14ac:dyDescent="0.25">
      <c r="K899" s="81"/>
    </row>
    <row r="900" spans="11:11" x14ac:dyDescent="0.25">
      <c r="K900" s="81"/>
    </row>
    <row r="901" spans="11:11" x14ac:dyDescent="0.25">
      <c r="K901" s="81"/>
    </row>
    <row r="902" spans="11:11" x14ac:dyDescent="0.25">
      <c r="K902" s="81"/>
    </row>
    <row r="903" spans="11:11" x14ac:dyDescent="0.25">
      <c r="K903" s="81"/>
    </row>
    <row r="904" spans="11:11" x14ac:dyDescent="0.25">
      <c r="K904" s="81"/>
    </row>
    <row r="905" spans="11:11" x14ac:dyDescent="0.25">
      <c r="K905" s="81"/>
    </row>
    <row r="906" spans="11:11" x14ac:dyDescent="0.25">
      <c r="K906" s="81"/>
    </row>
    <row r="907" spans="11:11" x14ac:dyDescent="0.25">
      <c r="K907" s="81"/>
    </row>
    <row r="908" spans="11:11" x14ac:dyDescent="0.25">
      <c r="K908" s="81"/>
    </row>
    <row r="909" spans="11:11" x14ac:dyDescent="0.25">
      <c r="K909" s="81"/>
    </row>
    <row r="910" spans="11:11" x14ac:dyDescent="0.25">
      <c r="K910" s="81"/>
    </row>
    <row r="911" spans="11:11" x14ac:dyDescent="0.25">
      <c r="K911" s="81"/>
    </row>
    <row r="912" spans="11:11" x14ac:dyDescent="0.25">
      <c r="K912" s="81"/>
    </row>
    <row r="913" spans="11:11" x14ac:dyDescent="0.25">
      <c r="K913" s="81"/>
    </row>
    <row r="914" spans="11:11" x14ac:dyDescent="0.25">
      <c r="K914" s="81"/>
    </row>
    <row r="915" spans="11:11" x14ac:dyDescent="0.25">
      <c r="K915" s="81"/>
    </row>
    <row r="916" spans="11:11" x14ac:dyDescent="0.25">
      <c r="K916" s="81"/>
    </row>
    <row r="917" spans="11:11" x14ac:dyDescent="0.25">
      <c r="K917" s="81"/>
    </row>
    <row r="918" spans="11:11" x14ac:dyDescent="0.25">
      <c r="K918" s="81"/>
    </row>
    <row r="919" spans="11:11" x14ac:dyDescent="0.25">
      <c r="K919" s="81"/>
    </row>
    <row r="920" spans="11:11" x14ac:dyDescent="0.25">
      <c r="K920" s="81"/>
    </row>
    <row r="921" spans="11:11" x14ac:dyDescent="0.25">
      <c r="K921" s="81"/>
    </row>
    <row r="922" spans="11:11" x14ac:dyDescent="0.25">
      <c r="K922" s="81"/>
    </row>
    <row r="923" spans="11:11" x14ac:dyDescent="0.25">
      <c r="K923" s="81"/>
    </row>
    <row r="924" spans="11:11" x14ac:dyDescent="0.25">
      <c r="K924" s="81"/>
    </row>
    <row r="925" spans="11:11" x14ac:dyDescent="0.25">
      <c r="K925" s="81"/>
    </row>
    <row r="926" spans="11:11" x14ac:dyDescent="0.25">
      <c r="K926" s="81"/>
    </row>
    <row r="927" spans="11:11" x14ac:dyDescent="0.25">
      <c r="K927" s="81"/>
    </row>
    <row r="928" spans="11:11" x14ac:dyDescent="0.25">
      <c r="K928" s="81"/>
    </row>
    <row r="929" spans="11:11" x14ac:dyDescent="0.25">
      <c r="K929" s="81"/>
    </row>
    <row r="930" spans="11:11" x14ac:dyDescent="0.25">
      <c r="K930" s="81"/>
    </row>
    <row r="931" spans="11:11" x14ac:dyDescent="0.25">
      <c r="K931" s="81"/>
    </row>
    <row r="932" spans="11:11" x14ac:dyDescent="0.25">
      <c r="K932" s="81"/>
    </row>
    <row r="933" spans="11:11" x14ac:dyDescent="0.25">
      <c r="K933" s="81"/>
    </row>
    <row r="934" spans="11:11" x14ac:dyDescent="0.25">
      <c r="K934" s="81"/>
    </row>
    <row r="935" spans="11:11" x14ac:dyDescent="0.25">
      <c r="K935" s="81"/>
    </row>
    <row r="936" spans="11:11" x14ac:dyDescent="0.25">
      <c r="K936" s="81"/>
    </row>
    <row r="937" spans="11:11" x14ac:dyDescent="0.25">
      <c r="K937" s="81"/>
    </row>
    <row r="938" spans="11:11" x14ac:dyDescent="0.25">
      <c r="K938" s="81"/>
    </row>
    <row r="939" spans="11:11" x14ac:dyDescent="0.25">
      <c r="K939" s="81"/>
    </row>
    <row r="940" spans="11:11" x14ac:dyDescent="0.25">
      <c r="K940" s="81"/>
    </row>
    <row r="941" spans="11:11" x14ac:dyDescent="0.25">
      <c r="K941" s="81"/>
    </row>
    <row r="942" spans="11:11" x14ac:dyDescent="0.25">
      <c r="K942" s="81"/>
    </row>
    <row r="943" spans="11:11" x14ac:dyDescent="0.25">
      <c r="K943" s="81"/>
    </row>
    <row r="944" spans="11:11" x14ac:dyDescent="0.25">
      <c r="K944" s="81"/>
    </row>
    <row r="945" spans="11:11" x14ac:dyDescent="0.25">
      <c r="K945" s="81"/>
    </row>
    <row r="946" spans="11:11" x14ac:dyDescent="0.25">
      <c r="K946" s="81"/>
    </row>
    <row r="947" spans="11:11" x14ac:dyDescent="0.25">
      <c r="K947" s="81"/>
    </row>
    <row r="948" spans="11:11" x14ac:dyDescent="0.25">
      <c r="K948" s="81"/>
    </row>
    <row r="949" spans="11:11" x14ac:dyDescent="0.25">
      <c r="K949" s="81"/>
    </row>
    <row r="950" spans="11:11" x14ac:dyDescent="0.25">
      <c r="K950" s="81"/>
    </row>
    <row r="951" spans="11:11" x14ac:dyDescent="0.25">
      <c r="K951" s="81"/>
    </row>
    <row r="952" spans="11:11" x14ac:dyDescent="0.25">
      <c r="K952" s="81"/>
    </row>
    <row r="953" spans="11:11" x14ac:dyDescent="0.25">
      <c r="K953" s="81"/>
    </row>
    <row r="954" spans="11:11" x14ac:dyDescent="0.25">
      <c r="K954" s="81"/>
    </row>
    <row r="955" spans="11:11" x14ac:dyDescent="0.25">
      <c r="K955" s="81"/>
    </row>
    <row r="956" spans="11:11" x14ac:dyDescent="0.25">
      <c r="K956" s="81"/>
    </row>
    <row r="957" spans="11:11" x14ac:dyDescent="0.25">
      <c r="K957" s="81"/>
    </row>
    <row r="958" spans="11:11" x14ac:dyDescent="0.25">
      <c r="K958" s="81"/>
    </row>
    <row r="959" spans="11:11" x14ac:dyDescent="0.25">
      <c r="K959" s="81"/>
    </row>
    <row r="960" spans="11:11" x14ac:dyDescent="0.25">
      <c r="K960" s="81"/>
    </row>
    <row r="961" spans="11:11" x14ac:dyDescent="0.25">
      <c r="K961" s="81"/>
    </row>
    <row r="962" spans="11:11" x14ac:dyDescent="0.25">
      <c r="K962" s="81"/>
    </row>
    <row r="963" spans="11:11" x14ac:dyDescent="0.25">
      <c r="K963" s="81"/>
    </row>
    <row r="964" spans="11:11" x14ac:dyDescent="0.25">
      <c r="K964" s="81"/>
    </row>
    <row r="965" spans="11:11" x14ac:dyDescent="0.25">
      <c r="K965" s="81"/>
    </row>
    <row r="966" spans="11:11" x14ac:dyDescent="0.25">
      <c r="K966" s="81"/>
    </row>
    <row r="967" spans="11:11" x14ac:dyDescent="0.25">
      <c r="K967" s="81"/>
    </row>
    <row r="968" spans="11:11" x14ac:dyDescent="0.25">
      <c r="K968" s="81"/>
    </row>
    <row r="969" spans="11:11" x14ac:dyDescent="0.25">
      <c r="K969" s="81"/>
    </row>
    <row r="970" spans="11:11" x14ac:dyDescent="0.25">
      <c r="K970" s="81"/>
    </row>
    <row r="971" spans="11:11" x14ac:dyDescent="0.25">
      <c r="K971" s="81"/>
    </row>
    <row r="972" spans="11:11" x14ac:dyDescent="0.25">
      <c r="K972" s="81"/>
    </row>
    <row r="973" spans="11:11" x14ac:dyDescent="0.25">
      <c r="K973" s="81"/>
    </row>
    <row r="974" spans="11:11" x14ac:dyDescent="0.25">
      <c r="K974" s="81"/>
    </row>
    <row r="975" spans="11:11" x14ac:dyDescent="0.25">
      <c r="K975" s="81"/>
    </row>
    <row r="976" spans="11:11" x14ac:dyDescent="0.25">
      <c r="K976" s="81"/>
    </row>
    <row r="977" spans="11:11" x14ac:dyDescent="0.25">
      <c r="K977" s="81"/>
    </row>
    <row r="978" spans="11:11" x14ac:dyDescent="0.25">
      <c r="K978" s="81"/>
    </row>
    <row r="979" spans="11:11" x14ac:dyDescent="0.25">
      <c r="K979" s="81"/>
    </row>
    <row r="980" spans="11:11" x14ac:dyDescent="0.25">
      <c r="K980" s="81"/>
    </row>
    <row r="981" spans="11:11" x14ac:dyDescent="0.25">
      <c r="K981" s="81"/>
    </row>
    <row r="982" spans="11:11" x14ac:dyDescent="0.25">
      <c r="K982" s="81"/>
    </row>
    <row r="983" spans="11:11" x14ac:dyDescent="0.25">
      <c r="K983" s="81"/>
    </row>
    <row r="984" spans="11:11" x14ac:dyDescent="0.25">
      <c r="K984" s="81"/>
    </row>
    <row r="985" spans="11:11" x14ac:dyDescent="0.25">
      <c r="K985" s="81"/>
    </row>
    <row r="986" spans="11:11" x14ac:dyDescent="0.25">
      <c r="K986" s="81"/>
    </row>
    <row r="987" spans="11:11" x14ac:dyDescent="0.25">
      <c r="K987" s="81"/>
    </row>
    <row r="988" spans="11:11" x14ac:dyDescent="0.25">
      <c r="K988" s="81"/>
    </row>
    <row r="989" spans="11:11" x14ac:dyDescent="0.25">
      <c r="K989" s="81"/>
    </row>
    <row r="990" spans="11:11" x14ac:dyDescent="0.25">
      <c r="K990" s="81"/>
    </row>
    <row r="991" spans="11:11" x14ac:dyDescent="0.25">
      <c r="K991" s="81"/>
    </row>
    <row r="992" spans="11:11" x14ac:dyDescent="0.25">
      <c r="K992" s="81"/>
    </row>
    <row r="993" spans="11:11" x14ac:dyDescent="0.25">
      <c r="K993" s="81"/>
    </row>
    <row r="994" spans="11:11" x14ac:dyDescent="0.25">
      <c r="K994" s="81"/>
    </row>
    <row r="995" spans="11:11" x14ac:dyDescent="0.25">
      <c r="K995" s="81"/>
    </row>
    <row r="996" spans="11:11" x14ac:dyDescent="0.25">
      <c r="K996" s="81"/>
    </row>
    <row r="997" spans="11:11" x14ac:dyDescent="0.25">
      <c r="K997" s="81"/>
    </row>
    <row r="998" spans="11:11" x14ac:dyDescent="0.25">
      <c r="K998" s="81"/>
    </row>
    <row r="999" spans="11:11" x14ac:dyDescent="0.25">
      <c r="K999" s="81"/>
    </row>
    <row r="1000" spans="11:11" x14ac:dyDescent="0.25">
      <c r="K1000"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9"/>
  <sheetViews>
    <sheetView showGridLines="0" workbookViewId="0">
      <selection activeCell="I17" sqref="I17"/>
    </sheetView>
  </sheetViews>
  <sheetFormatPr baseColWidth="10" defaultColWidth="12.625" defaultRowHeight="15" customHeight="1" x14ac:dyDescent="0.2"/>
  <cols>
    <col min="1" max="1" width="36.375" customWidth="1"/>
    <col min="2" max="2" width="18.875" customWidth="1"/>
    <col min="3" max="3" width="25.125" customWidth="1"/>
    <col min="7" max="8" width="12.625" style="869"/>
    <col min="9" max="9" width="18" style="869" customWidth="1"/>
    <col min="10" max="10" width="19.5" bestFit="1" customWidth="1"/>
  </cols>
  <sheetData>
    <row r="1" spans="1:11" ht="15.75" x14ac:dyDescent="0.25">
      <c r="A1" s="479" t="s">
        <v>105</v>
      </c>
      <c r="B1" s="139"/>
      <c r="C1" s="35"/>
      <c r="D1" s="35"/>
      <c r="E1" s="35"/>
      <c r="F1" s="35"/>
      <c r="G1" s="860"/>
      <c r="H1" s="860"/>
      <c r="I1" s="860"/>
      <c r="J1" s="35"/>
      <c r="K1" s="35"/>
    </row>
    <row r="2" spans="1:11" x14ac:dyDescent="0.25">
      <c r="A2" s="39" t="s">
        <v>105</v>
      </c>
      <c r="B2" s="83"/>
      <c r="C2" s="83"/>
      <c r="D2" s="83"/>
      <c r="E2" s="83"/>
      <c r="F2" s="83"/>
      <c r="G2" s="861"/>
      <c r="H2" s="861"/>
      <c r="I2" s="861"/>
      <c r="J2" s="83"/>
      <c r="K2" s="82" t="s">
        <v>106</v>
      </c>
    </row>
    <row r="3" spans="1:11" x14ac:dyDescent="0.25">
      <c r="A3" s="43" t="s">
        <v>107</v>
      </c>
      <c r="B3" s="83"/>
      <c r="C3" s="83"/>
      <c r="D3" s="83"/>
      <c r="E3" s="83"/>
      <c r="F3" s="83"/>
      <c r="G3" s="861"/>
      <c r="H3" s="861"/>
      <c r="I3" s="861"/>
      <c r="J3" s="83"/>
      <c r="K3" s="83"/>
    </row>
    <row r="4" spans="1:11" x14ac:dyDescent="0.25">
      <c r="A4" s="719" t="s">
        <v>3221</v>
      </c>
      <c r="B4" s="83"/>
      <c r="C4" s="83"/>
      <c r="D4" s="83"/>
      <c r="E4" s="83"/>
      <c r="F4" s="83"/>
      <c r="G4" s="861"/>
      <c r="H4" s="861"/>
      <c r="I4" s="861"/>
      <c r="J4" s="83"/>
      <c r="K4" s="83"/>
    </row>
    <row r="5" spans="1:11" x14ac:dyDescent="0.25">
      <c r="A5" s="140"/>
      <c r="B5" s="83"/>
      <c r="C5" s="83"/>
      <c r="D5" s="83"/>
      <c r="E5" s="83"/>
      <c r="F5" s="83"/>
      <c r="G5" s="861"/>
      <c r="H5" s="861"/>
      <c r="I5" s="861"/>
      <c r="J5" s="83"/>
      <c r="K5" s="83"/>
    </row>
    <row r="6" spans="1:11" x14ac:dyDescent="0.25">
      <c r="A6" s="47" t="s">
        <v>108</v>
      </c>
      <c r="B6" s="48" t="s">
        <v>109</v>
      </c>
      <c r="C6" s="48" t="s">
        <v>110</v>
      </c>
      <c r="D6" s="48"/>
      <c r="E6" s="951" t="s">
        <v>111</v>
      </c>
      <c r="F6" s="952"/>
      <c r="G6" s="862" t="s">
        <v>112</v>
      </c>
      <c r="H6" s="1032" t="s">
        <v>113</v>
      </c>
      <c r="I6" s="1033"/>
      <c r="J6" s="48" t="s">
        <v>114</v>
      </c>
      <c r="K6" s="48" t="s">
        <v>115</v>
      </c>
    </row>
    <row r="7" spans="1:11" ht="15" customHeight="1" x14ac:dyDescent="0.2">
      <c r="A7" s="965" t="s">
        <v>116</v>
      </c>
      <c r="B7" s="963" t="s">
        <v>117</v>
      </c>
      <c r="C7" s="963" t="s">
        <v>118</v>
      </c>
      <c r="D7" s="963" t="s">
        <v>119</v>
      </c>
      <c r="E7" s="962" t="s">
        <v>120</v>
      </c>
      <c r="F7" s="950"/>
      <c r="G7" s="1036" t="s">
        <v>121</v>
      </c>
      <c r="H7" s="1034" t="s">
        <v>122</v>
      </c>
      <c r="I7" s="1035"/>
      <c r="J7" s="963" t="s">
        <v>123</v>
      </c>
      <c r="K7" s="1031" t="s">
        <v>124</v>
      </c>
    </row>
    <row r="8" spans="1:11" ht="15" customHeight="1" x14ac:dyDescent="0.2">
      <c r="A8" s="946"/>
      <c r="B8" s="946"/>
      <c r="C8" s="946"/>
      <c r="D8" s="946"/>
      <c r="E8" s="433" t="s">
        <v>125</v>
      </c>
      <c r="F8" s="433" t="s">
        <v>126</v>
      </c>
      <c r="G8" s="1037"/>
      <c r="H8" s="863" t="s">
        <v>125</v>
      </c>
      <c r="I8" s="863" t="s">
        <v>126</v>
      </c>
      <c r="J8" s="946"/>
      <c r="K8" s="946"/>
    </row>
    <row r="9" spans="1:11" x14ac:dyDescent="0.25">
      <c r="A9" s="53" t="s">
        <v>127</v>
      </c>
      <c r="B9" s="186"/>
      <c r="C9" s="186"/>
      <c r="D9" s="186"/>
      <c r="E9" s="186"/>
      <c r="F9" s="186"/>
      <c r="G9" s="864"/>
      <c r="H9" s="864"/>
      <c r="I9" s="864"/>
      <c r="J9" s="186"/>
      <c r="K9" s="56">
        <f>SUM(K10)</f>
        <v>0</v>
      </c>
    </row>
    <row r="10" spans="1:11" x14ac:dyDescent="0.25">
      <c r="A10" s="480" t="s">
        <v>691</v>
      </c>
      <c r="B10" s="57"/>
      <c r="C10" s="57"/>
      <c r="D10" s="124"/>
      <c r="E10" s="124"/>
      <c r="F10" s="124"/>
      <c r="G10" s="865"/>
      <c r="H10" s="865"/>
      <c r="I10" s="865"/>
      <c r="J10" s="57"/>
      <c r="K10" s="85"/>
    </row>
    <row r="11" spans="1:11" x14ac:dyDescent="0.25">
      <c r="A11" s="53" t="s">
        <v>128</v>
      </c>
      <c r="B11" s="186"/>
      <c r="C11" s="186"/>
      <c r="D11" s="186"/>
      <c r="E11" s="186"/>
      <c r="F11" s="186"/>
      <c r="G11" s="864"/>
      <c r="H11" s="864"/>
      <c r="I11" s="864"/>
      <c r="J11" s="186"/>
      <c r="K11" s="56">
        <f>SUM(K12:K17)</f>
        <v>12397445.049999999</v>
      </c>
    </row>
    <row r="12" spans="1:11" x14ac:dyDescent="0.25">
      <c r="A12" s="481" t="s">
        <v>169</v>
      </c>
      <c r="B12" s="482" t="s">
        <v>1111</v>
      </c>
      <c r="C12" s="482" t="s">
        <v>507</v>
      </c>
      <c r="D12" s="482"/>
      <c r="E12" s="57"/>
      <c r="F12" s="57"/>
      <c r="G12" s="865"/>
      <c r="H12" s="865">
        <v>379.69</v>
      </c>
      <c r="I12" s="865">
        <v>1323.27</v>
      </c>
      <c r="J12" s="483" t="s">
        <v>1933</v>
      </c>
      <c r="K12" s="85">
        <v>5160456.93</v>
      </c>
    </row>
    <row r="13" spans="1:11" x14ac:dyDescent="0.25">
      <c r="A13" s="481" t="s">
        <v>1934</v>
      </c>
      <c r="B13" s="482" t="s">
        <v>608</v>
      </c>
      <c r="C13" s="482" t="s">
        <v>171</v>
      </c>
      <c r="D13" s="482">
        <v>1.5</v>
      </c>
      <c r="E13" s="57">
        <v>0.25</v>
      </c>
      <c r="F13" s="57">
        <v>5</v>
      </c>
      <c r="G13" s="865"/>
      <c r="H13" s="865"/>
      <c r="I13" s="865"/>
      <c r="J13" s="483" t="s">
        <v>1933</v>
      </c>
      <c r="K13" s="85">
        <f>2385026.57</f>
        <v>2385026.5699999998</v>
      </c>
    </row>
    <row r="14" spans="1:11" x14ac:dyDescent="0.25">
      <c r="A14" s="481" t="s">
        <v>1935</v>
      </c>
      <c r="B14" s="482" t="s">
        <v>1936</v>
      </c>
      <c r="C14" s="482" t="s">
        <v>171</v>
      </c>
      <c r="D14" s="482">
        <v>8</v>
      </c>
      <c r="E14" s="484" t="s">
        <v>1937</v>
      </c>
      <c r="F14" s="485"/>
      <c r="G14" s="866"/>
      <c r="H14" s="866"/>
      <c r="I14" s="866"/>
      <c r="J14" s="483" t="s">
        <v>1933</v>
      </c>
      <c r="K14" s="85">
        <v>2166364.4500000002</v>
      </c>
    </row>
    <row r="15" spans="1:11" x14ac:dyDescent="0.25">
      <c r="A15" s="481" t="s">
        <v>1938</v>
      </c>
      <c r="B15" s="482" t="s">
        <v>1936</v>
      </c>
      <c r="C15" s="482" t="s">
        <v>171</v>
      </c>
      <c r="D15" s="482">
        <v>8.6956000000000007</v>
      </c>
      <c r="E15" s="124"/>
      <c r="F15" s="124"/>
      <c r="G15" s="865"/>
      <c r="H15" s="865"/>
      <c r="I15" s="865"/>
      <c r="J15" s="483" t="s">
        <v>1933</v>
      </c>
      <c r="K15" s="85">
        <v>2112620.7000000002</v>
      </c>
    </row>
    <row r="16" spans="1:11" x14ac:dyDescent="0.25">
      <c r="A16" s="481" t="s">
        <v>1939</v>
      </c>
      <c r="B16" s="482" t="s">
        <v>1940</v>
      </c>
      <c r="C16" s="482" t="s">
        <v>1941</v>
      </c>
      <c r="D16" s="482"/>
      <c r="E16" s="124"/>
      <c r="F16" s="124"/>
      <c r="G16" s="865"/>
      <c r="H16" s="865"/>
      <c r="I16" s="865"/>
      <c r="J16" s="483" t="s">
        <v>1933</v>
      </c>
      <c r="K16" s="85">
        <v>572976.4</v>
      </c>
    </row>
    <row r="17" spans="1:11" x14ac:dyDescent="0.25">
      <c r="A17" s="57"/>
      <c r="B17" s="57"/>
      <c r="C17" s="57"/>
      <c r="D17" s="124"/>
      <c r="E17" s="124"/>
      <c r="F17" s="124"/>
      <c r="G17" s="865"/>
      <c r="H17" s="865"/>
      <c r="I17" s="865"/>
      <c r="J17" s="57"/>
      <c r="K17" s="85"/>
    </row>
    <row r="18" spans="1:11" x14ac:dyDescent="0.25">
      <c r="A18" s="53" t="s">
        <v>135</v>
      </c>
      <c r="B18" s="186"/>
      <c r="C18" s="186"/>
      <c r="D18" s="186"/>
      <c r="E18" s="186"/>
      <c r="F18" s="186"/>
      <c r="G18" s="864"/>
      <c r="H18" s="864"/>
      <c r="I18" s="864"/>
      <c r="J18" s="186"/>
      <c r="K18" s="56">
        <f>SUM(K19:K25)</f>
        <v>1652097.3900000001</v>
      </c>
    </row>
    <row r="19" spans="1:11" x14ac:dyDescent="0.25">
      <c r="A19" s="242" t="s">
        <v>1942</v>
      </c>
      <c r="B19" s="57"/>
      <c r="C19" s="58" t="s">
        <v>1943</v>
      </c>
      <c r="D19" s="58" t="s">
        <v>171</v>
      </c>
      <c r="E19" s="124"/>
      <c r="F19" s="124"/>
      <c r="G19" s="865"/>
      <c r="H19" s="865"/>
      <c r="I19" s="865"/>
      <c r="J19" s="58" t="s">
        <v>1944</v>
      </c>
      <c r="K19" s="110">
        <v>1260338.3700000001</v>
      </c>
    </row>
    <row r="20" spans="1:11" x14ac:dyDescent="0.25">
      <c r="A20" s="242" t="s">
        <v>1945</v>
      </c>
      <c r="B20" s="57"/>
      <c r="C20" s="58" t="s">
        <v>1943</v>
      </c>
      <c r="D20" s="58" t="s">
        <v>171</v>
      </c>
      <c r="E20" s="124"/>
      <c r="F20" s="124"/>
      <c r="G20" s="865"/>
      <c r="H20" s="865"/>
      <c r="I20" s="865"/>
      <c r="J20" s="58" t="s">
        <v>1946</v>
      </c>
      <c r="K20" s="110">
        <v>242255.13</v>
      </c>
    </row>
    <row r="21" spans="1:11" x14ac:dyDescent="0.25">
      <c r="A21" s="242" t="s">
        <v>1947</v>
      </c>
      <c r="B21" s="57"/>
      <c r="C21" s="58" t="s">
        <v>1943</v>
      </c>
      <c r="D21" s="58" t="s">
        <v>171</v>
      </c>
      <c r="E21" s="124"/>
      <c r="F21" s="124"/>
      <c r="G21" s="865"/>
      <c r="H21" s="865"/>
      <c r="I21" s="865"/>
      <c r="J21" s="58" t="s">
        <v>1948</v>
      </c>
      <c r="K21" s="110">
        <v>104748.21</v>
      </c>
    </row>
    <row r="22" spans="1:11" x14ac:dyDescent="0.25">
      <c r="A22" s="242" t="s">
        <v>1949</v>
      </c>
      <c r="B22" s="57"/>
      <c r="C22" s="58" t="s">
        <v>1943</v>
      </c>
      <c r="D22" s="58" t="s">
        <v>171</v>
      </c>
      <c r="E22" s="124"/>
      <c r="F22" s="124"/>
      <c r="G22" s="865"/>
      <c r="H22" s="865"/>
      <c r="I22" s="865"/>
      <c r="J22" s="58" t="s">
        <v>1950</v>
      </c>
      <c r="K22" s="110">
        <v>26043.61</v>
      </c>
    </row>
    <row r="23" spans="1:11" x14ac:dyDescent="0.25">
      <c r="A23" s="242" t="s">
        <v>1951</v>
      </c>
      <c r="B23" s="57"/>
      <c r="C23" s="58" t="s">
        <v>1943</v>
      </c>
      <c r="D23" s="58" t="s">
        <v>171</v>
      </c>
      <c r="E23" s="124"/>
      <c r="F23" s="124"/>
      <c r="G23" s="865"/>
      <c r="H23" s="865"/>
      <c r="I23" s="865"/>
      <c r="J23" s="58" t="s">
        <v>1952</v>
      </c>
      <c r="K23" s="110">
        <v>18212.87</v>
      </c>
    </row>
    <row r="24" spans="1:11" x14ac:dyDescent="0.25">
      <c r="A24" s="242" t="s">
        <v>1953</v>
      </c>
      <c r="B24" s="57"/>
      <c r="C24" s="58" t="s">
        <v>1943</v>
      </c>
      <c r="D24" s="58" t="s">
        <v>171</v>
      </c>
      <c r="E24" s="124"/>
      <c r="F24" s="124"/>
      <c r="G24" s="865"/>
      <c r="H24" s="865"/>
      <c r="I24" s="865"/>
      <c r="J24" s="58" t="s">
        <v>1954</v>
      </c>
      <c r="K24" s="110">
        <v>499.2</v>
      </c>
    </row>
    <row r="25" spans="1:11" x14ac:dyDescent="0.25">
      <c r="A25" s="57"/>
      <c r="B25" s="57"/>
      <c r="C25" s="57"/>
      <c r="D25" s="124"/>
      <c r="E25" s="124"/>
      <c r="F25" s="124"/>
      <c r="G25" s="865"/>
      <c r="H25" s="865"/>
      <c r="I25" s="865"/>
      <c r="J25" s="57"/>
      <c r="K25" s="92"/>
    </row>
    <row r="26" spans="1:11" x14ac:dyDescent="0.25">
      <c r="A26" s="53" t="s">
        <v>141</v>
      </c>
      <c r="B26" s="186"/>
      <c r="C26" s="186"/>
      <c r="D26" s="186"/>
      <c r="E26" s="186"/>
      <c r="F26" s="186"/>
      <c r="G26" s="864"/>
      <c r="H26" s="864"/>
      <c r="I26" s="864"/>
      <c r="J26" s="186"/>
      <c r="K26" s="56">
        <f>SUM(K27:K29)</f>
        <v>890418.57000000007</v>
      </c>
    </row>
    <row r="27" spans="1:11" x14ac:dyDescent="0.25">
      <c r="A27" s="481" t="s">
        <v>237</v>
      </c>
      <c r="B27" s="57"/>
      <c r="C27" s="486" t="s">
        <v>1955</v>
      </c>
      <c r="D27" s="486" t="s">
        <v>1956</v>
      </c>
      <c r="E27" s="486"/>
      <c r="F27" s="124"/>
      <c r="G27" s="865"/>
      <c r="H27" s="867">
        <v>45</v>
      </c>
      <c r="I27" s="867">
        <v>895</v>
      </c>
      <c r="J27" s="483" t="s">
        <v>1957</v>
      </c>
      <c r="K27" s="85">
        <v>579324.91</v>
      </c>
    </row>
    <row r="28" spans="1:11" x14ac:dyDescent="0.25">
      <c r="A28" s="481" t="s">
        <v>1958</v>
      </c>
      <c r="B28" s="57"/>
      <c r="C28" s="486" t="s">
        <v>1959</v>
      </c>
      <c r="D28" s="486" t="s">
        <v>1956</v>
      </c>
      <c r="E28" s="486">
        <v>0.5</v>
      </c>
      <c r="F28" s="124"/>
      <c r="G28" s="865"/>
      <c r="H28" s="865"/>
      <c r="I28" s="865"/>
      <c r="J28" s="483" t="s">
        <v>1957</v>
      </c>
      <c r="K28" s="85">
        <v>311093.65999999997</v>
      </c>
    </row>
    <row r="29" spans="1:11" x14ac:dyDescent="0.25">
      <c r="A29" s="57"/>
      <c r="B29" s="57"/>
      <c r="C29" s="57"/>
      <c r="D29" s="124"/>
      <c r="E29" s="124"/>
      <c r="F29" s="124"/>
      <c r="G29" s="865"/>
      <c r="H29" s="865"/>
      <c r="I29" s="865"/>
      <c r="J29" s="57"/>
      <c r="K29" s="85"/>
    </row>
    <row r="30" spans="1:11" x14ac:dyDescent="0.25">
      <c r="A30" s="53" t="s">
        <v>158</v>
      </c>
      <c r="B30" s="186"/>
      <c r="C30" s="186"/>
      <c r="D30" s="186"/>
      <c r="E30" s="186"/>
      <c r="F30" s="186"/>
      <c r="G30" s="864"/>
      <c r="H30" s="864"/>
      <c r="I30" s="864"/>
      <c r="J30" s="186"/>
      <c r="K30" s="56">
        <f>SUM(K31)</f>
        <v>0</v>
      </c>
    </row>
    <row r="31" spans="1:11" x14ac:dyDescent="0.25">
      <c r="A31" s="57"/>
      <c r="B31" s="57"/>
      <c r="C31" s="57"/>
      <c r="D31" s="124"/>
      <c r="E31" s="124"/>
      <c r="F31" s="124"/>
      <c r="G31" s="865"/>
      <c r="H31" s="865"/>
      <c r="I31" s="865"/>
      <c r="J31" s="57"/>
      <c r="K31" s="85"/>
    </row>
    <row r="32" spans="1:11" x14ac:dyDescent="0.25">
      <c r="A32" s="53" t="s">
        <v>163</v>
      </c>
      <c r="B32" s="186"/>
      <c r="C32" s="186"/>
      <c r="D32" s="186"/>
      <c r="E32" s="186"/>
      <c r="F32" s="186"/>
      <c r="G32" s="864"/>
      <c r="H32" s="864"/>
      <c r="I32" s="864"/>
      <c r="J32" s="186"/>
      <c r="K32" s="56">
        <f>SUM(K33:K34)</f>
        <v>1591397.58</v>
      </c>
    </row>
    <row r="33" spans="1:11" x14ac:dyDescent="0.25">
      <c r="A33" s="487" t="s">
        <v>1960</v>
      </c>
      <c r="B33" s="57"/>
      <c r="C33" s="484" t="s">
        <v>1961</v>
      </c>
      <c r="D33" s="124"/>
      <c r="E33" s="124"/>
      <c r="F33" s="124"/>
      <c r="G33" s="865"/>
      <c r="H33" s="865"/>
      <c r="I33" s="865"/>
      <c r="J33" s="484" t="s">
        <v>1962</v>
      </c>
      <c r="K33" s="85">
        <v>1591397.58</v>
      </c>
    </row>
    <row r="34" spans="1:11" x14ac:dyDescent="0.25">
      <c r="A34" s="57"/>
      <c r="B34" s="57"/>
      <c r="C34" s="57"/>
      <c r="D34" s="124"/>
      <c r="E34" s="124"/>
      <c r="F34" s="124"/>
      <c r="G34" s="865"/>
      <c r="H34" s="865"/>
      <c r="I34" s="865"/>
      <c r="J34" s="57"/>
      <c r="K34" s="85"/>
    </row>
    <row r="35" spans="1:11" x14ac:dyDescent="0.25">
      <c r="A35" s="53" t="s">
        <v>164</v>
      </c>
      <c r="B35" s="186"/>
      <c r="C35" s="186"/>
      <c r="D35" s="186"/>
      <c r="E35" s="186"/>
      <c r="F35" s="186"/>
      <c r="G35" s="864"/>
      <c r="H35" s="864"/>
      <c r="I35" s="864"/>
      <c r="J35" s="186"/>
      <c r="K35" s="56">
        <f>SUM(K36)</f>
        <v>0</v>
      </c>
    </row>
    <row r="36" spans="1:11" x14ac:dyDescent="0.25">
      <c r="A36" s="57"/>
      <c r="B36" s="57"/>
      <c r="C36" s="57"/>
      <c r="D36" s="124"/>
      <c r="E36" s="124"/>
      <c r="F36" s="124"/>
      <c r="G36" s="865"/>
      <c r="H36" s="865"/>
      <c r="I36" s="865"/>
      <c r="J36" s="57"/>
      <c r="K36" s="92"/>
    </row>
    <row r="37" spans="1:11" x14ac:dyDescent="0.25">
      <c r="A37" s="53" t="s">
        <v>165</v>
      </c>
      <c r="B37" s="186"/>
      <c r="C37" s="186"/>
      <c r="D37" s="186"/>
      <c r="E37" s="186"/>
      <c r="F37" s="186"/>
      <c r="G37" s="864"/>
      <c r="H37" s="864"/>
      <c r="I37" s="864"/>
      <c r="J37" s="186"/>
      <c r="K37" s="56">
        <f>SUM(K38)</f>
        <v>0</v>
      </c>
    </row>
    <row r="38" spans="1:11" x14ac:dyDescent="0.25">
      <c r="A38" s="57"/>
      <c r="B38" s="57"/>
      <c r="C38" s="57"/>
      <c r="D38" s="124"/>
      <c r="E38" s="124"/>
      <c r="F38" s="124"/>
      <c r="G38" s="865"/>
      <c r="H38" s="865"/>
      <c r="I38" s="865"/>
      <c r="J38" s="57"/>
      <c r="K38" s="85"/>
    </row>
    <row r="39" spans="1:11" x14ac:dyDescent="0.25">
      <c r="A39" s="449" t="s">
        <v>168</v>
      </c>
      <c r="B39" s="450"/>
      <c r="C39" s="451"/>
      <c r="D39" s="452"/>
      <c r="E39" s="452"/>
      <c r="F39" s="452"/>
      <c r="G39" s="868"/>
      <c r="H39" s="868"/>
      <c r="I39" s="868"/>
      <c r="J39" s="451"/>
      <c r="K39" s="478">
        <f>+K9+K11+K18+K26+K30+K32+K35+K37</f>
        <v>16531358.59</v>
      </c>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1"/>
  <sheetViews>
    <sheetView showGridLines="0" workbookViewId="0">
      <selection activeCell="G6" sqref="G6"/>
    </sheetView>
  </sheetViews>
  <sheetFormatPr baseColWidth="10" defaultColWidth="12.625" defaultRowHeight="15" customHeight="1" x14ac:dyDescent="0.2"/>
  <cols>
    <col min="1" max="1" width="48" customWidth="1"/>
    <col min="2" max="2" width="16.125" bestFit="1"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3222</v>
      </c>
      <c r="B4" s="40"/>
      <c r="C4" s="40"/>
      <c r="D4" s="40"/>
      <c r="E4" s="40"/>
      <c r="F4" s="40"/>
      <c r="G4" s="40"/>
      <c r="H4" s="40"/>
      <c r="I4" s="40"/>
      <c r="J4" s="40"/>
      <c r="K4" s="83"/>
    </row>
    <row r="5" spans="1:11" x14ac:dyDescent="0.25">
      <c r="A5" s="140"/>
      <c r="B5" s="40"/>
      <c r="C5" s="40"/>
      <c r="D5" s="40"/>
      <c r="E5" s="40"/>
      <c r="F5" s="40"/>
      <c r="G5" s="40"/>
      <c r="H5" s="40"/>
      <c r="I5" s="40"/>
      <c r="J5" s="40"/>
      <c r="K5" s="83"/>
    </row>
    <row r="6" spans="1:11" ht="15" customHeight="1" x14ac:dyDescent="0.3">
      <c r="A6" s="405"/>
      <c r="B6" s="322"/>
      <c r="C6" s="322"/>
      <c r="D6" s="322"/>
      <c r="E6" s="322"/>
      <c r="F6" s="322"/>
      <c r="G6" s="322"/>
      <c r="H6" s="322"/>
      <c r="I6" s="322"/>
      <c r="J6" s="322"/>
      <c r="K6" s="96"/>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965" t="s">
        <v>116</v>
      </c>
      <c r="B8" s="963" t="s">
        <v>117</v>
      </c>
      <c r="C8" s="963" t="s">
        <v>118</v>
      </c>
      <c r="D8" s="963" t="s">
        <v>119</v>
      </c>
      <c r="E8" s="962" t="s">
        <v>120</v>
      </c>
      <c r="F8" s="950"/>
      <c r="G8" s="1014" t="s">
        <v>121</v>
      </c>
      <c r="H8" s="1022" t="s">
        <v>122</v>
      </c>
      <c r="I8" s="950"/>
      <c r="J8" s="963" t="s">
        <v>123</v>
      </c>
      <c r="K8" s="1031" t="s">
        <v>124</v>
      </c>
    </row>
    <row r="9" spans="1:11" ht="15" customHeight="1" x14ac:dyDescent="0.2">
      <c r="A9" s="946"/>
      <c r="B9" s="946"/>
      <c r="C9" s="946"/>
      <c r="D9" s="946"/>
      <c r="E9" s="433" t="s">
        <v>125</v>
      </c>
      <c r="F9" s="433" t="s">
        <v>126</v>
      </c>
      <c r="G9" s="946"/>
      <c r="H9" s="469" t="s">
        <v>125</v>
      </c>
      <c r="I9" s="469"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SUM(K13:K17)</f>
        <v>5079746.6500000004</v>
      </c>
    </row>
    <row r="13" spans="1:11" x14ac:dyDescent="0.25">
      <c r="A13" s="57" t="s">
        <v>1963</v>
      </c>
      <c r="B13" s="58" t="s">
        <v>962</v>
      </c>
      <c r="C13" s="58" t="s">
        <v>507</v>
      </c>
      <c r="D13" s="411">
        <v>1.4999999999999999E-2</v>
      </c>
      <c r="E13" s="411">
        <v>5.0000000000000001E-3</v>
      </c>
      <c r="F13" s="411">
        <v>0.06</v>
      </c>
      <c r="G13" s="58"/>
      <c r="H13" s="58">
        <v>400</v>
      </c>
      <c r="I13" s="58" t="s">
        <v>1964</v>
      </c>
      <c r="J13" s="58" t="s">
        <v>1965</v>
      </c>
      <c r="K13" s="85">
        <v>1623632.34</v>
      </c>
    </row>
    <row r="14" spans="1:11" x14ac:dyDescent="0.25">
      <c r="A14" s="57" t="s">
        <v>1643</v>
      </c>
      <c r="B14" s="58" t="s">
        <v>1966</v>
      </c>
      <c r="C14" s="58" t="s">
        <v>171</v>
      </c>
      <c r="D14" s="59">
        <v>0.2</v>
      </c>
      <c r="E14" s="59"/>
      <c r="F14" s="59"/>
      <c r="G14" s="58"/>
      <c r="H14" s="58"/>
      <c r="I14" s="58"/>
      <c r="J14" s="58" t="s">
        <v>1965</v>
      </c>
      <c r="K14" s="85">
        <v>1551760.01</v>
      </c>
    </row>
    <row r="15" spans="1:11" x14ac:dyDescent="0.25">
      <c r="A15" s="57" t="s">
        <v>622</v>
      </c>
      <c r="B15" s="58" t="s">
        <v>1967</v>
      </c>
      <c r="C15" s="58" t="s">
        <v>507</v>
      </c>
      <c r="D15" s="59"/>
      <c r="E15" s="59"/>
      <c r="F15" s="59"/>
      <c r="G15" s="58" t="s">
        <v>1968</v>
      </c>
      <c r="H15" s="58">
        <v>337.5</v>
      </c>
      <c r="I15" s="58"/>
      <c r="J15" s="58" t="s">
        <v>1965</v>
      </c>
      <c r="K15" s="85">
        <v>1175521.6399999999</v>
      </c>
    </row>
    <row r="16" spans="1:11" x14ac:dyDescent="0.25">
      <c r="A16" s="57" t="s">
        <v>505</v>
      </c>
      <c r="B16" s="58"/>
      <c r="C16" s="58"/>
      <c r="D16" s="116">
        <v>7.4999999999999997E-3</v>
      </c>
      <c r="E16" s="59"/>
      <c r="F16" s="59"/>
      <c r="G16" s="58"/>
      <c r="H16" s="58">
        <v>87.75</v>
      </c>
      <c r="I16" s="58"/>
      <c r="J16" s="58" t="s">
        <v>1965</v>
      </c>
      <c r="K16" s="85">
        <v>728832.66</v>
      </c>
    </row>
    <row r="17" spans="1:11" x14ac:dyDescent="0.25">
      <c r="A17" s="57"/>
      <c r="B17" s="58"/>
      <c r="C17" s="58"/>
      <c r="D17" s="59"/>
      <c r="E17" s="59"/>
      <c r="F17" s="59"/>
      <c r="G17" s="58"/>
      <c r="H17" s="58"/>
      <c r="I17" s="58"/>
      <c r="J17" s="58"/>
      <c r="K17" s="85"/>
    </row>
    <row r="18" spans="1:11" x14ac:dyDescent="0.25">
      <c r="A18" s="53" t="s">
        <v>135</v>
      </c>
      <c r="B18" s="54"/>
      <c r="C18" s="54"/>
      <c r="D18" s="62"/>
      <c r="E18" s="62"/>
      <c r="F18" s="62"/>
      <c r="G18" s="54"/>
      <c r="H18" s="54"/>
      <c r="I18" s="54"/>
      <c r="J18" s="54"/>
      <c r="K18" s="84">
        <f>SUM(K19)</f>
        <v>0</v>
      </c>
    </row>
    <row r="19" spans="1:11" x14ac:dyDescent="0.25">
      <c r="A19" s="57"/>
      <c r="B19" s="58"/>
      <c r="C19" s="58"/>
      <c r="D19" s="59"/>
      <c r="E19" s="59"/>
      <c r="F19" s="59"/>
      <c r="G19" s="58"/>
      <c r="H19" s="58"/>
      <c r="I19" s="58"/>
      <c r="J19" s="58"/>
      <c r="K19" s="85"/>
    </row>
    <row r="20" spans="1:11" x14ac:dyDescent="0.25">
      <c r="A20" s="53" t="s">
        <v>141</v>
      </c>
      <c r="B20" s="54"/>
      <c r="C20" s="54"/>
      <c r="D20" s="62"/>
      <c r="E20" s="62"/>
      <c r="F20" s="62"/>
      <c r="G20" s="54"/>
      <c r="H20" s="54"/>
      <c r="I20" s="54"/>
      <c r="J20" s="54"/>
      <c r="K20" s="84">
        <f>SUM(K21:K25)</f>
        <v>572973.85000000009</v>
      </c>
    </row>
    <row r="21" spans="1:11" x14ac:dyDescent="0.25">
      <c r="A21" s="57" t="s">
        <v>1969</v>
      </c>
      <c r="B21" s="58" t="s">
        <v>1970</v>
      </c>
      <c r="C21" s="58"/>
      <c r="D21" s="59"/>
      <c r="E21" s="59"/>
      <c r="F21" s="59"/>
      <c r="G21" s="58"/>
      <c r="H21" s="58">
        <v>2500</v>
      </c>
      <c r="I21" s="58">
        <v>3700</v>
      </c>
      <c r="J21" s="58" t="s">
        <v>1965</v>
      </c>
      <c r="K21" s="85">
        <v>376413.7</v>
      </c>
    </row>
    <row r="22" spans="1:11" x14ac:dyDescent="0.25">
      <c r="A22" s="57" t="s">
        <v>237</v>
      </c>
      <c r="B22" s="58" t="s">
        <v>1970</v>
      </c>
      <c r="C22" s="58"/>
      <c r="D22" s="59"/>
      <c r="E22" s="59"/>
      <c r="F22" s="59"/>
      <c r="G22" s="58"/>
      <c r="H22" s="58">
        <v>45</v>
      </c>
      <c r="I22" s="58">
        <v>400</v>
      </c>
      <c r="J22" s="58" t="s">
        <v>1965</v>
      </c>
      <c r="K22" s="85">
        <v>167241.87</v>
      </c>
    </row>
    <row r="23" spans="1:11" x14ac:dyDescent="0.25">
      <c r="A23" s="57" t="s">
        <v>241</v>
      </c>
      <c r="B23" s="58"/>
      <c r="C23" s="58" t="s">
        <v>189</v>
      </c>
      <c r="D23" s="59"/>
      <c r="E23" s="59"/>
      <c r="F23" s="59"/>
      <c r="G23" s="58"/>
      <c r="H23" s="58">
        <v>2025</v>
      </c>
      <c r="I23" s="58">
        <v>3375</v>
      </c>
      <c r="J23" s="58" t="s">
        <v>1965</v>
      </c>
      <c r="K23" s="85">
        <v>22052</v>
      </c>
    </row>
    <row r="24" spans="1:11" x14ac:dyDescent="0.25">
      <c r="A24" s="57" t="s">
        <v>1971</v>
      </c>
      <c r="B24" s="58" t="s">
        <v>962</v>
      </c>
      <c r="C24" s="58" t="s">
        <v>171</v>
      </c>
      <c r="D24" s="59">
        <v>0.03</v>
      </c>
      <c r="E24" s="59"/>
      <c r="F24" s="59"/>
      <c r="G24" s="58"/>
      <c r="H24" s="58">
        <v>3000</v>
      </c>
      <c r="I24" s="58"/>
      <c r="J24" s="58" t="s">
        <v>1965</v>
      </c>
      <c r="K24" s="85">
        <v>7266.28</v>
      </c>
    </row>
    <row r="25" spans="1:11" x14ac:dyDescent="0.25">
      <c r="A25" s="57"/>
      <c r="B25" s="58"/>
      <c r="C25" s="58"/>
      <c r="D25" s="59"/>
      <c r="E25" s="59"/>
      <c r="F25" s="59"/>
      <c r="G25" s="58"/>
      <c r="H25" s="58"/>
      <c r="I25" s="58"/>
      <c r="J25" s="58"/>
      <c r="K25" s="85"/>
    </row>
    <row r="26" spans="1:11" x14ac:dyDescent="0.25">
      <c r="A26" s="53" t="s">
        <v>158</v>
      </c>
      <c r="B26" s="54"/>
      <c r="C26" s="54"/>
      <c r="D26" s="62"/>
      <c r="E26" s="62"/>
      <c r="F26" s="62"/>
      <c r="G26" s="54"/>
      <c r="H26" s="54"/>
      <c r="I26" s="54"/>
      <c r="J26" s="54"/>
      <c r="K26" s="84">
        <f>SUM(K27)</f>
        <v>0</v>
      </c>
    </row>
    <row r="27" spans="1:11" x14ac:dyDescent="0.25">
      <c r="A27" s="57"/>
      <c r="B27" s="58"/>
      <c r="C27" s="58"/>
      <c r="D27" s="59"/>
      <c r="E27" s="59"/>
      <c r="F27" s="59"/>
      <c r="G27" s="58"/>
      <c r="H27" s="58"/>
      <c r="I27" s="58"/>
      <c r="J27" s="58"/>
      <c r="K27" s="85"/>
    </row>
    <row r="28" spans="1:11" x14ac:dyDescent="0.25">
      <c r="A28" s="53" t="s">
        <v>163</v>
      </c>
      <c r="B28" s="54"/>
      <c r="C28" s="54"/>
      <c r="D28" s="62"/>
      <c r="E28" s="62"/>
      <c r="F28" s="62"/>
      <c r="G28" s="54"/>
      <c r="H28" s="54"/>
      <c r="I28" s="54"/>
      <c r="J28" s="54"/>
      <c r="K28" s="84">
        <f>SUM(K29)</f>
        <v>0</v>
      </c>
    </row>
    <row r="29" spans="1:11" x14ac:dyDescent="0.25">
      <c r="A29" s="57"/>
      <c r="B29" s="58"/>
      <c r="C29" s="58"/>
      <c r="D29" s="59"/>
      <c r="E29" s="59"/>
      <c r="F29" s="59"/>
      <c r="G29" s="58"/>
      <c r="H29" s="58"/>
      <c r="I29" s="58"/>
      <c r="J29" s="58"/>
      <c r="K29" s="85"/>
    </row>
    <row r="30" spans="1:11" x14ac:dyDescent="0.25">
      <c r="A30" s="53" t="s">
        <v>164</v>
      </c>
      <c r="B30" s="54"/>
      <c r="C30" s="54"/>
      <c r="D30" s="62"/>
      <c r="E30" s="62"/>
      <c r="F30" s="62"/>
      <c r="G30" s="54"/>
      <c r="H30" s="54"/>
      <c r="I30" s="54"/>
      <c r="J30" s="54"/>
      <c r="K30" s="84">
        <f>SUM(K31)</f>
        <v>0</v>
      </c>
    </row>
    <row r="31" spans="1:11" x14ac:dyDescent="0.25">
      <c r="A31" s="57"/>
      <c r="B31" s="58"/>
      <c r="C31" s="58"/>
      <c r="D31" s="59"/>
      <c r="E31" s="59"/>
      <c r="F31" s="59"/>
      <c r="G31" s="58"/>
      <c r="H31" s="58"/>
      <c r="I31" s="58"/>
      <c r="J31" s="58"/>
      <c r="K31" s="85"/>
    </row>
    <row r="32" spans="1:11" x14ac:dyDescent="0.25">
      <c r="A32" s="53" t="s">
        <v>165</v>
      </c>
      <c r="B32" s="54"/>
      <c r="C32" s="54"/>
      <c r="D32" s="62"/>
      <c r="E32" s="62"/>
      <c r="F32" s="62"/>
      <c r="G32" s="54"/>
      <c r="H32" s="54"/>
      <c r="I32" s="54"/>
      <c r="J32" s="54"/>
      <c r="K32" s="84">
        <f>SUM(K33)</f>
        <v>0</v>
      </c>
    </row>
    <row r="33" spans="1:11" x14ac:dyDescent="0.25">
      <c r="A33" s="57"/>
      <c r="B33" s="58"/>
      <c r="C33" s="58"/>
      <c r="D33" s="59"/>
      <c r="E33" s="59"/>
      <c r="F33" s="59"/>
      <c r="G33" s="58"/>
      <c r="H33" s="58"/>
      <c r="I33" s="58"/>
      <c r="J33" s="58"/>
      <c r="K33" s="85"/>
    </row>
    <row r="34" spans="1:11" x14ac:dyDescent="0.25">
      <c r="A34" s="449" t="s">
        <v>168</v>
      </c>
      <c r="B34" s="450"/>
      <c r="C34" s="451"/>
      <c r="D34" s="488"/>
      <c r="E34" s="488"/>
      <c r="F34" s="488"/>
      <c r="G34" s="451"/>
      <c r="H34" s="451"/>
      <c r="I34" s="451"/>
      <c r="J34" s="451"/>
      <c r="K34" s="478">
        <f>+K10+K12+K18+K20+K26+K28+K30+K32</f>
        <v>5652720.5</v>
      </c>
    </row>
    <row r="35" spans="1:11" x14ac:dyDescent="0.25">
      <c r="B35" s="79"/>
      <c r="C35" s="79"/>
      <c r="D35" s="79"/>
      <c r="E35" s="79"/>
      <c r="F35" s="79"/>
      <c r="G35" s="79"/>
      <c r="H35" s="79"/>
      <c r="I35" s="79"/>
      <c r="J35" s="79"/>
    </row>
    <row r="36" spans="1:11" x14ac:dyDescent="0.25">
      <c r="B36" s="79"/>
      <c r="C36" s="79"/>
      <c r="D36" s="79"/>
      <c r="E36" s="79"/>
      <c r="F36" s="79"/>
      <c r="G36" s="79"/>
      <c r="H36" s="79"/>
      <c r="I36" s="79"/>
      <c r="J36" s="79"/>
    </row>
    <row r="37" spans="1:11" x14ac:dyDescent="0.25">
      <c r="B37" s="79"/>
      <c r="C37" s="79"/>
      <c r="D37" s="79"/>
      <c r="E37" s="79"/>
      <c r="F37" s="79"/>
      <c r="G37" s="79"/>
      <c r="H37" s="79"/>
      <c r="I37" s="79"/>
      <c r="J37" s="79"/>
    </row>
    <row r="38" spans="1:11" x14ac:dyDescent="0.25">
      <c r="B38" s="79"/>
      <c r="C38" s="79"/>
      <c r="D38" s="79"/>
      <c r="E38" s="79"/>
      <c r="F38" s="79"/>
      <c r="G38" s="79"/>
      <c r="H38" s="79"/>
      <c r="I38" s="79"/>
      <c r="J38" s="79"/>
    </row>
    <row r="39" spans="1:11" x14ac:dyDescent="0.25">
      <c r="B39" s="79"/>
      <c r="C39" s="79"/>
      <c r="D39" s="79"/>
      <c r="E39" s="79"/>
      <c r="F39" s="79"/>
      <c r="G39" s="79"/>
      <c r="H39" s="79"/>
      <c r="I39" s="79"/>
      <c r="J39" s="79"/>
    </row>
    <row r="40" spans="1:11" x14ac:dyDescent="0.25">
      <c r="B40" s="79"/>
      <c r="C40" s="79"/>
      <c r="D40" s="79"/>
      <c r="E40" s="79"/>
      <c r="F40" s="79"/>
      <c r="G40" s="79"/>
      <c r="H40" s="79"/>
      <c r="I40" s="79"/>
      <c r="J40" s="79"/>
    </row>
    <row r="41" spans="1:11" x14ac:dyDescent="0.25">
      <c r="B41" s="79"/>
      <c r="C41" s="79"/>
      <c r="D41" s="79"/>
      <c r="E41" s="79"/>
      <c r="F41" s="79"/>
      <c r="G41" s="79"/>
      <c r="H41" s="79"/>
      <c r="I41" s="79"/>
      <c r="J41" s="79"/>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8"/>
  <sheetViews>
    <sheetView showGridLines="0" topLeftCell="C1" workbookViewId="0">
      <selection activeCell="K13" sqref="K13"/>
    </sheetView>
  </sheetViews>
  <sheetFormatPr baseColWidth="10" defaultColWidth="12.625" defaultRowHeight="15" customHeight="1" x14ac:dyDescent="0.2"/>
  <cols>
    <col min="1" max="1" width="44.125" bestFit="1" customWidth="1"/>
    <col min="2" max="2" width="15.75" bestFit="1" customWidth="1"/>
    <col min="3" max="3" width="14.375" bestFit="1" customWidth="1"/>
    <col min="4" max="4" width="16.25" bestFit="1" customWidth="1"/>
    <col min="5" max="5" width="13.75" bestFit="1" customWidth="1"/>
    <col min="6" max="6" width="12" customWidth="1"/>
    <col min="7" max="7" width="12.125" bestFit="1" customWidth="1"/>
    <col min="8" max="9" width="14" customWidth="1"/>
    <col min="10" max="10" width="15.5" bestFit="1" customWidth="1"/>
    <col min="11" max="11" width="13.5" bestFit="1" customWidth="1"/>
  </cols>
  <sheetData>
    <row r="1" spans="1:11" x14ac:dyDescent="0.25">
      <c r="A1" s="35"/>
      <c r="B1" s="36"/>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3223</v>
      </c>
      <c r="B4" s="40"/>
      <c r="C4" s="40"/>
      <c r="D4" s="40"/>
      <c r="E4" s="40"/>
      <c r="F4" s="40"/>
      <c r="G4" s="40"/>
      <c r="H4" s="40"/>
      <c r="I4" s="40"/>
      <c r="J4" s="40"/>
      <c r="K4" s="83"/>
    </row>
    <row r="5" spans="1:11" x14ac:dyDescent="0.25">
      <c r="A5" s="46"/>
      <c r="B5" s="40"/>
      <c r="C5" s="40"/>
      <c r="D5" s="40"/>
      <c r="E5" s="40"/>
      <c r="F5" s="40"/>
      <c r="G5" s="40"/>
      <c r="H5" s="40"/>
      <c r="I5" s="40"/>
      <c r="J5" s="40"/>
      <c r="K5" s="83"/>
    </row>
    <row r="6" spans="1:11" ht="15.75" x14ac:dyDescent="0.25">
      <c r="A6" s="407"/>
      <c r="B6" s="40"/>
      <c r="C6" s="40"/>
      <c r="D6" s="40"/>
      <c r="E6" s="40"/>
      <c r="F6" s="40"/>
      <c r="G6" s="40"/>
      <c r="H6" s="40"/>
      <c r="I6" s="40"/>
      <c r="J6" s="40"/>
      <c r="K6" s="83"/>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965" t="s">
        <v>116</v>
      </c>
      <c r="B8" s="963" t="s">
        <v>117</v>
      </c>
      <c r="C8" s="963" t="s">
        <v>118</v>
      </c>
      <c r="D8" s="963" t="s">
        <v>119</v>
      </c>
      <c r="E8" s="962" t="s">
        <v>120</v>
      </c>
      <c r="F8" s="950"/>
      <c r="G8" s="1014" t="s">
        <v>121</v>
      </c>
      <c r="H8" s="1022" t="s">
        <v>122</v>
      </c>
      <c r="I8" s="950"/>
      <c r="J8" s="963" t="s">
        <v>123</v>
      </c>
      <c r="K8" s="1031" t="s">
        <v>124</v>
      </c>
    </row>
    <row r="9" spans="1:11" ht="15" customHeight="1" x14ac:dyDescent="0.2">
      <c r="A9" s="946"/>
      <c r="B9" s="946"/>
      <c r="C9" s="946"/>
      <c r="D9" s="946"/>
      <c r="E9" s="433" t="s">
        <v>125</v>
      </c>
      <c r="F9" s="433" t="s">
        <v>126</v>
      </c>
      <c r="G9" s="946"/>
      <c r="H9" s="469" t="s">
        <v>125</v>
      </c>
      <c r="I9" s="469"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SUM(K13:K23)</f>
        <v>25496390.739999998</v>
      </c>
    </row>
    <row r="13" spans="1:11" x14ac:dyDescent="0.25">
      <c r="A13" s="57" t="s">
        <v>1972</v>
      </c>
      <c r="B13" s="58" t="s">
        <v>1973</v>
      </c>
      <c r="C13" s="58" t="s">
        <v>1974</v>
      </c>
      <c r="D13" s="59"/>
      <c r="E13" s="59" t="s">
        <v>1975</v>
      </c>
      <c r="F13" s="59" t="s">
        <v>1976</v>
      </c>
      <c r="G13" s="58"/>
      <c r="H13" s="58" t="s">
        <v>1977</v>
      </c>
      <c r="I13" s="58" t="s">
        <v>1977</v>
      </c>
      <c r="J13" s="58" t="s">
        <v>1978</v>
      </c>
      <c r="K13" s="85">
        <f>9037255.53+509570.49</f>
        <v>9546826.0199999996</v>
      </c>
    </row>
    <row r="14" spans="1:11" x14ac:dyDescent="0.25">
      <c r="A14" s="57" t="s">
        <v>1979</v>
      </c>
      <c r="B14" s="58" t="s">
        <v>1980</v>
      </c>
      <c r="C14" s="58" t="s">
        <v>975</v>
      </c>
      <c r="D14" s="59">
        <v>0.01</v>
      </c>
      <c r="E14" s="59">
        <v>8.0000000000000002E-3</v>
      </c>
      <c r="F14" s="59"/>
      <c r="G14" s="58" t="s">
        <v>1981</v>
      </c>
      <c r="H14" s="58" t="s">
        <v>1844</v>
      </c>
      <c r="I14" s="58" t="s">
        <v>1844</v>
      </c>
      <c r="J14" s="58" t="s">
        <v>1978</v>
      </c>
      <c r="K14" s="85">
        <f>5936191.28+995258.13</f>
        <v>6931449.4100000001</v>
      </c>
    </row>
    <row r="15" spans="1:11" x14ac:dyDescent="0.25">
      <c r="A15" s="57" t="s">
        <v>1982</v>
      </c>
      <c r="B15" s="58" t="s">
        <v>1983</v>
      </c>
      <c r="C15" s="58" t="s">
        <v>1984</v>
      </c>
      <c r="D15" s="59" t="s">
        <v>1985</v>
      </c>
      <c r="E15" s="59"/>
      <c r="F15" s="59"/>
      <c r="G15" s="58"/>
      <c r="H15" s="58"/>
      <c r="I15" s="58"/>
      <c r="J15" s="58" t="s">
        <v>1978</v>
      </c>
      <c r="K15" s="85">
        <f>1778448.91+1847499.32</f>
        <v>3625948.23</v>
      </c>
    </row>
    <row r="16" spans="1:11" x14ac:dyDescent="0.25">
      <c r="A16" s="57" t="s">
        <v>1986</v>
      </c>
      <c r="B16" s="58" t="s">
        <v>1844</v>
      </c>
      <c r="C16" s="58" t="s">
        <v>1987</v>
      </c>
      <c r="D16" s="59"/>
      <c r="E16" s="59"/>
      <c r="F16" s="59"/>
      <c r="G16" s="58" t="s">
        <v>1844</v>
      </c>
      <c r="H16" s="58"/>
      <c r="I16" s="58"/>
      <c r="J16" s="58" t="s">
        <v>1978</v>
      </c>
      <c r="K16" s="85">
        <v>705789.8</v>
      </c>
    </row>
    <row r="17" spans="1:11" x14ac:dyDescent="0.25">
      <c r="A17" s="57" t="s">
        <v>1988</v>
      </c>
      <c r="B17" s="58" t="s">
        <v>1989</v>
      </c>
      <c r="C17" s="58" t="s">
        <v>975</v>
      </c>
      <c r="D17" s="59"/>
      <c r="E17" s="59"/>
      <c r="F17" s="59"/>
      <c r="G17" s="422">
        <v>160</v>
      </c>
      <c r="H17" s="58"/>
      <c r="I17" s="58"/>
      <c r="J17" s="58" t="s">
        <v>1978</v>
      </c>
      <c r="K17" s="85">
        <v>2243558.81</v>
      </c>
    </row>
    <row r="18" spans="1:11" x14ac:dyDescent="0.25">
      <c r="A18" s="57" t="s">
        <v>1990</v>
      </c>
      <c r="B18" s="58" t="s">
        <v>1991</v>
      </c>
      <c r="C18" s="58" t="s">
        <v>1992</v>
      </c>
      <c r="D18" s="59"/>
      <c r="E18" s="59"/>
      <c r="F18" s="59"/>
      <c r="G18" s="422">
        <v>780</v>
      </c>
      <c r="H18" s="58"/>
      <c r="I18" s="58"/>
      <c r="J18" s="58" t="s">
        <v>1978</v>
      </c>
      <c r="K18" s="85">
        <v>1439847.28</v>
      </c>
    </row>
    <row r="19" spans="1:11" x14ac:dyDescent="0.25">
      <c r="A19" s="57" t="s">
        <v>1993</v>
      </c>
      <c r="B19" s="58" t="s">
        <v>1994</v>
      </c>
      <c r="C19" s="58" t="s">
        <v>212</v>
      </c>
      <c r="D19" s="59"/>
      <c r="E19" s="59"/>
      <c r="F19" s="59"/>
      <c r="G19" s="58" t="s">
        <v>1995</v>
      </c>
      <c r="H19" s="58"/>
      <c r="I19" s="58"/>
      <c r="J19" s="58" t="s">
        <v>1978</v>
      </c>
      <c r="K19" s="85">
        <v>396719</v>
      </c>
    </row>
    <row r="20" spans="1:11" x14ac:dyDescent="0.25">
      <c r="A20" s="57" t="s">
        <v>1996</v>
      </c>
      <c r="B20" s="58" t="s">
        <v>1997</v>
      </c>
      <c r="C20" s="58" t="s">
        <v>1998</v>
      </c>
      <c r="D20" s="59"/>
      <c r="E20" s="59"/>
      <c r="F20" s="59"/>
      <c r="G20" s="422">
        <v>500</v>
      </c>
      <c r="H20" s="58"/>
      <c r="I20" s="58"/>
      <c r="J20" s="58" t="s">
        <v>1999</v>
      </c>
      <c r="K20" s="85">
        <v>533880</v>
      </c>
    </row>
    <row r="21" spans="1:11" x14ac:dyDescent="0.25">
      <c r="A21" s="57" t="s">
        <v>486</v>
      </c>
      <c r="B21" s="58"/>
      <c r="C21" s="58" t="s">
        <v>2000</v>
      </c>
      <c r="D21" s="59"/>
      <c r="E21" s="59"/>
      <c r="F21" s="59"/>
      <c r="G21" s="422">
        <v>410</v>
      </c>
      <c r="H21" s="58"/>
      <c r="I21" s="58"/>
      <c r="J21" s="58" t="str">
        <f>+J19</f>
        <v>Ord.586 y 587HCD</v>
      </c>
      <c r="K21" s="85">
        <v>52580</v>
      </c>
    </row>
    <row r="22" spans="1:11" x14ac:dyDescent="0.25">
      <c r="A22" s="57" t="s">
        <v>2001</v>
      </c>
      <c r="B22" s="58" t="s">
        <v>2002</v>
      </c>
      <c r="C22" s="58"/>
      <c r="D22" s="59"/>
      <c r="E22" s="59"/>
      <c r="F22" s="59"/>
      <c r="G22" s="58"/>
      <c r="H22" s="58"/>
      <c r="I22" s="58"/>
      <c r="J22" s="58" t="str">
        <f>+J21</f>
        <v>Ord.586 y 587HCD</v>
      </c>
      <c r="K22" s="85">
        <f>3237822.39-995258.13-509570.49-56136.57-1560375.64-105000</f>
        <v>11481.560000000289</v>
      </c>
    </row>
    <row r="23" spans="1:11" x14ac:dyDescent="0.25">
      <c r="A23" s="57" t="s">
        <v>2003</v>
      </c>
      <c r="B23" s="58"/>
      <c r="C23" s="58" t="s">
        <v>1998</v>
      </c>
      <c r="D23" s="59"/>
      <c r="E23" s="59"/>
      <c r="F23" s="59"/>
      <c r="G23" s="58" t="s">
        <v>1981</v>
      </c>
      <c r="H23" s="58"/>
      <c r="I23" s="58"/>
      <c r="J23" s="58" t="str">
        <f>+J20</f>
        <v>Dec. Nº 03/19PMSB</v>
      </c>
      <c r="K23" s="85">
        <v>8310.6299999999992</v>
      </c>
    </row>
    <row r="24" spans="1:11" x14ac:dyDescent="0.25">
      <c r="A24" s="53" t="s">
        <v>135</v>
      </c>
      <c r="B24" s="54"/>
      <c r="C24" s="54"/>
      <c r="D24" s="62"/>
      <c r="E24" s="62"/>
      <c r="F24" s="62"/>
      <c r="G24" s="54"/>
      <c r="H24" s="54"/>
      <c r="I24" s="54"/>
      <c r="J24" s="54"/>
      <c r="K24" s="84">
        <f>+K25+K26</f>
        <v>5266943.5599999996</v>
      </c>
    </row>
    <row r="25" spans="1:11" x14ac:dyDescent="0.25">
      <c r="A25" s="57" t="s">
        <v>2004</v>
      </c>
      <c r="B25" s="58" t="s">
        <v>2005</v>
      </c>
      <c r="C25" s="58" t="s">
        <v>975</v>
      </c>
      <c r="D25" s="59">
        <v>0.08</v>
      </c>
      <c r="E25" s="137"/>
      <c r="F25" s="137"/>
      <c r="G25" s="63"/>
      <c r="H25" s="63"/>
      <c r="I25" s="63"/>
      <c r="J25" s="58" t="s">
        <v>2006</v>
      </c>
      <c r="K25" s="110">
        <v>5266943.5599999996</v>
      </c>
    </row>
    <row r="26" spans="1:11" x14ac:dyDescent="0.25">
      <c r="A26" s="57"/>
      <c r="B26" s="63"/>
      <c r="C26" s="63"/>
      <c r="D26" s="137"/>
      <c r="E26" s="137"/>
      <c r="F26" s="137"/>
      <c r="G26" s="63"/>
      <c r="H26" s="63"/>
      <c r="I26" s="63"/>
      <c r="J26" s="63"/>
      <c r="K26" s="92"/>
    </row>
    <row r="27" spans="1:11" x14ac:dyDescent="0.25">
      <c r="A27" s="53" t="s">
        <v>141</v>
      </c>
      <c r="B27" s="54"/>
      <c r="C27" s="54"/>
      <c r="D27" s="62"/>
      <c r="E27" s="62"/>
      <c r="F27" s="62"/>
      <c r="G27" s="54"/>
      <c r="H27" s="54"/>
      <c r="I27" s="54"/>
      <c r="J27" s="54"/>
      <c r="K27" s="84">
        <f>+K28+K29+K30+K31+K32</f>
        <v>311051</v>
      </c>
    </row>
    <row r="28" spans="1:11" x14ac:dyDescent="0.25">
      <c r="A28" s="57" t="s">
        <v>2007</v>
      </c>
      <c r="B28" s="58" t="s">
        <v>2008</v>
      </c>
      <c r="C28" s="58" t="s">
        <v>2009</v>
      </c>
      <c r="D28" s="59"/>
      <c r="E28" s="59"/>
      <c r="F28" s="59"/>
      <c r="G28" s="58" t="s">
        <v>2010</v>
      </c>
      <c r="H28" s="58"/>
      <c r="I28" s="58"/>
      <c r="J28" s="58" t="s">
        <v>2011</v>
      </c>
      <c r="K28" s="85">
        <v>207876</v>
      </c>
    </row>
    <row r="29" spans="1:11" x14ac:dyDescent="0.25">
      <c r="A29" s="57" t="s">
        <v>2012</v>
      </c>
      <c r="B29" s="58" t="s">
        <v>2013</v>
      </c>
      <c r="C29" s="58" t="s">
        <v>2014</v>
      </c>
      <c r="D29" s="59"/>
      <c r="E29" s="59"/>
      <c r="F29" s="59"/>
      <c r="G29" s="58" t="s">
        <v>2015</v>
      </c>
      <c r="H29" s="58"/>
      <c r="I29" s="58"/>
      <c r="J29" s="58" t="str">
        <f>+J21</f>
        <v>Ord.586 y 587HCD</v>
      </c>
      <c r="K29" s="85">
        <v>74035</v>
      </c>
    </row>
    <row r="30" spans="1:11" x14ac:dyDescent="0.25">
      <c r="A30" s="57" t="s">
        <v>2016</v>
      </c>
      <c r="B30" s="58" t="s">
        <v>2017</v>
      </c>
      <c r="C30" s="58" t="s">
        <v>2018</v>
      </c>
      <c r="D30" s="59" t="s">
        <v>2019</v>
      </c>
      <c r="E30" s="59"/>
      <c r="F30" s="59"/>
      <c r="G30" s="58"/>
      <c r="H30" s="58"/>
      <c r="I30" s="58"/>
      <c r="J30" s="58" t="str">
        <f t="shared" ref="J30:J32" si="0">+J29</f>
        <v>Ord.586 y 587HCD</v>
      </c>
      <c r="K30" s="85">
        <v>25930</v>
      </c>
    </row>
    <row r="31" spans="1:11" x14ac:dyDescent="0.25">
      <c r="A31" s="57" t="s">
        <v>2020</v>
      </c>
      <c r="B31" s="58" t="s">
        <v>2021</v>
      </c>
      <c r="C31" s="58" t="s">
        <v>2022</v>
      </c>
      <c r="D31" s="59"/>
      <c r="E31" s="59"/>
      <c r="F31" s="59"/>
      <c r="G31" s="422">
        <v>950</v>
      </c>
      <c r="H31" s="58"/>
      <c r="I31" s="58"/>
      <c r="J31" s="58" t="str">
        <f t="shared" si="0"/>
        <v>Ord.586 y 587HCD</v>
      </c>
      <c r="K31" s="85">
        <v>1860</v>
      </c>
    </row>
    <row r="32" spans="1:11" x14ac:dyDescent="0.25">
      <c r="A32" s="57" t="s">
        <v>2023</v>
      </c>
      <c r="B32" s="58" t="s">
        <v>991</v>
      </c>
      <c r="C32" s="58"/>
      <c r="D32" s="59"/>
      <c r="E32" s="59"/>
      <c r="F32" s="59"/>
      <c r="G32" s="58"/>
      <c r="H32" s="58"/>
      <c r="I32" s="58"/>
      <c r="J32" s="58" t="str">
        <f t="shared" si="0"/>
        <v>Ord.586 y 587HCD</v>
      </c>
      <c r="K32" s="85">
        <v>1350</v>
      </c>
    </row>
    <row r="33" spans="1:11" x14ac:dyDescent="0.25">
      <c r="A33" s="57"/>
      <c r="B33" s="58"/>
      <c r="C33" s="58"/>
      <c r="D33" s="59"/>
      <c r="E33" s="59"/>
      <c r="F33" s="59"/>
      <c r="G33" s="58"/>
      <c r="H33" s="58"/>
      <c r="I33" s="58"/>
      <c r="J33" s="58"/>
      <c r="K33" s="85"/>
    </row>
    <row r="34" spans="1:11" x14ac:dyDescent="0.25">
      <c r="A34" s="53" t="s">
        <v>158</v>
      </c>
      <c r="B34" s="54"/>
      <c r="C34" s="54"/>
      <c r="D34" s="62"/>
      <c r="E34" s="62"/>
      <c r="F34" s="62"/>
      <c r="G34" s="54"/>
      <c r="H34" s="54"/>
      <c r="I34" s="54"/>
      <c r="J34" s="54"/>
      <c r="K34" s="84">
        <f>SUM(K35:K36)</f>
        <v>57980</v>
      </c>
    </row>
    <row r="35" spans="1:11" x14ac:dyDescent="0.25">
      <c r="A35" s="57" t="s">
        <v>2024</v>
      </c>
      <c r="B35" s="58" t="s">
        <v>2025</v>
      </c>
      <c r="C35" s="58" t="s">
        <v>235</v>
      </c>
      <c r="D35" s="59"/>
      <c r="E35" s="59"/>
      <c r="F35" s="59"/>
      <c r="G35" s="58" t="s">
        <v>2026</v>
      </c>
      <c r="H35" s="58"/>
      <c r="I35" s="58"/>
      <c r="J35" s="58" t="str">
        <f>+J20</f>
        <v>Dec. Nº 03/19PMSB</v>
      </c>
      <c r="K35" s="85">
        <v>57980</v>
      </c>
    </row>
    <row r="36" spans="1:11" x14ac:dyDescent="0.25">
      <c r="A36" s="57"/>
      <c r="B36" s="58"/>
      <c r="C36" s="58"/>
      <c r="D36" s="59"/>
      <c r="E36" s="59"/>
      <c r="F36" s="59"/>
      <c r="G36" s="58"/>
      <c r="H36" s="58"/>
      <c r="I36" s="58"/>
      <c r="J36" s="58"/>
      <c r="K36" s="85"/>
    </row>
    <row r="37" spans="1:11" x14ac:dyDescent="0.25">
      <c r="A37" s="53" t="s">
        <v>163</v>
      </c>
      <c r="B37" s="54"/>
      <c r="C37" s="54"/>
      <c r="D37" s="62"/>
      <c r="E37" s="62"/>
      <c r="F37" s="62"/>
      <c r="G37" s="54"/>
      <c r="H37" s="54"/>
      <c r="I37" s="54"/>
      <c r="J37" s="54"/>
      <c r="K37" s="84">
        <f>SUM(K38:K39)</f>
        <v>553356.13</v>
      </c>
    </row>
    <row r="38" spans="1:11" x14ac:dyDescent="0.25">
      <c r="A38" s="57" t="s">
        <v>200</v>
      </c>
      <c r="B38" s="58" t="s">
        <v>1844</v>
      </c>
      <c r="C38" s="58" t="s">
        <v>1987</v>
      </c>
      <c r="D38" s="59"/>
      <c r="E38" s="59"/>
      <c r="F38" s="59"/>
      <c r="G38" s="58"/>
      <c r="H38" s="58"/>
      <c r="I38" s="58"/>
      <c r="J38" s="58" t="s">
        <v>2027</v>
      </c>
      <c r="K38" s="85">
        <v>553356.13</v>
      </c>
    </row>
    <row r="39" spans="1:11" x14ac:dyDescent="0.25">
      <c r="A39" s="57"/>
      <c r="B39" s="58"/>
      <c r="C39" s="58"/>
      <c r="D39" s="59"/>
      <c r="E39" s="59"/>
      <c r="F39" s="59"/>
      <c r="G39" s="58"/>
      <c r="H39" s="58"/>
      <c r="I39" s="58"/>
      <c r="J39" s="58"/>
      <c r="K39" s="85"/>
    </row>
    <row r="40" spans="1:11" x14ac:dyDescent="0.25">
      <c r="A40" s="53" t="s">
        <v>164</v>
      </c>
      <c r="B40" s="54"/>
      <c r="C40" s="54"/>
      <c r="D40" s="62"/>
      <c r="E40" s="62"/>
      <c r="F40" s="62"/>
      <c r="G40" s="54"/>
      <c r="H40" s="54"/>
      <c r="I40" s="54"/>
      <c r="J40" s="54"/>
      <c r="K40" s="84">
        <f>SUM(K41)</f>
        <v>0</v>
      </c>
    </row>
    <row r="41" spans="1:11" x14ac:dyDescent="0.25">
      <c r="A41" s="57"/>
      <c r="B41" s="63"/>
      <c r="C41" s="63"/>
      <c r="D41" s="137"/>
      <c r="E41" s="137"/>
      <c r="F41" s="137"/>
      <c r="G41" s="63"/>
      <c r="H41" s="63"/>
      <c r="I41" s="63"/>
      <c r="J41" s="63"/>
      <c r="K41" s="92"/>
    </row>
    <row r="42" spans="1:11" x14ac:dyDescent="0.25">
      <c r="A42" s="53" t="s">
        <v>165</v>
      </c>
      <c r="B42" s="54"/>
      <c r="C42" s="54"/>
      <c r="D42" s="62"/>
      <c r="E42" s="62"/>
      <c r="F42" s="62"/>
      <c r="G42" s="54"/>
      <c r="H42" s="54"/>
      <c r="I42" s="54"/>
      <c r="J42" s="54"/>
      <c r="K42" s="84">
        <f>+K43+K44+K45+K46</f>
        <v>2156522.9900000002</v>
      </c>
    </row>
    <row r="43" spans="1:11" x14ac:dyDescent="0.25">
      <c r="A43" s="65" t="s">
        <v>2028</v>
      </c>
      <c r="B43" s="111" t="s">
        <v>2029</v>
      </c>
      <c r="C43" s="111" t="s">
        <v>2030</v>
      </c>
      <c r="D43" s="213"/>
      <c r="E43" s="213"/>
      <c r="F43" s="213"/>
      <c r="G43" s="489"/>
      <c r="H43" s="489"/>
      <c r="I43" s="489"/>
      <c r="J43" s="489"/>
      <c r="K43" s="120">
        <v>278470.64</v>
      </c>
    </row>
    <row r="44" spans="1:11" x14ac:dyDescent="0.25">
      <c r="A44" s="65" t="s">
        <v>2031</v>
      </c>
      <c r="B44" s="111" t="s">
        <v>2032</v>
      </c>
      <c r="C44" s="111"/>
      <c r="D44" s="213"/>
      <c r="E44" s="213"/>
      <c r="F44" s="213"/>
      <c r="G44" s="489"/>
      <c r="H44" s="489"/>
      <c r="I44" s="489"/>
      <c r="J44" s="489"/>
      <c r="K44" s="120">
        <v>105000</v>
      </c>
    </row>
    <row r="45" spans="1:11" x14ac:dyDescent="0.25">
      <c r="A45" s="65" t="s">
        <v>2033</v>
      </c>
      <c r="B45" s="111" t="s">
        <v>2034</v>
      </c>
      <c r="C45" s="111"/>
      <c r="D45" s="213"/>
      <c r="E45" s="213"/>
      <c r="F45" s="213"/>
      <c r="G45" s="489"/>
      <c r="H45" s="489"/>
      <c r="I45" s="489"/>
      <c r="J45" s="489"/>
      <c r="K45" s="120">
        <f>1560375.64+56136.57</f>
        <v>1616512.21</v>
      </c>
    </row>
    <row r="46" spans="1:11" x14ac:dyDescent="0.25">
      <c r="A46" s="65" t="s">
        <v>2035</v>
      </c>
      <c r="B46" s="111"/>
      <c r="C46" s="111"/>
      <c r="D46" s="213"/>
      <c r="E46" s="213"/>
      <c r="F46" s="213"/>
      <c r="G46" s="489"/>
      <c r="H46" s="489"/>
      <c r="I46" s="489"/>
      <c r="J46" s="489"/>
      <c r="K46" s="120">
        <v>156540.14000000001</v>
      </c>
    </row>
    <row r="47" spans="1:11" x14ac:dyDescent="0.25">
      <c r="A47" s="57"/>
      <c r="B47" s="58"/>
      <c r="C47" s="58"/>
      <c r="D47" s="59"/>
      <c r="E47" s="59"/>
      <c r="F47" s="59"/>
      <c r="G47" s="58"/>
      <c r="H47" s="58"/>
      <c r="I47" s="58"/>
      <c r="J47" s="58"/>
      <c r="K47" s="85"/>
    </row>
    <row r="48" spans="1:11" x14ac:dyDescent="0.25">
      <c r="A48" s="449" t="s">
        <v>168</v>
      </c>
      <c r="B48" s="450"/>
      <c r="C48" s="451"/>
      <c r="D48" s="488"/>
      <c r="E48" s="488"/>
      <c r="F48" s="488"/>
      <c r="G48" s="451"/>
      <c r="H48" s="451"/>
      <c r="I48" s="451"/>
      <c r="J48" s="451"/>
      <c r="K48" s="478">
        <f>+K10+K12+K24+K27+K34+K37+K40+K42</f>
        <v>33842244.419999994</v>
      </c>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971"/>
  <sheetViews>
    <sheetView showGridLines="0" workbookViewId="0">
      <selection activeCell="A12" sqref="A12"/>
    </sheetView>
  </sheetViews>
  <sheetFormatPr baseColWidth="10" defaultColWidth="12.625" defaultRowHeight="15" customHeight="1" x14ac:dyDescent="0.2"/>
  <cols>
    <col min="1" max="1" width="44.125" bestFit="1" customWidth="1"/>
    <col min="2" max="2" width="13.875" bestFit="1" customWidth="1"/>
    <col min="3" max="3" width="11.875" bestFit="1" customWidth="1"/>
    <col min="10" max="10" width="13.25" bestFit="1" customWidth="1"/>
  </cols>
  <sheetData>
    <row r="1" spans="1:11" x14ac:dyDescent="0.25">
      <c r="A1" s="35"/>
      <c r="B1" s="36"/>
      <c r="C1" s="36"/>
      <c r="D1" s="36"/>
      <c r="E1" s="36"/>
      <c r="F1" s="36"/>
      <c r="G1" s="37"/>
      <c r="H1" s="37"/>
      <c r="I1" s="37"/>
      <c r="J1" s="35"/>
      <c r="K1" s="490"/>
    </row>
    <row r="2" spans="1:11" x14ac:dyDescent="0.25">
      <c r="A2" s="39" t="s">
        <v>105</v>
      </c>
      <c r="B2" s="40"/>
      <c r="C2" s="40"/>
      <c r="D2" s="40"/>
      <c r="E2" s="40"/>
      <c r="F2" s="40"/>
      <c r="G2" s="41"/>
      <c r="H2" s="41"/>
      <c r="I2" s="41"/>
      <c r="J2" s="83"/>
      <c r="K2" s="42" t="s">
        <v>106</v>
      </c>
    </row>
    <row r="3" spans="1:11" x14ac:dyDescent="0.25">
      <c r="A3" s="43" t="s">
        <v>107</v>
      </c>
      <c r="B3" s="40"/>
      <c r="C3" s="40"/>
      <c r="D3" s="40"/>
      <c r="E3" s="40"/>
      <c r="F3" s="40"/>
      <c r="G3" s="41"/>
      <c r="H3" s="41"/>
      <c r="I3" s="41"/>
      <c r="J3" s="83"/>
      <c r="K3" s="42"/>
    </row>
    <row r="4" spans="1:11" x14ac:dyDescent="0.25">
      <c r="A4" s="719" t="s">
        <v>3224</v>
      </c>
      <c r="B4" s="40"/>
      <c r="C4" s="40"/>
      <c r="D4" s="40"/>
      <c r="E4" s="40"/>
      <c r="F4" s="40"/>
      <c r="G4" s="41"/>
      <c r="H4" s="41"/>
      <c r="I4" s="41"/>
      <c r="J4" s="83"/>
      <c r="K4" s="491"/>
    </row>
    <row r="5" spans="1:11" x14ac:dyDescent="0.25">
      <c r="A5" s="46"/>
      <c r="B5" s="40"/>
      <c r="C5" s="40"/>
      <c r="D5" s="40"/>
      <c r="E5" s="40"/>
      <c r="F5" s="40"/>
      <c r="G5" s="41"/>
      <c r="H5" s="41"/>
      <c r="I5" s="41"/>
      <c r="J5" s="83"/>
      <c r="K5" s="491"/>
    </row>
    <row r="6" spans="1:11" x14ac:dyDescent="0.25">
      <c r="A6" s="430" t="s">
        <v>108</v>
      </c>
      <c r="B6" s="431" t="s">
        <v>109</v>
      </c>
      <c r="C6" s="100" t="s">
        <v>110</v>
      </c>
      <c r="D6" s="100"/>
      <c r="E6" s="956" t="s">
        <v>111</v>
      </c>
      <c r="F6" s="952"/>
      <c r="G6" s="50" t="s">
        <v>112</v>
      </c>
      <c r="H6" s="1021" t="s">
        <v>113</v>
      </c>
      <c r="I6" s="937"/>
      <c r="J6" s="100" t="s">
        <v>114</v>
      </c>
      <c r="K6" s="492" t="s">
        <v>115</v>
      </c>
    </row>
    <row r="7" spans="1:11" ht="15" customHeight="1" x14ac:dyDescent="0.2">
      <c r="A7" s="985" t="s">
        <v>116</v>
      </c>
      <c r="B7" s="963" t="s">
        <v>117</v>
      </c>
      <c r="C7" s="963" t="s">
        <v>118</v>
      </c>
      <c r="D7" s="963" t="s">
        <v>119</v>
      </c>
      <c r="E7" s="962" t="s">
        <v>120</v>
      </c>
      <c r="F7" s="950"/>
      <c r="G7" s="1014" t="s">
        <v>121</v>
      </c>
      <c r="H7" s="1022" t="s">
        <v>122</v>
      </c>
      <c r="I7" s="950"/>
      <c r="J7" s="963" t="s">
        <v>123</v>
      </c>
      <c r="K7" s="1038" t="s">
        <v>124</v>
      </c>
    </row>
    <row r="8" spans="1:11" ht="15" customHeight="1" x14ac:dyDescent="0.2">
      <c r="A8" s="946"/>
      <c r="B8" s="946"/>
      <c r="C8" s="946"/>
      <c r="D8" s="946"/>
      <c r="E8" s="433" t="s">
        <v>125</v>
      </c>
      <c r="F8" s="433" t="s">
        <v>126</v>
      </c>
      <c r="G8" s="946"/>
      <c r="H8" s="469" t="s">
        <v>125</v>
      </c>
      <c r="I8" s="469" t="s">
        <v>126</v>
      </c>
      <c r="J8" s="946"/>
      <c r="K8" s="946"/>
    </row>
    <row r="9" spans="1:11" x14ac:dyDescent="0.25">
      <c r="A9" s="53" t="s">
        <v>460</v>
      </c>
      <c r="B9" s="493"/>
      <c r="C9" s="493"/>
      <c r="D9" s="493"/>
      <c r="E9" s="493"/>
      <c r="F9" s="493"/>
      <c r="G9" s="56"/>
      <c r="H9" s="56"/>
      <c r="I9" s="56"/>
      <c r="J9" s="53"/>
      <c r="K9" s="494">
        <f>K10</f>
        <v>0</v>
      </c>
    </row>
    <row r="10" spans="1:11" x14ac:dyDescent="0.25">
      <c r="A10" s="57"/>
      <c r="B10" s="58"/>
      <c r="C10" s="58"/>
      <c r="D10" s="58"/>
      <c r="E10" s="58"/>
      <c r="F10" s="58"/>
      <c r="G10" s="60"/>
      <c r="H10" s="60"/>
      <c r="I10" s="60"/>
      <c r="J10" s="57"/>
      <c r="K10" s="495"/>
    </row>
    <row r="11" spans="1:11" x14ac:dyDescent="0.25">
      <c r="A11" s="53" t="s">
        <v>461</v>
      </c>
      <c r="B11" s="493"/>
      <c r="C11" s="493"/>
      <c r="D11" s="493"/>
      <c r="E11" s="493"/>
      <c r="F11" s="493"/>
      <c r="G11" s="56"/>
      <c r="H11" s="56"/>
      <c r="I11" s="56"/>
      <c r="J11" s="53"/>
      <c r="K11" s="494">
        <f>SUM(K12:K14)</f>
        <v>930145.33</v>
      </c>
    </row>
    <row r="12" spans="1:11" x14ac:dyDescent="0.25">
      <c r="A12" s="57" t="s">
        <v>2036</v>
      </c>
      <c r="B12" s="58" t="s">
        <v>2037</v>
      </c>
      <c r="C12" s="410" t="s">
        <v>212</v>
      </c>
      <c r="D12" s="59">
        <v>0.02</v>
      </c>
      <c r="E12" s="59">
        <v>0.02</v>
      </c>
      <c r="F12" s="59">
        <v>0.03</v>
      </c>
      <c r="G12" s="60">
        <v>0</v>
      </c>
      <c r="H12" s="60">
        <v>0</v>
      </c>
      <c r="I12" s="60">
        <v>0</v>
      </c>
      <c r="J12" s="57" t="s">
        <v>2038</v>
      </c>
      <c r="K12" s="495">
        <v>99584</v>
      </c>
    </row>
    <row r="13" spans="1:11" x14ac:dyDescent="0.25">
      <c r="A13" s="57" t="s">
        <v>2039</v>
      </c>
      <c r="B13" s="58" t="s">
        <v>463</v>
      </c>
      <c r="C13" s="410" t="s">
        <v>212</v>
      </c>
      <c r="D13" s="59">
        <v>0.01</v>
      </c>
      <c r="E13" s="58" t="s">
        <v>2040</v>
      </c>
      <c r="F13" s="58" t="s">
        <v>2040</v>
      </c>
      <c r="G13" s="60">
        <v>0</v>
      </c>
      <c r="H13" s="60">
        <v>80</v>
      </c>
      <c r="I13" s="60">
        <v>0</v>
      </c>
      <c r="J13" s="57" t="s">
        <v>2038</v>
      </c>
      <c r="K13" s="495">
        <v>652621.32999999996</v>
      </c>
    </row>
    <row r="14" spans="1:11" x14ac:dyDescent="0.25">
      <c r="A14" s="57" t="s">
        <v>2041</v>
      </c>
      <c r="B14" s="58" t="s">
        <v>707</v>
      </c>
      <c r="C14" s="410" t="s">
        <v>212</v>
      </c>
      <c r="D14" s="58">
        <v>0</v>
      </c>
      <c r="E14" s="58">
        <v>0</v>
      </c>
      <c r="F14" s="58">
        <v>0</v>
      </c>
      <c r="G14" s="60">
        <v>0</v>
      </c>
      <c r="H14" s="60">
        <v>70</v>
      </c>
      <c r="I14" s="60">
        <v>0</v>
      </c>
      <c r="J14" s="57" t="s">
        <v>2038</v>
      </c>
      <c r="K14" s="495">
        <v>177940</v>
      </c>
    </row>
    <row r="15" spans="1:11" x14ac:dyDescent="0.25">
      <c r="A15" s="57"/>
      <c r="B15" s="58"/>
      <c r="C15" s="58"/>
      <c r="D15" s="58"/>
      <c r="E15" s="58"/>
      <c r="F15" s="58"/>
      <c r="G15" s="60"/>
      <c r="H15" s="60"/>
      <c r="I15" s="60"/>
      <c r="J15" s="57"/>
      <c r="K15" s="496"/>
    </row>
    <row r="16" spans="1:11" x14ac:dyDescent="0.25">
      <c r="A16" s="53" t="s">
        <v>475</v>
      </c>
      <c r="B16" s="493"/>
      <c r="C16" s="493"/>
      <c r="D16" s="493"/>
      <c r="E16" s="493"/>
      <c r="F16" s="493"/>
      <c r="G16" s="56"/>
      <c r="H16" s="56"/>
      <c r="I16" s="56"/>
      <c r="J16" s="53"/>
      <c r="K16" s="494">
        <f>K17</f>
        <v>0</v>
      </c>
    </row>
    <row r="17" spans="1:26" x14ac:dyDescent="0.25">
      <c r="A17" s="57"/>
      <c r="B17" s="58"/>
      <c r="C17" s="58"/>
      <c r="D17" s="58"/>
      <c r="E17" s="58"/>
      <c r="F17" s="58"/>
      <c r="G17" s="60"/>
      <c r="H17" s="60"/>
      <c r="I17" s="60"/>
      <c r="J17" s="57"/>
      <c r="K17" s="495"/>
    </row>
    <row r="18" spans="1:26" x14ac:dyDescent="0.25">
      <c r="A18" s="53" t="s">
        <v>476</v>
      </c>
      <c r="B18" s="493"/>
      <c r="C18" s="493"/>
      <c r="D18" s="493"/>
      <c r="E18" s="493"/>
      <c r="F18" s="493"/>
      <c r="G18" s="56"/>
      <c r="H18" s="56"/>
      <c r="I18" s="56"/>
      <c r="J18" s="53"/>
      <c r="K18" s="494">
        <f>SUM(K19:K22)</f>
        <v>258288</v>
      </c>
    </row>
    <row r="19" spans="1:26" x14ac:dyDescent="0.25">
      <c r="A19" s="57" t="s">
        <v>2042</v>
      </c>
      <c r="B19" s="58" t="s">
        <v>2043</v>
      </c>
      <c r="C19" s="58" t="s">
        <v>671</v>
      </c>
      <c r="D19" s="58"/>
      <c r="E19" s="58"/>
      <c r="F19" s="58"/>
      <c r="G19" s="60"/>
      <c r="H19" s="60">
        <v>200</v>
      </c>
      <c r="I19" s="60">
        <v>350</v>
      </c>
      <c r="J19" s="57" t="s">
        <v>2044</v>
      </c>
      <c r="K19" s="495">
        <v>234720</v>
      </c>
    </row>
    <row r="20" spans="1:26" x14ac:dyDescent="0.25">
      <c r="A20" s="57" t="s">
        <v>2045</v>
      </c>
      <c r="B20" s="58" t="s">
        <v>2043</v>
      </c>
      <c r="C20" s="58" t="s">
        <v>671</v>
      </c>
      <c r="D20" s="58"/>
      <c r="E20" s="58"/>
      <c r="F20" s="58"/>
      <c r="G20" s="60"/>
      <c r="H20" s="60"/>
      <c r="I20" s="60"/>
      <c r="J20" s="58" t="s">
        <v>2044</v>
      </c>
      <c r="K20" s="495">
        <v>23568</v>
      </c>
    </row>
    <row r="21" spans="1:26" x14ac:dyDescent="0.25">
      <c r="A21" s="57" t="s">
        <v>2046</v>
      </c>
      <c r="B21" s="58"/>
      <c r="C21" s="58"/>
      <c r="D21" s="58"/>
      <c r="E21" s="58"/>
      <c r="F21" s="58"/>
      <c r="G21" s="60"/>
      <c r="H21" s="60">
        <v>40</v>
      </c>
      <c r="I21" s="60"/>
      <c r="J21" s="57"/>
      <c r="K21" s="496"/>
    </row>
    <row r="22" spans="1:26" x14ac:dyDescent="0.25">
      <c r="A22" s="57" t="s">
        <v>2047</v>
      </c>
      <c r="B22" s="58"/>
      <c r="C22" s="58"/>
      <c r="D22" s="58"/>
      <c r="E22" s="58"/>
      <c r="F22" s="58"/>
      <c r="G22" s="60"/>
      <c r="H22" s="60">
        <v>50</v>
      </c>
      <c r="I22" s="60"/>
      <c r="J22" s="57"/>
      <c r="K22" s="496"/>
    </row>
    <row r="23" spans="1:26" x14ac:dyDescent="0.25">
      <c r="A23" s="66"/>
      <c r="B23" s="63"/>
      <c r="C23" s="63"/>
      <c r="D23" s="63"/>
      <c r="E23" s="63"/>
      <c r="F23" s="63"/>
      <c r="G23" s="64"/>
      <c r="H23" s="64"/>
      <c r="I23" s="64"/>
      <c r="J23" s="66"/>
      <c r="K23" s="496"/>
      <c r="L23" s="241"/>
      <c r="M23" s="241"/>
      <c r="N23" s="241"/>
      <c r="O23" s="241"/>
      <c r="P23" s="241"/>
      <c r="Q23" s="241"/>
      <c r="R23" s="241"/>
      <c r="S23" s="241"/>
      <c r="T23" s="241"/>
      <c r="U23" s="241"/>
      <c r="V23" s="241"/>
      <c r="W23" s="241"/>
      <c r="X23" s="241"/>
      <c r="Y23" s="241"/>
      <c r="Z23" s="241"/>
    </row>
    <row r="24" spans="1:26" x14ac:dyDescent="0.25">
      <c r="A24" s="53" t="s">
        <v>489</v>
      </c>
      <c r="B24" s="493"/>
      <c r="C24" s="493"/>
      <c r="D24" s="493"/>
      <c r="E24" s="493"/>
      <c r="F24" s="493"/>
      <c r="G24" s="56"/>
      <c r="H24" s="56"/>
      <c r="I24" s="56"/>
      <c r="J24" s="53"/>
      <c r="K24" s="494">
        <f>SUM(K25:K26)</f>
        <v>127400</v>
      </c>
    </row>
    <row r="25" spans="1:26" x14ac:dyDescent="0.25">
      <c r="A25" s="57" t="s">
        <v>2048</v>
      </c>
      <c r="B25" s="58" t="s">
        <v>2049</v>
      </c>
      <c r="C25" s="497" t="s">
        <v>671</v>
      </c>
      <c r="D25" s="58"/>
      <c r="E25" s="58"/>
      <c r="F25" s="58"/>
      <c r="G25" s="60"/>
      <c r="H25" s="60"/>
      <c r="I25" s="60"/>
      <c r="J25" s="57" t="s">
        <v>2044</v>
      </c>
      <c r="K25" s="495">
        <v>15000</v>
      </c>
    </row>
    <row r="26" spans="1:26" x14ac:dyDescent="0.25">
      <c r="A26" s="57" t="s">
        <v>2050</v>
      </c>
      <c r="B26" s="58" t="s">
        <v>707</v>
      </c>
      <c r="C26" s="497" t="s">
        <v>671</v>
      </c>
      <c r="D26" s="58"/>
      <c r="E26" s="58"/>
      <c r="F26" s="58"/>
      <c r="G26" s="60"/>
      <c r="H26" s="60">
        <v>500</v>
      </c>
      <c r="I26" s="60"/>
      <c r="J26" s="57" t="s">
        <v>2044</v>
      </c>
      <c r="K26" s="495">
        <v>112400</v>
      </c>
    </row>
    <row r="27" spans="1:26" x14ac:dyDescent="0.25">
      <c r="A27" s="57"/>
      <c r="B27" s="58"/>
      <c r="C27" s="58"/>
      <c r="D27" s="58"/>
      <c r="E27" s="58"/>
      <c r="F27" s="58"/>
      <c r="G27" s="60"/>
      <c r="H27" s="60"/>
      <c r="I27" s="60"/>
      <c r="J27" s="57"/>
      <c r="K27" s="495"/>
    </row>
    <row r="28" spans="1:26" x14ac:dyDescent="0.25">
      <c r="A28" s="53" t="s">
        <v>490</v>
      </c>
      <c r="B28" s="493"/>
      <c r="C28" s="493"/>
      <c r="D28" s="493"/>
      <c r="E28" s="493"/>
      <c r="F28" s="493"/>
      <c r="G28" s="56"/>
      <c r="H28" s="56"/>
      <c r="I28" s="56"/>
      <c r="J28" s="53"/>
      <c r="K28" s="494">
        <f>K29</f>
        <v>0</v>
      </c>
    </row>
    <row r="29" spans="1:26" x14ac:dyDescent="0.25">
      <c r="A29" s="57"/>
      <c r="B29" s="58"/>
      <c r="C29" s="58"/>
      <c r="D29" s="58"/>
      <c r="E29" s="58"/>
      <c r="F29" s="58"/>
      <c r="G29" s="60"/>
      <c r="H29" s="60"/>
      <c r="I29" s="60"/>
      <c r="J29" s="57"/>
      <c r="K29" s="495"/>
    </row>
    <row r="30" spans="1:26" x14ac:dyDescent="0.25">
      <c r="A30" s="53" t="s">
        <v>495</v>
      </c>
      <c r="B30" s="493"/>
      <c r="C30" s="493"/>
      <c r="D30" s="493"/>
      <c r="E30" s="493"/>
      <c r="F30" s="493"/>
      <c r="G30" s="56"/>
      <c r="H30" s="56"/>
      <c r="I30" s="56"/>
      <c r="J30" s="53"/>
      <c r="K30" s="494">
        <f>K31</f>
        <v>0</v>
      </c>
    </row>
    <row r="31" spans="1:26" x14ac:dyDescent="0.25">
      <c r="A31" s="57"/>
      <c r="B31" s="58"/>
      <c r="C31" s="58"/>
      <c r="D31" s="58"/>
      <c r="E31" s="58"/>
      <c r="F31" s="58"/>
      <c r="G31" s="60"/>
      <c r="H31" s="60"/>
      <c r="I31" s="60"/>
      <c r="J31" s="57"/>
      <c r="K31" s="495"/>
    </row>
    <row r="32" spans="1:26" x14ac:dyDescent="0.25">
      <c r="A32" s="53" t="s">
        <v>496</v>
      </c>
      <c r="B32" s="493"/>
      <c r="C32" s="493"/>
      <c r="D32" s="493"/>
      <c r="E32" s="493"/>
      <c r="F32" s="493"/>
      <c r="G32" s="56"/>
      <c r="H32" s="56"/>
      <c r="I32" s="56"/>
      <c r="J32" s="53"/>
      <c r="K32" s="494">
        <f>K33</f>
        <v>0</v>
      </c>
    </row>
    <row r="33" spans="1:11" x14ac:dyDescent="0.25">
      <c r="A33" s="209"/>
      <c r="B33" s="210"/>
      <c r="C33" s="210"/>
      <c r="D33" s="210"/>
      <c r="E33" s="210"/>
      <c r="F33" s="210"/>
      <c r="G33" s="214"/>
      <c r="H33" s="214"/>
      <c r="I33" s="214"/>
      <c r="J33" s="209"/>
      <c r="K33" s="498"/>
    </row>
    <row r="34" spans="1:11" x14ac:dyDescent="0.25">
      <c r="A34" s="449" t="s">
        <v>168</v>
      </c>
      <c r="B34" s="450"/>
      <c r="C34" s="451"/>
      <c r="D34" s="488"/>
      <c r="E34" s="488"/>
      <c r="F34" s="488"/>
      <c r="G34" s="321"/>
      <c r="H34" s="321"/>
      <c r="I34" s="321"/>
      <c r="J34" s="451"/>
      <c r="K34" s="478">
        <f>K32+K30+K28+K24+K18+K16+K11+K9</f>
        <v>1315833.33</v>
      </c>
    </row>
    <row r="35" spans="1:11" x14ac:dyDescent="0.25">
      <c r="B35" s="79"/>
      <c r="C35" s="79"/>
      <c r="D35" s="79"/>
      <c r="E35" s="79"/>
      <c r="F35" s="79"/>
      <c r="G35" s="80"/>
      <c r="H35" s="80"/>
      <c r="I35" s="80"/>
      <c r="K35" s="286"/>
    </row>
    <row r="36" spans="1:11" x14ac:dyDescent="0.25">
      <c r="B36" s="79"/>
      <c r="C36" s="79"/>
      <c r="D36" s="79"/>
      <c r="E36" s="79"/>
      <c r="F36" s="79"/>
      <c r="G36" s="80"/>
      <c r="H36" s="80"/>
      <c r="I36" s="80"/>
      <c r="K36" s="286"/>
    </row>
    <row r="37" spans="1:11" x14ac:dyDescent="0.25">
      <c r="B37" s="79"/>
      <c r="C37" s="79"/>
      <c r="D37" s="79"/>
      <c r="E37" s="79"/>
      <c r="F37" s="79"/>
      <c r="G37" s="80"/>
      <c r="H37" s="80"/>
      <c r="I37" s="80"/>
      <c r="K37" s="286"/>
    </row>
    <row r="38" spans="1:11" x14ac:dyDescent="0.25">
      <c r="B38" s="79"/>
      <c r="C38" s="79"/>
      <c r="D38" s="79"/>
      <c r="E38" s="79"/>
      <c r="F38" s="79"/>
      <c r="G38" s="80"/>
      <c r="H38" s="80"/>
      <c r="I38" s="80"/>
      <c r="K38" s="286"/>
    </row>
    <row r="39" spans="1:11" x14ac:dyDescent="0.25">
      <c r="B39" s="79"/>
      <c r="C39" s="79"/>
      <c r="D39" s="79"/>
      <c r="E39" s="79"/>
      <c r="F39" s="79"/>
      <c r="G39" s="80"/>
      <c r="H39" s="80"/>
      <c r="I39" s="80"/>
      <c r="K39" s="286"/>
    </row>
    <row r="40" spans="1:11" x14ac:dyDescent="0.25">
      <c r="B40" s="79"/>
      <c r="C40" s="79"/>
      <c r="D40" s="79"/>
      <c r="E40" s="79"/>
      <c r="F40" s="79"/>
      <c r="G40" s="80"/>
      <c r="H40" s="80"/>
      <c r="I40" s="80"/>
      <c r="K40" s="286"/>
    </row>
    <row r="41" spans="1:11" x14ac:dyDescent="0.25">
      <c r="B41" s="79"/>
      <c r="C41" s="79"/>
      <c r="D41" s="79"/>
      <c r="E41" s="79"/>
      <c r="F41" s="79"/>
      <c r="G41" s="80"/>
      <c r="H41" s="80"/>
      <c r="I41" s="80"/>
      <c r="K41" s="286"/>
    </row>
    <row r="42" spans="1:11" x14ac:dyDescent="0.25">
      <c r="B42" s="79"/>
      <c r="C42" s="79"/>
      <c r="D42" s="79"/>
      <c r="E42" s="79"/>
      <c r="F42" s="79"/>
      <c r="G42" s="80"/>
      <c r="H42" s="80"/>
      <c r="I42" s="80"/>
      <c r="K42" s="286"/>
    </row>
    <row r="43" spans="1:11" x14ac:dyDescent="0.25">
      <c r="B43" s="79"/>
      <c r="C43" s="79"/>
      <c r="D43" s="79"/>
      <c r="E43" s="79"/>
      <c r="F43" s="79"/>
      <c r="G43" s="80"/>
      <c r="H43" s="80"/>
      <c r="I43" s="80"/>
      <c r="K43" s="286"/>
    </row>
    <row r="44" spans="1:11" x14ac:dyDescent="0.25">
      <c r="B44" s="79"/>
      <c r="C44" s="79"/>
      <c r="D44" s="79"/>
      <c r="E44" s="79"/>
      <c r="F44" s="79"/>
      <c r="G44" s="80"/>
      <c r="H44" s="80"/>
      <c r="I44" s="80"/>
      <c r="K44" s="286"/>
    </row>
    <row r="45" spans="1:11" x14ac:dyDescent="0.25">
      <c r="B45" s="79"/>
      <c r="C45" s="79"/>
      <c r="D45" s="79"/>
      <c r="E45" s="79"/>
      <c r="F45" s="79"/>
      <c r="G45" s="80"/>
      <c r="H45" s="80"/>
      <c r="I45" s="80"/>
      <c r="K45" s="286"/>
    </row>
    <row r="46" spans="1:11" x14ac:dyDescent="0.25">
      <c r="B46" s="79"/>
      <c r="C46" s="79"/>
      <c r="D46" s="79"/>
      <c r="E46" s="79"/>
      <c r="F46" s="79"/>
      <c r="G46" s="80"/>
      <c r="H46" s="80"/>
      <c r="I46" s="80"/>
      <c r="K46" s="286"/>
    </row>
    <row r="47" spans="1:11" x14ac:dyDescent="0.25">
      <c r="B47" s="79"/>
      <c r="C47" s="79"/>
      <c r="D47" s="79"/>
      <c r="E47" s="79"/>
      <c r="F47" s="79"/>
      <c r="G47" s="80"/>
      <c r="H47" s="80"/>
      <c r="I47" s="80"/>
      <c r="K47" s="286"/>
    </row>
    <row r="48" spans="1:11" x14ac:dyDescent="0.25">
      <c r="B48" s="79"/>
      <c r="C48" s="79"/>
      <c r="D48" s="79"/>
      <c r="E48" s="79"/>
      <c r="F48" s="79"/>
      <c r="G48" s="80"/>
      <c r="H48" s="80"/>
      <c r="I48" s="80"/>
      <c r="K48" s="286"/>
    </row>
    <row r="49" spans="2:11" x14ac:dyDescent="0.25">
      <c r="B49" s="79"/>
      <c r="C49" s="79"/>
      <c r="D49" s="79"/>
      <c r="E49" s="79"/>
      <c r="F49" s="79"/>
      <c r="G49" s="80"/>
      <c r="H49" s="80"/>
      <c r="I49" s="80"/>
      <c r="K49" s="286"/>
    </row>
    <row r="50" spans="2:11" x14ac:dyDescent="0.25">
      <c r="B50" s="79"/>
      <c r="C50" s="79"/>
      <c r="D50" s="79"/>
      <c r="E50" s="79"/>
      <c r="F50" s="79"/>
      <c r="G50" s="80"/>
      <c r="H50" s="80"/>
      <c r="I50" s="80"/>
      <c r="K50" s="286"/>
    </row>
    <row r="51" spans="2:11" x14ac:dyDescent="0.25">
      <c r="B51" s="79"/>
      <c r="C51" s="79"/>
      <c r="D51" s="79"/>
      <c r="E51" s="79"/>
      <c r="F51" s="79"/>
      <c r="G51" s="80"/>
      <c r="H51" s="80"/>
      <c r="I51" s="80"/>
      <c r="K51" s="286"/>
    </row>
    <row r="52" spans="2:11" x14ac:dyDescent="0.25">
      <c r="B52" s="79"/>
      <c r="C52" s="79"/>
      <c r="D52" s="79"/>
      <c r="E52" s="79"/>
      <c r="F52" s="79"/>
      <c r="G52" s="80"/>
      <c r="H52" s="80"/>
      <c r="I52" s="80"/>
      <c r="K52" s="286"/>
    </row>
    <row r="53" spans="2:11" x14ac:dyDescent="0.25">
      <c r="B53" s="79"/>
      <c r="C53" s="79"/>
      <c r="D53" s="79"/>
      <c r="E53" s="79"/>
      <c r="F53" s="79"/>
      <c r="G53" s="80"/>
      <c r="H53" s="80"/>
      <c r="I53" s="80"/>
      <c r="K53" s="286"/>
    </row>
    <row r="54" spans="2:11" x14ac:dyDescent="0.25">
      <c r="B54" s="79"/>
      <c r="C54" s="79"/>
      <c r="D54" s="79"/>
      <c r="E54" s="79"/>
      <c r="F54" s="79"/>
      <c r="G54" s="80"/>
      <c r="H54" s="80"/>
      <c r="I54" s="80"/>
      <c r="K54" s="286"/>
    </row>
    <row r="55" spans="2:11" x14ac:dyDescent="0.25">
      <c r="B55" s="79"/>
      <c r="C55" s="79"/>
      <c r="D55" s="79"/>
      <c r="E55" s="79"/>
      <c r="F55" s="79"/>
      <c r="G55" s="80"/>
      <c r="H55" s="80"/>
      <c r="I55" s="80"/>
      <c r="K55" s="286"/>
    </row>
    <row r="56" spans="2:11" x14ac:dyDescent="0.25">
      <c r="B56" s="79"/>
      <c r="C56" s="79"/>
      <c r="D56" s="79"/>
      <c r="E56" s="79"/>
      <c r="F56" s="79"/>
      <c r="G56" s="80"/>
      <c r="H56" s="80"/>
      <c r="I56" s="80"/>
      <c r="K56" s="286"/>
    </row>
    <row r="57" spans="2:11" x14ac:dyDescent="0.25">
      <c r="B57" s="79"/>
      <c r="C57" s="79"/>
      <c r="D57" s="79"/>
      <c r="E57" s="79"/>
      <c r="F57" s="79"/>
      <c r="G57" s="80"/>
      <c r="H57" s="80"/>
      <c r="I57" s="80"/>
      <c r="K57" s="286"/>
    </row>
    <row r="58" spans="2:11" x14ac:dyDescent="0.25">
      <c r="B58" s="79"/>
      <c r="C58" s="79"/>
      <c r="D58" s="79"/>
      <c r="E58" s="79"/>
      <c r="F58" s="79"/>
      <c r="G58" s="80"/>
      <c r="H58" s="80"/>
      <c r="I58" s="80"/>
      <c r="K58" s="286"/>
    </row>
    <row r="59" spans="2:11" x14ac:dyDescent="0.25">
      <c r="B59" s="79"/>
      <c r="C59" s="79"/>
      <c r="D59" s="79"/>
      <c r="E59" s="79"/>
      <c r="F59" s="79"/>
      <c r="G59" s="80"/>
      <c r="H59" s="80"/>
      <c r="I59" s="80"/>
      <c r="K59" s="286"/>
    </row>
    <row r="60" spans="2:11" x14ac:dyDescent="0.25">
      <c r="B60" s="79"/>
      <c r="C60" s="79"/>
      <c r="D60" s="79"/>
      <c r="E60" s="79"/>
      <c r="F60" s="79"/>
      <c r="G60" s="80"/>
      <c r="H60" s="80"/>
      <c r="I60" s="80"/>
      <c r="K60" s="286"/>
    </row>
    <row r="61" spans="2:11" x14ac:dyDescent="0.25">
      <c r="B61" s="79"/>
      <c r="C61" s="79"/>
      <c r="D61" s="79"/>
      <c r="E61" s="79"/>
      <c r="F61" s="79"/>
      <c r="G61" s="80"/>
      <c r="H61" s="80"/>
      <c r="I61" s="80"/>
      <c r="K61" s="286"/>
    </row>
    <row r="62" spans="2:11" x14ac:dyDescent="0.25">
      <c r="B62" s="79"/>
      <c r="C62" s="79"/>
      <c r="D62" s="79"/>
      <c r="E62" s="79"/>
      <c r="F62" s="79"/>
      <c r="G62" s="80"/>
      <c r="H62" s="80"/>
      <c r="I62" s="80"/>
      <c r="K62" s="286"/>
    </row>
    <row r="63" spans="2:11" x14ac:dyDescent="0.25">
      <c r="B63" s="79"/>
      <c r="C63" s="79"/>
      <c r="D63" s="79"/>
      <c r="E63" s="79"/>
      <c r="F63" s="79"/>
      <c r="G63" s="80"/>
      <c r="H63" s="80"/>
      <c r="I63" s="80"/>
      <c r="K63" s="286"/>
    </row>
    <row r="64" spans="2:11" x14ac:dyDescent="0.25">
      <c r="B64" s="79"/>
      <c r="C64" s="79"/>
      <c r="D64" s="79"/>
      <c r="E64" s="79"/>
      <c r="F64" s="79"/>
      <c r="G64" s="80"/>
      <c r="H64" s="80"/>
      <c r="I64" s="80"/>
      <c r="K64" s="286"/>
    </row>
    <row r="65" spans="2:11" x14ac:dyDescent="0.25">
      <c r="B65" s="79"/>
      <c r="C65" s="79"/>
      <c r="D65" s="79"/>
      <c r="E65" s="79"/>
      <c r="F65" s="79"/>
      <c r="G65" s="80"/>
      <c r="H65" s="80"/>
      <c r="I65" s="80"/>
      <c r="K65" s="286"/>
    </row>
    <row r="66" spans="2:11" x14ac:dyDescent="0.25">
      <c r="B66" s="79"/>
      <c r="C66" s="79"/>
      <c r="D66" s="79"/>
      <c r="E66" s="79"/>
      <c r="F66" s="79"/>
      <c r="G66" s="80"/>
      <c r="H66" s="80"/>
      <c r="I66" s="80"/>
      <c r="K66" s="286"/>
    </row>
    <row r="67" spans="2:11" x14ac:dyDescent="0.25">
      <c r="B67" s="79"/>
      <c r="C67" s="79"/>
      <c r="D67" s="79"/>
      <c r="E67" s="79"/>
      <c r="F67" s="79"/>
      <c r="G67" s="80"/>
      <c r="H67" s="80"/>
      <c r="I67" s="80"/>
      <c r="K67" s="286"/>
    </row>
    <row r="68" spans="2:11" x14ac:dyDescent="0.25">
      <c r="B68" s="79"/>
      <c r="C68" s="79"/>
      <c r="D68" s="79"/>
      <c r="E68" s="79"/>
      <c r="F68" s="79"/>
      <c r="G68" s="80"/>
      <c r="H68" s="80"/>
      <c r="I68" s="80"/>
      <c r="K68" s="286"/>
    </row>
    <row r="69" spans="2:11" x14ac:dyDescent="0.25">
      <c r="B69" s="79"/>
      <c r="C69" s="79"/>
      <c r="D69" s="79"/>
      <c r="E69" s="79"/>
      <c r="F69" s="79"/>
      <c r="G69" s="80"/>
      <c r="H69" s="80"/>
      <c r="I69" s="80"/>
      <c r="K69" s="286"/>
    </row>
    <row r="70" spans="2:11" x14ac:dyDescent="0.25">
      <c r="B70" s="79"/>
      <c r="C70" s="79"/>
      <c r="D70" s="79"/>
      <c r="E70" s="79"/>
      <c r="F70" s="79"/>
      <c r="G70" s="80"/>
      <c r="H70" s="80"/>
      <c r="I70" s="80"/>
      <c r="K70" s="286"/>
    </row>
    <row r="71" spans="2:11" x14ac:dyDescent="0.25">
      <c r="B71" s="79"/>
      <c r="C71" s="79"/>
      <c r="D71" s="79"/>
      <c r="E71" s="79"/>
      <c r="F71" s="79"/>
      <c r="G71" s="80"/>
      <c r="H71" s="80"/>
      <c r="I71" s="80"/>
      <c r="K71" s="286"/>
    </row>
    <row r="72" spans="2:11" x14ac:dyDescent="0.25">
      <c r="B72" s="79"/>
      <c r="C72" s="79"/>
      <c r="D72" s="79"/>
      <c r="E72" s="79"/>
      <c r="F72" s="79"/>
      <c r="G72" s="80"/>
      <c r="H72" s="80"/>
      <c r="I72" s="80"/>
      <c r="K72" s="286"/>
    </row>
    <row r="73" spans="2:11" x14ac:dyDescent="0.25">
      <c r="B73" s="79"/>
      <c r="C73" s="79"/>
      <c r="D73" s="79"/>
      <c r="E73" s="79"/>
      <c r="F73" s="79"/>
      <c r="G73" s="80"/>
      <c r="H73" s="80"/>
      <c r="I73" s="80"/>
      <c r="K73" s="286"/>
    </row>
    <row r="74" spans="2:11" x14ac:dyDescent="0.25">
      <c r="B74" s="79"/>
      <c r="C74" s="79"/>
      <c r="D74" s="79"/>
      <c r="E74" s="79"/>
      <c r="F74" s="79"/>
      <c r="G74" s="80"/>
      <c r="H74" s="80"/>
      <c r="I74" s="80"/>
      <c r="K74" s="286"/>
    </row>
    <row r="75" spans="2:11" x14ac:dyDescent="0.25">
      <c r="B75" s="79"/>
      <c r="C75" s="79"/>
      <c r="D75" s="79"/>
      <c r="E75" s="79"/>
      <c r="F75" s="79"/>
      <c r="G75" s="80"/>
      <c r="H75" s="80"/>
      <c r="I75" s="80"/>
      <c r="K75" s="286"/>
    </row>
    <row r="76" spans="2:11" x14ac:dyDescent="0.25">
      <c r="B76" s="79"/>
      <c r="C76" s="79"/>
      <c r="D76" s="79"/>
      <c r="E76" s="79"/>
      <c r="F76" s="79"/>
      <c r="G76" s="80"/>
      <c r="H76" s="80"/>
      <c r="I76" s="80"/>
      <c r="K76" s="286"/>
    </row>
    <row r="77" spans="2:11" x14ac:dyDescent="0.25">
      <c r="B77" s="79"/>
      <c r="C77" s="79"/>
      <c r="D77" s="79"/>
      <c r="E77" s="79"/>
      <c r="F77" s="79"/>
      <c r="G77" s="80"/>
      <c r="H77" s="80"/>
      <c r="I77" s="80"/>
      <c r="K77" s="286"/>
    </row>
    <row r="78" spans="2:11" x14ac:dyDescent="0.25">
      <c r="B78" s="79"/>
      <c r="C78" s="79"/>
      <c r="D78" s="79"/>
      <c r="E78" s="79"/>
      <c r="F78" s="79"/>
      <c r="G78" s="80"/>
      <c r="H78" s="80"/>
      <c r="I78" s="80"/>
      <c r="K78" s="286"/>
    </row>
    <row r="79" spans="2:11" x14ac:dyDescent="0.25">
      <c r="B79" s="79"/>
      <c r="C79" s="79"/>
      <c r="D79" s="79"/>
      <c r="E79" s="79"/>
      <c r="F79" s="79"/>
      <c r="G79" s="80"/>
      <c r="H79" s="80"/>
      <c r="I79" s="80"/>
      <c r="K79" s="286"/>
    </row>
    <row r="80" spans="2:11" x14ac:dyDescent="0.25">
      <c r="B80" s="79"/>
      <c r="C80" s="79"/>
      <c r="D80" s="79"/>
      <c r="E80" s="79"/>
      <c r="F80" s="79"/>
      <c r="G80" s="80"/>
      <c r="H80" s="80"/>
      <c r="I80" s="80"/>
      <c r="K80" s="286"/>
    </row>
    <row r="81" spans="2:11" x14ac:dyDescent="0.25">
      <c r="B81" s="79"/>
      <c r="C81" s="79"/>
      <c r="D81" s="79"/>
      <c r="E81" s="79"/>
      <c r="F81" s="79"/>
      <c r="G81" s="80"/>
      <c r="H81" s="80"/>
      <c r="I81" s="80"/>
      <c r="K81" s="286"/>
    </row>
    <row r="82" spans="2:11" x14ac:dyDescent="0.25">
      <c r="B82" s="79"/>
      <c r="C82" s="79"/>
      <c r="D82" s="79"/>
      <c r="E82" s="79"/>
      <c r="F82" s="79"/>
      <c r="G82" s="80"/>
      <c r="H82" s="80"/>
      <c r="I82" s="80"/>
      <c r="K82" s="286"/>
    </row>
    <row r="83" spans="2:11" x14ac:dyDescent="0.25">
      <c r="B83" s="79"/>
      <c r="C83" s="79"/>
      <c r="D83" s="79"/>
      <c r="E83" s="79"/>
      <c r="F83" s="79"/>
      <c r="G83" s="80"/>
      <c r="H83" s="80"/>
      <c r="I83" s="80"/>
      <c r="K83" s="286"/>
    </row>
    <row r="84" spans="2:11" x14ac:dyDescent="0.25">
      <c r="B84" s="79"/>
      <c r="C84" s="79"/>
      <c r="D84" s="79"/>
      <c r="E84" s="79"/>
      <c r="F84" s="79"/>
      <c r="G84" s="80"/>
      <c r="H84" s="80"/>
      <c r="I84" s="80"/>
      <c r="K84" s="286"/>
    </row>
    <row r="85" spans="2:11" x14ac:dyDescent="0.25">
      <c r="B85" s="79"/>
      <c r="C85" s="79"/>
      <c r="D85" s="79"/>
      <c r="E85" s="79"/>
      <c r="F85" s="79"/>
      <c r="G85" s="80"/>
      <c r="H85" s="80"/>
      <c r="I85" s="80"/>
      <c r="K85" s="286"/>
    </row>
    <row r="86" spans="2:11" x14ac:dyDescent="0.25">
      <c r="B86" s="79"/>
      <c r="C86" s="79"/>
      <c r="D86" s="79"/>
      <c r="E86" s="79"/>
      <c r="F86" s="79"/>
      <c r="G86" s="80"/>
      <c r="H86" s="80"/>
      <c r="I86" s="80"/>
      <c r="K86" s="286"/>
    </row>
    <row r="87" spans="2:11" x14ac:dyDescent="0.25">
      <c r="B87" s="79"/>
      <c r="C87" s="79"/>
      <c r="D87" s="79"/>
      <c r="E87" s="79"/>
      <c r="F87" s="79"/>
      <c r="G87" s="80"/>
      <c r="H87" s="80"/>
      <c r="I87" s="80"/>
      <c r="K87" s="286"/>
    </row>
    <row r="88" spans="2:11" x14ac:dyDescent="0.25">
      <c r="B88" s="79"/>
      <c r="C88" s="79"/>
      <c r="D88" s="79"/>
      <c r="E88" s="79"/>
      <c r="F88" s="79"/>
      <c r="G88" s="80"/>
      <c r="H88" s="80"/>
      <c r="I88" s="80"/>
      <c r="K88" s="286"/>
    </row>
    <row r="89" spans="2:11" x14ac:dyDescent="0.25">
      <c r="B89" s="79"/>
      <c r="C89" s="79"/>
      <c r="D89" s="79"/>
      <c r="E89" s="79"/>
      <c r="F89" s="79"/>
      <c r="G89" s="80"/>
      <c r="H89" s="80"/>
      <c r="I89" s="80"/>
      <c r="K89" s="286"/>
    </row>
    <row r="90" spans="2:11" x14ac:dyDescent="0.25">
      <c r="B90" s="79"/>
      <c r="C90" s="79"/>
      <c r="D90" s="79"/>
      <c r="E90" s="79"/>
      <c r="F90" s="79"/>
      <c r="G90" s="80"/>
      <c r="H90" s="80"/>
      <c r="I90" s="80"/>
      <c r="K90" s="286"/>
    </row>
    <row r="91" spans="2:11" x14ac:dyDescent="0.25">
      <c r="B91" s="79"/>
      <c r="C91" s="79"/>
      <c r="D91" s="79"/>
      <c r="E91" s="79"/>
      <c r="F91" s="79"/>
      <c r="G91" s="80"/>
      <c r="H91" s="80"/>
      <c r="I91" s="80"/>
      <c r="K91" s="286"/>
    </row>
    <row r="92" spans="2:11" x14ac:dyDescent="0.25">
      <c r="B92" s="79"/>
      <c r="C92" s="79"/>
      <c r="D92" s="79"/>
      <c r="E92" s="79"/>
      <c r="F92" s="79"/>
      <c r="G92" s="80"/>
      <c r="H92" s="80"/>
      <c r="I92" s="80"/>
      <c r="K92" s="286"/>
    </row>
    <row r="93" spans="2:11" x14ac:dyDescent="0.25">
      <c r="B93" s="79"/>
      <c r="C93" s="79"/>
      <c r="D93" s="79"/>
      <c r="E93" s="79"/>
      <c r="F93" s="79"/>
      <c r="G93" s="80"/>
      <c r="H93" s="80"/>
      <c r="I93" s="80"/>
      <c r="K93" s="286"/>
    </row>
    <row r="94" spans="2:11" x14ac:dyDescent="0.25">
      <c r="B94" s="79"/>
      <c r="C94" s="79"/>
      <c r="D94" s="79"/>
      <c r="E94" s="79"/>
      <c r="F94" s="79"/>
      <c r="G94" s="80"/>
      <c r="H94" s="80"/>
      <c r="I94" s="80"/>
      <c r="K94" s="286"/>
    </row>
    <row r="95" spans="2:11" x14ac:dyDescent="0.25">
      <c r="B95" s="79"/>
      <c r="C95" s="79"/>
      <c r="D95" s="79"/>
      <c r="E95" s="79"/>
      <c r="F95" s="79"/>
      <c r="G95" s="80"/>
      <c r="H95" s="80"/>
      <c r="I95" s="80"/>
      <c r="K95" s="286"/>
    </row>
    <row r="96" spans="2:11" x14ac:dyDescent="0.25">
      <c r="B96" s="79"/>
      <c r="C96" s="79"/>
      <c r="D96" s="79"/>
      <c r="E96" s="79"/>
      <c r="F96" s="79"/>
      <c r="G96" s="80"/>
      <c r="H96" s="80"/>
      <c r="I96" s="80"/>
      <c r="K96" s="286"/>
    </row>
    <row r="97" spans="2:11" x14ac:dyDescent="0.25">
      <c r="B97" s="79"/>
      <c r="C97" s="79"/>
      <c r="D97" s="79"/>
      <c r="E97" s="79"/>
      <c r="F97" s="79"/>
      <c r="G97" s="80"/>
      <c r="H97" s="80"/>
      <c r="I97" s="80"/>
      <c r="K97" s="286"/>
    </row>
    <row r="98" spans="2:11" x14ac:dyDescent="0.25">
      <c r="B98" s="79"/>
      <c r="C98" s="79"/>
      <c r="D98" s="79"/>
      <c r="E98" s="79"/>
      <c r="F98" s="79"/>
      <c r="G98" s="80"/>
      <c r="H98" s="80"/>
      <c r="I98" s="80"/>
      <c r="K98" s="286"/>
    </row>
    <row r="99" spans="2:11" x14ac:dyDescent="0.25">
      <c r="B99" s="79"/>
      <c r="C99" s="79"/>
      <c r="D99" s="79"/>
      <c r="E99" s="79"/>
      <c r="F99" s="79"/>
      <c r="G99" s="80"/>
      <c r="H99" s="80"/>
      <c r="I99" s="80"/>
      <c r="K99" s="286"/>
    </row>
    <row r="100" spans="2:11" x14ac:dyDescent="0.25">
      <c r="B100" s="79"/>
      <c r="C100" s="79"/>
      <c r="D100" s="79"/>
      <c r="E100" s="79"/>
      <c r="F100" s="79"/>
      <c r="G100" s="80"/>
      <c r="H100" s="80"/>
      <c r="I100" s="80"/>
      <c r="K100" s="286"/>
    </row>
    <row r="101" spans="2:11" x14ac:dyDescent="0.25">
      <c r="B101" s="79"/>
      <c r="C101" s="79"/>
      <c r="D101" s="79"/>
      <c r="E101" s="79"/>
      <c r="F101" s="79"/>
      <c r="G101" s="80"/>
      <c r="H101" s="80"/>
      <c r="I101" s="80"/>
      <c r="K101" s="286"/>
    </row>
    <row r="102" spans="2:11" x14ac:dyDescent="0.25">
      <c r="B102" s="79"/>
      <c r="C102" s="79"/>
      <c r="D102" s="79"/>
      <c r="E102" s="79"/>
      <c r="F102" s="79"/>
      <c r="G102" s="80"/>
      <c r="H102" s="80"/>
      <c r="I102" s="80"/>
      <c r="K102" s="286"/>
    </row>
    <row r="103" spans="2:11" x14ac:dyDescent="0.25">
      <c r="B103" s="79"/>
      <c r="C103" s="79"/>
      <c r="D103" s="79"/>
      <c r="E103" s="79"/>
      <c r="F103" s="79"/>
      <c r="G103" s="80"/>
      <c r="H103" s="80"/>
      <c r="I103" s="80"/>
      <c r="K103" s="286"/>
    </row>
    <row r="104" spans="2:11" x14ac:dyDescent="0.25">
      <c r="B104" s="79"/>
      <c r="C104" s="79"/>
      <c r="D104" s="79"/>
      <c r="E104" s="79"/>
      <c r="F104" s="79"/>
      <c r="G104" s="80"/>
      <c r="H104" s="80"/>
      <c r="I104" s="80"/>
      <c r="K104" s="286"/>
    </row>
    <row r="105" spans="2:11" x14ac:dyDescent="0.25">
      <c r="B105" s="79"/>
      <c r="C105" s="79"/>
      <c r="D105" s="79"/>
      <c r="E105" s="79"/>
      <c r="F105" s="79"/>
      <c r="G105" s="80"/>
      <c r="H105" s="80"/>
      <c r="I105" s="80"/>
      <c r="K105" s="286"/>
    </row>
    <row r="106" spans="2:11" x14ac:dyDescent="0.25">
      <c r="B106" s="79"/>
      <c r="C106" s="79"/>
      <c r="D106" s="79"/>
      <c r="E106" s="79"/>
      <c r="F106" s="79"/>
      <c r="G106" s="80"/>
      <c r="H106" s="80"/>
      <c r="I106" s="80"/>
      <c r="K106" s="286"/>
    </row>
    <row r="107" spans="2:11" x14ac:dyDescent="0.25">
      <c r="B107" s="79"/>
      <c r="C107" s="79"/>
      <c r="D107" s="79"/>
      <c r="E107" s="79"/>
      <c r="F107" s="79"/>
      <c r="G107" s="80"/>
      <c r="H107" s="80"/>
      <c r="I107" s="80"/>
      <c r="K107" s="286"/>
    </row>
    <row r="108" spans="2:11" x14ac:dyDescent="0.25">
      <c r="B108" s="79"/>
      <c r="C108" s="79"/>
      <c r="D108" s="79"/>
      <c r="E108" s="79"/>
      <c r="F108" s="79"/>
      <c r="G108" s="80"/>
      <c r="H108" s="80"/>
      <c r="I108" s="80"/>
      <c r="K108" s="286"/>
    </row>
    <row r="109" spans="2:11" x14ac:dyDescent="0.25">
      <c r="B109" s="79"/>
      <c r="C109" s="79"/>
      <c r="D109" s="79"/>
      <c r="E109" s="79"/>
      <c r="F109" s="79"/>
      <c r="G109" s="80"/>
      <c r="H109" s="80"/>
      <c r="I109" s="80"/>
      <c r="K109" s="286"/>
    </row>
    <row r="110" spans="2:11" x14ac:dyDescent="0.25">
      <c r="B110" s="79"/>
      <c r="C110" s="79"/>
      <c r="D110" s="79"/>
      <c r="E110" s="79"/>
      <c r="F110" s="79"/>
      <c r="G110" s="80"/>
      <c r="H110" s="80"/>
      <c r="I110" s="80"/>
      <c r="K110" s="286"/>
    </row>
    <row r="111" spans="2:11" x14ac:dyDescent="0.25">
      <c r="B111" s="79"/>
      <c r="C111" s="79"/>
      <c r="D111" s="79"/>
      <c r="E111" s="79"/>
      <c r="F111" s="79"/>
      <c r="G111" s="80"/>
      <c r="H111" s="80"/>
      <c r="I111" s="80"/>
      <c r="K111" s="286"/>
    </row>
    <row r="112" spans="2:11" x14ac:dyDescent="0.25">
      <c r="B112" s="79"/>
      <c r="C112" s="79"/>
      <c r="D112" s="79"/>
      <c r="E112" s="79"/>
      <c r="F112" s="79"/>
      <c r="G112" s="80"/>
      <c r="H112" s="80"/>
      <c r="I112" s="80"/>
      <c r="K112" s="286"/>
    </row>
    <row r="113" spans="2:11" x14ac:dyDescent="0.25">
      <c r="B113" s="79"/>
      <c r="C113" s="79"/>
      <c r="D113" s="79"/>
      <c r="E113" s="79"/>
      <c r="F113" s="79"/>
      <c r="G113" s="80"/>
      <c r="H113" s="80"/>
      <c r="I113" s="80"/>
      <c r="K113" s="286"/>
    </row>
    <row r="114" spans="2:11" x14ac:dyDescent="0.25">
      <c r="B114" s="79"/>
      <c r="C114" s="79"/>
      <c r="D114" s="79"/>
      <c r="E114" s="79"/>
      <c r="F114" s="79"/>
      <c r="G114" s="80"/>
      <c r="H114" s="80"/>
      <c r="I114" s="80"/>
      <c r="K114" s="286"/>
    </row>
    <row r="115" spans="2:11" x14ac:dyDescent="0.25">
      <c r="B115" s="79"/>
      <c r="C115" s="79"/>
      <c r="D115" s="79"/>
      <c r="E115" s="79"/>
      <c r="F115" s="79"/>
      <c r="G115" s="80"/>
      <c r="H115" s="80"/>
      <c r="I115" s="80"/>
      <c r="K115" s="286"/>
    </row>
    <row r="116" spans="2:11" x14ac:dyDescent="0.25">
      <c r="B116" s="79"/>
      <c r="C116" s="79"/>
      <c r="D116" s="79"/>
      <c r="E116" s="79"/>
      <c r="F116" s="79"/>
      <c r="G116" s="80"/>
      <c r="H116" s="80"/>
      <c r="I116" s="80"/>
      <c r="K116" s="286"/>
    </row>
    <row r="117" spans="2:11" x14ac:dyDescent="0.25">
      <c r="B117" s="79"/>
      <c r="C117" s="79"/>
      <c r="D117" s="79"/>
      <c r="E117" s="79"/>
      <c r="F117" s="79"/>
      <c r="G117" s="80"/>
      <c r="H117" s="80"/>
      <c r="I117" s="80"/>
      <c r="K117" s="286"/>
    </row>
    <row r="118" spans="2:11" x14ac:dyDescent="0.25">
      <c r="B118" s="79"/>
      <c r="C118" s="79"/>
      <c r="D118" s="79"/>
      <c r="E118" s="79"/>
      <c r="F118" s="79"/>
      <c r="G118" s="80"/>
      <c r="H118" s="80"/>
      <c r="I118" s="80"/>
      <c r="K118" s="286"/>
    </row>
    <row r="119" spans="2:11" x14ac:dyDescent="0.25">
      <c r="B119" s="79"/>
      <c r="C119" s="79"/>
      <c r="D119" s="79"/>
      <c r="E119" s="79"/>
      <c r="F119" s="79"/>
      <c r="G119" s="80"/>
      <c r="H119" s="80"/>
      <c r="I119" s="80"/>
      <c r="K119" s="286"/>
    </row>
    <row r="120" spans="2:11" x14ac:dyDescent="0.25">
      <c r="B120" s="79"/>
      <c r="C120" s="79"/>
      <c r="D120" s="79"/>
      <c r="E120" s="79"/>
      <c r="F120" s="79"/>
      <c r="G120" s="80"/>
      <c r="H120" s="80"/>
      <c r="I120" s="80"/>
      <c r="K120" s="286"/>
    </row>
    <row r="121" spans="2:11" x14ac:dyDescent="0.25">
      <c r="B121" s="79"/>
      <c r="C121" s="79"/>
      <c r="D121" s="79"/>
      <c r="E121" s="79"/>
      <c r="F121" s="79"/>
      <c r="G121" s="80"/>
      <c r="H121" s="80"/>
      <c r="I121" s="80"/>
      <c r="K121" s="286"/>
    </row>
    <row r="122" spans="2:11" x14ac:dyDescent="0.25">
      <c r="B122" s="79"/>
      <c r="C122" s="79"/>
      <c r="D122" s="79"/>
      <c r="E122" s="79"/>
      <c r="F122" s="79"/>
      <c r="G122" s="80"/>
      <c r="H122" s="80"/>
      <c r="I122" s="80"/>
      <c r="K122" s="286"/>
    </row>
    <row r="123" spans="2:11" x14ac:dyDescent="0.25">
      <c r="B123" s="79"/>
      <c r="C123" s="79"/>
      <c r="D123" s="79"/>
      <c r="E123" s="79"/>
      <c r="F123" s="79"/>
      <c r="G123" s="80"/>
      <c r="H123" s="80"/>
      <c r="I123" s="80"/>
      <c r="K123" s="286"/>
    </row>
    <row r="124" spans="2:11" x14ac:dyDescent="0.25">
      <c r="B124" s="79"/>
      <c r="C124" s="79"/>
      <c r="D124" s="79"/>
      <c r="E124" s="79"/>
      <c r="F124" s="79"/>
      <c r="G124" s="80"/>
      <c r="H124" s="80"/>
      <c r="I124" s="80"/>
      <c r="K124" s="286"/>
    </row>
    <row r="125" spans="2:11" x14ac:dyDescent="0.25">
      <c r="B125" s="79"/>
      <c r="C125" s="79"/>
      <c r="D125" s="79"/>
      <c r="E125" s="79"/>
      <c r="F125" s="79"/>
      <c r="G125" s="80"/>
      <c r="H125" s="80"/>
      <c r="I125" s="80"/>
      <c r="K125" s="286"/>
    </row>
    <row r="126" spans="2:11" x14ac:dyDescent="0.25">
      <c r="B126" s="79"/>
      <c r="C126" s="79"/>
      <c r="D126" s="79"/>
      <c r="E126" s="79"/>
      <c r="F126" s="79"/>
      <c r="G126" s="80"/>
      <c r="H126" s="80"/>
      <c r="I126" s="80"/>
      <c r="K126" s="286"/>
    </row>
    <row r="127" spans="2:11" x14ac:dyDescent="0.25">
      <c r="B127" s="79"/>
      <c r="C127" s="79"/>
      <c r="D127" s="79"/>
      <c r="E127" s="79"/>
      <c r="F127" s="79"/>
      <c r="G127" s="80"/>
      <c r="H127" s="80"/>
      <c r="I127" s="80"/>
      <c r="K127" s="286"/>
    </row>
    <row r="128" spans="2:11" x14ac:dyDescent="0.25">
      <c r="B128" s="79"/>
      <c r="C128" s="79"/>
      <c r="D128" s="79"/>
      <c r="E128" s="79"/>
      <c r="F128" s="79"/>
      <c r="G128" s="80"/>
      <c r="H128" s="80"/>
      <c r="I128" s="80"/>
      <c r="K128" s="286"/>
    </row>
    <row r="129" spans="2:11" x14ac:dyDescent="0.25">
      <c r="B129" s="79"/>
      <c r="C129" s="79"/>
      <c r="D129" s="79"/>
      <c r="E129" s="79"/>
      <c r="F129" s="79"/>
      <c r="G129" s="80"/>
      <c r="H129" s="80"/>
      <c r="I129" s="80"/>
      <c r="K129" s="286"/>
    </row>
    <row r="130" spans="2:11" x14ac:dyDescent="0.25">
      <c r="B130" s="79"/>
      <c r="C130" s="79"/>
      <c r="D130" s="79"/>
      <c r="E130" s="79"/>
      <c r="F130" s="79"/>
      <c r="G130" s="80"/>
      <c r="H130" s="80"/>
      <c r="I130" s="80"/>
      <c r="K130" s="286"/>
    </row>
    <row r="131" spans="2:11" x14ac:dyDescent="0.25">
      <c r="B131" s="79"/>
      <c r="C131" s="79"/>
      <c r="D131" s="79"/>
      <c r="E131" s="79"/>
      <c r="F131" s="79"/>
      <c r="G131" s="80"/>
      <c r="H131" s="80"/>
      <c r="I131" s="80"/>
      <c r="K131" s="286"/>
    </row>
    <row r="132" spans="2:11" x14ac:dyDescent="0.25">
      <c r="B132" s="79"/>
      <c r="C132" s="79"/>
      <c r="D132" s="79"/>
      <c r="E132" s="79"/>
      <c r="F132" s="79"/>
      <c r="G132" s="80"/>
      <c r="H132" s="80"/>
      <c r="I132" s="80"/>
      <c r="K132" s="286"/>
    </row>
    <row r="133" spans="2:11" x14ac:dyDescent="0.25">
      <c r="B133" s="79"/>
      <c r="C133" s="79"/>
      <c r="D133" s="79"/>
      <c r="E133" s="79"/>
      <c r="F133" s="79"/>
      <c r="G133" s="80"/>
      <c r="H133" s="80"/>
      <c r="I133" s="80"/>
      <c r="K133" s="286"/>
    </row>
    <row r="134" spans="2:11" x14ac:dyDescent="0.25">
      <c r="B134" s="79"/>
      <c r="C134" s="79"/>
      <c r="D134" s="79"/>
      <c r="E134" s="79"/>
      <c r="F134" s="79"/>
      <c r="G134" s="80"/>
      <c r="H134" s="80"/>
      <c r="I134" s="80"/>
      <c r="K134" s="286"/>
    </row>
    <row r="135" spans="2:11" x14ac:dyDescent="0.25">
      <c r="B135" s="79"/>
      <c r="C135" s="79"/>
      <c r="D135" s="79"/>
      <c r="E135" s="79"/>
      <c r="F135" s="79"/>
      <c r="G135" s="80"/>
      <c r="H135" s="80"/>
      <c r="I135" s="80"/>
      <c r="K135" s="286"/>
    </row>
    <row r="136" spans="2:11" x14ac:dyDescent="0.25">
      <c r="B136" s="79"/>
      <c r="C136" s="79"/>
      <c r="D136" s="79"/>
      <c r="E136" s="79"/>
      <c r="F136" s="79"/>
      <c r="G136" s="80"/>
      <c r="H136" s="80"/>
      <c r="I136" s="80"/>
      <c r="K136" s="286"/>
    </row>
    <row r="137" spans="2:11" x14ac:dyDescent="0.25">
      <c r="B137" s="79"/>
      <c r="C137" s="79"/>
      <c r="D137" s="79"/>
      <c r="E137" s="79"/>
      <c r="F137" s="79"/>
      <c r="G137" s="80"/>
      <c r="H137" s="80"/>
      <c r="I137" s="80"/>
      <c r="K137" s="286"/>
    </row>
    <row r="138" spans="2:11" x14ac:dyDescent="0.25">
      <c r="B138" s="79"/>
      <c r="C138" s="79"/>
      <c r="D138" s="79"/>
      <c r="E138" s="79"/>
      <c r="F138" s="79"/>
      <c r="G138" s="80"/>
      <c r="H138" s="80"/>
      <c r="I138" s="80"/>
      <c r="K138" s="286"/>
    </row>
    <row r="139" spans="2:11" x14ac:dyDescent="0.25">
      <c r="B139" s="79"/>
      <c r="C139" s="79"/>
      <c r="D139" s="79"/>
      <c r="E139" s="79"/>
      <c r="F139" s="79"/>
      <c r="G139" s="80"/>
      <c r="H139" s="80"/>
      <c r="I139" s="80"/>
      <c r="K139" s="286"/>
    </row>
    <row r="140" spans="2:11" x14ac:dyDescent="0.25">
      <c r="B140" s="79"/>
      <c r="C140" s="79"/>
      <c r="D140" s="79"/>
      <c r="E140" s="79"/>
      <c r="F140" s="79"/>
      <c r="G140" s="80"/>
      <c r="H140" s="80"/>
      <c r="I140" s="80"/>
      <c r="K140" s="286"/>
    </row>
    <row r="141" spans="2:11" x14ac:dyDescent="0.25">
      <c r="B141" s="79"/>
      <c r="C141" s="79"/>
      <c r="D141" s="79"/>
      <c r="E141" s="79"/>
      <c r="F141" s="79"/>
      <c r="G141" s="80"/>
      <c r="H141" s="80"/>
      <c r="I141" s="80"/>
      <c r="K141" s="286"/>
    </row>
    <row r="142" spans="2:11" x14ac:dyDescent="0.25">
      <c r="B142" s="79"/>
      <c r="C142" s="79"/>
      <c r="D142" s="79"/>
      <c r="E142" s="79"/>
      <c r="F142" s="79"/>
      <c r="G142" s="80"/>
      <c r="H142" s="80"/>
      <c r="I142" s="80"/>
      <c r="K142" s="286"/>
    </row>
    <row r="143" spans="2:11" x14ac:dyDescent="0.25">
      <c r="B143" s="79"/>
      <c r="C143" s="79"/>
      <c r="D143" s="79"/>
      <c r="E143" s="79"/>
      <c r="F143" s="79"/>
      <c r="G143" s="80"/>
      <c r="H143" s="80"/>
      <c r="I143" s="80"/>
      <c r="K143" s="286"/>
    </row>
    <row r="144" spans="2:11" x14ac:dyDescent="0.25">
      <c r="B144" s="79"/>
      <c r="C144" s="79"/>
      <c r="D144" s="79"/>
      <c r="E144" s="79"/>
      <c r="F144" s="79"/>
      <c r="G144" s="80"/>
      <c r="H144" s="80"/>
      <c r="I144" s="80"/>
      <c r="K144" s="286"/>
    </row>
    <row r="145" spans="2:11" x14ac:dyDescent="0.25">
      <c r="B145" s="79"/>
      <c r="C145" s="79"/>
      <c r="D145" s="79"/>
      <c r="E145" s="79"/>
      <c r="F145" s="79"/>
      <c r="G145" s="80"/>
      <c r="H145" s="80"/>
      <c r="I145" s="80"/>
      <c r="K145" s="286"/>
    </row>
    <row r="146" spans="2:11" x14ac:dyDescent="0.25">
      <c r="B146" s="79"/>
      <c r="C146" s="79"/>
      <c r="D146" s="79"/>
      <c r="E146" s="79"/>
      <c r="F146" s="79"/>
      <c r="G146" s="80"/>
      <c r="H146" s="80"/>
      <c r="I146" s="80"/>
      <c r="K146" s="286"/>
    </row>
    <row r="147" spans="2:11" x14ac:dyDescent="0.25">
      <c r="B147" s="79"/>
      <c r="C147" s="79"/>
      <c r="D147" s="79"/>
      <c r="E147" s="79"/>
      <c r="F147" s="79"/>
      <c r="G147" s="80"/>
      <c r="H147" s="80"/>
      <c r="I147" s="80"/>
      <c r="K147" s="286"/>
    </row>
    <row r="148" spans="2:11" x14ac:dyDescent="0.25">
      <c r="B148" s="79"/>
      <c r="C148" s="79"/>
      <c r="D148" s="79"/>
      <c r="E148" s="79"/>
      <c r="F148" s="79"/>
      <c r="G148" s="80"/>
      <c r="H148" s="80"/>
      <c r="I148" s="80"/>
      <c r="K148" s="286"/>
    </row>
    <row r="149" spans="2:11" x14ac:dyDescent="0.25">
      <c r="B149" s="79"/>
      <c r="C149" s="79"/>
      <c r="D149" s="79"/>
      <c r="E149" s="79"/>
      <c r="F149" s="79"/>
      <c r="G149" s="80"/>
      <c r="H149" s="80"/>
      <c r="I149" s="80"/>
      <c r="K149" s="286"/>
    </row>
    <row r="150" spans="2:11" x14ac:dyDescent="0.25">
      <c r="B150" s="79"/>
      <c r="C150" s="79"/>
      <c r="D150" s="79"/>
      <c r="E150" s="79"/>
      <c r="F150" s="79"/>
      <c r="G150" s="80"/>
      <c r="H150" s="80"/>
      <c r="I150" s="80"/>
      <c r="K150" s="286"/>
    </row>
    <row r="151" spans="2:11" x14ac:dyDescent="0.25">
      <c r="B151" s="79"/>
      <c r="C151" s="79"/>
      <c r="D151" s="79"/>
      <c r="E151" s="79"/>
      <c r="F151" s="79"/>
      <c r="G151" s="80"/>
      <c r="H151" s="80"/>
      <c r="I151" s="80"/>
      <c r="K151" s="286"/>
    </row>
    <row r="152" spans="2:11" x14ac:dyDescent="0.25">
      <c r="B152" s="79"/>
      <c r="C152" s="79"/>
      <c r="D152" s="79"/>
      <c r="E152" s="79"/>
      <c r="F152" s="79"/>
      <c r="G152" s="80"/>
      <c r="H152" s="80"/>
      <c r="I152" s="80"/>
      <c r="K152" s="286"/>
    </row>
    <row r="153" spans="2:11" x14ac:dyDescent="0.25">
      <c r="B153" s="79"/>
      <c r="C153" s="79"/>
      <c r="D153" s="79"/>
      <c r="E153" s="79"/>
      <c r="F153" s="79"/>
      <c r="G153" s="80"/>
      <c r="H153" s="80"/>
      <c r="I153" s="80"/>
      <c r="K153" s="286"/>
    </row>
    <row r="154" spans="2:11" x14ac:dyDescent="0.25">
      <c r="B154" s="79"/>
      <c r="C154" s="79"/>
      <c r="D154" s="79"/>
      <c r="E154" s="79"/>
      <c r="F154" s="79"/>
      <c r="G154" s="80"/>
      <c r="H154" s="80"/>
      <c r="I154" s="80"/>
      <c r="K154" s="286"/>
    </row>
    <row r="155" spans="2:11" x14ac:dyDescent="0.25">
      <c r="B155" s="79"/>
      <c r="C155" s="79"/>
      <c r="D155" s="79"/>
      <c r="E155" s="79"/>
      <c r="F155" s="79"/>
      <c r="G155" s="80"/>
      <c r="H155" s="80"/>
      <c r="I155" s="80"/>
      <c r="K155" s="286"/>
    </row>
    <row r="156" spans="2:11" x14ac:dyDescent="0.25">
      <c r="B156" s="79"/>
      <c r="C156" s="79"/>
      <c r="D156" s="79"/>
      <c r="E156" s="79"/>
      <c r="F156" s="79"/>
      <c r="G156" s="80"/>
      <c r="H156" s="80"/>
      <c r="I156" s="80"/>
      <c r="K156" s="286"/>
    </row>
    <row r="157" spans="2:11" x14ac:dyDescent="0.25">
      <c r="B157" s="79"/>
      <c r="C157" s="79"/>
      <c r="D157" s="79"/>
      <c r="E157" s="79"/>
      <c r="F157" s="79"/>
      <c r="G157" s="80"/>
      <c r="H157" s="80"/>
      <c r="I157" s="80"/>
      <c r="K157" s="286"/>
    </row>
    <row r="158" spans="2:11" x14ac:dyDescent="0.25">
      <c r="B158" s="79"/>
      <c r="C158" s="79"/>
      <c r="D158" s="79"/>
      <c r="E158" s="79"/>
      <c r="F158" s="79"/>
      <c r="G158" s="80"/>
      <c r="H158" s="80"/>
      <c r="I158" s="80"/>
      <c r="K158" s="286"/>
    </row>
    <row r="159" spans="2:11" x14ac:dyDescent="0.25">
      <c r="B159" s="79"/>
      <c r="C159" s="79"/>
      <c r="D159" s="79"/>
      <c r="E159" s="79"/>
      <c r="F159" s="79"/>
      <c r="G159" s="80"/>
      <c r="H159" s="80"/>
      <c r="I159" s="80"/>
      <c r="K159" s="286"/>
    </row>
    <row r="160" spans="2:11" x14ac:dyDescent="0.25">
      <c r="B160" s="79"/>
      <c r="C160" s="79"/>
      <c r="D160" s="79"/>
      <c r="E160" s="79"/>
      <c r="F160" s="79"/>
      <c r="G160" s="80"/>
      <c r="H160" s="80"/>
      <c r="I160" s="80"/>
      <c r="K160" s="286"/>
    </row>
    <row r="161" spans="2:11" x14ac:dyDescent="0.25">
      <c r="B161" s="79"/>
      <c r="C161" s="79"/>
      <c r="D161" s="79"/>
      <c r="E161" s="79"/>
      <c r="F161" s="79"/>
      <c r="G161" s="80"/>
      <c r="H161" s="80"/>
      <c r="I161" s="80"/>
      <c r="K161" s="286"/>
    </row>
    <row r="162" spans="2:11" x14ac:dyDescent="0.25">
      <c r="B162" s="79"/>
      <c r="C162" s="79"/>
      <c r="D162" s="79"/>
      <c r="E162" s="79"/>
      <c r="F162" s="79"/>
      <c r="G162" s="80"/>
      <c r="H162" s="80"/>
      <c r="I162" s="80"/>
      <c r="K162" s="286"/>
    </row>
    <row r="163" spans="2:11" x14ac:dyDescent="0.25">
      <c r="B163" s="79"/>
      <c r="C163" s="79"/>
      <c r="D163" s="79"/>
      <c r="E163" s="79"/>
      <c r="F163" s="79"/>
      <c r="G163" s="80"/>
      <c r="H163" s="80"/>
      <c r="I163" s="80"/>
      <c r="K163" s="286"/>
    </row>
    <row r="164" spans="2:11" x14ac:dyDescent="0.25">
      <c r="B164" s="79"/>
      <c r="C164" s="79"/>
      <c r="D164" s="79"/>
      <c r="E164" s="79"/>
      <c r="F164" s="79"/>
      <c r="G164" s="80"/>
      <c r="H164" s="80"/>
      <c r="I164" s="80"/>
      <c r="K164" s="286"/>
    </row>
    <row r="165" spans="2:11" x14ac:dyDescent="0.25">
      <c r="B165" s="79"/>
      <c r="C165" s="79"/>
      <c r="D165" s="79"/>
      <c r="E165" s="79"/>
      <c r="F165" s="79"/>
      <c r="G165" s="80"/>
      <c r="H165" s="80"/>
      <c r="I165" s="80"/>
      <c r="K165" s="286"/>
    </row>
    <row r="166" spans="2:11" x14ac:dyDescent="0.25">
      <c r="B166" s="79"/>
      <c r="C166" s="79"/>
      <c r="D166" s="79"/>
      <c r="E166" s="79"/>
      <c r="F166" s="79"/>
      <c r="G166" s="80"/>
      <c r="H166" s="80"/>
      <c r="I166" s="80"/>
      <c r="K166" s="286"/>
    </row>
    <row r="167" spans="2:11" x14ac:dyDescent="0.25">
      <c r="B167" s="79"/>
      <c r="C167" s="79"/>
      <c r="D167" s="79"/>
      <c r="E167" s="79"/>
      <c r="F167" s="79"/>
      <c r="G167" s="80"/>
      <c r="H167" s="80"/>
      <c r="I167" s="80"/>
      <c r="K167" s="286"/>
    </row>
    <row r="168" spans="2:11" x14ac:dyDescent="0.25">
      <c r="B168" s="79"/>
      <c r="C168" s="79"/>
      <c r="D168" s="79"/>
      <c r="E168" s="79"/>
      <c r="F168" s="79"/>
      <c r="G168" s="80"/>
      <c r="H168" s="80"/>
      <c r="I168" s="80"/>
      <c r="K168" s="286"/>
    </row>
    <row r="169" spans="2:11" x14ac:dyDescent="0.25">
      <c r="B169" s="79"/>
      <c r="C169" s="79"/>
      <c r="D169" s="79"/>
      <c r="E169" s="79"/>
      <c r="F169" s="79"/>
      <c r="G169" s="80"/>
      <c r="H169" s="80"/>
      <c r="I169" s="80"/>
      <c r="K169" s="286"/>
    </row>
    <row r="170" spans="2:11" x14ac:dyDescent="0.25">
      <c r="B170" s="79"/>
      <c r="C170" s="79"/>
      <c r="D170" s="79"/>
      <c r="E170" s="79"/>
      <c r="F170" s="79"/>
      <c r="G170" s="80"/>
      <c r="H170" s="80"/>
      <c r="I170" s="80"/>
      <c r="K170" s="286"/>
    </row>
    <row r="171" spans="2:11" x14ac:dyDescent="0.25">
      <c r="B171" s="79"/>
      <c r="C171" s="79"/>
      <c r="D171" s="79"/>
      <c r="E171" s="79"/>
      <c r="F171" s="79"/>
      <c r="G171" s="80"/>
      <c r="H171" s="80"/>
      <c r="I171" s="80"/>
      <c r="K171" s="286"/>
    </row>
    <row r="172" spans="2:11" x14ac:dyDescent="0.25">
      <c r="B172" s="79"/>
      <c r="C172" s="79"/>
      <c r="D172" s="79"/>
      <c r="E172" s="79"/>
      <c r="F172" s="79"/>
      <c r="G172" s="80"/>
      <c r="H172" s="80"/>
      <c r="I172" s="80"/>
      <c r="K172" s="286"/>
    </row>
    <row r="173" spans="2:11" x14ac:dyDescent="0.25">
      <c r="B173" s="79"/>
      <c r="C173" s="79"/>
      <c r="D173" s="79"/>
      <c r="E173" s="79"/>
      <c r="F173" s="79"/>
      <c r="G173" s="80"/>
      <c r="H173" s="80"/>
      <c r="I173" s="80"/>
      <c r="K173" s="286"/>
    </row>
    <row r="174" spans="2:11" x14ac:dyDescent="0.25">
      <c r="B174" s="79"/>
      <c r="C174" s="79"/>
      <c r="D174" s="79"/>
      <c r="E174" s="79"/>
      <c r="F174" s="79"/>
      <c r="G174" s="80"/>
      <c r="H174" s="80"/>
      <c r="I174" s="80"/>
      <c r="K174" s="286"/>
    </row>
    <row r="175" spans="2:11" x14ac:dyDescent="0.25">
      <c r="B175" s="79"/>
      <c r="C175" s="79"/>
      <c r="D175" s="79"/>
      <c r="E175" s="79"/>
      <c r="F175" s="79"/>
      <c r="G175" s="80"/>
      <c r="H175" s="80"/>
      <c r="I175" s="80"/>
      <c r="K175" s="286"/>
    </row>
    <row r="176" spans="2:11" x14ac:dyDescent="0.25">
      <c r="B176" s="79"/>
      <c r="C176" s="79"/>
      <c r="D176" s="79"/>
      <c r="E176" s="79"/>
      <c r="F176" s="79"/>
      <c r="G176" s="80"/>
      <c r="H176" s="80"/>
      <c r="I176" s="80"/>
      <c r="K176" s="286"/>
    </row>
    <row r="177" spans="2:11" x14ac:dyDescent="0.25">
      <c r="B177" s="79"/>
      <c r="C177" s="79"/>
      <c r="D177" s="79"/>
      <c r="E177" s="79"/>
      <c r="F177" s="79"/>
      <c r="G177" s="80"/>
      <c r="H177" s="80"/>
      <c r="I177" s="80"/>
      <c r="K177" s="286"/>
    </row>
    <row r="178" spans="2:11" x14ac:dyDescent="0.25">
      <c r="B178" s="79"/>
      <c r="C178" s="79"/>
      <c r="D178" s="79"/>
      <c r="E178" s="79"/>
      <c r="F178" s="79"/>
      <c r="G178" s="80"/>
      <c r="H178" s="80"/>
      <c r="I178" s="80"/>
      <c r="K178" s="286"/>
    </row>
    <row r="179" spans="2:11" x14ac:dyDescent="0.25">
      <c r="B179" s="79"/>
      <c r="C179" s="79"/>
      <c r="D179" s="79"/>
      <c r="E179" s="79"/>
      <c r="F179" s="79"/>
      <c r="G179" s="80"/>
      <c r="H179" s="80"/>
      <c r="I179" s="80"/>
      <c r="K179" s="286"/>
    </row>
    <row r="180" spans="2:11" x14ac:dyDescent="0.25">
      <c r="B180" s="79"/>
      <c r="C180" s="79"/>
      <c r="D180" s="79"/>
      <c r="E180" s="79"/>
      <c r="F180" s="79"/>
      <c r="G180" s="80"/>
      <c r="H180" s="80"/>
      <c r="I180" s="80"/>
      <c r="K180" s="286"/>
    </row>
    <row r="181" spans="2:11" x14ac:dyDescent="0.25">
      <c r="B181" s="79"/>
      <c r="C181" s="79"/>
      <c r="D181" s="79"/>
      <c r="E181" s="79"/>
      <c r="F181" s="79"/>
      <c r="G181" s="80"/>
      <c r="H181" s="80"/>
      <c r="I181" s="80"/>
      <c r="K181" s="286"/>
    </row>
    <row r="182" spans="2:11" x14ac:dyDescent="0.25">
      <c r="B182" s="79"/>
      <c r="C182" s="79"/>
      <c r="D182" s="79"/>
      <c r="E182" s="79"/>
      <c r="F182" s="79"/>
      <c r="G182" s="80"/>
      <c r="H182" s="80"/>
      <c r="I182" s="80"/>
      <c r="K182" s="286"/>
    </row>
    <row r="183" spans="2:11" x14ac:dyDescent="0.25">
      <c r="B183" s="79"/>
      <c r="C183" s="79"/>
      <c r="D183" s="79"/>
      <c r="E183" s="79"/>
      <c r="F183" s="79"/>
      <c r="G183" s="80"/>
      <c r="H183" s="80"/>
      <c r="I183" s="80"/>
      <c r="K183" s="286"/>
    </row>
    <row r="184" spans="2:11" x14ac:dyDescent="0.25">
      <c r="B184" s="79"/>
      <c r="C184" s="79"/>
      <c r="D184" s="79"/>
      <c r="E184" s="79"/>
      <c r="F184" s="79"/>
      <c r="G184" s="80"/>
      <c r="H184" s="80"/>
      <c r="I184" s="80"/>
      <c r="K184" s="286"/>
    </row>
    <row r="185" spans="2:11" x14ac:dyDescent="0.25">
      <c r="B185" s="79"/>
      <c r="C185" s="79"/>
      <c r="D185" s="79"/>
      <c r="E185" s="79"/>
      <c r="F185" s="79"/>
      <c r="G185" s="80"/>
      <c r="H185" s="80"/>
      <c r="I185" s="80"/>
      <c r="K185" s="286"/>
    </row>
    <row r="186" spans="2:11" x14ac:dyDescent="0.25">
      <c r="B186" s="79"/>
      <c r="C186" s="79"/>
      <c r="D186" s="79"/>
      <c r="E186" s="79"/>
      <c r="F186" s="79"/>
      <c r="G186" s="80"/>
      <c r="H186" s="80"/>
      <c r="I186" s="80"/>
      <c r="K186" s="286"/>
    </row>
    <row r="187" spans="2:11" x14ac:dyDescent="0.25">
      <c r="B187" s="79"/>
      <c r="C187" s="79"/>
      <c r="D187" s="79"/>
      <c r="E187" s="79"/>
      <c r="F187" s="79"/>
      <c r="G187" s="80"/>
      <c r="H187" s="80"/>
      <c r="I187" s="80"/>
      <c r="K187" s="286"/>
    </row>
    <row r="188" spans="2:11" x14ac:dyDescent="0.25">
      <c r="B188" s="79"/>
      <c r="C188" s="79"/>
      <c r="D188" s="79"/>
      <c r="E188" s="79"/>
      <c r="F188" s="79"/>
      <c r="G188" s="80"/>
      <c r="H188" s="80"/>
      <c r="I188" s="80"/>
      <c r="K188" s="286"/>
    </row>
    <row r="189" spans="2:11" x14ac:dyDescent="0.25">
      <c r="B189" s="79"/>
      <c r="C189" s="79"/>
      <c r="D189" s="79"/>
      <c r="E189" s="79"/>
      <c r="F189" s="79"/>
      <c r="G189" s="80"/>
      <c r="H189" s="80"/>
      <c r="I189" s="80"/>
      <c r="K189" s="286"/>
    </row>
    <row r="190" spans="2:11" x14ac:dyDescent="0.25">
      <c r="B190" s="79"/>
      <c r="C190" s="79"/>
      <c r="D190" s="79"/>
      <c r="E190" s="79"/>
      <c r="F190" s="79"/>
      <c r="G190" s="80"/>
      <c r="H190" s="80"/>
      <c r="I190" s="80"/>
      <c r="K190" s="286"/>
    </row>
    <row r="191" spans="2:11" x14ac:dyDescent="0.25">
      <c r="B191" s="79"/>
      <c r="C191" s="79"/>
      <c r="D191" s="79"/>
      <c r="E191" s="79"/>
      <c r="F191" s="79"/>
      <c r="G191" s="80"/>
      <c r="H191" s="80"/>
      <c r="I191" s="80"/>
      <c r="K191" s="286"/>
    </row>
    <row r="192" spans="2:11" x14ac:dyDescent="0.25">
      <c r="B192" s="79"/>
      <c r="C192" s="79"/>
      <c r="D192" s="79"/>
      <c r="E192" s="79"/>
      <c r="F192" s="79"/>
      <c r="G192" s="80"/>
      <c r="H192" s="80"/>
      <c r="I192" s="80"/>
      <c r="K192" s="286"/>
    </row>
    <row r="193" spans="2:11" x14ac:dyDescent="0.25">
      <c r="B193" s="79"/>
      <c r="C193" s="79"/>
      <c r="D193" s="79"/>
      <c r="E193" s="79"/>
      <c r="F193" s="79"/>
      <c r="G193" s="80"/>
      <c r="H193" s="80"/>
      <c r="I193" s="80"/>
      <c r="K193" s="286"/>
    </row>
    <row r="194" spans="2:11" x14ac:dyDescent="0.25">
      <c r="B194" s="79"/>
      <c r="C194" s="79"/>
      <c r="D194" s="79"/>
      <c r="E194" s="79"/>
      <c r="F194" s="79"/>
      <c r="G194" s="80"/>
      <c r="H194" s="80"/>
      <c r="I194" s="80"/>
      <c r="K194" s="286"/>
    </row>
    <row r="195" spans="2:11" x14ac:dyDescent="0.25">
      <c r="B195" s="79"/>
      <c r="C195" s="79"/>
      <c r="D195" s="79"/>
      <c r="E195" s="79"/>
      <c r="F195" s="79"/>
      <c r="G195" s="80"/>
      <c r="H195" s="80"/>
      <c r="I195" s="80"/>
      <c r="K195" s="286"/>
    </row>
    <row r="196" spans="2:11" x14ac:dyDescent="0.25">
      <c r="B196" s="79"/>
      <c r="C196" s="79"/>
      <c r="D196" s="79"/>
      <c r="E196" s="79"/>
      <c r="F196" s="79"/>
      <c r="G196" s="80"/>
      <c r="H196" s="80"/>
      <c r="I196" s="80"/>
      <c r="K196" s="286"/>
    </row>
    <row r="197" spans="2:11" x14ac:dyDescent="0.25">
      <c r="B197" s="79"/>
      <c r="C197" s="79"/>
      <c r="D197" s="79"/>
      <c r="E197" s="79"/>
      <c r="F197" s="79"/>
      <c r="G197" s="80"/>
      <c r="H197" s="80"/>
      <c r="I197" s="80"/>
      <c r="K197" s="286"/>
    </row>
    <row r="198" spans="2:11" x14ac:dyDescent="0.25">
      <c r="B198" s="79"/>
      <c r="C198" s="79"/>
      <c r="D198" s="79"/>
      <c r="E198" s="79"/>
      <c r="F198" s="79"/>
      <c r="G198" s="80"/>
      <c r="H198" s="80"/>
      <c r="I198" s="80"/>
      <c r="K198" s="286"/>
    </row>
    <row r="199" spans="2:11" x14ac:dyDescent="0.25">
      <c r="B199" s="79"/>
      <c r="C199" s="79"/>
      <c r="D199" s="79"/>
      <c r="E199" s="79"/>
      <c r="F199" s="79"/>
      <c r="G199" s="80"/>
      <c r="H199" s="80"/>
      <c r="I199" s="80"/>
      <c r="K199" s="286"/>
    </row>
    <row r="200" spans="2:11" x14ac:dyDescent="0.25">
      <c r="B200" s="79"/>
      <c r="C200" s="79"/>
      <c r="D200" s="79"/>
      <c r="E200" s="79"/>
      <c r="F200" s="79"/>
      <c r="G200" s="80"/>
      <c r="H200" s="80"/>
      <c r="I200" s="80"/>
      <c r="K200" s="286"/>
    </row>
    <row r="201" spans="2:11" x14ac:dyDescent="0.25">
      <c r="B201" s="79"/>
      <c r="C201" s="79"/>
      <c r="D201" s="79"/>
      <c r="E201" s="79"/>
      <c r="F201" s="79"/>
      <c r="G201" s="80"/>
      <c r="H201" s="80"/>
      <c r="I201" s="80"/>
      <c r="K201" s="286"/>
    </row>
    <row r="202" spans="2:11" x14ac:dyDescent="0.25">
      <c r="B202" s="79"/>
      <c r="C202" s="79"/>
      <c r="D202" s="79"/>
      <c r="E202" s="79"/>
      <c r="F202" s="79"/>
      <c r="G202" s="80"/>
      <c r="H202" s="80"/>
      <c r="I202" s="80"/>
      <c r="K202" s="286"/>
    </row>
    <row r="203" spans="2:11" x14ac:dyDescent="0.25">
      <c r="B203" s="79"/>
      <c r="C203" s="79"/>
      <c r="D203" s="79"/>
      <c r="E203" s="79"/>
      <c r="F203" s="79"/>
      <c r="G203" s="80"/>
      <c r="H203" s="80"/>
      <c r="I203" s="80"/>
      <c r="K203" s="286"/>
    </row>
    <row r="204" spans="2:11" x14ac:dyDescent="0.25">
      <c r="B204" s="79"/>
      <c r="C204" s="79"/>
      <c r="D204" s="79"/>
      <c r="E204" s="79"/>
      <c r="F204" s="79"/>
      <c r="G204" s="80"/>
      <c r="H204" s="80"/>
      <c r="I204" s="80"/>
      <c r="K204" s="286"/>
    </row>
    <row r="205" spans="2:11" x14ac:dyDescent="0.25">
      <c r="B205" s="79"/>
      <c r="C205" s="79"/>
      <c r="D205" s="79"/>
      <c r="E205" s="79"/>
      <c r="F205" s="79"/>
      <c r="G205" s="80"/>
      <c r="H205" s="80"/>
      <c r="I205" s="80"/>
      <c r="K205" s="286"/>
    </row>
    <row r="206" spans="2:11" x14ac:dyDescent="0.25">
      <c r="B206" s="79"/>
      <c r="C206" s="79"/>
      <c r="D206" s="79"/>
      <c r="E206" s="79"/>
      <c r="F206" s="79"/>
      <c r="G206" s="80"/>
      <c r="H206" s="80"/>
      <c r="I206" s="80"/>
      <c r="K206" s="286"/>
    </row>
    <row r="207" spans="2:11" x14ac:dyDescent="0.25">
      <c r="B207" s="79"/>
      <c r="C207" s="79"/>
      <c r="D207" s="79"/>
      <c r="E207" s="79"/>
      <c r="F207" s="79"/>
      <c r="G207" s="80"/>
      <c r="H207" s="80"/>
      <c r="I207" s="80"/>
      <c r="K207" s="286"/>
    </row>
    <row r="208" spans="2:11" x14ac:dyDescent="0.25">
      <c r="B208" s="79"/>
      <c r="C208" s="79"/>
      <c r="D208" s="79"/>
      <c r="E208" s="79"/>
      <c r="F208" s="79"/>
      <c r="G208" s="80"/>
      <c r="H208" s="80"/>
      <c r="I208" s="80"/>
      <c r="K208" s="286"/>
    </row>
    <row r="209" spans="2:11" x14ac:dyDescent="0.25">
      <c r="B209" s="79"/>
      <c r="C209" s="79"/>
      <c r="D209" s="79"/>
      <c r="E209" s="79"/>
      <c r="F209" s="79"/>
      <c r="G209" s="80"/>
      <c r="H209" s="80"/>
      <c r="I209" s="80"/>
      <c r="K209" s="286"/>
    </row>
    <row r="210" spans="2:11" x14ac:dyDescent="0.25">
      <c r="B210" s="79"/>
      <c r="C210" s="79"/>
      <c r="D210" s="79"/>
      <c r="E210" s="79"/>
      <c r="F210" s="79"/>
      <c r="G210" s="80"/>
      <c r="H210" s="80"/>
      <c r="I210" s="80"/>
      <c r="K210" s="286"/>
    </row>
    <row r="211" spans="2:11" x14ac:dyDescent="0.25">
      <c r="B211" s="79"/>
      <c r="C211" s="79"/>
      <c r="D211" s="79"/>
      <c r="E211" s="79"/>
      <c r="F211" s="79"/>
      <c r="G211" s="80"/>
      <c r="H211" s="80"/>
      <c r="I211" s="80"/>
      <c r="K211" s="286"/>
    </row>
    <row r="212" spans="2:11" x14ac:dyDescent="0.25">
      <c r="B212" s="79"/>
      <c r="C212" s="79"/>
      <c r="D212" s="79"/>
      <c r="E212" s="79"/>
      <c r="F212" s="79"/>
      <c r="G212" s="80"/>
      <c r="H212" s="80"/>
      <c r="I212" s="80"/>
      <c r="K212" s="286"/>
    </row>
    <row r="213" spans="2:11" x14ac:dyDescent="0.25">
      <c r="B213" s="79"/>
      <c r="C213" s="79"/>
      <c r="D213" s="79"/>
      <c r="E213" s="79"/>
      <c r="F213" s="79"/>
      <c r="G213" s="80"/>
      <c r="H213" s="80"/>
      <c r="I213" s="80"/>
      <c r="K213" s="286"/>
    </row>
    <row r="214" spans="2:11" x14ac:dyDescent="0.25">
      <c r="B214" s="79"/>
      <c r="C214" s="79"/>
      <c r="D214" s="79"/>
      <c r="E214" s="79"/>
      <c r="F214" s="79"/>
      <c r="G214" s="80"/>
      <c r="H214" s="80"/>
      <c r="I214" s="80"/>
      <c r="K214" s="286"/>
    </row>
    <row r="215" spans="2:11" x14ac:dyDescent="0.25">
      <c r="B215" s="79"/>
      <c r="C215" s="79"/>
      <c r="D215" s="79"/>
      <c r="E215" s="79"/>
      <c r="F215" s="79"/>
      <c r="G215" s="80"/>
      <c r="H215" s="80"/>
      <c r="I215" s="80"/>
      <c r="K215" s="286"/>
    </row>
    <row r="216" spans="2:11" x14ac:dyDescent="0.25">
      <c r="B216" s="79"/>
      <c r="C216" s="79"/>
      <c r="D216" s="79"/>
      <c r="E216" s="79"/>
      <c r="F216" s="79"/>
      <c r="G216" s="80"/>
      <c r="H216" s="80"/>
      <c r="I216" s="80"/>
      <c r="K216" s="286"/>
    </row>
    <row r="217" spans="2:11" x14ac:dyDescent="0.25">
      <c r="B217" s="79"/>
      <c r="C217" s="79"/>
      <c r="D217" s="79"/>
      <c r="E217" s="79"/>
      <c r="F217" s="79"/>
      <c r="G217" s="80"/>
      <c r="H217" s="80"/>
      <c r="I217" s="80"/>
      <c r="K217" s="286"/>
    </row>
    <row r="218" spans="2:11" x14ac:dyDescent="0.25">
      <c r="B218" s="79"/>
      <c r="C218" s="79"/>
      <c r="D218" s="79"/>
      <c r="E218" s="79"/>
      <c r="F218" s="79"/>
      <c r="G218" s="80"/>
      <c r="H218" s="80"/>
      <c r="I218" s="80"/>
      <c r="K218" s="286"/>
    </row>
    <row r="219" spans="2:11" x14ac:dyDescent="0.25">
      <c r="B219" s="79"/>
      <c r="C219" s="79"/>
      <c r="D219" s="79"/>
      <c r="E219" s="79"/>
      <c r="F219" s="79"/>
      <c r="G219" s="80"/>
      <c r="H219" s="80"/>
      <c r="I219" s="80"/>
      <c r="K219" s="286"/>
    </row>
    <row r="220" spans="2:11" x14ac:dyDescent="0.25">
      <c r="B220" s="79"/>
      <c r="C220" s="79"/>
      <c r="D220" s="79"/>
      <c r="E220" s="79"/>
      <c r="F220" s="79"/>
      <c r="G220" s="80"/>
      <c r="H220" s="80"/>
      <c r="I220" s="80"/>
      <c r="K220" s="286"/>
    </row>
    <row r="221" spans="2:11" x14ac:dyDescent="0.25">
      <c r="B221" s="79"/>
      <c r="C221" s="79"/>
      <c r="D221" s="79"/>
      <c r="E221" s="79"/>
      <c r="F221" s="79"/>
      <c r="G221" s="80"/>
      <c r="H221" s="80"/>
      <c r="I221" s="80"/>
      <c r="K221" s="286"/>
    </row>
    <row r="222" spans="2:11" x14ac:dyDescent="0.25">
      <c r="B222" s="79"/>
      <c r="C222" s="79"/>
      <c r="D222" s="79"/>
      <c r="E222" s="79"/>
      <c r="F222" s="79"/>
      <c r="G222" s="80"/>
      <c r="H222" s="80"/>
      <c r="I222" s="80"/>
      <c r="K222" s="286"/>
    </row>
    <row r="223" spans="2:11" x14ac:dyDescent="0.25">
      <c r="B223" s="79"/>
      <c r="C223" s="79"/>
      <c r="D223" s="79"/>
      <c r="E223" s="79"/>
      <c r="F223" s="79"/>
      <c r="G223" s="80"/>
      <c r="H223" s="80"/>
      <c r="I223" s="80"/>
      <c r="K223" s="286"/>
    </row>
    <row r="224" spans="2:11" x14ac:dyDescent="0.25">
      <c r="B224" s="79"/>
      <c r="C224" s="79"/>
      <c r="D224" s="79"/>
      <c r="E224" s="79"/>
      <c r="F224" s="79"/>
      <c r="G224" s="80"/>
      <c r="H224" s="80"/>
      <c r="I224" s="80"/>
      <c r="K224" s="286"/>
    </row>
    <row r="225" spans="2:11" x14ac:dyDescent="0.25">
      <c r="B225" s="79"/>
      <c r="C225" s="79"/>
      <c r="D225" s="79"/>
      <c r="E225" s="79"/>
      <c r="F225" s="79"/>
      <c r="G225" s="80"/>
      <c r="H225" s="80"/>
      <c r="I225" s="80"/>
      <c r="K225" s="286"/>
    </row>
    <row r="226" spans="2:11" x14ac:dyDescent="0.25">
      <c r="B226" s="79"/>
      <c r="C226" s="79"/>
      <c r="D226" s="79"/>
      <c r="E226" s="79"/>
      <c r="F226" s="79"/>
      <c r="G226" s="80"/>
      <c r="H226" s="80"/>
      <c r="I226" s="80"/>
      <c r="K226" s="286"/>
    </row>
    <row r="227" spans="2:11" x14ac:dyDescent="0.25">
      <c r="B227" s="79"/>
      <c r="C227" s="79"/>
      <c r="D227" s="79"/>
      <c r="E227" s="79"/>
      <c r="F227" s="79"/>
      <c r="G227" s="80"/>
      <c r="H227" s="80"/>
      <c r="I227" s="80"/>
      <c r="K227" s="286"/>
    </row>
    <row r="228" spans="2:11" x14ac:dyDescent="0.25">
      <c r="B228" s="79"/>
      <c r="C228" s="79"/>
      <c r="D228" s="79"/>
      <c r="E228" s="79"/>
      <c r="F228" s="79"/>
      <c r="G228" s="80"/>
      <c r="H228" s="80"/>
      <c r="I228" s="80"/>
      <c r="K228" s="286"/>
    </row>
    <row r="229" spans="2:11" x14ac:dyDescent="0.25">
      <c r="B229" s="79"/>
      <c r="C229" s="79"/>
      <c r="D229" s="79"/>
      <c r="E229" s="79"/>
      <c r="F229" s="79"/>
      <c r="G229" s="80"/>
      <c r="H229" s="80"/>
      <c r="I229" s="80"/>
      <c r="K229" s="286"/>
    </row>
    <row r="230" spans="2:11" x14ac:dyDescent="0.25">
      <c r="B230" s="79"/>
      <c r="C230" s="79"/>
      <c r="D230" s="79"/>
      <c r="E230" s="79"/>
      <c r="F230" s="79"/>
      <c r="G230" s="80"/>
      <c r="H230" s="80"/>
      <c r="I230" s="80"/>
      <c r="K230" s="286"/>
    </row>
    <row r="231" spans="2:11" x14ac:dyDescent="0.25">
      <c r="B231" s="79"/>
      <c r="C231" s="79"/>
      <c r="D231" s="79"/>
      <c r="E231" s="79"/>
      <c r="F231" s="79"/>
      <c r="G231" s="80"/>
      <c r="H231" s="80"/>
      <c r="I231" s="80"/>
      <c r="K231" s="286"/>
    </row>
    <row r="232" spans="2:11" x14ac:dyDescent="0.25">
      <c r="B232" s="79"/>
      <c r="C232" s="79"/>
      <c r="D232" s="79"/>
      <c r="E232" s="79"/>
      <c r="F232" s="79"/>
      <c r="G232" s="80"/>
      <c r="H232" s="80"/>
      <c r="I232" s="80"/>
      <c r="K232" s="286"/>
    </row>
    <row r="233" spans="2:11" x14ac:dyDescent="0.25">
      <c r="B233" s="79"/>
      <c r="C233" s="79"/>
      <c r="D233" s="79"/>
      <c r="E233" s="79"/>
      <c r="F233" s="79"/>
      <c r="G233" s="80"/>
      <c r="H233" s="80"/>
      <c r="I233" s="80"/>
      <c r="K233" s="286"/>
    </row>
    <row r="234" spans="2:11" x14ac:dyDescent="0.25">
      <c r="B234" s="79"/>
      <c r="C234" s="79"/>
      <c r="D234" s="79"/>
      <c r="E234" s="79"/>
      <c r="F234" s="79"/>
      <c r="G234" s="80"/>
      <c r="H234" s="80"/>
      <c r="I234" s="80"/>
      <c r="K234" s="286"/>
    </row>
    <row r="235" spans="2:11" x14ac:dyDescent="0.25">
      <c r="B235" s="79"/>
      <c r="C235" s="79"/>
      <c r="D235" s="79"/>
      <c r="E235" s="79"/>
      <c r="F235" s="79"/>
      <c r="G235" s="80"/>
      <c r="H235" s="80"/>
      <c r="I235" s="80"/>
      <c r="K235" s="286"/>
    </row>
    <row r="236" spans="2:11" x14ac:dyDescent="0.25">
      <c r="B236" s="79"/>
      <c r="C236" s="79"/>
      <c r="D236" s="79"/>
      <c r="E236" s="79"/>
      <c r="F236" s="79"/>
      <c r="G236" s="80"/>
      <c r="H236" s="80"/>
      <c r="I236" s="80"/>
      <c r="K236" s="286"/>
    </row>
    <row r="237" spans="2:11" x14ac:dyDescent="0.25">
      <c r="B237" s="79"/>
      <c r="C237" s="79"/>
      <c r="D237" s="79"/>
      <c r="E237" s="79"/>
      <c r="F237" s="79"/>
      <c r="G237" s="80"/>
      <c r="H237" s="80"/>
      <c r="I237" s="80"/>
      <c r="K237" s="286"/>
    </row>
    <row r="238" spans="2:11" x14ac:dyDescent="0.25">
      <c r="B238" s="79"/>
      <c r="C238" s="79"/>
      <c r="D238" s="79"/>
      <c r="E238" s="79"/>
      <c r="F238" s="79"/>
      <c r="G238" s="80"/>
      <c r="H238" s="80"/>
      <c r="I238" s="80"/>
      <c r="K238" s="286"/>
    </row>
    <row r="239" spans="2:11" x14ac:dyDescent="0.25">
      <c r="B239" s="79"/>
      <c r="C239" s="79"/>
      <c r="D239" s="79"/>
      <c r="E239" s="79"/>
      <c r="F239" s="79"/>
      <c r="G239" s="80"/>
      <c r="H239" s="80"/>
      <c r="I239" s="80"/>
      <c r="K239" s="286"/>
    </row>
    <row r="240" spans="2:11" x14ac:dyDescent="0.25">
      <c r="B240" s="79"/>
      <c r="C240" s="79"/>
      <c r="D240" s="79"/>
      <c r="E240" s="79"/>
      <c r="F240" s="79"/>
      <c r="G240" s="80"/>
      <c r="H240" s="80"/>
      <c r="I240" s="80"/>
      <c r="K240" s="286"/>
    </row>
    <row r="241" spans="2:11" x14ac:dyDescent="0.25">
      <c r="B241" s="79"/>
      <c r="C241" s="79"/>
      <c r="D241" s="79"/>
      <c r="E241" s="79"/>
      <c r="F241" s="79"/>
      <c r="G241" s="80"/>
      <c r="H241" s="80"/>
      <c r="I241" s="80"/>
      <c r="K241" s="286"/>
    </row>
    <row r="242" spans="2:11" x14ac:dyDescent="0.25">
      <c r="B242" s="79"/>
      <c r="C242" s="79"/>
      <c r="D242" s="79"/>
      <c r="E242" s="79"/>
      <c r="F242" s="79"/>
      <c r="G242" s="80"/>
      <c r="H242" s="80"/>
      <c r="I242" s="80"/>
      <c r="K242" s="286"/>
    </row>
    <row r="243" spans="2:11" x14ac:dyDescent="0.25">
      <c r="B243" s="79"/>
      <c r="C243" s="79"/>
      <c r="D243" s="79"/>
      <c r="E243" s="79"/>
      <c r="F243" s="79"/>
      <c r="G243" s="80"/>
      <c r="H243" s="80"/>
      <c r="I243" s="80"/>
      <c r="K243" s="286"/>
    </row>
    <row r="244" spans="2:11" x14ac:dyDescent="0.25">
      <c r="B244" s="79"/>
      <c r="C244" s="79"/>
      <c r="D244" s="79"/>
      <c r="E244" s="79"/>
      <c r="F244" s="79"/>
      <c r="G244" s="80"/>
      <c r="H244" s="80"/>
      <c r="I244" s="80"/>
      <c r="K244" s="286"/>
    </row>
    <row r="245" spans="2:11" x14ac:dyDescent="0.25">
      <c r="B245" s="79"/>
      <c r="C245" s="79"/>
      <c r="D245" s="79"/>
      <c r="E245" s="79"/>
      <c r="F245" s="79"/>
      <c r="G245" s="80"/>
      <c r="H245" s="80"/>
      <c r="I245" s="80"/>
      <c r="K245" s="286"/>
    </row>
    <row r="246" spans="2:11" x14ac:dyDescent="0.25">
      <c r="B246" s="79"/>
      <c r="C246" s="79"/>
      <c r="D246" s="79"/>
      <c r="E246" s="79"/>
      <c r="F246" s="79"/>
      <c r="G246" s="80"/>
      <c r="H246" s="80"/>
      <c r="I246" s="80"/>
      <c r="K246" s="286"/>
    </row>
    <row r="247" spans="2:11" x14ac:dyDescent="0.25">
      <c r="B247" s="79"/>
      <c r="C247" s="79"/>
      <c r="D247" s="79"/>
      <c r="E247" s="79"/>
      <c r="F247" s="79"/>
      <c r="G247" s="80"/>
      <c r="H247" s="80"/>
      <c r="I247" s="80"/>
      <c r="K247" s="286"/>
    </row>
    <row r="248" spans="2:11" x14ac:dyDescent="0.25">
      <c r="B248" s="79"/>
      <c r="C248" s="79"/>
      <c r="D248" s="79"/>
      <c r="E248" s="79"/>
      <c r="F248" s="79"/>
      <c r="G248" s="80"/>
      <c r="H248" s="80"/>
      <c r="I248" s="80"/>
      <c r="K248" s="286"/>
    </row>
    <row r="249" spans="2:11" x14ac:dyDescent="0.25">
      <c r="B249" s="79"/>
      <c r="C249" s="79"/>
      <c r="D249" s="79"/>
      <c r="E249" s="79"/>
      <c r="F249" s="79"/>
      <c r="G249" s="80"/>
      <c r="H249" s="80"/>
      <c r="I249" s="80"/>
      <c r="K249" s="286"/>
    </row>
    <row r="250" spans="2:11" x14ac:dyDescent="0.25">
      <c r="B250" s="79"/>
      <c r="C250" s="79"/>
      <c r="D250" s="79"/>
      <c r="E250" s="79"/>
      <c r="F250" s="79"/>
      <c r="G250" s="80"/>
      <c r="H250" s="80"/>
      <c r="I250" s="80"/>
      <c r="K250" s="286"/>
    </row>
    <row r="251" spans="2:11" x14ac:dyDescent="0.25">
      <c r="B251" s="79"/>
      <c r="C251" s="79"/>
      <c r="D251" s="79"/>
      <c r="E251" s="79"/>
      <c r="F251" s="79"/>
      <c r="G251" s="80"/>
      <c r="H251" s="80"/>
      <c r="I251" s="80"/>
      <c r="K251" s="286"/>
    </row>
    <row r="252" spans="2:11" x14ac:dyDescent="0.25">
      <c r="B252" s="79"/>
      <c r="C252" s="79"/>
      <c r="D252" s="79"/>
      <c r="E252" s="79"/>
      <c r="F252" s="79"/>
      <c r="G252" s="80"/>
      <c r="H252" s="80"/>
      <c r="I252" s="80"/>
      <c r="K252" s="286"/>
    </row>
    <row r="253" spans="2:11" x14ac:dyDescent="0.25">
      <c r="B253" s="79"/>
      <c r="C253" s="79"/>
      <c r="D253" s="79"/>
      <c r="E253" s="79"/>
      <c r="F253" s="79"/>
      <c r="G253" s="80"/>
      <c r="H253" s="80"/>
      <c r="I253" s="80"/>
      <c r="K253" s="286"/>
    </row>
    <row r="254" spans="2:11" x14ac:dyDescent="0.25">
      <c r="B254" s="79"/>
      <c r="C254" s="79"/>
      <c r="D254" s="79"/>
      <c r="E254" s="79"/>
      <c r="F254" s="79"/>
      <c r="G254" s="80"/>
      <c r="H254" s="80"/>
      <c r="I254" s="80"/>
      <c r="K254" s="286"/>
    </row>
    <row r="255" spans="2:11" x14ac:dyDescent="0.25">
      <c r="B255" s="79"/>
      <c r="C255" s="79"/>
      <c r="D255" s="79"/>
      <c r="E255" s="79"/>
      <c r="F255" s="79"/>
      <c r="G255" s="80"/>
      <c r="H255" s="80"/>
      <c r="I255" s="80"/>
      <c r="K255" s="286"/>
    </row>
    <row r="256" spans="2:11" x14ac:dyDescent="0.25">
      <c r="B256" s="79"/>
      <c r="C256" s="79"/>
      <c r="D256" s="79"/>
      <c r="E256" s="79"/>
      <c r="F256" s="79"/>
      <c r="G256" s="80"/>
      <c r="H256" s="80"/>
      <c r="I256" s="80"/>
      <c r="K256" s="286"/>
    </row>
    <row r="257" spans="2:11" x14ac:dyDescent="0.25">
      <c r="B257" s="79"/>
      <c r="C257" s="79"/>
      <c r="D257" s="79"/>
      <c r="E257" s="79"/>
      <c r="F257" s="79"/>
      <c r="G257" s="80"/>
      <c r="H257" s="80"/>
      <c r="I257" s="80"/>
      <c r="K257" s="286"/>
    </row>
    <row r="258" spans="2:11" x14ac:dyDescent="0.25">
      <c r="B258" s="79"/>
      <c r="C258" s="79"/>
      <c r="D258" s="79"/>
      <c r="E258" s="79"/>
      <c r="F258" s="79"/>
      <c r="G258" s="80"/>
      <c r="H258" s="80"/>
      <c r="I258" s="80"/>
      <c r="K258" s="286"/>
    </row>
    <row r="259" spans="2:11" x14ac:dyDescent="0.25">
      <c r="B259" s="79"/>
      <c r="C259" s="79"/>
      <c r="D259" s="79"/>
      <c r="E259" s="79"/>
      <c r="F259" s="79"/>
      <c r="G259" s="80"/>
      <c r="H259" s="80"/>
      <c r="I259" s="80"/>
      <c r="K259" s="286"/>
    </row>
    <row r="260" spans="2:11" x14ac:dyDescent="0.25">
      <c r="B260" s="79"/>
      <c r="C260" s="79"/>
      <c r="D260" s="79"/>
      <c r="E260" s="79"/>
      <c r="F260" s="79"/>
      <c r="G260" s="80"/>
      <c r="H260" s="80"/>
      <c r="I260" s="80"/>
      <c r="K260" s="286"/>
    </row>
    <row r="261" spans="2:11" x14ac:dyDescent="0.25">
      <c r="B261" s="79"/>
      <c r="C261" s="79"/>
      <c r="D261" s="79"/>
      <c r="E261" s="79"/>
      <c r="F261" s="79"/>
      <c r="G261" s="80"/>
      <c r="H261" s="80"/>
      <c r="I261" s="80"/>
      <c r="K261" s="286"/>
    </row>
    <row r="262" spans="2:11" x14ac:dyDescent="0.25">
      <c r="B262" s="79"/>
      <c r="C262" s="79"/>
      <c r="D262" s="79"/>
      <c r="E262" s="79"/>
      <c r="F262" s="79"/>
      <c r="G262" s="80"/>
      <c r="H262" s="80"/>
      <c r="I262" s="80"/>
      <c r="K262" s="286"/>
    </row>
    <row r="263" spans="2:11" x14ac:dyDescent="0.25">
      <c r="B263" s="79"/>
      <c r="C263" s="79"/>
      <c r="D263" s="79"/>
      <c r="E263" s="79"/>
      <c r="F263" s="79"/>
      <c r="G263" s="80"/>
      <c r="H263" s="80"/>
      <c r="I263" s="80"/>
      <c r="K263" s="286"/>
    </row>
    <row r="264" spans="2:11" x14ac:dyDescent="0.25">
      <c r="B264" s="79"/>
      <c r="C264" s="79"/>
      <c r="D264" s="79"/>
      <c r="E264" s="79"/>
      <c r="F264" s="79"/>
      <c r="G264" s="80"/>
      <c r="H264" s="80"/>
      <c r="I264" s="80"/>
      <c r="K264" s="286"/>
    </row>
    <row r="265" spans="2:11" x14ac:dyDescent="0.25">
      <c r="B265" s="79"/>
      <c r="C265" s="79"/>
      <c r="D265" s="79"/>
      <c r="E265" s="79"/>
      <c r="F265" s="79"/>
      <c r="G265" s="80"/>
      <c r="H265" s="80"/>
      <c r="I265" s="80"/>
      <c r="K265" s="286"/>
    </row>
    <row r="266" spans="2:11" x14ac:dyDescent="0.25">
      <c r="B266" s="79"/>
      <c r="C266" s="79"/>
      <c r="D266" s="79"/>
      <c r="E266" s="79"/>
      <c r="F266" s="79"/>
      <c r="G266" s="80"/>
      <c r="H266" s="80"/>
      <c r="I266" s="80"/>
      <c r="K266" s="286"/>
    </row>
    <row r="267" spans="2:11" x14ac:dyDescent="0.25">
      <c r="B267" s="79"/>
      <c r="C267" s="79"/>
      <c r="D267" s="79"/>
      <c r="E267" s="79"/>
      <c r="F267" s="79"/>
      <c r="G267" s="80"/>
      <c r="H267" s="80"/>
      <c r="I267" s="80"/>
      <c r="K267" s="286"/>
    </row>
    <row r="268" spans="2:11" x14ac:dyDescent="0.25">
      <c r="B268" s="79"/>
      <c r="C268" s="79"/>
      <c r="D268" s="79"/>
      <c r="E268" s="79"/>
      <c r="F268" s="79"/>
      <c r="G268" s="80"/>
      <c r="H268" s="80"/>
      <c r="I268" s="80"/>
      <c r="K268" s="286"/>
    </row>
    <row r="269" spans="2:11" x14ac:dyDescent="0.25">
      <c r="B269" s="79"/>
      <c r="C269" s="79"/>
      <c r="D269" s="79"/>
      <c r="E269" s="79"/>
      <c r="F269" s="79"/>
      <c r="G269" s="80"/>
      <c r="H269" s="80"/>
      <c r="I269" s="80"/>
      <c r="K269" s="286"/>
    </row>
    <row r="270" spans="2:11" x14ac:dyDescent="0.25">
      <c r="B270" s="79"/>
      <c r="C270" s="79"/>
      <c r="D270" s="79"/>
      <c r="E270" s="79"/>
      <c r="F270" s="79"/>
      <c r="G270" s="80"/>
      <c r="H270" s="80"/>
      <c r="I270" s="80"/>
      <c r="K270" s="286"/>
    </row>
    <row r="271" spans="2:11" x14ac:dyDescent="0.25">
      <c r="B271" s="79"/>
      <c r="C271" s="79"/>
      <c r="D271" s="79"/>
      <c r="E271" s="79"/>
      <c r="F271" s="79"/>
      <c r="G271" s="80"/>
      <c r="H271" s="80"/>
      <c r="I271" s="80"/>
      <c r="K271" s="286"/>
    </row>
    <row r="272" spans="2:11" x14ac:dyDescent="0.25">
      <c r="B272" s="79"/>
      <c r="C272" s="79"/>
      <c r="D272" s="79"/>
      <c r="E272" s="79"/>
      <c r="F272" s="79"/>
      <c r="G272" s="80"/>
      <c r="H272" s="80"/>
      <c r="I272" s="80"/>
      <c r="K272" s="286"/>
    </row>
    <row r="273" spans="2:11" x14ac:dyDescent="0.25">
      <c r="B273" s="79"/>
      <c r="C273" s="79"/>
      <c r="D273" s="79"/>
      <c r="E273" s="79"/>
      <c r="F273" s="79"/>
      <c r="G273" s="80"/>
      <c r="H273" s="80"/>
      <c r="I273" s="80"/>
      <c r="K273" s="286"/>
    </row>
    <row r="274" spans="2:11" x14ac:dyDescent="0.25">
      <c r="B274" s="79"/>
      <c r="C274" s="79"/>
      <c r="D274" s="79"/>
      <c r="E274" s="79"/>
      <c r="F274" s="79"/>
      <c r="G274" s="80"/>
      <c r="H274" s="80"/>
      <c r="I274" s="80"/>
      <c r="K274" s="286"/>
    </row>
    <row r="275" spans="2:11" x14ac:dyDescent="0.25">
      <c r="B275" s="79"/>
      <c r="C275" s="79"/>
      <c r="D275" s="79"/>
      <c r="E275" s="79"/>
      <c r="F275" s="79"/>
      <c r="G275" s="80"/>
      <c r="H275" s="80"/>
      <c r="I275" s="80"/>
      <c r="K275" s="286"/>
    </row>
    <row r="276" spans="2:11" x14ac:dyDescent="0.25">
      <c r="B276" s="79"/>
      <c r="C276" s="79"/>
      <c r="D276" s="79"/>
      <c r="E276" s="79"/>
      <c r="F276" s="79"/>
      <c r="G276" s="80"/>
      <c r="H276" s="80"/>
      <c r="I276" s="80"/>
      <c r="K276" s="286"/>
    </row>
    <row r="277" spans="2:11" x14ac:dyDescent="0.25">
      <c r="B277" s="79"/>
      <c r="C277" s="79"/>
      <c r="D277" s="79"/>
      <c r="E277" s="79"/>
      <c r="F277" s="79"/>
      <c r="G277" s="80"/>
      <c r="H277" s="80"/>
      <c r="I277" s="80"/>
      <c r="K277" s="286"/>
    </row>
    <row r="278" spans="2:11" x14ac:dyDescent="0.25">
      <c r="B278" s="79"/>
      <c r="C278" s="79"/>
      <c r="D278" s="79"/>
      <c r="E278" s="79"/>
      <c r="F278" s="79"/>
      <c r="G278" s="80"/>
      <c r="H278" s="80"/>
      <c r="I278" s="80"/>
      <c r="K278" s="286"/>
    </row>
    <row r="279" spans="2:11" x14ac:dyDescent="0.25">
      <c r="B279" s="79"/>
      <c r="C279" s="79"/>
      <c r="D279" s="79"/>
      <c r="E279" s="79"/>
      <c r="F279" s="79"/>
      <c r="G279" s="80"/>
      <c r="H279" s="80"/>
      <c r="I279" s="80"/>
      <c r="K279" s="286"/>
    </row>
    <row r="280" spans="2:11" x14ac:dyDescent="0.25">
      <c r="B280" s="79"/>
      <c r="C280" s="79"/>
      <c r="D280" s="79"/>
      <c r="E280" s="79"/>
      <c r="F280" s="79"/>
      <c r="G280" s="80"/>
      <c r="H280" s="80"/>
      <c r="I280" s="80"/>
      <c r="K280" s="286"/>
    </row>
    <row r="281" spans="2:11" x14ac:dyDescent="0.25">
      <c r="B281" s="79"/>
      <c r="C281" s="79"/>
      <c r="D281" s="79"/>
      <c r="E281" s="79"/>
      <c r="F281" s="79"/>
      <c r="G281" s="80"/>
      <c r="H281" s="80"/>
      <c r="I281" s="80"/>
      <c r="K281" s="286"/>
    </row>
    <row r="282" spans="2:11" x14ac:dyDescent="0.25">
      <c r="B282" s="79"/>
      <c r="C282" s="79"/>
      <c r="D282" s="79"/>
      <c r="E282" s="79"/>
      <c r="F282" s="79"/>
      <c r="G282" s="80"/>
      <c r="H282" s="80"/>
      <c r="I282" s="80"/>
      <c r="K282" s="286"/>
    </row>
    <row r="283" spans="2:11" x14ac:dyDescent="0.25">
      <c r="B283" s="79"/>
      <c r="C283" s="79"/>
      <c r="D283" s="79"/>
      <c r="E283" s="79"/>
      <c r="F283" s="79"/>
      <c r="G283" s="80"/>
      <c r="H283" s="80"/>
      <c r="I283" s="80"/>
      <c r="K283" s="286"/>
    </row>
    <row r="284" spans="2:11" x14ac:dyDescent="0.25">
      <c r="B284" s="79"/>
      <c r="C284" s="79"/>
      <c r="D284" s="79"/>
      <c r="E284" s="79"/>
      <c r="F284" s="79"/>
      <c r="G284" s="80"/>
      <c r="H284" s="80"/>
      <c r="I284" s="80"/>
      <c r="K284" s="286"/>
    </row>
    <row r="285" spans="2:11" x14ac:dyDescent="0.25">
      <c r="B285" s="79"/>
      <c r="C285" s="79"/>
      <c r="D285" s="79"/>
      <c r="E285" s="79"/>
      <c r="F285" s="79"/>
      <c r="G285" s="80"/>
      <c r="H285" s="80"/>
      <c r="I285" s="80"/>
      <c r="K285" s="286"/>
    </row>
    <row r="286" spans="2:11" x14ac:dyDescent="0.25">
      <c r="B286" s="79"/>
      <c r="C286" s="79"/>
      <c r="D286" s="79"/>
      <c r="E286" s="79"/>
      <c r="F286" s="79"/>
      <c r="G286" s="80"/>
      <c r="H286" s="80"/>
      <c r="I286" s="80"/>
      <c r="K286" s="286"/>
    </row>
    <row r="287" spans="2:11" x14ac:dyDescent="0.25">
      <c r="B287" s="79"/>
      <c r="C287" s="79"/>
      <c r="D287" s="79"/>
      <c r="E287" s="79"/>
      <c r="F287" s="79"/>
      <c r="G287" s="80"/>
      <c r="H287" s="80"/>
      <c r="I287" s="80"/>
      <c r="K287" s="286"/>
    </row>
    <row r="288" spans="2:11" x14ac:dyDescent="0.25">
      <c r="B288" s="79"/>
      <c r="C288" s="79"/>
      <c r="D288" s="79"/>
      <c r="E288" s="79"/>
      <c r="F288" s="79"/>
      <c r="G288" s="80"/>
      <c r="H288" s="80"/>
      <c r="I288" s="80"/>
      <c r="K288" s="286"/>
    </row>
    <row r="289" spans="2:11" x14ac:dyDescent="0.25">
      <c r="B289" s="79"/>
      <c r="C289" s="79"/>
      <c r="D289" s="79"/>
      <c r="E289" s="79"/>
      <c r="F289" s="79"/>
      <c r="G289" s="80"/>
      <c r="H289" s="80"/>
      <c r="I289" s="80"/>
      <c r="K289" s="286"/>
    </row>
    <row r="290" spans="2:11" x14ac:dyDescent="0.25">
      <c r="B290" s="79"/>
      <c r="C290" s="79"/>
      <c r="D290" s="79"/>
      <c r="E290" s="79"/>
      <c r="F290" s="79"/>
      <c r="G290" s="80"/>
      <c r="H290" s="80"/>
      <c r="I290" s="80"/>
      <c r="K290" s="286"/>
    </row>
    <row r="291" spans="2:11" x14ac:dyDescent="0.25">
      <c r="B291" s="79"/>
      <c r="C291" s="79"/>
      <c r="D291" s="79"/>
      <c r="E291" s="79"/>
      <c r="F291" s="79"/>
      <c r="G291" s="80"/>
      <c r="H291" s="80"/>
      <c r="I291" s="80"/>
      <c r="K291" s="286"/>
    </row>
    <row r="292" spans="2:11" x14ac:dyDescent="0.25">
      <c r="B292" s="79"/>
      <c r="C292" s="79"/>
      <c r="D292" s="79"/>
      <c r="E292" s="79"/>
      <c r="F292" s="79"/>
      <c r="G292" s="80"/>
      <c r="H292" s="80"/>
      <c r="I292" s="80"/>
      <c r="K292" s="286"/>
    </row>
    <row r="293" spans="2:11" x14ac:dyDescent="0.25">
      <c r="B293" s="79"/>
      <c r="C293" s="79"/>
      <c r="D293" s="79"/>
      <c r="E293" s="79"/>
      <c r="F293" s="79"/>
      <c r="G293" s="80"/>
      <c r="H293" s="80"/>
      <c r="I293" s="80"/>
      <c r="K293" s="286"/>
    </row>
    <row r="294" spans="2:11" x14ac:dyDescent="0.25">
      <c r="B294" s="79"/>
      <c r="C294" s="79"/>
      <c r="D294" s="79"/>
      <c r="E294" s="79"/>
      <c r="F294" s="79"/>
      <c r="G294" s="80"/>
      <c r="H294" s="80"/>
      <c r="I294" s="80"/>
      <c r="K294" s="286"/>
    </row>
    <row r="295" spans="2:11" x14ac:dyDescent="0.25">
      <c r="B295" s="79"/>
      <c r="C295" s="79"/>
      <c r="D295" s="79"/>
      <c r="E295" s="79"/>
      <c r="F295" s="79"/>
      <c r="G295" s="80"/>
      <c r="H295" s="80"/>
      <c r="I295" s="80"/>
      <c r="K295" s="286"/>
    </row>
    <row r="296" spans="2:11" x14ac:dyDescent="0.25">
      <c r="B296" s="79"/>
      <c r="C296" s="79"/>
      <c r="D296" s="79"/>
      <c r="E296" s="79"/>
      <c r="F296" s="79"/>
      <c r="G296" s="80"/>
      <c r="H296" s="80"/>
      <c r="I296" s="80"/>
      <c r="K296" s="286"/>
    </row>
    <row r="297" spans="2:11" x14ac:dyDescent="0.25">
      <c r="B297" s="79"/>
      <c r="C297" s="79"/>
      <c r="D297" s="79"/>
      <c r="E297" s="79"/>
      <c r="F297" s="79"/>
      <c r="G297" s="80"/>
      <c r="H297" s="80"/>
      <c r="I297" s="80"/>
      <c r="K297" s="286"/>
    </row>
    <row r="298" spans="2:11" x14ac:dyDescent="0.25">
      <c r="B298" s="79"/>
      <c r="C298" s="79"/>
      <c r="D298" s="79"/>
      <c r="E298" s="79"/>
      <c r="F298" s="79"/>
      <c r="G298" s="80"/>
      <c r="H298" s="80"/>
      <c r="I298" s="80"/>
      <c r="K298" s="286"/>
    </row>
    <row r="299" spans="2:11" x14ac:dyDescent="0.25">
      <c r="B299" s="79"/>
      <c r="C299" s="79"/>
      <c r="D299" s="79"/>
      <c r="E299" s="79"/>
      <c r="F299" s="79"/>
      <c r="G299" s="80"/>
      <c r="H299" s="80"/>
      <c r="I299" s="80"/>
      <c r="K299" s="286"/>
    </row>
    <row r="300" spans="2:11" x14ac:dyDescent="0.25">
      <c r="B300" s="79"/>
      <c r="C300" s="79"/>
      <c r="D300" s="79"/>
      <c r="E300" s="79"/>
      <c r="F300" s="79"/>
      <c r="G300" s="80"/>
      <c r="H300" s="80"/>
      <c r="I300" s="80"/>
      <c r="K300" s="286"/>
    </row>
    <row r="301" spans="2:11" x14ac:dyDescent="0.25">
      <c r="B301" s="79"/>
      <c r="C301" s="79"/>
      <c r="D301" s="79"/>
      <c r="E301" s="79"/>
      <c r="F301" s="79"/>
      <c r="G301" s="80"/>
      <c r="H301" s="80"/>
      <c r="I301" s="80"/>
      <c r="K301" s="286"/>
    </row>
    <row r="302" spans="2:11" x14ac:dyDescent="0.25">
      <c r="B302" s="79"/>
      <c r="C302" s="79"/>
      <c r="D302" s="79"/>
      <c r="E302" s="79"/>
      <c r="F302" s="79"/>
      <c r="G302" s="80"/>
      <c r="H302" s="80"/>
      <c r="I302" s="80"/>
      <c r="K302" s="286"/>
    </row>
    <row r="303" spans="2:11" x14ac:dyDescent="0.25">
      <c r="B303" s="79"/>
      <c r="C303" s="79"/>
      <c r="D303" s="79"/>
      <c r="E303" s="79"/>
      <c r="F303" s="79"/>
      <c r="G303" s="80"/>
      <c r="H303" s="80"/>
      <c r="I303" s="80"/>
      <c r="K303" s="286"/>
    </row>
    <row r="304" spans="2:11" x14ac:dyDescent="0.25">
      <c r="B304" s="79"/>
      <c r="C304" s="79"/>
      <c r="D304" s="79"/>
      <c r="E304" s="79"/>
      <c r="F304" s="79"/>
      <c r="G304" s="80"/>
      <c r="H304" s="80"/>
      <c r="I304" s="80"/>
      <c r="K304" s="286"/>
    </row>
    <row r="305" spans="2:11" x14ac:dyDescent="0.25">
      <c r="B305" s="79"/>
      <c r="C305" s="79"/>
      <c r="D305" s="79"/>
      <c r="E305" s="79"/>
      <c r="F305" s="79"/>
      <c r="G305" s="80"/>
      <c r="H305" s="80"/>
      <c r="I305" s="80"/>
      <c r="K305" s="286"/>
    </row>
    <row r="306" spans="2:11" x14ac:dyDescent="0.25">
      <c r="B306" s="79"/>
      <c r="C306" s="79"/>
      <c r="D306" s="79"/>
      <c r="E306" s="79"/>
      <c r="F306" s="79"/>
      <c r="G306" s="80"/>
      <c r="H306" s="80"/>
      <c r="I306" s="80"/>
      <c r="K306" s="286"/>
    </row>
    <row r="307" spans="2:11" x14ac:dyDescent="0.25">
      <c r="B307" s="79"/>
      <c r="C307" s="79"/>
      <c r="D307" s="79"/>
      <c r="E307" s="79"/>
      <c r="F307" s="79"/>
      <c r="G307" s="80"/>
      <c r="H307" s="80"/>
      <c r="I307" s="80"/>
      <c r="K307" s="286"/>
    </row>
    <row r="308" spans="2:11" x14ac:dyDescent="0.25">
      <c r="B308" s="79"/>
      <c r="C308" s="79"/>
      <c r="D308" s="79"/>
      <c r="E308" s="79"/>
      <c r="F308" s="79"/>
      <c r="G308" s="80"/>
      <c r="H308" s="80"/>
      <c r="I308" s="80"/>
      <c r="K308" s="286"/>
    </row>
    <row r="309" spans="2:11" x14ac:dyDescent="0.25">
      <c r="B309" s="79"/>
      <c r="C309" s="79"/>
      <c r="D309" s="79"/>
      <c r="E309" s="79"/>
      <c r="F309" s="79"/>
      <c r="G309" s="80"/>
      <c r="H309" s="80"/>
      <c r="I309" s="80"/>
      <c r="K309" s="286"/>
    </row>
    <row r="310" spans="2:11" x14ac:dyDescent="0.25">
      <c r="B310" s="79"/>
      <c r="C310" s="79"/>
      <c r="D310" s="79"/>
      <c r="E310" s="79"/>
      <c r="F310" s="79"/>
      <c r="G310" s="80"/>
      <c r="H310" s="80"/>
      <c r="I310" s="80"/>
      <c r="K310" s="286"/>
    </row>
    <row r="311" spans="2:11" x14ac:dyDescent="0.25">
      <c r="B311" s="79"/>
      <c r="C311" s="79"/>
      <c r="D311" s="79"/>
      <c r="E311" s="79"/>
      <c r="F311" s="79"/>
      <c r="G311" s="80"/>
      <c r="H311" s="80"/>
      <c r="I311" s="80"/>
      <c r="K311" s="286"/>
    </row>
    <row r="312" spans="2:11" x14ac:dyDescent="0.25">
      <c r="B312" s="79"/>
      <c r="C312" s="79"/>
      <c r="D312" s="79"/>
      <c r="E312" s="79"/>
      <c r="F312" s="79"/>
      <c r="G312" s="80"/>
      <c r="H312" s="80"/>
      <c r="I312" s="80"/>
      <c r="K312" s="286"/>
    </row>
    <row r="313" spans="2:11" x14ac:dyDescent="0.25">
      <c r="B313" s="79"/>
      <c r="C313" s="79"/>
      <c r="D313" s="79"/>
      <c r="E313" s="79"/>
      <c r="F313" s="79"/>
      <c r="G313" s="80"/>
      <c r="H313" s="80"/>
      <c r="I313" s="80"/>
      <c r="K313" s="286"/>
    </row>
    <row r="314" spans="2:11" x14ac:dyDescent="0.25">
      <c r="B314" s="79"/>
      <c r="C314" s="79"/>
      <c r="D314" s="79"/>
      <c r="E314" s="79"/>
      <c r="F314" s="79"/>
      <c r="G314" s="80"/>
      <c r="H314" s="80"/>
      <c r="I314" s="80"/>
      <c r="K314" s="286"/>
    </row>
    <row r="315" spans="2:11" x14ac:dyDescent="0.25">
      <c r="B315" s="79"/>
      <c r="C315" s="79"/>
      <c r="D315" s="79"/>
      <c r="E315" s="79"/>
      <c r="F315" s="79"/>
      <c r="G315" s="80"/>
      <c r="H315" s="80"/>
      <c r="I315" s="80"/>
      <c r="K315" s="286"/>
    </row>
    <row r="316" spans="2:11" x14ac:dyDescent="0.25">
      <c r="B316" s="79"/>
      <c r="C316" s="79"/>
      <c r="D316" s="79"/>
      <c r="E316" s="79"/>
      <c r="F316" s="79"/>
      <c r="G316" s="80"/>
      <c r="H316" s="80"/>
      <c r="I316" s="80"/>
      <c r="K316" s="286"/>
    </row>
    <row r="317" spans="2:11" x14ac:dyDescent="0.25">
      <c r="B317" s="79"/>
      <c r="C317" s="79"/>
      <c r="D317" s="79"/>
      <c r="E317" s="79"/>
      <c r="F317" s="79"/>
      <c r="G317" s="80"/>
      <c r="H317" s="80"/>
      <c r="I317" s="80"/>
      <c r="K317" s="286"/>
    </row>
    <row r="318" spans="2:11" x14ac:dyDescent="0.25">
      <c r="B318" s="79"/>
      <c r="C318" s="79"/>
      <c r="D318" s="79"/>
      <c r="E318" s="79"/>
      <c r="F318" s="79"/>
      <c r="G318" s="80"/>
      <c r="H318" s="80"/>
      <c r="I318" s="80"/>
      <c r="K318" s="286"/>
    </row>
    <row r="319" spans="2:11" x14ac:dyDescent="0.25">
      <c r="B319" s="79"/>
      <c r="C319" s="79"/>
      <c r="D319" s="79"/>
      <c r="E319" s="79"/>
      <c r="F319" s="79"/>
      <c r="G319" s="80"/>
      <c r="H319" s="80"/>
      <c r="I319" s="80"/>
      <c r="K319" s="286"/>
    </row>
    <row r="320" spans="2:11" x14ac:dyDescent="0.25">
      <c r="B320" s="79"/>
      <c r="C320" s="79"/>
      <c r="D320" s="79"/>
      <c r="E320" s="79"/>
      <c r="F320" s="79"/>
      <c r="G320" s="80"/>
      <c r="H320" s="80"/>
      <c r="I320" s="80"/>
      <c r="K320" s="286"/>
    </row>
    <row r="321" spans="2:11" x14ac:dyDescent="0.25">
      <c r="B321" s="79"/>
      <c r="C321" s="79"/>
      <c r="D321" s="79"/>
      <c r="E321" s="79"/>
      <c r="F321" s="79"/>
      <c r="G321" s="80"/>
      <c r="H321" s="80"/>
      <c r="I321" s="80"/>
      <c r="K321" s="286"/>
    </row>
    <row r="322" spans="2:11" x14ac:dyDescent="0.25">
      <c r="B322" s="79"/>
      <c r="C322" s="79"/>
      <c r="D322" s="79"/>
      <c r="E322" s="79"/>
      <c r="F322" s="79"/>
      <c r="G322" s="80"/>
      <c r="H322" s="80"/>
      <c r="I322" s="80"/>
      <c r="K322" s="286"/>
    </row>
    <row r="323" spans="2:11" x14ac:dyDescent="0.25">
      <c r="B323" s="79"/>
      <c r="C323" s="79"/>
      <c r="D323" s="79"/>
      <c r="E323" s="79"/>
      <c r="F323" s="79"/>
      <c r="G323" s="80"/>
      <c r="H323" s="80"/>
      <c r="I323" s="80"/>
      <c r="K323" s="286"/>
    </row>
    <row r="324" spans="2:11" x14ac:dyDescent="0.25">
      <c r="B324" s="79"/>
      <c r="C324" s="79"/>
      <c r="D324" s="79"/>
      <c r="E324" s="79"/>
      <c r="F324" s="79"/>
      <c r="G324" s="80"/>
      <c r="H324" s="80"/>
      <c r="I324" s="80"/>
      <c r="K324" s="286"/>
    </row>
    <row r="325" spans="2:11" x14ac:dyDescent="0.25">
      <c r="B325" s="79"/>
      <c r="C325" s="79"/>
      <c r="D325" s="79"/>
      <c r="E325" s="79"/>
      <c r="F325" s="79"/>
      <c r="G325" s="80"/>
      <c r="H325" s="80"/>
      <c r="I325" s="80"/>
      <c r="K325" s="286"/>
    </row>
    <row r="326" spans="2:11" x14ac:dyDescent="0.25">
      <c r="B326" s="79"/>
      <c r="C326" s="79"/>
      <c r="D326" s="79"/>
      <c r="E326" s="79"/>
      <c r="F326" s="79"/>
      <c r="G326" s="80"/>
      <c r="H326" s="80"/>
      <c r="I326" s="80"/>
      <c r="K326" s="286"/>
    </row>
    <row r="327" spans="2:11" x14ac:dyDescent="0.25">
      <c r="B327" s="79"/>
      <c r="C327" s="79"/>
      <c r="D327" s="79"/>
      <c r="E327" s="79"/>
      <c r="F327" s="79"/>
      <c r="G327" s="80"/>
      <c r="H327" s="80"/>
      <c r="I327" s="80"/>
      <c r="K327" s="286"/>
    </row>
    <row r="328" spans="2:11" x14ac:dyDescent="0.25">
      <c r="B328" s="79"/>
      <c r="C328" s="79"/>
      <c r="D328" s="79"/>
      <c r="E328" s="79"/>
      <c r="F328" s="79"/>
      <c r="G328" s="80"/>
      <c r="H328" s="80"/>
      <c r="I328" s="80"/>
      <c r="K328" s="286"/>
    </row>
    <row r="329" spans="2:11" x14ac:dyDescent="0.25">
      <c r="B329" s="79"/>
      <c r="C329" s="79"/>
      <c r="D329" s="79"/>
      <c r="E329" s="79"/>
      <c r="F329" s="79"/>
      <c r="G329" s="80"/>
      <c r="H329" s="80"/>
      <c r="I329" s="80"/>
      <c r="K329" s="286"/>
    </row>
    <row r="330" spans="2:11" x14ac:dyDescent="0.25">
      <c r="B330" s="79"/>
      <c r="C330" s="79"/>
      <c r="D330" s="79"/>
      <c r="E330" s="79"/>
      <c r="F330" s="79"/>
      <c r="G330" s="80"/>
      <c r="H330" s="80"/>
      <c r="I330" s="80"/>
      <c r="K330" s="286"/>
    </row>
    <row r="331" spans="2:11" x14ac:dyDescent="0.25">
      <c r="B331" s="79"/>
      <c r="C331" s="79"/>
      <c r="D331" s="79"/>
      <c r="E331" s="79"/>
      <c r="F331" s="79"/>
      <c r="G331" s="80"/>
      <c r="H331" s="80"/>
      <c r="I331" s="80"/>
      <c r="K331" s="286"/>
    </row>
    <row r="332" spans="2:11" x14ac:dyDescent="0.25">
      <c r="B332" s="79"/>
      <c r="C332" s="79"/>
      <c r="D332" s="79"/>
      <c r="E332" s="79"/>
      <c r="F332" s="79"/>
      <c r="G332" s="80"/>
      <c r="H332" s="80"/>
      <c r="I332" s="80"/>
      <c r="K332" s="286"/>
    </row>
    <row r="333" spans="2:11" x14ac:dyDescent="0.25">
      <c r="B333" s="79"/>
      <c r="C333" s="79"/>
      <c r="D333" s="79"/>
      <c r="E333" s="79"/>
      <c r="F333" s="79"/>
      <c r="G333" s="80"/>
      <c r="H333" s="80"/>
      <c r="I333" s="80"/>
      <c r="K333" s="286"/>
    </row>
    <row r="334" spans="2:11" x14ac:dyDescent="0.25">
      <c r="B334" s="79"/>
      <c r="C334" s="79"/>
      <c r="D334" s="79"/>
      <c r="E334" s="79"/>
      <c r="F334" s="79"/>
      <c r="G334" s="80"/>
      <c r="H334" s="80"/>
      <c r="I334" s="80"/>
      <c r="K334" s="286"/>
    </row>
    <row r="335" spans="2:11" x14ac:dyDescent="0.25">
      <c r="B335" s="79"/>
      <c r="C335" s="79"/>
      <c r="D335" s="79"/>
      <c r="E335" s="79"/>
      <c r="F335" s="79"/>
      <c r="G335" s="80"/>
      <c r="H335" s="80"/>
      <c r="I335" s="80"/>
      <c r="K335" s="286"/>
    </row>
    <row r="336" spans="2:11" x14ac:dyDescent="0.25">
      <c r="B336" s="79"/>
      <c r="C336" s="79"/>
      <c r="D336" s="79"/>
      <c r="E336" s="79"/>
      <c r="F336" s="79"/>
      <c r="G336" s="80"/>
      <c r="H336" s="80"/>
      <c r="I336" s="80"/>
      <c r="K336" s="286"/>
    </row>
    <row r="337" spans="2:11" x14ac:dyDescent="0.25">
      <c r="B337" s="79"/>
      <c r="C337" s="79"/>
      <c r="D337" s="79"/>
      <c r="E337" s="79"/>
      <c r="F337" s="79"/>
      <c r="G337" s="80"/>
      <c r="H337" s="80"/>
      <c r="I337" s="80"/>
      <c r="K337" s="286"/>
    </row>
    <row r="338" spans="2:11" x14ac:dyDescent="0.25">
      <c r="B338" s="79"/>
      <c r="C338" s="79"/>
      <c r="D338" s="79"/>
      <c r="E338" s="79"/>
      <c r="F338" s="79"/>
      <c r="G338" s="80"/>
      <c r="H338" s="80"/>
      <c r="I338" s="80"/>
      <c r="K338" s="286"/>
    </row>
    <row r="339" spans="2:11" x14ac:dyDescent="0.25">
      <c r="B339" s="79"/>
      <c r="C339" s="79"/>
      <c r="D339" s="79"/>
      <c r="E339" s="79"/>
      <c r="F339" s="79"/>
      <c r="G339" s="80"/>
      <c r="H339" s="80"/>
      <c r="I339" s="80"/>
      <c r="K339" s="286"/>
    </row>
    <row r="340" spans="2:11" x14ac:dyDescent="0.25">
      <c r="B340" s="79"/>
      <c r="C340" s="79"/>
      <c r="D340" s="79"/>
      <c r="E340" s="79"/>
      <c r="F340" s="79"/>
      <c r="G340" s="80"/>
      <c r="H340" s="80"/>
      <c r="I340" s="80"/>
      <c r="K340" s="286"/>
    </row>
    <row r="341" spans="2:11" x14ac:dyDescent="0.25">
      <c r="B341" s="79"/>
      <c r="C341" s="79"/>
      <c r="D341" s="79"/>
      <c r="E341" s="79"/>
      <c r="F341" s="79"/>
      <c r="G341" s="80"/>
      <c r="H341" s="80"/>
      <c r="I341" s="80"/>
      <c r="K341" s="286"/>
    </row>
    <row r="342" spans="2:11" x14ac:dyDescent="0.25">
      <c r="B342" s="79"/>
      <c r="C342" s="79"/>
      <c r="D342" s="79"/>
      <c r="E342" s="79"/>
      <c r="F342" s="79"/>
      <c r="G342" s="80"/>
      <c r="H342" s="80"/>
      <c r="I342" s="80"/>
      <c r="K342" s="286"/>
    </row>
    <row r="343" spans="2:11" x14ac:dyDescent="0.25">
      <c r="B343" s="79"/>
      <c r="C343" s="79"/>
      <c r="D343" s="79"/>
      <c r="E343" s="79"/>
      <c r="F343" s="79"/>
      <c r="G343" s="80"/>
      <c r="H343" s="80"/>
      <c r="I343" s="80"/>
      <c r="K343" s="286"/>
    </row>
    <row r="344" spans="2:11" x14ac:dyDescent="0.25">
      <c r="B344" s="79"/>
      <c r="C344" s="79"/>
      <c r="D344" s="79"/>
      <c r="E344" s="79"/>
      <c r="F344" s="79"/>
      <c r="G344" s="80"/>
      <c r="H344" s="80"/>
      <c r="I344" s="80"/>
      <c r="K344" s="286"/>
    </row>
    <row r="345" spans="2:11" x14ac:dyDescent="0.25">
      <c r="B345" s="79"/>
      <c r="C345" s="79"/>
      <c r="D345" s="79"/>
      <c r="E345" s="79"/>
      <c r="F345" s="79"/>
      <c r="G345" s="80"/>
      <c r="H345" s="80"/>
      <c r="I345" s="80"/>
      <c r="K345" s="286"/>
    </row>
    <row r="346" spans="2:11" x14ac:dyDescent="0.25">
      <c r="B346" s="79"/>
      <c r="C346" s="79"/>
      <c r="D346" s="79"/>
      <c r="E346" s="79"/>
      <c r="F346" s="79"/>
      <c r="G346" s="80"/>
      <c r="H346" s="80"/>
      <c r="I346" s="80"/>
      <c r="K346" s="286"/>
    </row>
    <row r="347" spans="2:11" x14ac:dyDescent="0.25">
      <c r="B347" s="79"/>
      <c r="C347" s="79"/>
      <c r="D347" s="79"/>
      <c r="E347" s="79"/>
      <c r="F347" s="79"/>
      <c r="G347" s="80"/>
      <c r="H347" s="80"/>
      <c r="I347" s="80"/>
      <c r="K347" s="286"/>
    </row>
    <row r="348" spans="2:11" x14ac:dyDescent="0.25">
      <c r="B348" s="79"/>
      <c r="C348" s="79"/>
      <c r="D348" s="79"/>
      <c r="E348" s="79"/>
      <c r="F348" s="79"/>
      <c r="G348" s="80"/>
      <c r="H348" s="80"/>
      <c r="I348" s="80"/>
      <c r="K348" s="286"/>
    </row>
    <row r="349" spans="2:11" x14ac:dyDescent="0.25">
      <c r="B349" s="79"/>
      <c r="C349" s="79"/>
      <c r="D349" s="79"/>
      <c r="E349" s="79"/>
      <c r="F349" s="79"/>
      <c r="G349" s="80"/>
      <c r="H349" s="80"/>
      <c r="I349" s="80"/>
      <c r="K349" s="286"/>
    </row>
    <row r="350" spans="2:11" x14ac:dyDescent="0.25">
      <c r="B350" s="79"/>
      <c r="C350" s="79"/>
      <c r="D350" s="79"/>
      <c r="E350" s="79"/>
      <c r="F350" s="79"/>
      <c r="G350" s="80"/>
      <c r="H350" s="80"/>
      <c r="I350" s="80"/>
      <c r="K350" s="286"/>
    </row>
    <row r="351" spans="2:11" x14ac:dyDescent="0.25">
      <c r="B351" s="79"/>
      <c r="C351" s="79"/>
      <c r="D351" s="79"/>
      <c r="E351" s="79"/>
      <c r="F351" s="79"/>
      <c r="G351" s="80"/>
      <c r="H351" s="80"/>
      <c r="I351" s="80"/>
      <c r="K351" s="286"/>
    </row>
    <row r="352" spans="2:11" x14ac:dyDescent="0.25">
      <c r="B352" s="79"/>
      <c r="C352" s="79"/>
      <c r="D352" s="79"/>
      <c r="E352" s="79"/>
      <c r="F352" s="79"/>
      <c r="G352" s="80"/>
      <c r="H352" s="80"/>
      <c r="I352" s="80"/>
      <c r="K352" s="286"/>
    </row>
    <row r="353" spans="2:11" x14ac:dyDescent="0.25">
      <c r="B353" s="79"/>
      <c r="C353" s="79"/>
      <c r="D353" s="79"/>
      <c r="E353" s="79"/>
      <c r="F353" s="79"/>
      <c r="G353" s="80"/>
      <c r="H353" s="80"/>
      <c r="I353" s="80"/>
      <c r="K353" s="286"/>
    </row>
    <row r="354" spans="2:11" x14ac:dyDescent="0.25">
      <c r="B354" s="79"/>
      <c r="C354" s="79"/>
      <c r="D354" s="79"/>
      <c r="E354" s="79"/>
      <c r="F354" s="79"/>
      <c r="G354" s="80"/>
      <c r="H354" s="80"/>
      <c r="I354" s="80"/>
      <c r="K354" s="286"/>
    </row>
    <row r="355" spans="2:11" x14ac:dyDescent="0.25">
      <c r="B355" s="79"/>
      <c r="C355" s="79"/>
      <c r="D355" s="79"/>
      <c r="E355" s="79"/>
      <c r="F355" s="79"/>
      <c r="G355" s="80"/>
      <c r="H355" s="80"/>
      <c r="I355" s="80"/>
      <c r="K355" s="286"/>
    </row>
    <row r="356" spans="2:11" x14ac:dyDescent="0.25">
      <c r="B356" s="79"/>
      <c r="C356" s="79"/>
      <c r="D356" s="79"/>
      <c r="E356" s="79"/>
      <c r="F356" s="79"/>
      <c r="G356" s="80"/>
      <c r="H356" s="80"/>
      <c r="I356" s="80"/>
      <c r="K356" s="286"/>
    </row>
    <row r="357" spans="2:11" x14ac:dyDescent="0.25">
      <c r="B357" s="79"/>
      <c r="C357" s="79"/>
      <c r="D357" s="79"/>
      <c r="E357" s="79"/>
      <c r="F357" s="79"/>
      <c r="G357" s="80"/>
      <c r="H357" s="80"/>
      <c r="I357" s="80"/>
      <c r="K357" s="286"/>
    </row>
    <row r="358" spans="2:11" x14ac:dyDescent="0.25">
      <c r="B358" s="79"/>
      <c r="C358" s="79"/>
      <c r="D358" s="79"/>
      <c r="E358" s="79"/>
      <c r="F358" s="79"/>
      <c r="G358" s="80"/>
      <c r="H358" s="80"/>
      <c r="I358" s="80"/>
      <c r="K358" s="286"/>
    </row>
    <row r="359" spans="2:11" x14ac:dyDescent="0.25">
      <c r="B359" s="79"/>
      <c r="C359" s="79"/>
      <c r="D359" s="79"/>
      <c r="E359" s="79"/>
      <c r="F359" s="79"/>
      <c r="G359" s="80"/>
      <c r="H359" s="80"/>
      <c r="I359" s="80"/>
      <c r="K359" s="286"/>
    </row>
    <row r="360" spans="2:11" x14ac:dyDescent="0.25">
      <c r="B360" s="79"/>
      <c r="C360" s="79"/>
      <c r="D360" s="79"/>
      <c r="E360" s="79"/>
      <c r="F360" s="79"/>
      <c r="G360" s="80"/>
      <c r="H360" s="80"/>
      <c r="I360" s="80"/>
      <c r="K360" s="286"/>
    </row>
    <row r="361" spans="2:11" x14ac:dyDescent="0.25">
      <c r="B361" s="79"/>
      <c r="C361" s="79"/>
      <c r="D361" s="79"/>
      <c r="E361" s="79"/>
      <c r="F361" s="79"/>
      <c r="G361" s="80"/>
      <c r="H361" s="80"/>
      <c r="I361" s="80"/>
      <c r="K361" s="286"/>
    </row>
    <row r="362" spans="2:11" x14ac:dyDescent="0.25">
      <c r="B362" s="79"/>
      <c r="C362" s="79"/>
      <c r="D362" s="79"/>
      <c r="E362" s="79"/>
      <c r="F362" s="79"/>
      <c r="G362" s="80"/>
      <c r="H362" s="80"/>
      <c r="I362" s="80"/>
      <c r="K362" s="286"/>
    </row>
    <row r="363" spans="2:11" x14ac:dyDescent="0.25">
      <c r="B363" s="79"/>
      <c r="C363" s="79"/>
      <c r="D363" s="79"/>
      <c r="E363" s="79"/>
      <c r="F363" s="79"/>
      <c r="G363" s="80"/>
      <c r="H363" s="80"/>
      <c r="I363" s="80"/>
      <c r="K363" s="286"/>
    </row>
    <row r="364" spans="2:11" x14ac:dyDescent="0.25">
      <c r="B364" s="79"/>
      <c r="C364" s="79"/>
      <c r="D364" s="79"/>
      <c r="E364" s="79"/>
      <c r="F364" s="79"/>
      <c r="G364" s="80"/>
      <c r="H364" s="80"/>
      <c r="I364" s="80"/>
      <c r="K364" s="286"/>
    </row>
    <row r="365" spans="2:11" x14ac:dyDescent="0.25">
      <c r="B365" s="79"/>
      <c r="C365" s="79"/>
      <c r="D365" s="79"/>
      <c r="E365" s="79"/>
      <c r="F365" s="79"/>
      <c r="G365" s="80"/>
      <c r="H365" s="80"/>
      <c r="I365" s="80"/>
      <c r="K365" s="286"/>
    </row>
    <row r="366" spans="2:11" x14ac:dyDescent="0.25">
      <c r="B366" s="79"/>
      <c r="C366" s="79"/>
      <c r="D366" s="79"/>
      <c r="E366" s="79"/>
      <c r="F366" s="79"/>
      <c r="G366" s="80"/>
      <c r="H366" s="80"/>
      <c r="I366" s="80"/>
      <c r="K366" s="286"/>
    </row>
    <row r="367" spans="2:11" x14ac:dyDescent="0.25">
      <c r="B367" s="79"/>
      <c r="C367" s="79"/>
      <c r="D367" s="79"/>
      <c r="E367" s="79"/>
      <c r="F367" s="79"/>
      <c r="G367" s="80"/>
      <c r="H367" s="80"/>
      <c r="I367" s="80"/>
      <c r="K367" s="286"/>
    </row>
    <row r="368" spans="2:11" x14ac:dyDescent="0.25">
      <c r="B368" s="79"/>
      <c r="C368" s="79"/>
      <c r="D368" s="79"/>
      <c r="E368" s="79"/>
      <c r="F368" s="79"/>
      <c r="G368" s="80"/>
      <c r="H368" s="80"/>
      <c r="I368" s="80"/>
      <c r="K368" s="286"/>
    </row>
    <row r="369" spans="2:11" x14ac:dyDescent="0.25">
      <c r="B369" s="79"/>
      <c r="C369" s="79"/>
      <c r="D369" s="79"/>
      <c r="E369" s="79"/>
      <c r="F369" s="79"/>
      <c r="G369" s="80"/>
      <c r="H369" s="80"/>
      <c r="I369" s="80"/>
      <c r="K369" s="286"/>
    </row>
    <row r="370" spans="2:11" x14ac:dyDescent="0.25">
      <c r="B370" s="79"/>
      <c r="C370" s="79"/>
      <c r="D370" s="79"/>
      <c r="E370" s="79"/>
      <c r="F370" s="79"/>
      <c r="G370" s="80"/>
      <c r="H370" s="80"/>
      <c r="I370" s="80"/>
      <c r="K370" s="286"/>
    </row>
    <row r="371" spans="2:11" x14ac:dyDescent="0.25">
      <c r="B371" s="79"/>
      <c r="C371" s="79"/>
      <c r="D371" s="79"/>
      <c r="E371" s="79"/>
      <c r="F371" s="79"/>
      <c r="G371" s="80"/>
      <c r="H371" s="80"/>
      <c r="I371" s="80"/>
      <c r="K371" s="286"/>
    </row>
    <row r="372" spans="2:11" x14ac:dyDescent="0.25">
      <c r="B372" s="79"/>
      <c r="C372" s="79"/>
      <c r="D372" s="79"/>
      <c r="E372" s="79"/>
      <c r="F372" s="79"/>
      <c r="G372" s="80"/>
      <c r="H372" s="80"/>
      <c r="I372" s="80"/>
      <c r="K372" s="286"/>
    </row>
    <row r="373" spans="2:11" x14ac:dyDescent="0.25">
      <c r="B373" s="79"/>
      <c r="C373" s="79"/>
      <c r="D373" s="79"/>
      <c r="E373" s="79"/>
      <c r="F373" s="79"/>
      <c r="G373" s="80"/>
      <c r="H373" s="80"/>
      <c r="I373" s="80"/>
      <c r="K373" s="286"/>
    </row>
    <row r="374" spans="2:11" x14ac:dyDescent="0.25">
      <c r="B374" s="79"/>
      <c r="C374" s="79"/>
      <c r="D374" s="79"/>
      <c r="E374" s="79"/>
      <c r="F374" s="79"/>
      <c r="G374" s="80"/>
      <c r="H374" s="80"/>
      <c r="I374" s="80"/>
      <c r="K374" s="286"/>
    </row>
    <row r="375" spans="2:11" x14ac:dyDescent="0.25">
      <c r="B375" s="79"/>
      <c r="C375" s="79"/>
      <c r="D375" s="79"/>
      <c r="E375" s="79"/>
      <c r="F375" s="79"/>
      <c r="G375" s="80"/>
      <c r="H375" s="80"/>
      <c r="I375" s="80"/>
      <c r="K375" s="286"/>
    </row>
    <row r="376" spans="2:11" x14ac:dyDescent="0.25">
      <c r="B376" s="79"/>
      <c r="C376" s="79"/>
      <c r="D376" s="79"/>
      <c r="E376" s="79"/>
      <c r="F376" s="79"/>
      <c r="G376" s="80"/>
      <c r="H376" s="80"/>
      <c r="I376" s="80"/>
      <c r="K376" s="286"/>
    </row>
    <row r="377" spans="2:11" x14ac:dyDescent="0.25">
      <c r="B377" s="79"/>
      <c r="C377" s="79"/>
      <c r="D377" s="79"/>
      <c r="E377" s="79"/>
      <c r="F377" s="79"/>
      <c r="G377" s="80"/>
      <c r="H377" s="80"/>
      <c r="I377" s="80"/>
      <c r="K377" s="286"/>
    </row>
    <row r="378" spans="2:11" x14ac:dyDescent="0.25">
      <c r="B378" s="79"/>
      <c r="C378" s="79"/>
      <c r="D378" s="79"/>
      <c r="E378" s="79"/>
      <c r="F378" s="79"/>
      <c r="G378" s="80"/>
      <c r="H378" s="80"/>
      <c r="I378" s="80"/>
      <c r="K378" s="286"/>
    </row>
    <row r="379" spans="2:11" x14ac:dyDescent="0.25">
      <c r="B379" s="79"/>
      <c r="C379" s="79"/>
      <c r="D379" s="79"/>
      <c r="E379" s="79"/>
      <c r="F379" s="79"/>
      <c r="G379" s="80"/>
      <c r="H379" s="80"/>
      <c r="I379" s="80"/>
      <c r="K379" s="286"/>
    </row>
    <row r="380" spans="2:11" x14ac:dyDescent="0.25">
      <c r="B380" s="79"/>
      <c r="C380" s="79"/>
      <c r="D380" s="79"/>
      <c r="E380" s="79"/>
      <c r="F380" s="79"/>
      <c r="G380" s="80"/>
      <c r="H380" s="80"/>
      <c r="I380" s="80"/>
      <c r="K380" s="286"/>
    </row>
    <row r="381" spans="2:11" x14ac:dyDescent="0.25">
      <c r="B381" s="79"/>
      <c r="C381" s="79"/>
      <c r="D381" s="79"/>
      <c r="E381" s="79"/>
      <c r="F381" s="79"/>
      <c r="G381" s="80"/>
      <c r="H381" s="80"/>
      <c r="I381" s="80"/>
      <c r="K381" s="286"/>
    </row>
    <row r="382" spans="2:11" x14ac:dyDescent="0.25">
      <c r="B382" s="79"/>
      <c r="C382" s="79"/>
      <c r="D382" s="79"/>
      <c r="E382" s="79"/>
      <c r="F382" s="79"/>
      <c r="G382" s="80"/>
      <c r="H382" s="80"/>
      <c r="I382" s="80"/>
      <c r="K382" s="286"/>
    </row>
    <row r="383" spans="2:11" x14ac:dyDescent="0.25">
      <c r="B383" s="79"/>
      <c r="C383" s="79"/>
      <c r="D383" s="79"/>
      <c r="E383" s="79"/>
      <c r="F383" s="79"/>
      <c r="G383" s="80"/>
      <c r="H383" s="80"/>
      <c r="I383" s="80"/>
      <c r="K383" s="286"/>
    </row>
    <row r="384" spans="2:11" x14ac:dyDescent="0.25">
      <c r="B384" s="79"/>
      <c r="C384" s="79"/>
      <c r="D384" s="79"/>
      <c r="E384" s="79"/>
      <c r="F384" s="79"/>
      <c r="G384" s="80"/>
      <c r="H384" s="80"/>
      <c r="I384" s="80"/>
      <c r="K384" s="286"/>
    </row>
    <row r="385" spans="2:11" x14ac:dyDescent="0.25">
      <c r="B385" s="79"/>
      <c r="C385" s="79"/>
      <c r="D385" s="79"/>
      <c r="E385" s="79"/>
      <c r="F385" s="79"/>
      <c r="G385" s="80"/>
      <c r="H385" s="80"/>
      <c r="I385" s="80"/>
      <c r="K385" s="286"/>
    </row>
    <row r="386" spans="2:11" x14ac:dyDescent="0.25">
      <c r="B386" s="79"/>
      <c r="C386" s="79"/>
      <c r="D386" s="79"/>
      <c r="E386" s="79"/>
      <c r="F386" s="79"/>
      <c r="G386" s="80"/>
      <c r="H386" s="80"/>
      <c r="I386" s="80"/>
      <c r="K386" s="286"/>
    </row>
    <row r="387" spans="2:11" x14ac:dyDescent="0.25">
      <c r="B387" s="79"/>
      <c r="C387" s="79"/>
      <c r="D387" s="79"/>
      <c r="E387" s="79"/>
      <c r="F387" s="79"/>
      <c r="G387" s="80"/>
      <c r="H387" s="80"/>
      <c r="I387" s="80"/>
      <c r="K387" s="286"/>
    </row>
    <row r="388" spans="2:11" x14ac:dyDescent="0.25">
      <c r="B388" s="79"/>
      <c r="C388" s="79"/>
      <c r="D388" s="79"/>
      <c r="E388" s="79"/>
      <c r="F388" s="79"/>
      <c r="G388" s="80"/>
      <c r="H388" s="80"/>
      <c r="I388" s="80"/>
      <c r="K388" s="286"/>
    </row>
    <row r="389" spans="2:11" x14ac:dyDescent="0.25">
      <c r="B389" s="79"/>
      <c r="C389" s="79"/>
      <c r="D389" s="79"/>
      <c r="E389" s="79"/>
      <c r="F389" s="79"/>
      <c r="G389" s="80"/>
      <c r="H389" s="80"/>
      <c r="I389" s="80"/>
      <c r="K389" s="286"/>
    </row>
    <row r="390" spans="2:11" x14ac:dyDescent="0.25">
      <c r="B390" s="79"/>
      <c r="C390" s="79"/>
      <c r="D390" s="79"/>
      <c r="E390" s="79"/>
      <c r="F390" s="79"/>
      <c r="G390" s="80"/>
      <c r="H390" s="80"/>
      <c r="I390" s="80"/>
      <c r="K390" s="286"/>
    </row>
    <row r="391" spans="2:11" x14ac:dyDescent="0.25">
      <c r="B391" s="79"/>
      <c r="C391" s="79"/>
      <c r="D391" s="79"/>
      <c r="E391" s="79"/>
      <c r="F391" s="79"/>
      <c r="G391" s="80"/>
      <c r="H391" s="80"/>
      <c r="I391" s="80"/>
      <c r="K391" s="286"/>
    </row>
    <row r="392" spans="2:11" x14ac:dyDescent="0.25">
      <c r="B392" s="79"/>
      <c r="C392" s="79"/>
      <c r="D392" s="79"/>
      <c r="E392" s="79"/>
      <c r="F392" s="79"/>
      <c r="G392" s="80"/>
      <c r="H392" s="80"/>
      <c r="I392" s="80"/>
      <c r="K392" s="286"/>
    </row>
    <row r="393" spans="2:11" x14ac:dyDescent="0.25">
      <c r="B393" s="79"/>
      <c r="C393" s="79"/>
      <c r="D393" s="79"/>
      <c r="E393" s="79"/>
      <c r="F393" s="79"/>
      <c r="G393" s="80"/>
      <c r="H393" s="80"/>
      <c r="I393" s="80"/>
      <c r="K393" s="286"/>
    </row>
    <row r="394" spans="2:11" x14ac:dyDescent="0.25">
      <c r="B394" s="79"/>
      <c r="C394" s="79"/>
      <c r="D394" s="79"/>
      <c r="E394" s="79"/>
      <c r="F394" s="79"/>
      <c r="G394" s="80"/>
      <c r="H394" s="80"/>
      <c r="I394" s="80"/>
      <c r="K394" s="286"/>
    </row>
    <row r="395" spans="2:11" x14ac:dyDescent="0.25">
      <c r="B395" s="79"/>
      <c r="C395" s="79"/>
      <c r="D395" s="79"/>
      <c r="E395" s="79"/>
      <c r="F395" s="79"/>
      <c r="G395" s="80"/>
      <c r="H395" s="80"/>
      <c r="I395" s="80"/>
      <c r="K395" s="286"/>
    </row>
    <row r="396" spans="2:11" x14ac:dyDescent="0.25">
      <c r="B396" s="79"/>
      <c r="C396" s="79"/>
      <c r="D396" s="79"/>
      <c r="E396" s="79"/>
      <c r="F396" s="79"/>
      <c r="G396" s="80"/>
      <c r="H396" s="80"/>
      <c r="I396" s="80"/>
      <c r="K396" s="286"/>
    </row>
    <row r="397" spans="2:11" x14ac:dyDescent="0.25">
      <c r="B397" s="79"/>
      <c r="C397" s="79"/>
      <c r="D397" s="79"/>
      <c r="E397" s="79"/>
      <c r="F397" s="79"/>
      <c r="G397" s="80"/>
      <c r="H397" s="80"/>
      <c r="I397" s="80"/>
      <c r="K397" s="286"/>
    </row>
    <row r="398" spans="2:11" x14ac:dyDescent="0.25">
      <c r="B398" s="79"/>
      <c r="C398" s="79"/>
      <c r="D398" s="79"/>
      <c r="E398" s="79"/>
      <c r="F398" s="79"/>
      <c r="G398" s="80"/>
      <c r="H398" s="80"/>
      <c r="I398" s="80"/>
      <c r="K398" s="286"/>
    </row>
    <row r="399" spans="2:11" x14ac:dyDescent="0.25">
      <c r="B399" s="79"/>
      <c r="C399" s="79"/>
      <c r="D399" s="79"/>
      <c r="E399" s="79"/>
      <c r="F399" s="79"/>
      <c r="G399" s="80"/>
      <c r="H399" s="80"/>
      <c r="I399" s="80"/>
      <c r="K399" s="286"/>
    </row>
    <row r="400" spans="2:11" x14ac:dyDescent="0.25">
      <c r="B400" s="79"/>
      <c r="C400" s="79"/>
      <c r="D400" s="79"/>
      <c r="E400" s="79"/>
      <c r="F400" s="79"/>
      <c r="G400" s="80"/>
      <c r="H400" s="80"/>
      <c r="I400" s="80"/>
      <c r="K400" s="286"/>
    </row>
    <row r="401" spans="2:11" x14ac:dyDescent="0.25">
      <c r="B401" s="79"/>
      <c r="C401" s="79"/>
      <c r="D401" s="79"/>
      <c r="E401" s="79"/>
      <c r="F401" s="79"/>
      <c r="G401" s="80"/>
      <c r="H401" s="80"/>
      <c r="I401" s="80"/>
      <c r="K401" s="286"/>
    </row>
    <row r="402" spans="2:11" x14ac:dyDescent="0.25">
      <c r="B402" s="79"/>
      <c r="C402" s="79"/>
      <c r="D402" s="79"/>
      <c r="E402" s="79"/>
      <c r="F402" s="79"/>
      <c r="G402" s="80"/>
      <c r="H402" s="80"/>
      <c r="I402" s="80"/>
      <c r="K402" s="286"/>
    </row>
    <row r="403" spans="2:11" x14ac:dyDescent="0.25">
      <c r="B403" s="79"/>
      <c r="C403" s="79"/>
      <c r="D403" s="79"/>
      <c r="E403" s="79"/>
      <c r="F403" s="79"/>
      <c r="G403" s="80"/>
      <c r="H403" s="80"/>
      <c r="I403" s="80"/>
      <c r="K403" s="286"/>
    </row>
    <row r="404" spans="2:11" x14ac:dyDescent="0.25">
      <c r="B404" s="79"/>
      <c r="C404" s="79"/>
      <c r="D404" s="79"/>
      <c r="E404" s="79"/>
      <c r="F404" s="79"/>
      <c r="G404" s="80"/>
      <c r="H404" s="80"/>
      <c r="I404" s="80"/>
      <c r="K404" s="286"/>
    </row>
    <row r="405" spans="2:11" x14ac:dyDescent="0.25">
      <c r="B405" s="79"/>
      <c r="C405" s="79"/>
      <c r="D405" s="79"/>
      <c r="E405" s="79"/>
      <c r="F405" s="79"/>
      <c r="G405" s="80"/>
      <c r="H405" s="80"/>
      <c r="I405" s="80"/>
      <c r="K405" s="286"/>
    </row>
    <row r="406" spans="2:11" x14ac:dyDescent="0.25">
      <c r="B406" s="79"/>
      <c r="C406" s="79"/>
      <c r="D406" s="79"/>
      <c r="E406" s="79"/>
      <c r="F406" s="79"/>
      <c r="G406" s="80"/>
      <c r="H406" s="80"/>
      <c r="I406" s="80"/>
      <c r="K406" s="286"/>
    </row>
    <row r="407" spans="2:11" x14ac:dyDescent="0.25">
      <c r="B407" s="79"/>
      <c r="C407" s="79"/>
      <c r="D407" s="79"/>
      <c r="E407" s="79"/>
      <c r="F407" s="79"/>
      <c r="G407" s="80"/>
      <c r="H407" s="80"/>
      <c r="I407" s="80"/>
      <c r="K407" s="286"/>
    </row>
    <row r="408" spans="2:11" x14ac:dyDescent="0.25">
      <c r="B408" s="79"/>
      <c r="C408" s="79"/>
      <c r="D408" s="79"/>
      <c r="E408" s="79"/>
      <c r="F408" s="79"/>
      <c r="G408" s="80"/>
      <c r="H408" s="80"/>
      <c r="I408" s="80"/>
      <c r="K408" s="286"/>
    </row>
    <row r="409" spans="2:11" x14ac:dyDescent="0.25">
      <c r="B409" s="79"/>
      <c r="C409" s="79"/>
      <c r="D409" s="79"/>
      <c r="E409" s="79"/>
      <c r="F409" s="79"/>
      <c r="G409" s="80"/>
      <c r="H409" s="80"/>
      <c r="I409" s="80"/>
      <c r="K409" s="286"/>
    </row>
    <row r="410" spans="2:11" x14ac:dyDescent="0.25">
      <c r="B410" s="79"/>
      <c r="C410" s="79"/>
      <c r="D410" s="79"/>
      <c r="E410" s="79"/>
      <c r="F410" s="79"/>
      <c r="G410" s="80"/>
      <c r="H410" s="80"/>
      <c r="I410" s="80"/>
      <c r="K410" s="286"/>
    </row>
    <row r="411" spans="2:11" x14ac:dyDescent="0.25">
      <c r="B411" s="79"/>
      <c r="C411" s="79"/>
      <c r="D411" s="79"/>
      <c r="E411" s="79"/>
      <c r="F411" s="79"/>
      <c r="G411" s="80"/>
      <c r="H411" s="80"/>
      <c r="I411" s="80"/>
      <c r="K411" s="286"/>
    </row>
    <row r="412" spans="2:11" x14ac:dyDescent="0.25">
      <c r="B412" s="79"/>
      <c r="C412" s="79"/>
      <c r="D412" s="79"/>
      <c r="E412" s="79"/>
      <c r="F412" s="79"/>
      <c r="G412" s="80"/>
      <c r="H412" s="80"/>
      <c r="I412" s="80"/>
      <c r="K412" s="286"/>
    </row>
    <row r="413" spans="2:11" x14ac:dyDescent="0.25">
      <c r="B413" s="79"/>
      <c r="C413" s="79"/>
      <c r="D413" s="79"/>
      <c r="E413" s="79"/>
      <c r="F413" s="79"/>
      <c r="G413" s="80"/>
      <c r="H413" s="80"/>
      <c r="I413" s="80"/>
      <c r="K413" s="286"/>
    </row>
    <row r="414" spans="2:11" x14ac:dyDescent="0.25">
      <c r="B414" s="79"/>
      <c r="C414" s="79"/>
      <c r="D414" s="79"/>
      <c r="E414" s="79"/>
      <c r="F414" s="79"/>
      <c r="G414" s="80"/>
      <c r="H414" s="80"/>
      <c r="I414" s="80"/>
      <c r="K414" s="286"/>
    </row>
    <row r="415" spans="2:11" x14ac:dyDescent="0.25">
      <c r="B415" s="79"/>
      <c r="C415" s="79"/>
      <c r="D415" s="79"/>
      <c r="E415" s="79"/>
      <c r="F415" s="79"/>
      <c r="G415" s="80"/>
      <c r="H415" s="80"/>
      <c r="I415" s="80"/>
      <c r="K415" s="286"/>
    </row>
    <row r="416" spans="2:11" x14ac:dyDescent="0.25">
      <c r="B416" s="79"/>
      <c r="C416" s="79"/>
      <c r="D416" s="79"/>
      <c r="E416" s="79"/>
      <c r="F416" s="79"/>
      <c r="G416" s="80"/>
      <c r="H416" s="80"/>
      <c r="I416" s="80"/>
      <c r="K416" s="286"/>
    </row>
    <row r="417" spans="2:11" x14ac:dyDescent="0.25">
      <c r="B417" s="79"/>
      <c r="C417" s="79"/>
      <c r="D417" s="79"/>
      <c r="E417" s="79"/>
      <c r="F417" s="79"/>
      <c r="G417" s="80"/>
      <c r="H417" s="80"/>
      <c r="I417" s="80"/>
      <c r="K417" s="286"/>
    </row>
    <row r="418" spans="2:11" x14ac:dyDescent="0.25">
      <c r="B418" s="79"/>
      <c r="C418" s="79"/>
      <c r="D418" s="79"/>
      <c r="E418" s="79"/>
      <c r="F418" s="79"/>
      <c r="G418" s="80"/>
      <c r="H418" s="80"/>
      <c r="I418" s="80"/>
      <c r="K418" s="286"/>
    </row>
    <row r="419" spans="2:11" x14ac:dyDescent="0.25">
      <c r="B419" s="79"/>
      <c r="C419" s="79"/>
      <c r="D419" s="79"/>
      <c r="E419" s="79"/>
      <c r="F419" s="79"/>
      <c r="G419" s="80"/>
      <c r="H419" s="80"/>
      <c r="I419" s="80"/>
      <c r="K419" s="286"/>
    </row>
    <row r="420" spans="2:11" x14ac:dyDescent="0.25">
      <c r="B420" s="79"/>
      <c r="C420" s="79"/>
      <c r="D420" s="79"/>
      <c r="E420" s="79"/>
      <c r="F420" s="79"/>
      <c r="G420" s="80"/>
      <c r="H420" s="80"/>
      <c r="I420" s="80"/>
      <c r="K420" s="286"/>
    </row>
    <row r="421" spans="2:11" x14ac:dyDescent="0.25">
      <c r="B421" s="79"/>
      <c r="C421" s="79"/>
      <c r="D421" s="79"/>
      <c r="E421" s="79"/>
      <c r="F421" s="79"/>
      <c r="G421" s="80"/>
      <c r="H421" s="80"/>
      <c r="I421" s="80"/>
      <c r="K421" s="286"/>
    </row>
    <row r="422" spans="2:11" x14ac:dyDescent="0.25">
      <c r="B422" s="79"/>
      <c r="C422" s="79"/>
      <c r="D422" s="79"/>
      <c r="E422" s="79"/>
      <c r="F422" s="79"/>
      <c r="G422" s="80"/>
      <c r="H422" s="80"/>
      <c r="I422" s="80"/>
      <c r="K422" s="286"/>
    </row>
    <row r="423" spans="2:11" x14ac:dyDescent="0.25">
      <c r="B423" s="79"/>
      <c r="C423" s="79"/>
      <c r="D423" s="79"/>
      <c r="E423" s="79"/>
      <c r="F423" s="79"/>
      <c r="G423" s="80"/>
      <c r="H423" s="80"/>
      <c r="I423" s="80"/>
      <c r="K423" s="286"/>
    </row>
    <row r="424" spans="2:11" x14ac:dyDescent="0.25">
      <c r="B424" s="79"/>
      <c r="C424" s="79"/>
      <c r="D424" s="79"/>
      <c r="E424" s="79"/>
      <c r="F424" s="79"/>
      <c r="G424" s="80"/>
      <c r="H424" s="80"/>
      <c r="I424" s="80"/>
      <c r="K424" s="286"/>
    </row>
    <row r="425" spans="2:11" x14ac:dyDescent="0.25">
      <c r="B425" s="79"/>
      <c r="C425" s="79"/>
      <c r="D425" s="79"/>
      <c r="E425" s="79"/>
      <c r="F425" s="79"/>
      <c r="G425" s="80"/>
      <c r="H425" s="80"/>
      <c r="I425" s="80"/>
      <c r="K425" s="286"/>
    </row>
    <row r="426" spans="2:11" x14ac:dyDescent="0.25">
      <c r="B426" s="79"/>
      <c r="C426" s="79"/>
      <c r="D426" s="79"/>
      <c r="E426" s="79"/>
      <c r="F426" s="79"/>
      <c r="G426" s="80"/>
      <c r="H426" s="80"/>
      <c r="I426" s="80"/>
      <c r="K426" s="286"/>
    </row>
    <row r="427" spans="2:11" x14ac:dyDescent="0.25">
      <c r="B427" s="79"/>
      <c r="C427" s="79"/>
      <c r="D427" s="79"/>
      <c r="E427" s="79"/>
      <c r="F427" s="79"/>
      <c r="G427" s="80"/>
      <c r="H427" s="80"/>
      <c r="I427" s="80"/>
      <c r="K427" s="286"/>
    </row>
    <row r="428" spans="2:11" x14ac:dyDescent="0.25">
      <c r="B428" s="79"/>
      <c r="C428" s="79"/>
      <c r="D428" s="79"/>
      <c r="E428" s="79"/>
      <c r="F428" s="79"/>
      <c r="G428" s="80"/>
      <c r="H428" s="80"/>
      <c r="I428" s="80"/>
      <c r="K428" s="286"/>
    </row>
    <row r="429" spans="2:11" x14ac:dyDescent="0.25">
      <c r="B429" s="79"/>
      <c r="C429" s="79"/>
      <c r="D429" s="79"/>
      <c r="E429" s="79"/>
      <c r="F429" s="79"/>
      <c r="G429" s="80"/>
      <c r="H429" s="80"/>
      <c r="I429" s="80"/>
      <c r="K429" s="286"/>
    </row>
    <row r="430" spans="2:11" x14ac:dyDescent="0.25">
      <c r="B430" s="79"/>
      <c r="C430" s="79"/>
      <c r="D430" s="79"/>
      <c r="E430" s="79"/>
      <c r="F430" s="79"/>
      <c r="G430" s="80"/>
      <c r="H430" s="80"/>
      <c r="I430" s="80"/>
      <c r="K430" s="286"/>
    </row>
    <row r="431" spans="2:11" x14ac:dyDescent="0.25">
      <c r="B431" s="79"/>
      <c r="C431" s="79"/>
      <c r="D431" s="79"/>
      <c r="E431" s="79"/>
      <c r="F431" s="79"/>
      <c r="G431" s="80"/>
      <c r="H431" s="80"/>
      <c r="I431" s="80"/>
      <c r="K431" s="286"/>
    </row>
    <row r="432" spans="2:11" x14ac:dyDescent="0.25">
      <c r="B432" s="79"/>
      <c r="C432" s="79"/>
      <c r="D432" s="79"/>
      <c r="E432" s="79"/>
      <c r="F432" s="79"/>
      <c r="G432" s="80"/>
      <c r="H432" s="80"/>
      <c r="I432" s="80"/>
      <c r="K432" s="286"/>
    </row>
    <row r="433" spans="2:11" x14ac:dyDescent="0.25">
      <c r="B433" s="79"/>
      <c r="C433" s="79"/>
      <c r="D433" s="79"/>
      <c r="E433" s="79"/>
      <c r="F433" s="79"/>
      <c r="G433" s="80"/>
      <c r="H433" s="80"/>
      <c r="I433" s="80"/>
      <c r="K433" s="286"/>
    </row>
    <row r="434" spans="2:11" x14ac:dyDescent="0.25">
      <c r="B434" s="79"/>
      <c r="C434" s="79"/>
      <c r="D434" s="79"/>
      <c r="E434" s="79"/>
      <c r="F434" s="79"/>
      <c r="G434" s="80"/>
      <c r="H434" s="80"/>
      <c r="I434" s="80"/>
      <c r="K434" s="286"/>
    </row>
    <row r="435" spans="2:11" x14ac:dyDescent="0.25">
      <c r="B435" s="79"/>
      <c r="C435" s="79"/>
      <c r="D435" s="79"/>
      <c r="E435" s="79"/>
      <c r="F435" s="79"/>
      <c r="G435" s="80"/>
      <c r="H435" s="80"/>
      <c r="I435" s="80"/>
      <c r="K435" s="286"/>
    </row>
    <row r="436" spans="2:11" x14ac:dyDescent="0.25">
      <c r="B436" s="79"/>
      <c r="C436" s="79"/>
      <c r="D436" s="79"/>
      <c r="E436" s="79"/>
      <c r="F436" s="79"/>
      <c r="G436" s="80"/>
      <c r="H436" s="80"/>
      <c r="I436" s="80"/>
      <c r="K436" s="286"/>
    </row>
    <row r="437" spans="2:11" x14ac:dyDescent="0.25">
      <c r="B437" s="79"/>
      <c r="C437" s="79"/>
      <c r="D437" s="79"/>
      <c r="E437" s="79"/>
      <c r="F437" s="79"/>
      <c r="G437" s="80"/>
      <c r="H437" s="80"/>
      <c r="I437" s="80"/>
      <c r="K437" s="286"/>
    </row>
    <row r="438" spans="2:11" x14ac:dyDescent="0.25">
      <c r="B438" s="79"/>
      <c r="C438" s="79"/>
      <c r="D438" s="79"/>
      <c r="E438" s="79"/>
      <c r="F438" s="79"/>
      <c r="G438" s="80"/>
      <c r="H438" s="80"/>
      <c r="I438" s="80"/>
      <c r="K438" s="286"/>
    </row>
    <row r="439" spans="2:11" x14ac:dyDescent="0.25">
      <c r="B439" s="79"/>
      <c r="C439" s="79"/>
      <c r="D439" s="79"/>
      <c r="E439" s="79"/>
      <c r="F439" s="79"/>
      <c r="G439" s="80"/>
      <c r="H439" s="80"/>
      <c r="I439" s="80"/>
      <c r="K439" s="286"/>
    </row>
    <row r="440" spans="2:11" x14ac:dyDescent="0.25">
      <c r="B440" s="79"/>
      <c r="C440" s="79"/>
      <c r="D440" s="79"/>
      <c r="E440" s="79"/>
      <c r="F440" s="79"/>
      <c r="G440" s="80"/>
      <c r="H440" s="80"/>
      <c r="I440" s="80"/>
      <c r="K440" s="286"/>
    </row>
    <row r="441" spans="2:11" x14ac:dyDescent="0.25">
      <c r="B441" s="79"/>
      <c r="C441" s="79"/>
      <c r="D441" s="79"/>
      <c r="E441" s="79"/>
      <c r="F441" s="79"/>
      <c r="G441" s="80"/>
      <c r="H441" s="80"/>
      <c r="I441" s="80"/>
      <c r="K441" s="286"/>
    </row>
    <row r="442" spans="2:11" x14ac:dyDescent="0.25">
      <c r="B442" s="79"/>
      <c r="C442" s="79"/>
      <c r="D442" s="79"/>
      <c r="E442" s="79"/>
      <c r="F442" s="79"/>
      <c r="G442" s="80"/>
      <c r="H442" s="80"/>
      <c r="I442" s="80"/>
      <c r="K442" s="286"/>
    </row>
    <row r="443" spans="2:11" x14ac:dyDescent="0.25">
      <c r="B443" s="79"/>
      <c r="C443" s="79"/>
      <c r="D443" s="79"/>
      <c r="E443" s="79"/>
      <c r="F443" s="79"/>
      <c r="G443" s="80"/>
      <c r="H443" s="80"/>
      <c r="I443" s="80"/>
      <c r="K443" s="286"/>
    </row>
    <row r="444" spans="2:11" x14ac:dyDescent="0.25">
      <c r="B444" s="79"/>
      <c r="C444" s="79"/>
      <c r="D444" s="79"/>
      <c r="E444" s="79"/>
      <c r="F444" s="79"/>
      <c r="G444" s="80"/>
      <c r="H444" s="80"/>
      <c r="I444" s="80"/>
      <c r="K444" s="286"/>
    </row>
    <row r="445" spans="2:11" x14ac:dyDescent="0.25">
      <c r="B445" s="79"/>
      <c r="C445" s="79"/>
      <c r="D445" s="79"/>
      <c r="E445" s="79"/>
      <c r="F445" s="79"/>
      <c r="G445" s="80"/>
      <c r="H445" s="80"/>
      <c r="I445" s="80"/>
      <c r="K445" s="286"/>
    </row>
    <row r="446" spans="2:11" x14ac:dyDescent="0.25">
      <c r="B446" s="79"/>
      <c r="C446" s="79"/>
      <c r="D446" s="79"/>
      <c r="E446" s="79"/>
      <c r="F446" s="79"/>
      <c r="G446" s="80"/>
      <c r="H446" s="80"/>
      <c r="I446" s="80"/>
      <c r="K446" s="286"/>
    </row>
    <row r="447" spans="2:11" x14ac:dyDescent="0.25">
      <c r="B447" s="79"/>
      <c r="C447" s="79"/>
      <c r="D447" s="79"/>
      <c r="E447" s="79"/>
      <c r="F447" s="79"/>
      <c r="G447" s="80"/>
      <c r="H447" s="80"/>
      <c r="I447" s="80"/>
      <c r="K447" s="286"/>
    </row>
    <row r="448" spans="2:11" x14ac:dyDescent="0.25">
      <c r="B448" s="79"/>
      <c r="C448" s="79"/>
      <c r="D448" s="79"/>
      <c r="E448" s="79"/>
      <c r="F448" s="79"/>
      <c r="G448" s="80"/>
      <c r="H448" s="80"/>
      <c r="I448" s="80"/>
      <c r="K448" s="286"/>
    </row>
    <row r="449" spans="2:11" x14ac:dyDescent="0.25">
      <c r="B449" s="79"/>
      <c r="C449" s="79"/>
      <c r="D449" s="79"/>
      <c r="E449" s="79"/>
      <c r="F449" s="79"/>
      <c r="G449" s="80"/>
      <c r="H449" s="80"/>
      <c r="I449" s="80"/>
      <c r="K449" s="286"/>
    </row>
    <row r="450" spans="2:11" x14ac:dyDescent="0.25">
      <c r="B450" s="79"/>
      <c r="C450" s="79"/>
      <c r="D450" s="79"/>
      <c r="E450" s="79"/>
      <c r="F450" s="79"/>
      <c r="G450" s="80"/>
      <c r="H450" s="80"/>
      <c r="I450" s="80"/>
      <c r="K450" s="286"/>
    </row>
    <row r="451" spans="2:11" x14ac:dyDescent="0.25">
      <c r="B451" s="79"/>
      <c r="C451" s="79"/>
      <c r="D451" s="79"/>
      <c r="E451" s="79"/>
      <c r="F451" s="79"/>
      <c r="G451" s="80"/>
      <c r="H451" s="80"/>
      <c r="I451" s="80"/>
      <c r="K451" s="286"/>
    </row>
    <row r="452" spans="2:11" x14ac:dyDescent="0.25">
      <c r="B452" s="79"/>
      <c r="C452" s="79"/>
      <c r="D452" s="79"/>
      <c r="E452" s="79"/>
      <c r="F452" s="79"/>
      <c r="G452" s="80"/>
      <c r="H452" s="80"/>
      <c r="I452" s="80"/>
      <c r="K452" s="286"/>
    </row>
    <row r="453" spans="2:11" x14ac:dyDescent="0.25">
      <c r="B453" s="79"/>
      <c r="C453" s="79"/>
      <c r="D453" s="79"/>
      <c r="E453" s="79"/>
      <c r="F453" s="79"/>
      <c r="G453" s="80"/>
      <c r="H453" s="80"/>
      <c r="I453" s="80"/>
      <c r="K453" s="286"/>
    </row>
    <row r="454" spans="2:11" x14ac:dyDescent="0.25">
      <c r="B454" s="79"/>
      <c r="C454" s="79"/>
      <c r="D454" s="79"/>
      <c r="E454" s="79"/>
      <c r="F454" s="79"/>
      <c r="G454" s="80"/>
      <c r="H454" s="80"/>
      <c r="I454" s="80"/>
      <c r="K454" s="286"/>
    </row>
    <row r="455" spans="2:11" x14ac:dyDescent="0.25">
      <c r="B455" s="79"/>
      <c r="C455" s="79"/>
      <c r="D455" s="79"/>
      <c r="E455" s="79"/>
      <c r="F455" s="79"/>
      <c r="G455" s="80"/>
      <c r="H455" s="80"/>
      <c r="I455" s="80"/>
      <c r="K455" s="286"/>
    </row>
    <row r="456" spans="2:11" x14ac:dyDescent="0.25">
      <c r="B456" s="79"/>
      <c r="C456" s="79"/>
      <c r="D456" s="79"/>
      <c r="E456" s="79"/>
      <c r="F456" s="79"/>
      <c r="G456" s="80"/>
      <c r="H456" s="80"/>
      <c r="I456" s="80"/>
      <c r="K456" s="286"/>
    </row>
    <row r="457" spans="2:11" x14ac:dyDescent="0.25">
      <c r="B457" s="79"/>
      <c r="C457" s="79"/>
      <c r="D457" s="79"/>
      <c r="E457" s="79"/>
      <c r="F457" s="79"/>
      <c r="G457" s="80"/>
      <c r="H457" s="80"/>
      <c r="I457" s="80"/>
      <c r="K457" s="286"/>
    </row>
    <row r="458" spans="2:11" x14ac:dyDescent="0.25">
      <c r="B458" s="79"/>
      <c r="C458" s="79"/>
      <c r="D458" s="79"/>
      <c r="E458" s="79"/>
      <c r="F458" s="79"/>
      <c r="G458" s="80"/>
      <c r="H458" s="80"/>
      <c r="I458" s="80"/>
      <c r="K458" s="286"/>
    </row>
    <row r="459" spans="2:11" x14ac:dyDescent="0.25">
      <c r="B459" s="79"/>
      <c r="C459" s="79"/>
      <c r="D459" s="79"/>
      <c r="E459" s="79"/>
      <c r="F459" s="79"/>
      <c r="G459" s="80"/>
      <c r="H459" s="80"/>
      <c r="I459" s="80"/>
      <c r="K459" s="286"/>
    </row>
    <row r="460" spans="2:11" x14ac:dyDescent="0.25">
      <c r="B460" s="79"/>
      <c r="C460" s="79"/>
      <c r="D460" s="79"/>
      <c r="E460" s="79"/>
      <c r="F460" s="79"/>
      <c r="G460" s="80"/>
      <c r="H460" s="80"/>
      <c r="I460" s="80"/>
      <c r="K460" s="286"/>
    </row>
    <row r="461" spans="2:11" x14ac:dyDescent="0.25">
      <c r="B461" s="79"/>
      <c r="C461" s="79"/>
      <c r="D461" s="79"/>
      <c r="E461" s="79"/>
      <c r="F461" s="79"/>
      <c r="G461" s="80"/>
      <c r="H461" s="80"/>
      <c r="I461" s="80"/>
      <c r="K461" s="286"/>
    </row>
    <row r="462" spans="2:11" x14ac:dyDescent="0.25">
      <c r="B462" s="79"/>
      <c r="C462" s="79"/>
      <c r="D462" s="79"/>
      <c r="E462" s="79"/>
      <c r="F462" s="79"/>
      <c r="G462" s="80"/>
      <c r="H462" s="80"/>
      <c r="I462" s="80"/>
      <c r="K462" s="286"/>
    </row>
    <row r="463" spans="2:11" x14ac:dyDescent="0.25">
      <c r="B463" s="79"/>
      <c r="C463" s="79"/>
      <c r="D463" s="79"/>
      <c r="E463" s="79"/>
      <c r="F463" s="79"/>
      <c r="G463" s="80"/>
      <c r="H463" s="80"/>
      <c r="I463" s="80"/>
      <c r="K463" s="286"/>
    </row>
    <row r="464" spans="2:11" x14ac:dyDescent="0.25">
      <c r="B464" s="79"/>
      <c r="C464" s="79"/>
      <c r="D464" s="79"/>
      <c r="E464" s="79"/>
      <c r="F464" s="79"/>
      <c r="G464" s="80"/>
      <c r="H464" s="80"/>
      <c r="I464" s="80"/>
      <c r="K464" s="286"/>
    </row>
    <row r="465" spans="2:11" x14ac:dyDescent="0.25">
      <c r="B465" s="79"/>
      <c r="C465" s="79"/>
      <c r="D465" s="79"/>
      <c r="E465" s="79"/>
      <c r="F465" s="79"/>
      <c r="G465" s="80"/>
      <c r="H465" s="80"/>
      <c r="I465" s="80"/>
      <c r="K465" s="286"/>
    </row>
    <row r="466" spans="2:11" x14ac:dyDescent="0.25">
      <c r="B466" s="79"/>
      <c r="C466" s="79"/>
      <c r="D466" s="79"/>
      <c r="E466" s="79"/>
      <c r="F466" s="79"/>
      <c r="G466" s="80"/>
      <c r="H466" s="80"/>
      <c r="I466" s="80"/>
      <c r="K466" s="286"/>
    </row>
    <row r="467" spans="2:11" x14ac:dyDescent="0.25">
      <c r="B467" s="79"/>
      <c r="C467" s="79"/>
      <c r="D467" s="79"/>
      <c r="E467" s="79"/>
      <c r="F467" s="79"/>
      <c r="G467" s="80"/>
      <c r="H467" s="80"/>
      <c r="I467" s="80"/>
      <c r="K467" s="286"/>
    </row>
    <row r="468" spans="2:11" x14ac:dyDescent="0.25">
      <c r="B468" s="79"/>
      <c r="C468" s="79"/>
      <c r="D468" s="79"/>
      <c r="E468" s="79"/>
      <c r="F468" s="79"/>
      <c r="G468" s="80"/>
      <c r="H468" s="80"/>
      <c r="I468" s="80"/>
      <c r="K468" s="286"/>
    </row>
    <row r="469" spans="2:11" x14ac:dyDescent="0.25">
      <c r="B469" s="79"/>
      <c r="C469" s="79"/>
      <c r="D469" s="79"/>
      <c r="E469" s="79"/>
      <c r="F469" s="79"/>
      <c r="G469" s="80"/>
      <c r="H469" s="80"/>
      <c r="I469" s="80"/>
      <c r="K469" s="286"/>
    </row>
    <row r="470" spans="2:11" x14ac:dyDescent="0.25">
      <c r="B470" s="79"/>
      <c r="C470" s="79"/>
      <c r="D470" s="79"/>
      <c r="E470" s="79"/>
      <c r="F470" s="79"/>
      <c r="G470" s="80"/>
      <c r="H470" s="80"/>
      <c r="I470" s="80"/>
      <c r="K470" s="286"/>
    </row>
    <row r="471" spans="2:11" x14ac:dyDescent="0.25">
      <c r="B471" s="79"/>
      <c r="C471" s="79"/>
      <c r="D471" s="79"/>
      <c r="E471" s="79"/>
      <c r="F471" s="79"/>
      <c r="G471" s="80"/>
      <c r="H471" s="80"/>
      <c r="I471" s="80"/>
      <c r="K471" s="286"/>
    </row>
    <row r="472" spans="2:11" x14ac:dyDescent="0.25">
      <c r="B472" s="79"/>
      <c r="C472" s="79"/>
      <c r="D472" s="79"/>
      <c r="E472" s="79"/>
      <c r="F472" s="79"/>
      <c r="G472" s="80"/>
      <c r="H472" s="80"/>
      <c r="I472" s="80"/>
      <c r="K472" s="286"/>
    </row>
    <row r="473" spans="2:11" x14ac:dyDescent="0.25">
      <c r="B473" s="79"/>
      <c r="C473" s="79"/>
      <c r="D473" s="79"/>
      <c r="E473" s="79"/>
      <c r="F473" s="79"/>
      <c r="G473" s="80"/>
      <c r="H473" s="80"/>
      <c r="I473" s="80"/>
      <c r="K473" s="286"/>
    </row>
    <row r="474" spans="2:11" x14ac:dyDescent="0.25">
      <c r="B474" s="79"/>
      <c r="C474" s="79"/>
      <c r="D474" s="79"/>
      <c r="E474" s="79"/>
      <c r="F474" s="79"/>
      <c r="G474" s="80"/>
      <c r="H474" s="80"/>
      <c r="I474" s="80"/>
      <c r="K474" s="286"/>
    </row>
    <row r="475" spans="2:11" x14ac:dyDescent="0.25">
      <c r="B475" s="79"/>
      <c r="C475" s="79"/>
      <c r="D475" s="79"/>
      <c r="E475" s="79"/>
      <c r="F475" s="79"/>
      <c r="G475" s="80"/>
      <c r="H475" s="80"/>
      <c r="I475" s="80"/>
      <c r="K475" s="286"/>
    </row>
    <row r="476" spans="2:11" x14ac:dyDescent="0.25">
      <c r="B476" s="79"/>
      <c r="C476" s="79"/>
      <c r="D476" s="79"/>
      <c r="E476" s="79"/>
      <c r="F476" s="79"/>
      <c r="G476" s="80"/>
      <c r="H476" s="80"/>
      <c r="I476" s="80"/>
      <c r="K476" s="286"/>
    </row>
    <row r="477" spans="2:11" x14ac:dyDescent="0.25">
      <c r="B477" s="79"/>
      <c r="C477" s="79"/>
      <c r="D477" s="79"/>
      <c r="E477" s="79"/>
      <c r="F477" s="79"/>
      <c r="G477" s="80"/>
      <c r="H477" s="80"/>
      <c r="I477" s="80"/>
      <c r="K477" s="286"/>
    </row>
    <row r="478" spans="2:11" x14ac:dyDescent="0.25">
      <c r="B478" s="79"/>
      <c r="C478" s="79"/>
      <c r="D478" s="79"/>
      <c r="E478" s="79"/>
      <c r="F478" s="79"/>
      <c r="G478" s="80"/>
      <c r="H478" s="80"/>
      <c r="I478" s="80"/>
      <c r="K478" s="286"/>
    </row>
    <row r="479" spans="2:11" x14ac:dyDescent="0.25">
      <c r="B479" s="79"/>
      <c r="C479" s="79"/>
      <c r="D479" s="79"/>
      <c r="E479" s="79"/>
      <c r="F479" s="79"/>
      <c r="G479" s="80"/>
      <c r="H479" s="80"/>
      <c r="I479" s="80"/>
      <c r="K479" s="286"/>
    </row>
    <row r="480" spans="2:11" x14ac:dyDescent="0.25">
      <c r="B480" s="79"/>
      <c r="C480" s="79"/>
      <c r="D480" s="79"/>
      <c r="E480" s="79"/>
      <c r="F480" s="79"/>
      <c r="G480" s="80"/>
      <c r="H480" s="80"/>
      <c r="I480" s="80"/>
      <c r="K480" s="286"/>
    </row>
    <row r="481" spans="2:11" x14ac:dyDescent="0.25">
      <c r="B481" s="79"/>
      <c r="C481" s="79"/>
      <c r="D481" s="79"/>
      <c r="E481" s="79"/>
      <c r="F481" s="79"/>
      <c r="G481" s="80"/>
      <c r="H481" s="80"/>
      <c r="I481" s="80"/>
      <c r="K481" s="286"/>
    </row>
    <row r="482" spans="2:11" x14ac:dyDescent="0.25">
      <c r="B482" s="79"/>
      <c r="C482" s="79"/>
      <c r="D482" s="79"/>
      <c r="E482" s="79"/>
      <c r="F482" s="79"/>
      <c r="G482" s="80"/>
      <c r="H482" s="80"/>
      <c r="I482" s="80"/>
      <c r="K482" s="286"/>
    </row>
    <row r="483" spans="2:11" x14ac:dyDescent="0.25">
      <c r="B483" s="79"/>
      <c r="C483" s="79"/>
      <c r="D483" s="79"/>
      <c r="E483" s="79"/>
      <c r="F483" s="79"/>
      <c r="G483" s="80"/>
      <c r="H483" s="80"/>
      <c r="I483" s="80"/>
      <c r="K483" s="286"/>
    </row>
    <row r="484" spans="2:11" x14ac:dyDescent="0.25">
      <c r="B484" s="79"/>
      <c r="C484" s="79"/>
      <c r="D484" s="79"/>
      <c r="E484" s="79"/>
      <c r="F484" s="79"/>
      <c r="G484" s="80"/>
      <c r="H484" s="80"/>
      <c r="I484" s="80"/>
      <c r="K484" s="286"/>
    </row>
    <row r="485" spans="2:11" x14ac:dyDescent="0.25">
      <c r="B485" s="79"/>
      <c r="C485" s="79"/>
      <c r="D485" s="79"/>
      <c r="E485" s="79"/>
      <c r="F485" s="79"/>
      <c r="G485" s="80"/>
      <c r="H485" s="80"/>
      <c r="I485" s="80"/>
      <c r="K485" s="286"/>
    </row>
    <row r="486" spans="2:11" x14ac:dyDescent="0.25">
      <c r="B486" s="79"/>
      <c r="C486" s="79"/>
      <c r="D486" s="79"/>
      <c r="E486" s="79"/>
      <c r="F486" s="79"/>
      <c r="G486" s="80"/>
      <c r="H486" s="80"/>
      <c r="I486" s="80"/>
      <c r="K486" s="286"/>
    </row>
    <row r="487" spans="2:11" x14ac:dyDescent="0.25">
      <c r="B487" s="79"/>
      <c r="C487" s="79"/>
      <c r="D487" s="79"/>
      <c r="E487" s="79"/>
      <c r="F487" s="79"/>
      <c r="G487" s="80"/>
      <c r="H487" s="80"/>
      <c r="I487" s="80"/>
      <c r="K487" s="286"/>
    </row>
    <row r="488" spans="2:11" x14ac:dyDescent="0.25">
      <c r="B488" s="79"/>
      <c r="C488" s="79"/>
      <c r="D488" s="79"/>
      <c r="E488" s="79"/>
      <c r="F488" s="79"/>
      <c r="G488" s="80"/>
      <c r="H488" s="80"/>
      <c r="I488" s="80"/>
      <c r="K488" s="286"/>
    </row>
    <row r="489" spans="2:11" x14ac:dyDescent="0.25">
      <c r="B489" s="79"/>
      <c r="C489" s="79"/>
      <c r="D489" s="79"/>
      <c r="E489" s="79"/>
      <c r="F489" s="79"/>
      <c r="G489" s="80"/>
      <c r="H489" s="80"/>
      <c r="I489" s="80"/>
      <c r="K489" s="286"/>
    </row>
    <row r="490" spans="2:11" x14ac:dyDescent="0.25">
      <c r="B490" s="79"/>
      <c r="C490" s="79"/>
      <c r="D490" s="79"/>
      <c r="E490" s="79"/>
      <c r="F490" s="79"/>
      <c r="G490" s="80"/>
      <c r="H490" s="80"/>
      <c r="I490" s="80"/>
      <c r="K490" s="286"/>
    </row>
    <row r="491" spans="2:11" x14ac:dyDescent="0.25">
      <c r="B491" s="79"/>
      <c r="C491" s="79"/>
      <c r="D491" s="79"/>
      <c r="E491" s="79"/>
      <c r="F491" s="79"/>
      <c r="G491" s="80"/>
      <c r="H491" s="80"/>
      <c r="I491" s="80"/>
      <c r="K491" s="286"/>
    </row>
    <row r="492" spans="2:11" x14ac:dyDescent="0.25">
      <c r="B492" s="79"/>
      <c r="C492" s="79"/>
      <c r="D492" s="79"/>
      <c r="E492" s="79"/>
      <c r="F492" s="79"/>
      <c r="G492" s="80"/>
      <c r="H492" s="80"/>
      <c r="I492" s="80"/>
      <c r="K492" s="286"/>
    </row>
    <row r="493" spans="2:11" x14ac:dyDescent="0.25">
      <c r="B493" s="79"/>
      <c r="C493" s="79"/>
      <c r="D493" s="79"/>
      <c r="E493" s="79"/>
      <c r="F493" s="79"/>
      <c r="G493" s="80"/>
      <c r="H493" s="80"/>
      <c r="I493" s="80"/>
      <c r="K493" s="286"/>
    </row>
    <row r="494" spans="2:11" x14ac:dyDescent="0.25">
      <c r="B494" s="79"/>
      <c r="C494" s="79"/>
      <c r="D494" s="79"/>
      <c r="E494" s="79"/>
      <c r="F494" s="79"/>
      <c r="G494" s="80"/>
      <c r="H494" s="80"/>
      <c r="I494" s="80"/>
      <c r="K494" s="286"/>
    </row>
    <row r="495" spans="2:11" x14ac:dyDescent="0.25">
      <c r="B495" s="79"/>
      <c r="C495" s="79"/>
      <c r="D495" s="79"/>
      <c r="E495" s="79"/>
      <c r="F495" s="79"/>
      <c r="G495" s="80"/>
      <c r="H495" s="80"/>
      <c r="I495" s="80"/>
      <c r="K495" s="286"/>
    </row>
    <row r="496" spans="2:11" x14ac:dyDescent="0.25">
      <c r="B496" s="79"/>
      <c r="C496" s="79"/>
      <c r="D496" s="79"/>
      <c r="E496" s="79"/>
      <c r="F496" s="79"/>
      <c r="G496" s="80"/>
      <c r="H496" s="80"/>
      <c r="I496" s="80"/>
      <c r="K496" s="286"/>
    </row>
    <row r="497" spans="2:11" x14ac:dyDescent="0.25">
      <c r="B497" s="79"/>
      <c r="C497" s="79"/>
      <c r="D497" s="79"/>
      <c r="E497" s="79"/>
      <c r="F497" s="79"/>
      <c r="G497" s="80"/>
      <c r="H497" s="80"/>
      <c r="I497" s="80"/>
      <c r="K497" s="286"/>
    </row>
    <row r="498" spans="2:11" x14ac:dyDescent="0.25">
      <c r="B498" s="79"/>
      <c r="C498" s="79"/>
      <c r="D498" s="79"/>
      <c r="E498" s="79"/>
      <c r="F498" s="79"/>
      <c r="G498" s="80"/>
      <c r="H498" s="80"/>
      <c r="I498" s="80"/>
      <c r="K498" s="286"/>
    </row>
    <row r="499" spans="2:11" x14ac:dyDescent="0.25">
      <c r="B499" s="79"/>
      <c r="C499" s="79"/>
      <c r="D499" s="79"/>
      <c r="E499" s="79"/>
      <c r="F499" s="79"/>
      <c r="G499" s="80"/>
      <c r="H499" s="80"/>
      <c r="I499" s="80"/>
      <c r="K499" s="286"/>
    </row>
    <row r="500" spans="2:11" x14ac:dyDescent="0.25">
      <c r="B500" s="79"/>
      <c r="C500" s="79"/>
      <c r="D500" s="79"/>
      <c r="E500" s="79"/>
      <c r="F500" s="79"/>
      <c r="G500" s="80"/>
      <c r="H500" s="80"/>
      <c r="I500" s="80"/>
      <c r="K500" s="286"/>
    </row>
    <row r="501" spans="2:11" x14ac:dyDescent="0.25">
      <c r="B501" s="79"/>
      <c r="C501" s="79"/>
      <c r="D501" s="79"/>
      <c r="E501" s="79"/>
      <c r="F501" s="79"/>
      <c r="G501" s="80"/>
      <c r="H501" s="80"/>
      <c r="I501" s="80"/>
      <c r="K501" s="286"/>
    </row>
    <row r="502" spans="2:11" x14ac:dyDescent="0.25">
      <c r="B502" s="79"/>
      <c r="C502" s="79"/>
      <c r="D502" s="79"/>
      <c r="E502" s="79"/>
      <c r="F502" s="79"/>
      <c r="G502" s="80"/>
      <c r="H502" s="80"/>
      <c r="I502" s="80"/>
      <c r="K502" s="286"/>
    </row>
    <row r="503" spans="2:11" x14ac:dyDescent="0.25">
      <c r="B503" s="79"/>
      <c r="C503" s="79"/>
      <c r="D503" s="79"/>
      <c r="E503" s="79"/>
      <c r="F503" s="79"/>
      <c r="G503" s="80"/>
      <c r="H503" s="80"/>
      <c r="I503" s="80"/>
      <c r="K503" s="286"/>
    </row>
    <row r="504" spans="2:11" x14ac:dyDescent="0.25">
      <c r="B504" s="79"/>
      <c r="C504" s="79"/>
      <c r="D504" s="79"/>
      <c r="E504" s="79"/>
      <c r="F504" s="79"/>
      <c r="G504" s="80"/>
      <c r="H504" s="80"/>
      <c r="I504" s="80"/>
      <c r="K504" s="286"/>
    </row>
    <row r="505" spans="2:11" x14ac:dyDescent="0.25">
      <c r="B505" s="79"/>
      <c r="C505" s="79"/>
      <c r="D505" s="79"/>
      <c r="E505" s="79"/>
      <c r="F505" s="79"/>
      <c r="G505" s="80"/>
      <c r="H505" s="80"/>
      <c r="I505" s="80"/>
      <c r="K505" s="286"/>
    </row>
    <row r="506" spans="2:11" x14ac:dyDescent="0.25">
      <c r="B506" s="79"/>
      <c r="C506" s="79"/>
      <c r="D506" s="79"/>
      <c r="E506" s="79"/>
      <c r="F506" s="79"/>
      <c r="G506" s="80"/>
      <c r="H506" s="80"/>
      <c r="I506" s="80"/>
      <c r="K506" s="286"/>
    </row>
    <row r="507" spans="2:11" x14ac:dyDescent="0.25">
      <c r="B507" s="79"/>
      <c r="C507" s="79"/>
      <c r="D507" s="79"/>
      <c r="E507" s="79"/>
      <c r="F507" s="79"/>
      <c r="G507" s="80"/>
      <c r="H507" s="80"/>
      <c r="I507" s="80"/>
      <c r="K507" s="286"/>
    </row>
    <row r="508" spans="2:11" x14ac:dyDescent="0.25">
      <c r="B508" s="79"/>
      <c r="C508" s="79"/>
      <c r="D508" s="79"/>
      <c r="E508" s="79"/>
      <c r="F508" s="79"/>
      <c r="G508" s="80"/>
      <c r="H508" s="80"/>
      <c r="I508" s="80"/>
      <c r="K508" s="286"/>
    </row>
    <row r="509" spans="2:11" x14ac:dyDescent="0.25">
      <c r="B509" s="79"/>
      <c r="C509" s="79"/>
      <c r="D509" s="79"/>
      <c r="E509" s="79"/>
      <c r="F509" s="79"/>
      <c r="G509" s="80"/>
      <c r="H509" s="80"/>
      <c r="I509" s="80"/>
      <c r="K509" s="286"/>
    </row>
    <row r="510" spans="2:11" x14ac:dyDescent="0.25">
      <c r="B510" s="79"/>
      <c r="C510" s="79"/>
      <c r="D510" s="79"/>
      <c r="E510" s="79"/>
      <c r="F510" s="79"/>
      <c r="G510" s="80"/>
      <c r="H510" s="80"/>
      <c r="I510" s="80"/>
      <c r="K510" s="286"/>
    </row>
    <row r="511" spans="2:11" x14ac:dyDescent="0.25">
      <c r="B511" s="79"/>
      <c r="C511" s="79"/>
      <c r="D511" s="79"/>
      <c r="E511" s="79"/>
      <c r="F511" s="79"/>
      <c r="G511" s="80"/>
      <c r="H511" s="80"/>
      <c r="I511" s="80"/>
      <c r="K511" s="286"/>
    </row>
    <row r="512" spans="2:11" x14ac:dyDescent="0.25">
      <c r="B512" s="79"/>
      <c r="C512" s="79"/>
      <c r="D512" s="79"/>
      <c r="E512" s="79"/>
      <c r="F512" s="79"/>
      <c r="G512" s="80"/>
      <c r="H512" s="80"/>
      <c r="I512" s="80"/>
      <c r="K512" s="286"/>
    </row>
    <row r="513" spans="2:11" x14ac:dyDescent="0.25">
      <c r="B513" s="79"/>
      <c r="C513" s="79"/>
      <c r="D513" s="79"/>
      <c r="E513" s="79"/>
      <c r="F513" s="79"/>
      <c r="G513" s="80"/>
      <c r="H513" s="80"/>
      <c r="I513" s="80"/>
      <c r="K513" s="286"/>
    </row>
    <row r="514" spans="2:11" x14ac:dyDescent="0.25">
      <c r="B514" s="79"/>
      <c r="C514" s="79"/>
      <c r="D514" s="79"/>
      <c r="E514" s="79"/>
      <c r="F514" s="79"/>
      <c r="G514" s="80"/>
      <c r="H514" s="80"/>
      <c r="I514" s="80"/>
      <c r="K514" s="286"/>
    </row>
    <row r="515" spans="2:11" x14ac:dyDescent="0.25">
      <c r="B515" s="79"/>
      <c r="C515" s="79"/>
      <c r="D515" s="79"/>
      <c r="E515" s="79"/>
      <c r="F515" s="79"/>
      <c r="G515" s="80"/>
      <c r="H515" s="80"/>
      <c r="I515" s="80"/>
      <c r="K515" s="286"/>
    </row>
    <row r="516" spans="2:11" x14ac:dyDescent="0.25">
      <c r="B516" s="79"/>
      <c r="C516" s="79"/>
      <c r="D516" s="79"/>
      <c r="E516" s="79"/>
      <c r="F516" s="79"/>
      <c r="G516" s="80"/>
      <c r="H516" s="80"/>
      <c r="I516" s="80"/>
      <c r="K516" s="286"/>
    </row>
    <row r="517" spans="2:11" x14ac:dyDescent="0.25">
      <c r="B517" s="79"/>
      <c r="C517" s="79"/>
      <c r="D517" s="79"/>
      <c r="E517" s="79"/>
      <c r="F517" s="79"/>
      <c r="G517" s="80"/>
      <c r="H517" s="80"/>
      <c r="I517" s="80"/>
      <c r="K517" s="286"/>
    </row>
    <row r="518" spans="2:11" x14ac:dyDescent="0.25">
      <c r="B518" s="79"/>
      <c r="C518" s="79"/>
      <c r="D518" s="79"/>
      <c r="E518" s="79"/>
      <c r="F518" s="79"/>
      <c r="G518" s="80"/>
      <c r="H518" s="80"/>
      <c r="I518" s="80"/>
      <c r="K518" s="286"/>
    </row>
    <row r="519" spans="2:11" x14ac:dyDescent="0.25">
      <c r="B519" s="79"/>
      <c r="C519" s="79"/>
      <c r="D519" s="79"/>
      <c r="E519" s="79"/>
      <c r="F519" s="79"/>
      <c r="G519" s="80"/>
      <c r="H519" s="80"/>
      <c r="I519" s="80"/>
      <c r="K519" s="286"/>
    </row>
    <row r="520" spans="2:11" x14ac:dyDescent="0.25">
      <c r="B520" s="79"/>
      <c r="C520" s="79"/>
      <c r="D520" s="79"/>
      <c r="E520" s="79"/>
      <c r="F520" s="79"/>
      <c r="G520" s="80"/>
      <c r="H520" s="80"/>
      <c r="I520" s="80"/>
      <c r="K520" s="286"/>
    </row>
    <row r="521" spans="2:11" x14ac:dyDescent="0.25">
      <c r="B521" s="79"/>
      <c r="C521" s="79"/>
      <c r="D521" s="79"/>
      <c r="E521" s="79"/>
      <c r="F521" s="79"/>
      <c r="G521" s="80"/>
      <c r="H521" s="80"/>
      <c r="I521" s="80"/>
      <c r="K521" s="286"/>
    </row>
    <row r="522" spans="2:11" x14ac:dyDescent="0.25">
      <c r="B522" s="79"/>
      <c r="C522" s="79"/>
      <c r="D522" s="79"/>
      <c r="E522" s="79"/>
      <c r="F522" s="79"/>
      <c r="G522" s="80"/>
      <c r="H522" s="80"/>
      <c r="I522" s="80"/>
      <c r="K522" s="286"/>
    </row>
    <row r="523" spans="2:11" x14ac:dyDescent="0.25">
      <c r="B523" s="79"/>
      <c r="C523" s="79"/>
      <c r="D523" s="79"/>
      <c r="E523" s="79"/>
      <c r="F523" s="79"/>
      <c r="G523" s="80"/>
      <c r="H523" s="80"/>
      <c r="I523" s="80"/>
      <c r="K523" s="286"/>
    </row>
    <row r="524" spans="2:11" x14ac:dyDescent="0.25">
      <c r="B524" s="79"/>
      <c r="C524" s="79"/>
      <c r="D524" s="79"/>
      <c r="E524" s="79"/>
      <c r="F524" s="79"/>
      <c r="G524" s="80"/>
      <c r="H524" s="80"/>
      <c r="I524" s="80"/>
      <c r="K524" s="286"/>
    </row>
    <row r="525" spans="2:11" x14ac:dyDescent="0.25">
      <c r="B525" s="79"/>
      <c r="C525" s="79"/>
      <c r="D525" s="79"/>
      <c r="E525" s="79"/>
      <c r="F525" s="79"/>
      <c r="G525" s="80"/>
      <c r="H525" s="80"/>
      <c r="I525" s="80"/>
      <c r="K525" s="286"/>
    </row>
    <row r="526" spans="2:11" x14ac:dyDescent="0.25">
      <c r="B526" s="79"/>
      <c r="C526" s="79"/>
      <c r="D526" s="79"/>
      <c r="E526" s="79"/>
      <c r="F526" s="79"/>
      <c r="G526" s="80"/>
      <c r="H526" s="80"/>
      <c r="I526" s="80"/>
      <c r="K526" s="286"/>
    </row>
    <row r="527" spans="2:11" x14ac:dyDescent="0.25">
      <c r="B527" s="79"/>
      <c r="C527" s="79"/>
      <c r="D527" s="79"/>
      <c r="E527" s="79"/>
      <c r="F527" s="79"/>
      <c r="G527" s="80"/>
      <c r="H527" s="80"/>
      <c r="I527" s="80"/>
      <c r="K527" s="286"/>
    </row>
    <row r="528" spans="2:11" x14ac:dyDescent="0.25">
      <c r="B528" s="79"/>
      <c r="C528" s="79"/>
      <c r="D528" s="79"/>
      <c r="E528" s="79"/>
      <c r="F528" s="79"/>
      <c r="G528" s="80"/>
      <c r="H528" s="80"/>
      <c r="I528" s="80"/>
      <c r="K528" s="286"/>
    </row>
    <row r="529" spans="2:11" x14ac:dyDescent="0.25">
      <c r="B529" s="79"/>
      <c r="C529" s="79"/>
      <c r="D529" s="79"/>
      <c r="E529" s="79"/>
      <c r="F529" s="79"/>
      <c r="G529" s="80"/>
      <c r="H529" s="80"/>
      <c r="I529" s="80"/>
      <c r="K529" s="286"/>
    </row>
    <row r="530" spans="2:11" x14ac:dyDescent="0.25">
      <c r="B530" s="79"/>
      <c r="C530" s="79"/>
      <c r="D530" s="79"/>
      <c r="E530" s="79"/>
      <c r="F530" s="79"/>
      <c r="G530" s="80"/>
      <c r="H530" s="80"/>
      <c r="I530" s="80"/>
      <c r="K530" s="286"/>
    </row>
    <row r="531" spans="2:11" x14ac:dyDescent="0.25">
      <c r="B531" s="79"/>
      <c r="C531" s="79"/>
      <c r="D531" s="79"/>
      <c r="E531" s="79"/>
      <c r="F531" s="79"/>
      <c r="G531" s="80"/>
      <c r="H531" s="80"/>
      <c r="I531" s="80"/>
      <c r="K531" s="286"/>
    </row>
    <row r="532" spans="2:11" x14ac:dyDescent="0.25">
      <c r="B532" s="79"/>
      <c r="C532" s="79"/>
      <c r="D532" s="79"/>
      <c r="E532" s="79"/>
      <c r="F532" s="79"/>
      <c r="G532" s="80"/>
      <c r="H532" s="80"/>
      <c r="I532" s="80"/>
      <c r="K532" s="286"/>
    </row>
    <row r="533" spans="2:11" x14ac:dyDescent="0.25">
      <c r="B533" s="79"/>
      <c r="C533" s="79"/>
      <c r="D533" s="79"/>
      <c r="E533" s="79"/>
      <c r="F533" s="79"/>
      <c r="G533" s="80"/>
      <c r="H533" s="80"/>
      <c r="I533" s="80"/>
      <c r="K533" s="286"/>
    </row>
    <row r="534" spans="2:11" x14ac:dyDescent="0.25">
      <c r="B534" s="79"/>
      <c r="C534" s="79"/>
      <c r="D534" s="79"/>
      <c r="E534" s="79"/>
      <c r="F534" s="79"/>
      <c r="G534" s="80"/>
      <c r="H534" s="80"/>
      <c r="I534" s="80"/>
      <c r="K534" s="286"/>
    </row>
    <row r="535" spans="2:11" x14ac:dyDescent="0.25">
      <c r="B535" s="79"/>
      <c r="C535" s="79"/>
      <c r="D535" s="79"/>
      <c r="E535" s="79"/>
      <c r="F535" s="79"/>
      <c r="G535" s="80"/>
      <c r="H535" s="80"/>
      <c r="I535" s="80"/>
      <c r="K535" s="286"/>
    </row>
    <row r="536" spans="2:11" x14ac:dyDescent="0.25">
      <c r="B536" s="79"/>
      <c r="C536" s="79"/>
      <c r="D536" s="79"/>
      <c r="E536" s="79"/>
      <c r="F536" s="79"/>
      <c r="G536" s="80"/>
      <c r="H536" s="80"/>
      <c r="I536" s="80"/>
      <c r="K536" s="286"/>
    </row>
    <row r="537" spans="2:11" x14ac:dyDescent="0.25">
      <c r="B537" s="79"/>
      <c r="C537" s="79"/>
      <c r="D537" s="79"/>
      <c r="E537" s="79"/>
      <c r="F537" s="79"/>
      <c r="G537" s="80"/>
      <c r="H537" s="80"/>
      <c r="I537" s="80"/>
      <c r="K537" s="286"/>
    </row>
    <row r="538" spans="2:11" x14ac:dyDescent="0.25">
      <c r="B538" s="79"/>
      <c r="C538" s="79"/>
      <c r="D538" s="79"/>
      <c r="E538" s="79"/>
      <c r="F538" s="79"/>
      <c r="G538" s="80"/>
      <c r="H538" s="80"/>
      <c r="I538" s="80"/>
      <c r="K538" s="286"/>
    </row>
    <row r="539" spans="2:11" x14ac:dyDescent="0.25">
      <c r="B539" s="79"/>
      <c r="C539" s="79"/>
      <c r="D539" s="79"/>
      <c r="E539" s="79"/>
      <c r="F539" s="79"/>
      <c r="G539" s="80"/>
      <c r="H539" s="80"/>
      <c r="I539" s="80"/>
      <c r="K539" s="286"/>
    </row>
    <row r="540" spans="2:11" x14ac:dyDescent="0.25">
      <c r="B540" s="79"/>
      <c r="C540" s="79"/>
      <c r="D540" s="79"/>
      <c r="E540" s="79"/>
      <c r="F540" s="79"/>
      <c r="G540" s="80"/>
      <c r="H540" s="80"/>
      <c r="I540" s="80"/>
      <c r="K540" s="286"/>
    </row>
    <row r="541" spans="2:11" x14ac:dyDescent="0.25">
      <c r="B541" s="79"/>
      <c r="C541" s="79"/>
      <c r="D541" s="79"/>
      <c r="E541" s="79"/>
      <c r="F541" s="79"/>
      <c r="G541" s="80"/>
      <c r="H541" s="80"/>
      <c r="I541" s="80"/>
      <c r="K541" s="286"/>
    </row>
    <row r="542" spans="2:11" x14ac:dyDescent="0.25">
      <c r="B542" s="79"/>
      <c r="C542" s="79"/>
      <c r="D542" s="79"/>
      <c r="E542" s="79"/>
      <c r="F542" s="79"/>
      <c r="G542" s="80"/>
      <c r="H542" s="80"/>
      <c r="I542" s="80"/>
      <c r="K542" s="286"/>
    </row>
    <row r="543" spans="2:11" x14ac:dyDescent="0.25">
      <c r="B543" s="79"/>
      <c r="C543" s="79"/>
      <c r="D543" s="79"/>
      <c r="E543" s="79"/>
      <c r="F543" s="79"/>
      <c r="G543" s="80"/>
      <c r="H543" s="80"/>
      <c r="I543" s="80"/>
      <c r="K543" s="286"/>
    </row>
    <row r="544" spans="2:11" x14ac:dyDescent="0.25">
      <c r="B544" s="79"/>
      <c r="C544" s="79"/>
      <c r="D544" s="79"/>
      <c r="E544" s="79"/>
      <c r="F544" s="79"/>
      <c r="G544" s="80"/>
      <c r="H544" s="80"/>
      <c r="I544" s="80"/>
      <c r="K544" s="286"/>
    </row>
    <row r="545" spans="2:11" x14ac:dyDescent="0.25">
      <c r="B545" s="79"/>
      <c r="C545" s="79"/>
      <c r="D545" s="79"/>
      <c r="E545" s="79"/>
      <c r="F545" s="79"/>
      <c r="G545" s="80"/>
      <c r="H545" s="80"/>
      <c r="I545" s="80"/>
      <c r="K545" s="286"/>
    </row>
    <row r="546" spans="2:11" x14ac:dyDescent="0.25">
      <c r="B546" s="79"/>
      <c r="C546" s="79"/>
      <c r="D546" s="79"/>
      <c r="E546" s="79"/>
      <c r="F546" s="79"/>
      <c r="G546" s="80"/>
      <c r="H546" s="80"/>
      <c r="I546" s="80"/>
      <c r="K546" s="286"/>
    </row>
    <row r="547" spans="2:11" x14ac:dyDescent="0.25">
      <c r="B547" s="79"/>
      <c r="C547" s="79"/>
      <c r="D547" s="79"/>
      <c r="E547" s="79"/>
      <c r="F547" s="79"/>
      <c r="G547" s="80"/>
      <c r="H547" s="80"/>
      <c r="I547" s="80"/>
      <c r="K547" s="286"/>
    </row>
    <row r="548" spans="2:11" x14ac:dyDescent="0.25">
      <c r="B548" s="79"/>
      <c r="C548" s="79"/>
      <c r="D548" s="79"/>
      <c r="E548" s="79"/>
      <c r="F548" s="79"/>
      <c r="G548" s="80"/>
      <c r="H548" s="80"/>
      <c r="I548" s="80"/>
      <c r="K548" s="286"/>
    </row>
    <row r="549" spans="2:11" x14ac:dyDescent="0.25">
      <c r="B549" s="79"/>
      <c r="C549" s="79"/>
      <c r="D549" s="79"/>
      <c r="E549" s="79"/>
      <c r="F549" s="79"/>
      <c r="G549" s="80"/>
      <c r="H549" s="80"/>
      <c r="I549" s="80"/>
      <c r="K549" s="286"/>
    </row>
    <row r="550" spans="2:11" x14ac:dyDescent="0.25">
      <c r="B550" s="79"/>
      <c r="C550" s="79"/>
      <c r="D550" s="79"/>
      <c r="E550" s="79"/>
      <c r="F550" s="79"/>
      <c r="G550" s="80"/>
      <c r="H550" s="80"/>
      <c r="I550" s="80"/>
      <c r="K550" s="286"/>
    </row>
    <row r="551" spans="2:11" x14ac:dyDescent="0.25">
      <c r="B551" s="79"/>
      <c r="C551" s="79"/>
      <c r="D551" s="79"/>
      <c r="E551" s="79"/>
      <c r="F551" s="79"/>
      <c r="G551" s="80"/>
      <c r="H551" s="80"/>
      <c r="I551" s="80"/>
      <c r="K551" s="286"/>
    </row>
    <row r="552" spans="2:11" x14ac:dyDescent="0.25">
      <c r="B552" s="79"/>
      <c r="C552" s="79"/>
      <c r="D552" s="79"/>
      <c r="E552" s="79"/>
      <c r="F552" s="79"/>
      <c r="G552" s="80"/>
      <c r="H552" s="80"/>
      <c r="I552" s="80"/>
      <c r="K552" s="286"/>
    </row>
    <row r="553" spans="2:11" x14ac:dyDescent="0.25">
      <c r="B553" s="79"/>
      <c r="C553" s="79"/>
      <c r="D553" s="79"/>
      <c r="E553" s="79"/>
      <c r="F553" s="79"/>
      <c r="G553" s="80"/>
      <c r="H553" s="80"/>
      <c r="I553" s="80"/>
      <c r="K553" s="286"/>
    </row>
    <row r="554" spans="2:11" x14ac:dyDescent="0.25">
      <c r="B554" s="79"/>
      <c r="C554" s="79"/>
      <c r="D554" s="79"/>
      <c r="E554" s="79"/>
      <c r="F554" s="79"/>
      <c r="G554" s="80"/>
      <c r="H554" s="80"/>
      <c r="I554" s="80"/>
      <c r="K554" s="286"/>
    </row>
    <row r="555" spans="2:11" x14ac:dyDescent="0.25">
      <c r="B555" s="79"/>
      <c r="C555" s="79"/>
      <c r="D555" s="79"/>
      <c r="E555" s="79"/>
      <c r="F555" s="79"/>
      <c r="G555" s="80"/>
      <c r="H555" s="80"/>
      <c r="I555" s="80"/>
      <c r="K555" s="286"/>
    </row>
    <row r="556" spans="2:11" x14ac:dyDescent="0.25">
      <c r="B556" s="79"/>
      <c r="C556" s="79"/>
      <c r="D556" s="79"/>
      <c r="E556" s="79"/>
      <c r="F556" s="79"/>
      <c r="G556" s="80"/>
      <c r="H556" s="80"/>
      <c r="I556" s="80"/>
      <c r="K556" s="286"/>
    </row>
    <row r="557" spans="2:11" x14ac:dyDescent="0.25">
      <c r="B557" s="79"/>
      <c r="C557" s="79"/>
      <c r="D557" s="79"/>
      <c r="E557" s="79"/>
      <c r="F557" s="79"/>
      <c r="G557" s="80"/>
      <c r="H557" s="80"/>
      <c r="I557" s="80"/>
      <c r="K557" s="286"/>
    </row>
    <row r="558" spans="2:11" x14ac:dyDescent="0.25">
      <c r="B558" s="79"/>
      <c r="C558" s="79"/>
      <c r="D558" s="79"/>
      <c r="E558" s="79"/>
      <c r="F558" s="79"/>
      <c r="G558" s="80"/>
      <c r="H558" s="80"/>
      <c r="I558" s="80"/>
      <c r="K558" s="286"/>
    </row>
    <row r="559" spans="2:11" x14ac:dyDescent="0.25">
      <c r="B559" s="79"/>
      <c r="C559" s="79"/>
      <c r="D559" s="79"/>
      <c r="E559" s="79"/>
      <c r="F559" s="79"/>
      <c r="G559" s="80"/>
      <c r="H559" s="80"/>
      <c r="I559" s="80"/>
      <c r="K559" s="286"/>
    </row>
    <row r="560" spans="2:11" x14ac:dyDescent="0.25">
      <c r="B560" s="79"/>
      <c r="C560" s="79"/>
      <c r="D560" s="79"/>
      <c r="E560" s="79"/>
      <c r="F560" s="79"/>
      <c r="G560" s="80"/>
      <c r="H560" s="80"/>
      <c r="I560" s="80"/>
      <c r="K560" s="286"/>
    </row>
    <row r="561" spans="2:11" x14ac:dyDescent="0.25">
      <c r="B561" s="79"/>
      <c r="C561" s="79"/>
      <c r="D561" s="79"/>
      <c r="E561" s="79"/>
      <c r="F561" s="79"/>
      <c r="G561" s="80"/>
      <c r="H561" s="80"/>
      <c r="I561" s="80"/>
      <c r="K561" s="286"/>
    </row>
    <row r="562" spans="2:11" x14ac:dyDescent="0.25">
      <c r="B562" s="79"/>
      <c r="C562" s="79"/>
      <c r="D562" s="79"/>
      <c r="E562" s="79"/>
      <c r="F562" s="79"/>
      <c r="G562" s="80"/>
      <c r="H562" s="80"/>
      <c r="I562" s="80"/>
      <c r="K562" s="286"/>
    </row>
    <row r="563" spans="2:11" x14ac:dyDescent="0.25">
      <c r="B563" s="79"/>
      <c r="C563" s="79"/>
      <c r="D563" s="79"/>
      <c r="E563" s="79"/>
      <c r="F563" s="79"/>
      <c r="G563" s="80"/>
      <c r="H563" s="80"/>
      <c r="I563" s="80"/>
      <c r="K563" s="286"/>
    </row>
    <row r="564" spans="2:11" x14ac:dyDescent="0.25">
      <c r="B564" s="79"/>
      <c r="C564" s="79"/>
      <c r="D564" s="79"/>
      <c r="E564" s="79"/>
      <c r="F564" s="79"/>
      <c r="G564" s="80"/>
      <c r="H564" s="80"/>
      <c r="I564" s="80"/>
      <c r="K564" s="286"/>
    </row>
    <row r="565" spans="2:11" x14ac:dyDescent="0.25">
      <c r="B565" s="79"/>
      <c r="C565" s="79"/>
      <c r="D565" s="79"/>
      <c r="E565" s="79"/>
      <c r="F565" s="79"/>
      <c r="G565" s="80"/>
      <c r="H565" s="80"/>
      <c r="I565" s="80"/>
      <c r="K565" s="286"/>
    </row>
    <row r="566" spans="2:11" x14ac:dyDescent="0.25">
      <c r="B566" s="79"/>
      <c r="C566" s="79"/>
      <c r="D566" s="79"/>
      <c r="E566" s="79"/>
      <c r="F566" s="79"/>
      <c r="G566" s="80"/>
      <c r="H566" s="80"/>
      <c r="I566" s="80"/>
      <c r="K566" s="286"/>
    </row>
    <row r="567" spans="2:11" x14ac:dyDescent="0.25">
      <c r="B567" s="79"/>
      <c r="C567" s="79"/>
      <c r="D567" s="79"/>
      <c r="E567" s="79"/>
      <c r="F567" s="79"/>
      <c r="G567" s="80"/>
      <c r="H567" s="80"/>
      <c r="I567" s="80"/>
      <c r="K567" s="286"/>
    </row>
    <row r="568" spans="2:11" x14ac:dyDescent="0.25">
      <c r="B568" s="79"/>
      <c r="C568" s="79"/>
      <c r="D568" s="79"/>
      <c r="E568" s="79"/>
      <c r="F568" s="79"/>
      <c r="G568" s="80"/>
      <c r="H568" s="80"/>
      <c r="I568" s="80"/>
      <c r="K568" s="286"/>
    </row>
    <row r="569" spans="2:11" x14ac:dyDescent="0.25">
      <c r="B569" s="79"/>
      <c r="C569" s="79"/>
      <c r="D569" s="79"/>
      <c r="E569" s="79"/>
      <c r="F569" s="79"/>
      <c r="G569" s="80"/>
      <c r="H569" s="80"/>
      <c r="I569" s="80"/>
      <c r="K569" s="286"/>
    </row>
    <row r="570" spans="2:11" x14ac:dyDescent="0.25">
      <c r="B570" s="79"/>
      <c r="C570" s="79"/>
      <c r="D570" s="79"/>
      <c r="E570" s="79"/>
      <c r="F570" s="79"/>
      <c r="G570" s="80"/>
      <c r="H570" s="80"/>
      <c r="I570" s="80"/>
      <c r="K570" s="286"/>
    </row>
    <row r="571" spans="2:11" x14ac:dyDescent="0.25">
      <c r="B571" s="79"/>
      <c r="C571" s="79"/>
      <c r="D571" s="79"/>
      <c r="E571" s="79"/>
      <c r="F571" s="79"/>
      <c r="G571" s="80"/>
      <c r="H571" s="80"/>
      <c r="I571" s="80"/>
      <c r="K571" s="286"/>
    </row>
    <row r="572" spans="2:11" x14ac:dyDescent="0.25">
      <c r="B572" s="79"/>
      <c r="C572" s="79"/>
      <c r="D572" s="79"/>
      <c r="E572" s="79"/>
      <c r="F572" s="79"/>
      <c r="G572" s="80"/>
      <c r="H572" s="80"/>
      <c r="I572" s="80"/>
      <c r="K572" s="286"/>
    </row>
    <row r="573" spans="2:11" x14ac:dyDescent="0.25">
      <c r="B573" s="79"/>
      <c r="C573" s="79"/>
      <c r="D573" s="79"/>
      <c r="E573" s="79"/>
      <c r="F573" s="79"/>
      <c r="G573" s="80"/>
      <c r="H573" s="80"/>
      <c r="I573" s="80"/>
      <c r="K573" s="286"/>
    </row>
    <row r="574" spans="2:11" x14ac:dyDescent="0.25">
      <c r="B574" s="79"/>
      <c r="C574" s="79"/>
      <c r="D574" s="79"/>
      <c r="E574" s="79"/>
      <c r="F574" s="79"/>
      <c r="G574" s="80"/>
      <c r="H574" s="80"/>
      <c r="I574" s="80"/>
      <c r="K574" s="286"/>
    </row>
    <row r="575" spans="2:11" x14ac:dyDescent="0.25">
      <c r="B575" s="79"/>
      <c r="C575" s="79"/>
      <c r="D575" s="79"/>
      <c r="E575" s="79"/>
      <c r="F575" s="79"/>
      <c r="G575" s="80"/>
      <c r="H575" s="80"/>
      <c r="I575" s="80"/>
      <c r="K575" s="286"/>
    </row>
    <row r="576" spans="2:11" x14ac:dyDescent="0.25">
      <c r="B576" s="79"/>
      <c r="C576" s="79"/>
      <c r="D576" s="79"/>
      <c r="E576" s="79"/>
      <c r="F576" s="79"/>
      <c r="G576" s="80"/>
      <c r="H576" s="80"/>
      <c r="I576" s="80"/>
      <c r="K576" s="286"/>
    </row>
    <row r="577" spans="2:11" x14ac:dyDescent="0.25">
      <c r="B577" s="79"/>
      <c r="C577" s="79"/>
      <c r="D577" s="79"/>
      <c r="E577" s="79"/>
      <c r="F577" s="79"/>
      <c r="G577" s="80"/>
      <c r="H577" s="80"/>
      <c r="I577" s="80"/>
      <c r="K577" s="286"/>
    </row>
    <row r="578" spans="2:11" x14ac:dyDescent="0.25">
      <c r="B578" s="79"/>
      <c r="C578" s="79"/>
      <c r="D578" s="79"/>
      <c r="E578" s="79"/>
      <c r="F578" s="79"/>
      <c r="G578" s="80"/>
      <c r="H578" s="80"/>
      <c r="I578" s="80"/>
      <c r="K578" s="286"/>
    </row>
    <row r="579" spans="2:11" x14ac:dyDescent="0.25">
      <c r="B579" s="79"/>
      <c r="C579" s="79"/>
      <c r="D579" s="79"/>
      <c r="E579" s="79"/>
      <c r="F579" s="79"/>
      <c r="G579" s="80"/>
      <c r="H579" s="80"/>
      <c r="I579" s="80"/>
      <c r="K579" s="286"/>
    </row>
    <row r="580" spans="2:11" x14ac:dyDescent="0.25">
      <c r="B580" s="79"/>
      <c r="C580" s="79"/>
      <c r="D580" s="79"/>
      <c r="E580" s="79"/>
      <c r="F580" s="79"/>
      <c r="G580" s="80"/>
      <c r="H580" s="80"/>
      <c r="I580" s="80"/>
      <c r="K580" s="286"/>
    </row>
    <row r="581" spans="2:11" x14ac:dyDescent="0.25">
      <c r="B581" s="79"/>
      <c r="C581" s="79"/>
      <c r="D581" s="79"/>
      <c r="E581" s="79"/>
      <c r="F581" s="79"/>
      <c r="G581" s="80"/>
      <c r="H581" s="80"/>
      <c r="I581" s="80"/>
      <c r="K581" s="286"/>
    </row>
    <row r="582" spans="2:11" x14ac:dyDescent="0.25">
      <c r="B582" s="79"/>
      <c r="C582" s="79"/>
      <c r="D582" s="79"/>
      <c r="E582" s="79"/>
      <c r="F582" s="79"/>
      <c r="G582" s="80"/>
      <c r="H582" s="80"/>
      <c r="I582" s="80"/>
      <c r="K582" s="286"/>
    </row>
    <row r="583" spans="2:11" x14ac:dyDescent="0.25">
      <c r="B583" s="79"/>
      <c r="C583" s="79"/>
      <c r="D583" s="79"/>
      <c r="E583" s="79"/>
      <c r="F583" s="79"/>
      <c r="G583" s="80"/>
      <c r="H583" s="80"/>
      <c r="I583" s="80"/>
      <c r="K583" s="286"/>
    </row>
    <row r="584" spans="2:11" x14ac:dyDescent="0.25">
      <c r="B584" s="79"/>
      <c r="C584" s="79"/>
      <c r="D584" s="79"/>
      <c r="E584" s="79"/>
      <c r="F584" s="79"/>
      <c r="G584" s="80"/>
      <c r="H584" s="80"/>
      <c r="I584" s="80"/>
      <c r="K584" s="286"/>
    </row>
    <row r="585" spans="2:11" x14ac:dyDescent="0.25">
      <c r="B585" s="79"/>
      <c r="C585" s="79"/>
      <c r="D585" s="79"/>
      <c r="E585" s="79"/>
      <c r="F585" s="79"/>
      <c r="G585" s="80"/>
      <c r="H585" s="80"/>
      <c r="I585" s="80"/>
      <c r="K585" s="286"/>
    </row>
    <row r="586" spans="2:11" x14ac:dyDescent="0.25">
      <c r="B586" s="79"/>
      <c r="C586" s="79"/>
      <c r="D586" s="79"/>
      <c r="E586" s="79"/>
      <c r="F586" s="79"/>
      <c r="G586" s="80"/>
      <c r="H586" s="80"/>
      <c r="I586" s="80"/>
      <c r="K586" s="286"/>
    </row>
    <row r="587" spans="2:11" x14ac:dyDescent="0.25">
      <c r="B587" s="79"/>
      <c r="C587" s="79"/>
      <c r="D587" s="79"/>
      <c r="E587" s="79"/>
      <c r="F587" s="79"/>
      <c r="G587" s="80"/>
      <c r="H587" s="80"/>
      <c r="I587" s="80"/>
      <c r="K587" s="286"/>
    </row>
    <row r="588" spans="2:11" x14ac:dyDescent="0.25">
      <c r="B588" s="79"/>
      <c r="C588" s="79"/>
      <c r="D588" s="79"/>
      <c r="E588" s="79"/>
      <c r="F588" s="79"/>
      <c r="G588" s="80"/>
      <c r="H588" s="80"/>
      <c r="I588" s="80"/>
      <c r="K588" s="286"/>
    </row>
    <row r="589" spans="2:11" x14ac:dyDescent="0.25">
      <c r="B589" s="79"/>
      <c r="C589" s="79"/>
      <c r="D589" s="79"/>
      <c r="E589" s="79"/>
      <c r="F589" s="79"/>
      <c r="G589" s="80"/>
      <c r="H589" s="80"/>
      <c r="I589" s="80"/>
      <c r="K589" s="286"/>
    </row>
    <row r="590" spans="2:11" x14ac:dyDescent="0.25">
      <c r="B590" s="79"/>
      <c r="C590" s="79"/>
      <c r="D590" s="79"/>
      <c r="E590" s="79"/>
      <c r="F590" s="79"/>
      <c r="G590" s="80"/>
      <c r="H590" s="80"/>
      <c r="I590" s="80"/>
      <c r="K590" s="286"/>
    </row>
    <row r="591" spans="2:11" x14ac:dyDescent="0.25">
      <c r="B591" s="79"/>
      <c r="C591" s="79"/>
      <c r="D591" s="79"/>
      <c r="E591" s="79"/>
      <c r="F591" s="79"/>
      <c r="G591" s="80"/>
      <c r="H591" s="80"/>
      <c r="I591" s="80"/>
      <c r="K591" s="286"/>
    </row>
    <row r="592" spans="2:11" x14ac:dyDescent="0.25">
      <c r="B592" s="79"/>
      <c r="C592" s="79"/>
      <c r="D592" s="79"/>
      <c r="E592" s="79"/>
      <c r="F592" s="79"/>
      <c r="G592" s="80"/>
      <c r="H592" s="80"/>
      <c r="I592" s="80"/>
      <c r="K592" s="286"/>
    </row>
    <row r="593" spans="2:11" x14ac:dyDescent="0.25">
      <c r="B593" s="79"/>
      <c r="C593" s="79"/>
      <c r="D593" s="79"/>
      <c r="E593" s="79"/>
      <c r="F593" s="79"/>
      <c r="G593" s="80"/>
      <c r="H593" s="80"/>
      <c r="I593" s="80"/>
      <c r="K593" s="286"/>
    </row>
    <row r="594" spans="2:11" x14ac:dyDescent="0.25">
      <c r="B594" s="79"/>
      <c r="C594" s="79"/>
      <c r="D594" s="79"/>
      <c r="E594" s="79"/>
      <c r="F594" s="79"/>
      <c r="G594" s="80"/>
      <c r="H594" s="80"/>
      <c r="I594" s="80"/>
      <c r="K594" s="286"/>
    </row>
    <row r="595" spans="2:11" x14ac:dyDescent="0.25">
      <c r="B595" s="79"/>
      <c r="C595" s="79"/>
      <c r="D595" s="79"/>
      <c r="E595" s="79"/>
      <c r="F595" s="79"/>
      <c r="G595" s="80"/>
      <c r="H595" s="80"/>
      <c r="I595" s="80"/>
      <c r="K595" s="286"/>
    </row>
    <row r="596" spans="2:11" x14ac:dyDescent="0.25">
      <c r="B596" s="79"/>
      <c r="C596" s="79"/>
      <c r="D596" s="79"/>
      <c r="E596" s="79"/>
      <c r="F596" s="79"/>
      <c r="G596" s="80"/>
      <c r="H596" s="80"/>
      <c r="I596" s="80"/>
      <c r="K596" s="286"/>
    </row>
    <row r="597" spans="2:11" x14ac:dyDescent="0.25">
      <c r="B597" s="79"/>
      <c r="C597" s="79"/>
      <c r="D597" s="79"/>
      <c r="E597" s="79"/>
      <c r="F597" s="79"/>
      <c r="G597" s="80"/>
      <c r="H597" s="80"/>
      <c r="I597" s="80"/>
      <c r="K597" s="286"/>
    </row>
    <row r="598" spans="2:11" x14ac:dyDescent="0.25">
      <c r="B598" s="79"/>
      <c r="C598" s="79"/>
      <c r="D598" s="79"/>
      <c r="E598" s="79"/>
      <c r="F598" s="79"/>
      <c r="G598" s="80"/>
      <c r="H598" s="80"/>
      <c r="I598" s="80"/>
      <c r="K598" s="286"/>
    </row>
    <row r="599" spans="2:11" x14ac:dyDescent="0.25">
      <c r="B599" s="79"/>
      <c r="C599" s="79"/>
      <c r="D599" s="79"/>
      <c r="E599" s="79"/>
      <c r="F599" s="79"/>
      <c r="G599" s="80"/>
      <c r="H599" s="80"/>
      <c r="I599" s="80"/>
      <c r="K599" s="286"/>
    </row>
    <row r="600" spans="2:11" x14ac:dyDescent="0.25">
      <c r="B600" s="79"/>
      <c r="C600" s="79"/>
      <c r="D600" s="79"/>
      <c r="E600" s="79"/>
      <c r="F600" s="79"/>
      <c r="G600" s="80"/>
      <c r="H600" s="80"/>
      <c r="I600" s="80"/>
      <c r="K600" s="286"/>
    </row>
    <row r="601" spans="2:11" x14ac:dyDescent="0.25">
      <c r="B601" s="79"/>
      <c r="C601" s="79"/>
      <c r="D601" s="79"/>
      <c r="E601" s="79"/>
      <c r="F601" s="79"/>
      <c r="G601" s="80"/>
      <c r="H601" s="80"/>
      <c r="I601" s="80"/>
      <c r="K601" s="286"/>
    </row>
    <row r="602" spans="2:11" x14ac:dyDescent="0.25">
      <c r="B602" s="79"/>
      <c r="C602" s="79"/>
      <c r="D602" s="79"/>
      <c r="E602" s="79"/>
      <c r="F602" s="79"/>
      <c r="G602" s="80"/>
      <c r="H602" s="80"/>
      <c r="I602" s="80"/>
      <c r="K602" s="286"/>
    </row>
    <row r="603" spans="2:11" x14ac:dyDescent="0.25">
      <c r="B603" s="79"/>
      <c r="C603" s="79"/>
      <c r="D603" s="79"/>
      <c r="E603" s="79"/>
      <c r="F603" s="79"/>
      <c r="G603" s="80"/>
      <c r="H603" s="80"/>
      <c r="I603" s="80"/>
      <c r="K603" s="286"/>
    </row>
    <row r="604" spans="2:11" x14ac:dyDescent="0.25">
      <c r="B604" s="79"/>
      <c r="C604" s="79"/>
      <c r="D604" s="79"/>
      <c r="E604" s="79"/>
      <c r="F604" s="79"/>
      <c r="G604" s="80"/>
      <c r="H604" s="80"/>
      <c r="I604" s="80"/>
      <c r="K604" s="286"/>
    </row>
    <row r="605" spans="2:11" x14ac:dyDescent="0.25">
      <c r="B605" s="79"/>
      <c r="C605" s="79"/>
      <c r="D605" s="79"/>
      <c r="E605" s="79"/>
      <c r="F605" s="79"/>
      <c r="G605" s="80"/>
      <c r="H605" s="80"/>
      <c r="I605" s="80"/>
      <c r="K605" s="286"/>
    </row>
    <row r="606" spans="2:11" x14ac:dyDescent="0.25">
      <c r="B606" s="79"/>
      <c r="C606" s="79"/>
      <c r="D606" s="79"/>
      <c r="E606" s="79"/>
      <c r="F606" s="79"/>
      <c r="G606" s="80"/>
      <c r="H606" s="80"/>
      <c r="I606" s="80"/>
      <c r="K606" s="286"/>
    </row>
    <row r="607" spans="2:11" x14ac:dyDescent="0.25">
      <c r="B607" s="79"/>
      <c r="C607" s="79"/>
      <c r="D607" s="79"/>
      <c r="E607" s="79"/>
      <c r="F607" s="79"/>
      <c r="G607" s="80"/>
      <c r="H607" s="80"/>
      <c r="I607" s="80"/>
      <c r="K607" s="286"/>
    </row>
    <row r="608" spans="2:11" x14ac:dyDescent="0.25">
      <c r="B608" s="79"/>
      <c r="C608" s="79"/>
      <c r="D608" s="79"/>
      <c r="E608" s="79"/>
      <c r="F608" s="79"/>
      <c r="G608" s="80"/>
      <c r="H608" s="80"/>
      <c r="I608" s="80"/>
      <c r="K608" s="286"/>
    </row>
    <row r="609" spans="2:11" x14ac:dyDescent="0.25">
      <c r="B609" s="79"/>
      <c r="C609" s="79"/>
      <c r="D609" s="79"/>
      <c r="E609" s="79"/>
      <c r="F609" s="79"/>
      <c r="G609" s="80"/>
      <c r="H609" s="80"/>
      <c r="I609" s="80"/>
      <c r="K609" s="286"/>
    </row>
    <row r="610" spans="2:11" x14ac:dyDescent="0.25">
      <c r="B610" s="79"/>
      <c r="C610" s="79"/>
      <c r="D610" s="79"/>
      <c r="E610" s="79"/>
      <c r="F610" s="79"/>
      <c r="G610" s="80"/>
      <c r="H610" s="80"/>
      <c r="I610" s="80"/>
      <c r="K610" s="286"/>
    </row>
    <row r="611" spans="2:11" x14ac:dyDescent="0.25">
      <c r="B611" s="79"/>
      <c r="C611" s="79"/>
      <c r="D611" s="79"/>
      <c r="E611" s="79"/>
      <c r="F611" s="79"/>
      <c r="G611" s="80"/>
      <c r="H611" s="80"/>
      <c r="I611" s="80"/>
      <c r="K611" s="286"/>
    </row>
    <row r="612" spans="2:11" x14ac:dyDescent="0.25">
      <c r="B612" s="79"/>
      <c r="C612" s="79"/>
      <c r="D612" s="79"/>
      <c r="E612" s="79"/>
      <c r="F612" s="79"/>
      <c r="G612" s="80"/>
      <c r="H612" s="80"/>
      <c r="I612" s="80"/>
      <c r="K612" s="286"/>
    </row>
    <row r="613" spans="2:11" x14ac:dyDescent="0.25">
      <c r="B613" s="79"/>
      <c r="C613" s="79"/>
      <c r="D613" s="79"/>
      <c r="E613" s="79"/>
      <c r="F613" s="79"/>
      <c r="G613" s="80"/>
      <c r="H613" s="80"/>
      <c r="I613" s="80"/>
      <c r="K613" s="286"/>
    </row>
    <row r="614" spans="2:11" x14ac:dyDescent="0.25">
      <c r="B614" s="79"/>
      <c r="C614" s="79"/>
      <c r="D614" s="79"/>
      <c r="E614" s="79"/>
      <c r="F614" s="79"/>
      <c r="G614" s="80"/>
      <c r="H614" s="80"/>
      <c r="I614" s="80"/>
      <c r="K614" s="286"/>
    </row>
    <row r="615" spans="2:11" x14ac:dyDescent="0.25">
      <c r="B615" s="79"/>
      <c r="C615" s="79"/>
      <c r="D615" s="79"/>
      <c r="E615" s="79"/>
      <c r="F615" s="79"/>
      <c r="G615" s="80"/>
      <c r="H615" s="80"/>
      <c r="I615" s="80"/>
      <c r="K615" s="286"/>
    </row>
    <row r="616" spans="2:11" x14ac:dyDescent="0.25">
      <c r="B616" s="79"/>
      <c r="C616" s="79"/>
      <c r="D616" s="79"/>
      <c r="E616" s="79"/>
      <c r="F616" s="79"/>
      <c r="G616" s="80"/>
      <c r="H616" s="80"/>
      <c r="I616" s="80"/>
      <c r="K616" s="286"/>
    </row>
    <row r="617" spans="2:11" x14ac:dyDescent="0.25">
      <c r="B617" s="79"/>
      <c r="C617" s="79"/>
      <c r="D617" s="79"/>
      <c r="E617" s="79"/>
      <c r="F617" s="79"/>
      <c r="G617" s="80"/>
      <c r="H617" s="80"/>
      <c r="I617" s="80"/>
      <c r="K617" s="286"/>
    </row>
    <row r="618" spans="2:11" x14ac:dyDescent="0.25">
      <c r="B618" s="79"/>
      <c r="C618" s="79"/>
      <c r="D618" s="79"/>
      <c r="E618" s="79"/>
      <c r="F618" s="79"/>
      <c r="G618" s="80"/>
      <c r="H618" s="80"/>
      <c r="I618" s="80"/>
      <c r="K618" s="286"/>
    </row>
    <row r="619" spans="2:11" x14ac:dyDescent="0.25">
      <c r="B619" s="79"/>
      <c r="C619" s="79"/>
      <c r="D619" s="79"/>
      <c r="E619" s="79"/>
      <c r="F619" s="79"/>
      <c r="G619" s="80"/>
      <c r="H619" s="80"/>
      <c r="I619" s="80"/>
      <c r="K619" s="286"/>
    </row>
    <row r="620" spans="2:11" x14ac:dyDescent="0.25">
      <c r="B620" s="79"/>
      <c r="C620" s="79"/>
      <c r="D620" s="79"/>
      <c r="E620" s="79"/>
      <c r="F620" s="79"/>
      <c r="G620" s="80"/>
      <c r="H620" s="80"/>
      <c r="I620" s="80"/>
      <c r="K620" s="286"/>
    </row>
    <row r="621" spans="2:11" x14ac:dyDescent="0.25">
      <c r="B621" s="79"/>
      <c r="C621" s="79"/>
      <c r="D621" s="79"/>
      <c r="E621" s="79"/>
      <c r="F621" s="79"/>
      <c r="G621" s="80"/>
      <c r="H621" s="80"/>
      <c r="I621" s="80"/>
      <c r="K621" s="286"/>
    </row>
    <row r="622" spans="2:11" x14ac:dyDescent="0.25">
      <c r="B622" s="79"/>
      <c r="C622" s="79"/>
      <c r="D622" s="79"/>
      <c r="E622" s="79"/>
      <c r="F622" s="79"/>
      <c r="G622" s="80"/>
      <c r="H622" s="80"/>
      <c r="I622" s="80"/>
      <c r="K622" s="286"/>
    </row>
    <row r="623" spans="2:11" x14ac:dyDescent="0.25">
      <c r="B623" s="79"/>
      <c r="C623" s="79"/>
      <c r="D623" s="79"/>
      <c r="E623" s="79"/>
      <c r="F623" s="79"/>
      <c r="G623" s="80"/>
      <c r="H623" s="80"/>
      <c r="I623" s="80"/>
      <c r="K623" s="286"/>
    </row>
    <row r="624" spans="2:11" x14ac:dyDescent="0.25">
      <c r="B624" s="79"/>
      <c r="C624" s="79"/>
      <c r="D624" s="79"/>
      <c r="E624" s="79"/>
      <c r="F624" s="79"/>
      <c r="G624" s="80"/>
      <c r="H624" s="80"/>
      <c r="I624" s="80"/>
      <c r="K624" s="286"/>
    </row>
    <row r="625" spans="2:11" x14ac:dyDescent="0.25">
      <c r="B625" s="79"/>
      <c r="C625" s="79"/>
      <c r="D625" s="79"/>
      <c r="E625" s="79"/>
      <c r="F625" s="79"/>
      <c r="G625" s="80"/>
      <c r="H625" s="80"/>
      <c r="I625" s="80"/>
      <c r="K625" s="286"/>
    </row>
    <row r="626" spans="2:11" x14ac:dyDescent="0.25">
      <c r="B626" s="79"/>
      <c r="C626" s="79"/>
      <c r="D626" s="79"/>
      <c r="E626" s="79"/>
      <c r="F626" s="79"/>
      <c r="G626" s="80"/>
      <c r="H626" s="80"/>
      <c r="I626" s="80"/>
      <c r="K626" s="286"/>
    </row>
    <row r="627" spans="2:11" x14ac:dyDescent="0.25">
      <c r="B627" s="79"/>
      <c r="C627" s="79"/>
      <c r="D627" s="79"/>
      <c r="E627" s="79"/>
      <c r="F627" s="79"/>
      <c r="G627" s="80"/>
      <c r="H627" s="80"/>
      <c r="I627" s="80"/>
      <c r="K627" s="286"/>
    </row>
    <row r="628" spans="2:11" x14ac:dyDescent="0.25">
      <c r="B628" s="79"/>
      <c r="C628" s="79"/>
      <c r="D628" s="79"/>
      <c r="E628" s="79"/>
      <c r="F628" s="79"/>
      <c r="G628" s="80"/>
      <c r="H628" s="80"/>
      <c r="I628" s="80"/>
      <c r="K628" s="286"/>
    </row>
    <row r="629" spans="2:11" x14ac:dyDescent="0.25">
      <c r="B629" s="79"/>
      <c r="C629" s="79"/>
      <c r="D629" s="79"/>
      <c r="E629" s="79"/>
      <c r="F629" s="79"/>
      <c r="G629" s="80"/>
      <c r="H629" s="80"/>
      <c r="I629" s="80"/>
      <c r="K629" s="286"/>
    </row>
    <row r="630" spans="2:11" x14ac:dyDescent="0.25">
      <c r="B630" s="79"/>
      <c r="C630" s="79"/>
      <c r="D630" s="79"/>
      <c r="E630" s="79"/>
      <c r="F630" s="79"/>
      <c r="G630" s="80"/>
      <c r="H630" s="80"/>
      <c r="I630" s="80"/>
      <c r="K630" s="286"/>
    </row>
    <row r="631" spans="2:11" x14ac:dyDescent="0.25">
      <c r="B631" s="79"/>
      <c r="C631" s="79"/>
      <c r="D631" s="79"/>
      <c r="E631" s="79"/>
      <c r="F631" s="79"/>
      <c r="G631" s="80"/>
      <c r="H631" s="80"/>
      <c r="I631" s="80"/>
      <c r="K631" s="286"/>
    </row>
    <row r="632" spans="2:11" x14ac:dyDescent="0.25">
      <c r="B632" s="79"/>
      <c r="C632" s="79"/>
      <c r="D632" s="79"/>
      <c r="E632" s="79"/>
      <c r="F632" s="79"/>
      <c r="G632" s="80"/>
      <c r="H632" s="80"/>
      <c r="I632" s="80"/>
      <c r="K632" s="286"/>
    </row>
    <row r="633" spans="2:11" x14ac:dyDescent="0.25">
      <c r="B633" s="79"/>
      <c r="C633" s="79"/>
      <c r="D633" s="79"/>
      <c r="E633" s="79"/>
      <c r="F633" s="79"/>
      <c r="G633" s="80"/>
      <c r="H633" s="80"/>
      <c r="I633" s="80"/>
      <c r="K633" s="286"/>
    </row>
    <row r="634" spans="2:11" x14ac:dyDescent="0.25">
      <c r="B634" s="79"/>
      <c r="C634" s="79"/>
      <c r="D634" s="79"/>
      <c r="E634" s="79"/>
      <c r="F634" s="79"/>
      <c r="G634" s="80"/>
      <c r="H634" s="80"/>
      <c r="I634" s="80"/>
      <c r="K634" s="286"/>
    </row>
    <row r="635" spans="2:11" x14ac:dyDescent="0.25">
      <c r="B635" s="79"/>
      <c r="C635" s="79"/>
      <c r="D635" s="79"/>
      <c r="E635" s="79"/>
      <c r="F635" s="79"/>
      <c r="G635" s="80"/>
      <c r="H635" s="80"/>
      <c r="I635" s="80"/>
      <c r="K635" s="286"/>
    </row>
    <row r="636" spans="2:11" x14ac:dyDescent="0.25">
      <c r="B636" s="79"/>
      <c r="C636" s="79"/>
      <c r="D636" s="79"/>
      <c r="E636" s="79"/>
      <c r="F636" s="79"/>
      <c r="G636" s="80"/>
      <c r="H636" s="80"/>
      <c r="I636" s="80"/>
      <c r="K636" s="286"/>
    </row>
    <row r="637" spans="2:11" x14ac:dyDescent="0.25">
      <c r="B637" s="79"/>
      <c r="C637" s="79"/>
      <c r="D637" s="79"/>
      <c r="E637" s="79"/>
      <c r="F637" s="79"/>
      <c r="G637" s="80"/>
      <c r="H637" s="80"/>
      <c r="I637" s="80"/>
      <c r="K637" s="286"/>
    </row>
    <row r="638" spans="2:11" x14ac:dyDescent="0.25">
      <c r="B638" s="79"/>
      <c r="C638" s="79"/>
      <c r="D638" s="79"/>
      <c r="E638" s="79"/>
      <c r="F638" s="79"/>
      <c r="G638" s="80"/>
      <c r="H638" s="80"/>
      <c r="I638" s="80"/>
      <c r="K638" s="286"/>
    </row>
    <row r="639" spans="2:11" x14ac:dyDescent="0.25">
      <c r="B639" s="79"/>
      <c r="C639" s="79"/>
      <c r="D639" s="79"/>
      <c r="E639" s="79"/>
      <c r="F639" s="79"/>
      <c r="G639" s="80"/>
      <c r="H639" s="80"/>
      <c r="I639" s="80"/>
      <c r="K639" s="286"/>
    </row>
    <row r="640" spans="2:11" x14ac:dyDescent="0.25">
      <c r="B640" s="79"/>
      <c r="C640" s="79"/>
      <c r="D640" s="79"/>
      <c r="E640" s="79"/>
      <c r="F640" s="79"/>
      <c r="G640" s="80"/>
      <c r="H640" s="80"/>
      <c r="I640" s="80"/>
      <c r="K640" s="286"/>
    </row>
    <row r="641" spans="2:11" x14ac:dyDescent="0.25">
      <c r="B641" s="79"/>
      <c r="C641" s="79"/>
      <c r="D641" s="79"/>
      <c r="E641" s="79"/>
      <c r="F641" s="79"/>
      <c r="G641" s="80"/>
      <c r="H641" s="80"/>
      <c r="I641" s="80"/>
      <c r="K641" s="286"/>
    </row>
    <row r="642" spans="2:11" x14ac:dyDescent="0.25">
      <c r="B642" s="79"/>
      <c r="C642" s="79"/>
      <c r="D642" s="79"/>
      <c r="E642" s="79"/>
      <c r="F642" s="79"/>
      <c r="G642" s="80"/>
      <c r="H642" s="80"/>
      <c r="I642" s="80"/>
      <c r="K642" s="286"/>
    </row>
    <row r="643" spans="2:11" x14ac:dyDescent="0.25">
      <c r="B643" s="79"/>
      <c r="C643" s="79"/>
      <c r="D643" s="79"/>
      <c r="E643" s="79"/>
      <c r="F643" s="79"/>
      <c r="G643" s="80"/>
      <c r="H643" s="80"/>
      <c r="I643" s="80"/>
      <c r="K643" s="286"/>
    </row>
    <row r="644" spans="2:11" x14ac:dyDescent="0.25">
      <c r="B644" s="79"/>
      <c r="C644" s="79"/>
      <c r="D644" s="79"/>
      <c r="E644" s="79"/>
      <c r="F644" s="79"/>
      <c r="G644" s="80"/>
      <c r="H644" s="80"/>
      <c r="I644" s="80"/>
      <c r="K644" s="286"/>
    </row>
    <row r="645" spans="2:11" x14ac:dyDescent="0.25">
      <c r="B645" s="79"/>
      <c r="C645" s="79"/>
      <c r="D645" s="79"/>
      <c r="E645" s="79"/>
      <c r="F645" s="79"/>
      <c r="G645" s="80"/>
      <c r="H645" s="80"/>
      <c r="I645" s="80"/>
      <c r="K645" s="286"/>
    </row>
    <row r="646" spans="2:11" x14ac:dyDescent="0.25">
      <c r="B646" s="79"/>
      <c r="C646" s="79"/>
      <c r="D646" s="79"/>
      <c r="E646" s="79"/>
      <c r="F646" s="79"/>
      <c r="G646" s="80"/>
      <c r="H646" s="80"/>
      <c r="I646" s="80"/>
      <c r="K646" s="286"/>
    </row>
    <row r="647" spans="2:11" x14ac:dyDescent="0.25">
      <c r="B647" s="79"/>
      <c r="C647" s="79"/>
      <c r="D647" s="79"/>
      <c r="E647" s="79"/>
      <c r="F647" s="79"/>
      <c r="G647" s="80"/>
      <c r="H647" s="80"/>
      <c r="I647" s="80"/>
      <c r="K647" s="286"/>
    </row>
    <row r="648" spans="2:11" x14ac:dyDescent="0.25">
      <c r="B648" s="79"/>
      <c r="C648" s="79"/>
      <c r="D648" s="79"/>
      <c r="E648" s="79"/>
      <c r="F648" s="79"/>
      <c r="G648" s="80"/>
      <c r="H648" s="80"/>
      <c r="I648" s="80"/>
      <c r="K648" s="286"/>
    </row>
    <row r="649" spans="2:11" x14ac:dyDescent="0.25">
      <c r="B649" s="79"/>
      <c r="C649" s="79"/>
      <c r="D649" s="79"/>
      <c r="E649" s="79"/>
      <c r="F649" s="79"/>
      <c r="G649" s="80"/>
      <c r="H649" s="80"/>
      <c r="I649" s="80"/>
      <c r="K649" s="286"/>
    </row>
    <row r="650" spans="2:11" x14ac:dyDescent="0.25">
      <c r="B650" s="79"/>
      <c r="C650" s="79"/>
      <c r="D650" s="79"/>
      <c r="E650" s="79"/>
      <c r="F650" s="79"/>
      <c r="G650" s="80"/>
      <c r="H650" s="80"/>
      <c r="I650" s="80"/>
      <c r="K650" s="286"/>
    </row>
    <row r="651" spans="2:11" x14ac:dyDescent="0.25">
      <c r="B651" s="79"/>
      <c r="C651" s="79"/>
      <c r="D651" s="79"/>
      <c r="E651" s="79"/>
      <c r="F651" s="79"/>
      <c r="G651" s="80"/>
      <c r="H651" s="80"/>
      <c r="I651" s="80"/>
      <c r="K651" s="286"/>
    </row>
    <row r="652" spans="2:11" x14ac:dyDescent="0.25">
      <c r="B652" s="79"/>
      <c r="C652" s="79"/>
      <c r="D652" s="79"/>
      <c r="E652" s="79"/>
      <c r="F652" s="79"/>
      <c r="G652" s="80"/>
      <c r="H652" s="80"/>
      <c r="I652" s="80"/>
      <c r="K652" s="286"/>
    </row>
    <row r="653" spans="2:11" x14ac:dyDescent="0.25">
      <c r="B653" s="79"/>
      <c r="C653" s="79"/>
      <c r="D653" s="79"/>
      <c r="E653" s="79"/>
      <c r="F653" s="79"/>
      <c r="G653" s="80"/>
      <c r="H653" s="80"/>
      <c r="I653" s="80"/>
      <c r="K653" s="286"/>
    </row>
    <row r="654" spans="2:11" x14ac:dyDescent="0.25">
      <c r="B654" s="79"/>
      <c r="C654" s="79"/>
      <c r="D654" s="79"/>
      <c r="E654" s="79"/>
      <c r="F654" s="79"/>
      <c r="G654" s="80"/>
      <c r="H654" s="80"/>
      <c r="I654" s="80"/>
      <c r="K654" s="286"/>
    </row>
    <row r="655" spans="2:11" x14ac:dyDescent="0.25">
      <c r="B655" s="79"/>
      <c r="C655" s="79"/>
      <c r="D655" s="79"/>
      <c r="E655" s="79"/>
      <c r="F655" s="79"/>
      <c r="G655" s="80"/>
      <c r="H655" s="80"/>
      <c r="I655" s="80"/>
      <c r="K655" s="286"/>
    </row>
    <row r="656" spans="2:11" x14ac:dyDescent="0.25">
      <c r="B656" s="79"/>
      <c r="C656" s="79"/>
      <c r="D656" s="79"/>
      <c r="E656" s="79"/>
      <c r="F656" s="79"/>
      <c r="G656" s="80"/>
      <c r="H656" s="80"/>
      <c r="I656" s="80"/>
      <c r="K656" s="286"/>
    </row>
    <row r="657" spans="2:11" x14ac:dyDescent="0.25">
      <c r="B657" s="79"/>
      <c r="C657" s="79"/>
      <c r="D657" s="79"/>
      <c r="E657" s="79"/>
      <c r="F657" s="79"/>
      <c r="G657" s="80"/>
      <c r="H657" s="80"/>
      <c r="I657" s="80"/>
      <c r="K657" s="286"/>
    </row>
    <row r="658" spans="2:11" x14ac:dyDescent="0.25">
      <c r="B658" s="79"/>
      <c r="C658" s="79"/>
      <c r="D658" s="79"/>
      <c r="E658" s="79"/>
      <c r="F658" s="79"/>
      <c r="G658" s="80"/>
      <c r="H658" s="80"/>
      <c r="I658" s="80"/>
      <c r="K658" s="286"/>
    </row>
    <row r="659" spans="2:11" x14ac:dyDescent="0.25">
      <c r="B659" s="79"/>
      <c r="C659" s="79"/>
      <c r="D659" s="79"/>
      <c r="E659" s="79"/>
      <c r="F659" s="79"/>
      <c r="G659" s="80"/>
      <c r="H659" s="80"/>
      <c r="I659" s="80"/>
      <c r="K659" s="286"/>
    </row>
    <row r="660" spans="2:11" x14ac:dyDescent="0.25">
      <c r="B660" s="79"/>
      <c r="C660" s="79"/>
      <c r="D660" s="79"/>
      <c r="E660" s="79"/>
      <c r="F660" s="79"/>
      <c r="G660" s="80"/>
      <c r="H660" s="80"/>
      <c r="I660" s="80"/>
      <c r="K660" s="286"/>
    </row>
    <row r="661" spans="2:11" x14ac:dyDescent="0.25">
      <c r="B661" s="79"/>
      <c r="C661" s="79"/>
      <c r="D661" s="79"/>
      <c r="E661" s="79"/>
      <c r="F661" s="79"/>
      <c r="G661" s="80"/>
      <c r="H661" s="80"/>
      <c r="I661" s="80"/>
      <c r="K661" s="286"/>
    </row>
    <row r="662" spans="2:11" x14ac:dyDescent="0.25">
      <c r="B662" s="79"/>
      <c r="C662" s="79"/>
      <c r="D662" s="79"/>
      <c r="E662" s="79"/>
      <c r="F662" s="79"/>
      <c r="G662" s="80"/>
      <c r="H662" s="80"/>
      <c r="I662" s="80"/>
      <c r="K662" s="286"/>
    </row>
    <row r="663" spans="2:11" x14ac:dyDescent="0.25">
      <c r="B663" s="79"/>
      <c r="C663" s="79"/>
      <c r="D663" s="79"/>
      <c r="E663" s="79"/>
      <c r="F663" s="79"/>
      <c r="G663" s="80"/>
      <c r="H663" s="80"/>
      <c r="I663" s="80"/>
      <c r="K663" s="286"/>
    </row>
    <row r="664" spans="2:11" x14ac:dyDescent="0.25">
      <c r="B664" s="79"/>
      <c r="C664" s="79"/>
      <c r="D664" s="79"/>
      <c r="E664" s="79"/>
      <c r="F664" s="79"/>
      <c r="G664" s="80"/>
      <c r="H664" s="80"/>
      <c r="I664" s="80"/>
      <c r="K664" s="286"/>
    </row>
    <row r="665" spans="2:11" x14ac:dyDescent="0.25">
      <c r="B665" s="79"/>
      <c r="C665" s="79"/>
      <c r="D665" s="79"/>
      <c r="E665" s="79"/>
      <c r="F665" s="79"/>
      <c r="G665" s="80"/>
      <c r="H665" s="80"/>
      <c r="I665" s="80"/>
      <c r="K665" s="286"/>
    </row>
    <row r="666" spans="2:11" x14ac:dyDescent="0.25">
      <c r="B666" s="79"/>
      <c r="C666" s="79"/>
      <c r="D666" s="79"/>
      <c r="E666" s="79"/>
      <c r="F666" s="79"/>
      <c r="G666" s="80"/>
      <c r="H666" s="80"/>
      <c r="I666" s="80"/>
      <c r="K666" s="286"/>
    </row>
    <row r="667" spans="2:11" x14ac:dyDescent="0.25">
      <c r="B667" s="79"/>
      <c r="C667" s="79"/>
      <c r="D667" s="79"/>
      <c r="E667" s="79"/>
      <c r="F667" s="79"/>
      <c r="G667" s="80"/>
      <c r="H667" s="80"/>
      <c r="I667" s="80"/>
      <c r="K667" s="286"/>
    </row>
    <row r="668" spans="2:11" x14ac:dyDescent="0.25">
      <c r="B668" s="79"/>
      <c r="C668" s="79"/>
      <c r="D668" s="79"/>
      <c r="E668" s="79"/>
      <c r="F668" s="79"/>
      <c r="G668" s="80"/>
      <c r="H668" s="80"/>
      <c r="I668" s="80"/>
      <c r="K668" s="286"/>
    </row>
    <row r="669" spans="2:11" x14ac:dyDescent="0.25">
      <c r="B669" s="79"/>
      <c r="C669" s="79"/>
      <c r="D669" s="79"/>
      <c r="E669" s="79"/>
      <c r="F669" s="79"/>
      <c r="G669" s="80"/>
      <c r="H669" s="80"/>
      <c r="I669" s="80"/>
      <c r="K669" s="286"/>
    </row>
    <row r="670" spans="2:11" x14ac:dyDescent="0.25">
      <c r="B670" s="79"/>
      <c r="C670" s="79"/>
      <c r="D670" s="79"/>
      <c r="E670" s="79"/>
      <c r="F670" s="79"/>
      <c r="G670" s="80"/>
      <c r="H670" s="80"/>
      <c r="I670" s="80"/>
      <c r="K670" s="286"/>
    </row>
    <row r="671" spans="2:11" x14ac:dyDescent="0.25">
      <c r="B671" s="79"/>
      <c r="C671" s="79"/>
      <c r="D671" s="79"/>
      <c r="E671" s="79"/>
      <c r="F671" s="79"/>
      <c r="G671" s="80"/>
      <c r="H671" s="80"/>
      <c r="I671" s="80"/>
      <c r="K671" s="286"/>
    </row>
    <row r="672" spans="2:11" x14ac:dyDescent="0.25">
      <c r="B672" s="79"/>
      <c r="C672" s="79"/>
      <c r="D672" s="79"/>
      <c r="E672" s="79"/>
      <c r="F672" s="79"/>
      <c r="G672" s="80"/>
      <c r="H672" s="80"/>
      <c r="I672" s="80"/>
      <c r="K672" s="286"/>
    </row>
    <row r="673" spans="2:11" x14ac:dyDescent="0.25">
      <c r="B673" s="79"/>
      <c r="C673" s="79"/>
      <c r="D673" s="79"/>
      <c r="E673" s="79"/>
      <c r="F673" s="79"/>
      <c r="G673" s="80"/>
      <c r="H673" s="80"/>
      <c r="I673" s="80"/>
      <c r="K673" s="286"/>
    </row>
    <row r="674" spans="2:11" x14ac:dyDescent="0.25">
      <c r="B674" s="79"/>
      <c r="C674" s="79"/>
      <c r="D674" s="79"/>
      <c r="E674" s="79"/>
      <c r="F674" s="79"/>
      <c r="G674" s="80"/>
      <c r="H674" s="80"/>
      <c r="I674" s="80"/>
      <c r="K674" s="286"/>
    </row>
    <row r="675" spans="2:11" x14ac:dyDescent="0.25">
      <c r="B675" s="79"/>
      <c r="C675" s="79"/>
      <c r="D675" s="79"/>
      <c r="E675" s="79"/>
      <c r="F675" s="79"/>
      <c r="G675" s="80"/>
      <c r="H675" s="80"/>
      <c r="I675" s="80"/>
      <c r="K675" s="286"/>
    </row>
    <row r="676" spans="2:11" x14ac:dyDescent="0.25">
      <c r="B676" s="79"/>
      <c r="C676" s="79"/>
      <c r="D676" s="79"/>
      <c r="E676" s="79"/>
      <c r="F676" s="79"/>
      <c r="G676" s="80"/>
      <c r="H676" s="80"/>
      <c r="I676" s="80"/>
      <c r="K676" s="286"/>
    </row>
    <row r="677" spans="2:11" x14ac:dyDescent="0.25">
      <c r="B677" s="79"/>
      <c r="C677" s="79"/>
      <c r="D677" s="79"/>
      <c r="E677" s="79"/>
      <c r="F677" s="79"/>
      <c r="G677" s="80"/>
      <c r="H677" s="80"/>
      <c r="I677" s="80"/>
      <c r="K677" s="286"/>
    </row>
    <row r="678" spans="2:11" x14ac:dyDescent="0.25">
      <c r="B678" s="79"/>
      <c r="C678" s="79"/>
      <c r="D678" s="79"/>
      <c r="E678" s="79"/>
      <c r="F678" s="79"/>
      <c r="G678" s="80"/>
      <c r="H678" s="80"/>
      <c r="I678" s="80"/>
      <c r="K678" s="286"/>
    </row>
    <row r="679" spans="2:11" x14ac:dyDescent="0.25">
      <c r="B679" s="79"/>
      <c r="C679" s="79"/>
      <c r="D679" s="79"/>
      <c r="E679" s="79"/>
      <c r="F679" s="79"/>
      <c r="G679" s="80"/>
      <c r="H679" s="80"/>
      <c r="I679" s="80"/>
      <c r="K679" s="286"/>
    </row>
    <row r="680" spans="2:11" x14ac:dyDescent="0.25">
      <c r="B680" s="79"/>
      <c r="C680" s="79"/>
      <c r="D680" s="79"/>
      <c r="E680" s="79"/>
      <c r="F680" s="79"/>
      <c r="G680" s="80"/>
      <c r="H680" s="80"/>
      <c r="I680" s="80"/>
      <c r="K680" s="286"/>
    </row>
    <row r="681" spans="2:11" x14ac:dyDescent="0.25">
      <c r="B681" s="79"/>
      <c r="C681" s="79"/>
      <c r="D681" s="79"/>
      <c r="E681" s="79"/>
      <c r="F681" s="79"/>
      <c r="G681" s="80"/>
      <c r="H681" s="80"/>
      <c r="I681" s="80"/>
      <c r="K681" s="286"/>
    </row>
    <row r="682" spans="2:11" x14ac:dyDescent="0.25">
      <c r="B682" s="79"/>
      <c r="C682" s="79"/>
      <c r="D682" s="79"/>
      <c r="E682" s="79"/>
      <c r="F682" s="79"/>
      <c r="G682" s="80"/>
      <c r="H682" s="80"/>
      <c r="I682" s="80"/>
      <c r="K682" s="286"/>
    </row>
    <row r="683" spans="2:11" x14ac:dyDescent="0.25">
      <c r="B683" s="79"/>
      <c r="C683" s="79"/>
      <c r="D683" s="79"/>
      <c r="E683" s="79"/>
      <c r="F683" s="79"/>
      <c r="G683" s="80"/>
      <c r="H683" s="80"/>
      <c r="I683" s="80"/>
      <c r="K683" s="286"/>
    </row>
    <row r="684" spans="2:11" x14ac:dyDescent="0.25">
      <c r="B684" s="79"/>
      <c r="C684" s="79"/>
      <c r="D684" s="79"/>
      <c r="E684" s="79"/>
      <c r="F684" s="79"/>
      <c r="G684" s="80"/>
      <c r="H684" s="80"/>
      <c r="I684" s="80"/>
      <c r="K684" s="286"/>
    </row>
    <row r="685" spans="2:11" x14ac:dyDescent="0.25">
      <c r="B685" s="79"/>
      <c r="C685" s="79"/>
      <c r="D685" s="79"/>
      <c r="E685" s="79"/>
      <c r="F685" s="79"/>
      <c r="G685" s="80"/>
      <c r="H685" s="80"/>
      <c r="I685" s="80"/>
      <c r="K685" s="286"/>
    </row>
    <row r="686" spans="2:11" x14ac:dyDescent="0.25">
      <c r="B686" s="79"/>
      <c r="C686" s="79"/>
      <c r="D686" s="79"/>
      <c r="E686" s="79"/>
      <c r="F686" s="79"/>
      <c r="G686" s="80"/>
      <c r="H686" s="80"/>
      <c r="I686" s="80"/>
      <c r="K686" s="286"/>
    </row>
    <row r="687" spans="2:11" x14ac:dyDescent="0.25">
      <c r="B687" s="79"/>
      <c r="C687" s="79"/>
      <c r="D687" s="79"/>
      <c r="E687" s="79"/>
      <c r="F687" s="79"/>
      <c r="G687" s="80"/>
      <c r="H687" s="80"/>
      <c r="I687" s="80"/>
      <c r="K687" s="286"/>
    </row>
    <row r="688" spans="2:11" x14ac:dyDescent="0.25">
      <c r="B688" s="79"/>
      <c r="C688" s="79"/>
      <c r="D688" s="79"/>
      <c r="E688" s="79"/>
      <c r="F688" s="79"/>
      <c r="G688" s="80"/>
      <c r="H688" s="80"/>
      <c r="I688" s="80"/>
      <c r="K688" s="286"/>
    </row>
    <row r="689" spans="2:11" x14ac:dyDescent="0.25">
      <c r="B689" s="79"/>
      <c r="C689" s="79"/>
      <c r="D689" s="79"/>
      <c r="E689" s="79"/>
      <c r="F689" s="79"/>
      <c r="G689" s="80"/>
      <c r="H689" s="80"/>
      <c r="I689" s="80"/>
      <c r="K689" s="286"/>
    </row>
    <row r="690" spans="2:11" x14ac:dyDescent="0.25">
      <c r="B690" s="79"/>
      <c r="C690" s="79"/>
      <c r="D690" s="79"/>
      <c r="E690" s="79"/>
      <c r="F690" s="79"/>
      <c r="G690" s="80"/>
      <c r="H690" s="80"/>
      <c r="I690" s="80"/>
      <c r="K690" s="286"/>
    </row>
    <row r="691" spans="2:11" x14ac:dyDescent="0.25">
      <c r="B691" s="79"/>
      <c r="C691" s="79"/>
      <c r="D691" s="79"/>
      <c r="E691" s="79"/>
      <c r="F691" s="79"/>
      <c r="G691" s="80"/>
      <c r="H691" s="80"/>
      <c r="I691" s="80"/>
      <c r="K691" s="286"/>
    </row>
    <row r="692" spans="2:11" x14ac:dyDescent="0.25">
      <c r="B692" s="79"/>
      <c r="C692" s="79"/>
      <c r="D692" s="79"/>
      <c r="E692" s="79"/>
      <c r="F692" s="79"/>
      <c r="G692" s="80"/>
      <c r="H692" s="80"/>
      <c r="I692" s="80"/>
      <c r="K692" s="286"/>
    </row>
    <row r="693" spans="2:11" x14ac:dyDescent="0.25">
      <c r="B693" s="79"/>
      <c r="C693" s="79"/>
      <c r="D693" s="79"/>
      <c r="E693" s="79"/>
      <c r="F693" s="79"/>
      <c r="G693" s="80"/>
      <c r="H693" s="80"/>
      <c r="I693" s="80"/>
      <c r="K693" s="286"/>
    </row>
    <row r="694" spans="2:11" x14ac:dyDescent="0.25">
      <c r="B694" s="79"/>
      <c r="C694" s="79"/>
      <c r="D694" s="79"/>
      <c r="E694" s="79"/>
      <c r="F694" s="79"/>
      <c r="G694" s="80"/>
      <c r="H694" s="80"/>
      <c r="I694" s="80"/>
      <c r="K694" s="286"/>
    </row>
    <row r="695" spans="2:11" x14ac:dyDescent="0.25">
      <c r="B695" s="79"/>
      <c r="C695" s="79"/>
      <c r="D695" s="79"/>
      <c r="E695" s="79"/>
      <c r="F695" s="79"/>
      <c r="G695" s="80"/>
      <c r="H695" s="80"/>
      <c r="I695" s="80"/>
      <c r="K695" s="286"/>
    </row>
    <row r="696" spans="2:11" x14ac:dyDescent="0.25">
      <c r="B696" s="79"/>
      <c r="C696" s="79"/>
      <c r="D696" s="79"/>
      <c r="E696" s="79"/>
      <c r="F696" s="79"/>
      <c r="G696" s="80"/>
      <c r="H696" s="80"/>
      <c r="I696" s="80"/>
      <c r="K696" s="286"/>
    </row>
    <row r="697" spans="2:11" x14ac:dyDescent="0.25">
      <c r="B697" s="79"/>
      <c r="C697" s="79"/>
      <c r="D697" s="79"/>
      <c r="E697" s="79"/>
      <c r="F697" s="79"/>
      <c r="G697" s="80"/>
      <c r="H697" s="80"/>
      <c r="I697" s="80"/>
      <c r="K697" s="286"/>
    </row>
    <row r="698" spans="2:11" x14ac:dyDescent="0.25">
      <c r="B698" s="79"/>
      <c r="C698" s="79"/>
      <c r="D698" s="79"/>
      <c r="E698" s="79"/>
      <c r="F698" s="79"/>
      <c r="G698" s="80"/>
      <c r="H698" s="80"/>
      <c r="I698" s="80"/>
      <c r="K698" s="286"/>
    </row>
    <row r="699" spans="2:11" x14ac:dyDescent="0.25">
      <c r="B699" s="79"/>
      <c r="C699" s="79"/>
      <c r="D699" s="79"/>
      <c r="E699" s="79"/>
      <c r="F699" s="79"/>
      <c r="G699" s="80"/>
      <c r="H699" s="80"/>
      <c r="I699" s="80"/>
      <c r="K699" s="286"/>
    </row>
    <row r="700" spans="2:11" x14ac:dyDescent="0.25">
      <c r="B700" s="79"/>
      <c r="C700" s="79"/>
      <c r="D700" s="79"/>
      <c r="E700" s="79"/>
      <c r="F700" s="79"/>
      <c r="G700" s="80"/>
      <c r="H700" s="80"/>
      <c r="I700" s="80"/>
      <c r="K700" s="286"/>
    </row>
    <row r="701" spans="2:11" x14ac:dyDescent="0.25">
      <c r="B701" s="79"/>
      <c r="C701" s="79"/>
      <c r="D701" s="79"/>
      <c r="E701" s="79"/>
      <c r="F701" s="79"/>
      <c r="G701" s="80"/>
      <c r="H701" s="80"/>
      <c r="I701" s="80"/>
      <c r="K701" s="286"/>
    </row>
    <row r="702" spans="2:11" x14ac:dyDescent="0.25">
      <c r="B702" s="79"/>
      <c r="C702" s="79"/>
      <c r="D702" s="79"/>
      <c r="E702" s="79"/>
      <c r="F702" s="79"/>
      <c r="G702" s="80"/>
      <c r="H702" s="80"/>
      <c r="I702" s="80"/>
      <c r="K702" s="286"/>
    </row>
    <row r="703" spans="2:11" x14ac:dyDescent="0.25">
      <c r="B703" s="79"/>
      <c r="C703" s="79"/>
      <c r="D703" s="79"/>
      <c r="E703" s="79"/>
      <c r="F703" s="79"/>
      <c r="G703" s="80"/>
      <c r="H703" s="80"/>
      <c r="I703" s="80"/>
      <c r="K703" s="286"/>
    </row>
    <row r="704" spans="2:11" x14ac:dyDescent="0.25">
      <c r="B704" s="79"/>
      <c r="C704" s="79"/>
      <c r="D704" s="79"/>
      <c r="E704" s="79"/>
      <c r="F704" s="79"/>
      <c r="G704" s="80"/>
      <c r="H704" s="80"/>
      <c r="I704" s="80"/>
      <c r="K704" s="286"/>
    </row>
    <row r="705" spans="2:11" x14ac:dyDescent="0.25">
      <c r="B705" s="79"/>
      <c r="C705" s="79"/>
      <c r="D705" s="79"/>
      <c r="E705" s="79"/>
      <c r="F705" s="79"/>
      <c r="G705" s="80"/>
      <c r="H705" s="80"/>
      <c r="I705" s="80"/>
      <c r="K705" s="286"/>
    </row>
    <row r="706" spans="2:11" x14ac:dyDescent="0.25">
      <c r="B706" s="79"/>
      <c r="C706" s="79"/>
      <c r="D706" s="79"/>
      <c r="E706" s="79"/>
      <c r="F706" s="79"/>
      <c r="G706" s="80"/>
      <c r="H706" s="80"/>
      <c r="I706" s="80"/>
      <c r="K706" s="286"/>
    </row>
    <row r="707" spans="2:11" x14ac:dyDescent="0.25">
      <c r="B707" s="79"/>
      <c r="C707" s="79"/>
      <c r="D707" s="79"/>
      <c r="E707" s="79"/>
      <c r="F707" s="79"/>
      <c r="G707" s="80"/>
      <c r="H707" s="80"/>
      <c r="I707" s="80"/>
      <c r="K707" s="286"/>
    </row>
    <row r="708" spans="2:11" x14ac:dyDescent="0.25">
      <c r="B708" s="79"/>
      <c r="C708" s="79"/>
      <c r="D708" s="79"/>
      <c r="E708" s="79"/>
      <c r="F708" s="79"/>
      <c r="G708" s="80"/>
      <c r="H708" s="80"/>
      <c r="I708" s="80"/>
      <c r="K708" s="286"/>
    </row>
    <row r="709" spans="2:11" x14ac:dyDescent="0.25">
      <c r="B709" s="79"/>
      <c r="C709" s="79"/>
      <c r="D709" s="79"/>
      <c r="E709" s="79"/>
      <c r="F709" s="79"/>
      <c r="G709" s="80"/>
      <c r="H709" s="80"/>
      <c r="I709" s="80"/>
      <c r="K709" s="286"/>
    </row>
    <row r="710" spans="2:11" x14ac:dyDescent="0.25">
      <c r="B710" s="79"/>
      <c r="C710" s="79"/>
      <c r="D710" s="79"/>
      <c r="E710" s="79"/>
      <c r="F710" s="79"/>
      <c r="G710" s="80"/>
      <c r="H710" s="80"/>
      <c r="I710" s="80"/>
      <c r="K710" s="286"/>
    </row>
    <row r="711" spans="2:11" x14ac:dyDescent="0.25">
      <c r="B711" s="79"/>
      <c r="C711" s="79"/>
      <c r="D711" s="79"/>
      <c r="E711" s="79"/>
      <c r="F711" s="79"/>
      <c r="G711" s="80"/>
      <c r="H711" s="80"/>
      <c r="I711" s="80"/>
      <c r="K711" s="286"/>
    </row>
    <row r="712" spans="2:11" x14ac:dyDescent="0.25">
      <c r="B712" s="79"/>
      <c r="C712" s="79"/>
      <c r="D712" s="79"/>
      <c r="E712" s="79"/>
      <c r="F712" s="79"/>
      <c r="G712" s="80"/>
      <c r="H712" s="80"/>
      <c r="I712" s="80"/>
      <c r="K712" s="286"/>
    </row>
    <row r="713" spans="2:11" x14ac:dyDescent="0.25">
      <c r="B713" s="79"/>
      <c r="C713" s="79"/>
      <c r="D713" s="79"/>
      <c r="E713" s="79"/>
      <c r="F713" s="79"/>
      <c r="G713" s="80"/>
      <c r="H713" s="80"/>
      <c r="I713" s="80"/>
      <c r="K713" s="286"/>
    </row>
    <row r="714" spans="2:11" x14ac:dyDescent="0.25">
      <c r="B714" s="79"/>
      <c r="C714" s="79"/>
      <c r="D714" s="79"/>
      <c r="E714" s="79"/>
      <c r="F714" s="79"/>
      <c r="G714" s="80"/>
      <c r="H714" s="80"/>
      <c r="I714" s="80"/>
      <c r="K714" s="286"/>
    </row>
    <row r="715" spans="2:11" x14ac:dyDescent="0.25">
      <c r="B715" s="79"/>
      <c r="C715" s="79"/>
      <c r="D715" s="79"/>
      <c r="E715" s="79"/>
      <c r="F715" s="79"/>
      <c r="G715" s="80"/>
      <c r="H715" s="80"/>
      <c r="I715" s="80"/>
      <c r="K715" s="286"/>
    </row>
    <row r="716" spans="2:11" x14ac:dyDescent="0.25">
      <c r="B716" s="79"/>
      <c r="C716" s="79"/>
      <c r="D716" s="79"/>
      <c r="E716" s="79"/>
      <c r="F716" s="79"/>
      <c r="G716" s="80"/>
      <c r="H716" s="80"/>
      <c r="I716" s="80"/>
      <c r="K716" s="286"/>
    </row>
    <row r="717" spans="2:11" x14ac:dyDescent="0.25">
      <c r="B717" s="79"/>
      <c r="C717" s="79"/>
      <c r="D717" s="79"/>
      <c r="E717" s="79"/>
      <c r="F717" s="79"/>
      <c r="G717" s="80"/>
      <c r="H717" s="80"/>
      <c r="I717" s="80"/>
      <c r="K717" s="286"/>
    </row>
    <row r="718" spans="2:11" x14ac:dyDescent="0.25">
      <c r="B718" s="79"/>
      <c r="C718" s="79"/>
      <c r="D718" s="79"/>
      <c r="E718" s="79"/>
      <c r="F718" s="79"/>
      <c r="G718" s="80"/>
      <c r="H718" s="80"/>
      <c r="I718" s="80"/>
      <c r="K718" s="286"/>
    </row>
    <row r="719" spans="2:11" x14ac:dyDescent="0.25">
      <c r="B719" s="79"/>
      <c r="C719" s="79"/>
      <c r="D719" s="79"/>
      <c r="E719" s="79"/>
      <c r="F719" s="79"/>
      <c r="G719" s="80"/>
      <c r="H719" s="80"/>
      <c r="I719" s="80"/>
      <c r="K719" s="286"/>
    </row>
    <row r="720" spans="2:11" x14ac:dyDescent="0.25">
      <c r="B720" s="79"/>
      <c r="C720" s="79"/>
      <c r="D720" s="79"/>
      <c r="E720" s="79"/>
      <c r="F720" s="79"/>
      <c r="G720" s="80"/>
      <c r="H720" s="80"/>
      <c r="I720" s="80"/>
      <c r="K720" s="286"/>
    </row>
    <row r="721" spans="2:11" x14ac:dyDescent="0.25">
      <c r="B721" s="79"/>
      <c r="C721" s="79"/>
      <c r="D721" s="79"/>
      <c r="E721" s="79"/>
      <c r="F721" s="79"/>
      <c r="G721" s="80"/>
      <c r="H721" s="80"/>
      <c r="I721" s="80"/>
      <c r="K721" s="286"/>
    </row>
    <row r="722" spans="2:11" x14ac:dyDescent="0.25">
      <c r="B722" s="79"/>
      <c r="C722" s="79"/>
      <c r="D722" s="79"/>
      <c r="E722" s="79"/>
      <c r="F722" s="79"/>
      <c r="G722" s="80"/>
      <c r="H722" s="80"/>
      <c r="I722" s="80"/>
      <c r="K722" s="286"/>
    </row>
    <row r="723" spans="2:11" x14ac:dyDescent="0.25">
      <c r="B723" s="79"/>
      <c r="C723" s="79"/>
      <c r="D723" s="79"/>
      <c r="E723" s="79"/>
      <c r="F723" s="79"/>
      <c r="G723" s="80"/>
      <c r="H723" s="80"/>
      <c r="I723" s="80"/>
      <c r="K723" s="286"/>
    </row>
    <row r="724" spans="2:11" x14ac:dyDescent="0.25">
      <c r="B724" s="79"/>
      <c r="C724" s="79"/>
      <c r="D724" s="79"/>
      <c r="E724" s="79"/>
      <c r="F724" s="79"/>
      <c r="G724" s="80"/>
      <c r="H724" s="80"/>
      <c r="I724" s="80"/>
      <c r="K724" s="286"/>
    </row>
    <row r="725" spans="2:11" x14ac:dyDescent="0.25">
      <c r="B725" s="79"/>
      <c r="C725" s="79"/>
      <c r="D725" s="79"/>
      <c r="E725" s="79"/>
      <c r="F725" s="79"/>
      <c r="G725" s="80"/>
      <c r="H725" s="80"/>
      <c r="I725" s="80"/>
      <c r="K725" s="286"/>
    </row>
    <row r="726" spans="2:11" x14ac:dyDescent="0.25">
      <c r="B726" s="79"/>
      <c r="C726" s="79"/>
      <c r="D726" s="79"/>
      <c r="E726" s="79"/>
      <c r="F726" s="79"/>
      <c r="G726" s="80"/>
      <c r="H726" s="80"/>
      <c r="I726" s="80"/>
      <c r="K726" s="286"/>
    </row>
    <row r="727" spans="2:11" x14ac:dyDescent="0.25">
      <c r="B727" s="79"/>
      <c r="C727" s="79"/>
      <c r="D727" s="79"/>
      <c r="E727" s="79"/>
      <c r="F727" s="79"/>
      <c r="G727" s="80"/>
      <c r="H727" s="80"/>
      <c r="I727" s="80"/>
      <c r="K727" s="286"/>
    </row>
    <row r="728" spans="2:11" x14ac:dyDescent="0.25">
      <c r="B728" s="79"/>
      <c r="C728" s="79"/>
      <c r="D728" s="79"/>
      <c r="E728" s="79"/>
      <c r="F728" s="79"/>
      <c r="G728" s="80"/>
      <c r="H728" s="80"/>
      <c r="I728" s="80"/>
      <c r="K728" s="286"/>
    </row>
    <row r="729" spans="2:11" x14ac:dyDescent="0.25">
      <c r="B729" s="79"/>
      <c r="C729" s="79"/>
      <c r="D729" s="79"/>
      <c r="E729" s="79"/>
      <c r="F729" s="79"/>
      <c r="G729" s="80"/>
      <c r="H729" s="80"/>
      <c r="I729" s="80"/>
      <c r="K729" s="286"/>
    </row>
    <row r="730" spans="2:11" x14ac:dyDescent="0.25">
      <c r="B730" s="79"/>
      <c r="C730" s="79"/>
      <c r="D730" s="79"/>
      <c r="E730" s="79"/>
      <c r="F730" s="79"/>
      <c r="G730" s="80"/>
      <c r="H730" s="80"/>
      <c r="I730" s="80"/>
      <c r="K730" s="286"/>
    </row>
    <row r="731" spans="2:11" x14ac:dyDescent="0.25">
      <c r="B731" s="79"/>
      <c r="C731" s="79"/>
      <c r="D731" s="79"/>
      <c r="E731" s="79"/>
      <c r="F731" s="79"/>
      <c r="G731" s="80"/>
      <c r="H731" s="80"/>
      <c r="I731" s="80"/>
      <c r="K731" s="286"/>
    </row>
    <row r="732" spans="2:11" x14ac:dyDescent="0.25">
      <c r="B732" s="79"/>
      <c r="C732" s="79"/>
      <c r="D732" s="79"/>
      <c r="E732" s="79"/>
      <c r="F732" s="79"/>
      <c r="G732" s="80"/>
      <c r="H732" s="80"/>
      <c r="I732" s="80"/>
      <c r="K732" s="286"/>
    </row>
    <row r="733" spans="2:11" x14ac:dyDescent="0.25">
      <c r="B733" s="79"/>
      <c r="C733" s="79"/>
      <c r="D733" s="79"/>
      <c r="E733" s="79"/>
      <c r="F733" s="79"/>
      <c r="G733" s="80"/>
      <c r="H733" s="80"/>
      <c r="I733" s="80"/>
      <c r="K733" s="286"/>
    </row>
    <row r="734" spans="2:11" x14ac:dyDescent="0.25">
      <c r="B734" s="79"/>
      <c r="C734" s="79"/>
      <c r="D734" s="79"/>
      <c r="E734" s="79"/>
      <c r="F734" s="79"/>
      <c r="G734" s="80"/>
      <c r="H734" s="80"/>
      <c r="I734" s="80"/>
      <c r="K734" s="286"/>
    </row>
    <row r="735" spans="2:11" x14ac:dyDescent="0.25">
      <c r="B735" s="79"/>
      <c r="C735" s="79"/>
      <c r="D735" s="79"/>
      <c r="E735" s="79"/>
      <c r="F735" s="79"/>
      <c r="G735" s="80"/>
      <c r="H735" s="80"/>
      <c r="I735" s="80"/>
      <c r="K735" s="286"/>
    </row>
    <row r="736" spans="2:11" x14ac:dyDescent="0.25">
      <c r="B736" s="79"/>
      <c r="C736" s="79"/>
      <c r="D736" s="79"/>
      <c r="E736" s="79"/>
      <c r="F736" s="79"/>
      <c r="G736" s="80"/>
      <c r="H736" s="80"/>
      <c r="I736" s="80"/>
      <c r="K736" s="286"/>
    </row>
    <row r="737" spans="2:11" x14ac:dyDescent="0.25">
      <c r="B737" s="79"/>
      <c r="C737" s="79"/>
      <c r="D737" s="79"/>
      <c r="E737" s="79"/>
      <c r="F737" s="79"/>
      <c r="G737" s="80"/>
      <c r="H737" s="80"/>
      <c r="I737" s="80"/>
      <c r="K737" s="286"/>
    </row>
    <row r="738" spans="2:11" x14ac:dyDescent="0.25">
      <c r="B738" s="79"/>
      <c r="C738" s="79"/>
      <c r="D738" s="79"/>
      <c r="E738" s="79"/>
      <c r="F738" s="79"/>
      <c r="G738" s="80"/>
      <c r="H738" s="80"/>
      <c r="I738" s="80"/>
      <c r="K738" s="286"/>
    </row>
    <row r="739" spans="2:11" x14ac:dyDescent="0.25">
      <c r="B739" s="79"/>
      <c r="C739" s="79"/>
      <c r="D739" s="79"/>
      <c r="E739" s="79"/>
      <c r="F739" s="79"/>
      <c r="G739" s="80"/>
      <c r="H739" s="80"/>
      <c r="I739" s="80"/>
      <c r="K739" s="286"/>
    </row>
    <row r="740" spans="2:11" x14ac:dyDescent="0.25">
      <c r="B740" s="79"/>
      <c r="C740" s="79"/>
      <c r="D740" s="79"/>
      <c r="E740" s="79"/>
      <c r="F740" s="79"/>
      <c r="G740" s="80"/>
      <c r="H740" s="80"/>
      <c r="I740" s="80"/>
      <c r="K740" s="286"/>
    </row>
    <row r="741" spans="2:11" x14ac:dyDescent="0.25">
      <c r="B741" s="79"/>
      <c r="C741" s="79"/>
      <c r="D741" s="79"/>
      <c r="E741" s="79"/>
      <c r="F741" s="79"/>
      <c r="G741" s="80"/>
      <c r="H741" s="80"/>
      <c r="I741" s="80"/>
      <c r="K741" s="286"/>
    </row>
    <row r="742" spans="2:11" x14ac:dyDescent="0.25">
      <c r="B742" s="79"/>
      <c r="C742" s="79"/>
      <c r="D742" s="79"/>
      <c r="E742" s="79"/>
      <c r="F742" s="79"/>
      <c r="G742" s="80"/>
      <c r="H742" s="80"/>
      <c r="I742" s="80"/>
      <c r="K742" s="286"/>
    </row>
    <row r="743" spans="2:11" x14ac:dyDescent="0.25">
      <c r="B743" s="79"/>
      <c r="C743" s="79"/>
      <c r="D743" s="79"/>
      <c r="E743" s="79"/>
      <c r="F743" s="79"/>
      <c r="G743" s="80"/>
      <c r="H743" s="80"/>
      <c r="I743" s="80"/>
      <c r="K743" s="286"/>
    </row>
    <row r="744" spans="2:11" x14ac:dyDescent="0.25">
      <c r="B744" s="79"/>
      <c r="C744" s="79"/>
      <c r="D744" s="79"/>
      <c r="E744" s="79"/>
      <c r="F744" s="79"/>
      <c r="G744" s="80"/>
      <c r="H744" s="80"/>
      <c r="I744" s="80"/>
      <c r="K744" s="286"/>
    </row>
    <row r="745" spans="2:11" x14ac:dyDescent="0.25">
      <c r="B745" s="79"/>
      <c r="C745" s="79"/>
      <c r="D745" s="79"/>
      <c r="E745" s="79"/>
      <c r="F745" s="79"/>
      <c r="G745" s="80"/>
      <c r="H745" s="80"/>
      <c r="I745" s="80"/>
      <c r="K745" s="286"/>
    </row>
    <row r="746" spans="2:11" x14ac:dyDescent="0.25">
      <c r="B746" s="79"/>
      <c r="C746" s="79"/>
      <c r="D746" s="79"/>
      <c r="E746" s="79"/>
      <c r="F746" s="79"/>
      <c r="G746" s="80"/>
      <c r="H746" s="80"/>
      <c r="I746" s="80"/>
      <c r="K746" s="286"/>
    </row>
    <row r="747" spans="2:11" x14ac:dyDescent="0.25">
      <c r="B747" s="79"/>
      <c r="C747" s="79"/>
      <c r="D747" s="79"/>
      <c r="E747" s="79"/>
      <c r="F747" s="79"/>
      <c r="G747" s="80"/>
      <c r="H747" s="80"/>
      <c r="I747" s="80"/>
      <c r="K747" s="286"/>
    </row>
    <row r="748" spans="2:11" x14ac:dyDescent="0.25">
      <c r="B748" s="79"/>
      <c r="C748" s="79"/>
      <c r="D748" s="79"/>
      <c r="E748" s="79"/>
      <c r="F748" s="79"/>
      <c r="G748" s="80"/>
      <c r="H748" s="80"/>
      <c r="I748" s="80"/>
      <c r="K748" s="286"/>
    </row>
    <row r="749" spans="2:11" x14ac:dyDescent="0.25">
      <c r="B749" s="79"/>
      <c r="C749" s="79"/>
      <c r="D749" s="79"/>
      <c r="E749" s="79"/>
      <c r="F749" s="79"/>
      <c r="G749" s="80"/>
      <c r="H749" s="80"/>
      <c r="I749" s="80"/>
      <c r="K749" s="286"/>
    </row>
    <row r="750" spans="2:11" x14ac:dyDescent="0.25">
      <c r="B750" s="79"/>
      <c r="C750" s="79"/>
      <c r="D750" s="79"/>
      <c r="E750" s="79"/>
      <c r="F750" s="79"/>
      <c r="G750" s="80"/>
      <c r="H750" s="80"/>
      <c r="I750" s="80"/>
      <c r="K750" s="286"/>
    </row>
    <row r="751" spans="2:11" x14ac:dyDescent="0.25">
      <c r="B751" s="79"/>
      <c r="C751" s="79"/>
      <c r="D751" s="79"/>
      <c r="E751" s="79"/>
      <c r="F751" s="79"/>
      <c r="G751" s="80"/>
      <c r="H751" s="80"/>
      <c r="I751" s="80"/>
      <c r="K751" s="286"/>
    </row>
    <row r="752" spans="2:11" x14ac:dyDescent="0.25">
      <c r="B752" s="79"/>
      <c r="C752" s="79"/>
      <c r="D752" s="79"/>
      <c r="E752" s="79"/>
      <c r="F752" s="79"/>
      <c r="G752" s="80"/>
      <c r="H752" s="80"/>
      <c r="I752" s="80"/>
      <c r="K752" s="286"/>
    </row>
    <row r="753" spans="2:11" x14ac:dyDescent="0.25">
      <c r="B753" s="79"/>
      <c r="C753" s="79"/>
      <c r="D753" s="79"/>
      <c r="E753" s="79"/>
      <c r="F753" s="79"/>
      <c r="G753" s="80"/>
      <c r="H753" s="80"/>
      <c r="I753" s="80"/>
      <c r="K753" s="286"/>
    </row>
    <row r="754" spans="2:11" x14ac:dyDescent="0.25">
      <c r="B754" s="79"/>
      <c r="C754" s="79"/>
      <c r="D754" s="79"/>
      <c r="E754" s="79"/>
      <c r="F754" s="79"/>
      <c r="G754" s="80"/>
      <c r="H754" s="80"/>
      <c r="I754" s="80"/>
      <c r="K754" s="286"/>
    </row>
    <row r="755" spans="2:11" x14ac:dyDescent="0.25">
      <c r="B755" s="79"/>
      <c r="C755" s="79"/>
      <c r="D755" s="79"/>
      <c r="E755" s="79"/>
      <c r="F755" s="79"/>
      <c r="G755" s="80"/>
      <c r="H755" s="80"/>
      <c r="I755" s="80"/>
      <c r="K755" s="286"/>
    </row>
    <row r="756" spans="2:11" x14ac:dyDescent="0.25">
      <c r="B756" s="79"/>
      <c r="C756" s="79"/>
      <c r="D756" s="79"/>
      <c r="E756" s="79"/>
      <c r="F756" s="79"/>
      <c r="G756" s="80"/>
      <c r="H756" s="80"/>
      <c r="I756" s="80"/>
      <c r="K756" s="286"/>
    </row>
    <row r="757" spans="2:11" x14ac:dyDescent="0.25">
      <c r="B757" s="79"/>
      <c r="C757" s="79"/>
      <c r="D757" s="79"/>
      <c r="E757" s="79"/>
      <c r="F757" s="79"/>
      <c r="G757" s="80"/>
      <c r="H757" s="80"/>
      <c r="I757" s="80"/>
      <c r="K757" s="286"/>
    </row>
    <row r="758" spans="2:11" x14ac:dyDescent="0.25">
      <c r="B758" s="79"/>
      <c r="C758" s="79"/>
      <c r="D758" s="79"/>
      <c r="E758" s="79"/>
      <c r="F758" s="79"/>
      <c r="G758" s="80"/>
      <c r="H758" s="80"/>
      <c r="I758" s="80"/>
      <c r="K758" s="286"/>
    </row>
    <row r="759" spans="2:11" x14ac:dyDescent="0.25">
      <c r="B759" s="79"/>
      <c r="C759" s="79"/>
      <c r="D759" s="79"/>
      <c r="E759" s="79"/>
      <c r="F759" s="79"/>
      <c r="G759" s="80"/>
      <c r="H759" s="80"/>
      <c r="I759" s="80"/>
      <c r="K759" s="286"/>
    </row>
    <row r="760" spans="2:11" x14ac:dyDescent="0.25">
      <c r="B760" s="79"/>
      <c r="C760" s="79"/>
      <c r="D760" s="79"/>
      <c r="E760" s="79"/>
      <c r="F760" s="79"/>
      <c r="G760" s="80"/>
      <c r="H760" s="80"/>
      <c r="I760" s="80"/>
      <c r="K760" s="286"/>
    </row>
    <row r="761" spans="2:11" x14ac:dyDescent="0.25">
      <c r="B761" s="79"/>
      <c r="C761" s="79"/>
      <c r="D761" s="79"/>
      <c r="E761" s="79"/>
      <c r="F761" s="79"/>
      <c r="G761" s="80"/>
      <c r="H761" s="80"/>
      <c r="I761" s="80"/>
      <c r="K761" s="286"/>
    </row>
    <row r="762" spans="2:11" x14ac:dyDescent="0.25">
      <c r="B762" s="79"/>
      <c r="C762" s="79"/>
      <c r="D762" s="79"/>
      <c r="E762" s="79"/>
      <c r="F762" s="79"/>
      <c r="G762" s="80"/>
      <c r="H762" s="80"/>
      <c r="I762" s="80"/>
      <c r="K762" s="286"/>
    </row>
    <row r="763" spans="2:11" x14ac:dyDescent="0.25">
      <c r="B763" s="79"/>
      <c r="C763" s="79"/>
      <c r="D763" s="79"/>
      <c r="E763" s="79"/>
      <c r="F763" s="79"/>
      <c r="G763" s="80"/>
      <c r="H763" s="80"/>
      <c r="I763" s="80"/>
      <c r="K763" s="286"/>
    </row>
    <row r="764" spans="2:11" x14ac:dyDescent="0.25">
      <c r="B764" s="79"/>
      <c r="C764" s="79"/>
      <c r="D764" s="79"/>
      <c r="E764" s="79"/>
      <c r="F764" s="79"/>
      <c r="G764" s="80"/>
      <c r="H764" s="80"/>
      <c r="I764" s="80"/>
      <c r="K764" s="286"/>
    </row>
    <row r="765" spans="2:11" x14ac:dyDescent="0.25">
      <c r="B765" s="79"/>
      <c r="C765" s="79"/>
      <c r="D765" s="79"/>
      <c r="E765" s="79"/>
      <c r="F765" s="79"/>
      <c r="G765" s="80"/>
      <c r="H765" s="80"/>
      <c r="I765" s="80"/>
      <c r="K765" s="286"/>
    </row>
    <row r="766" spans="2:11" x14ac:dyDescent="0.25">
      <c r="B766" s="79"/>
      <c r="C766" s="79"/>
      <c r="D766" s="79"/>
      <c r="E766" s="79"/>
      <c r="F766" s="79"/>
      <c r="G766" s="80"/>
      <c r="H766" s="80"/>
      <c r="I766" s="80"/>
      <c r="K766" s="286"/>
    </row>
    <row r="767" spans="2:11" x14ac:dyDescent="0.25">
      <c r="B767" s="79"/>
      <c r="C767" s="79"/>
      <c r="D767" s="79"/>
      <c r="E767" s="79"/>
      <c r="F767" s="79"/>
      <c r="G767" s="80"/>
      <c r="H767" s="80"/>
      <c r="I767" s="80"/>
      <c r="K767" s="286"/>
    </row>
    <row r="768" spans="2:11" x14ac:dyDescent="0.25">
      <c r="B768" s="79"/>
      <c r="C768" s="79"/>
      <c r="D768" s="79"/>
      <c r="E768" s="79"/>
      <c r="F768" s="79"/>
      <c r="G768" s="80"/>
      <c r="H768" s="80"/>
      <c r="I768" s="80"/>
      <c r="K768" s="286"/>
    </row>
    <row r="769" spans="2:11" x14ac:dyDescent="0.25">
      <c r="B769" s="79"/>
      <c r="C769" s="79"/>
      <c r="D769" s="79"/>
      <c r="E769" s="79"/>
      <c r="F769" s="79"/>
      <c r="G769" s="80"/>
      <c r="H769" s="80"/>
      <c r="I769" s="80"/>
      <c r="K769" s="286"/>
    </row>
    <row r="770" spans="2:11" x14ac:dyDescent="0.25">
      <c r="B770" s="79"/>
      <c r="C770" s="79"/>
      <c r="D770" s="79"/>
      <c r="E770" s="79"/>
      <c r="F770" s="79"/>
      <c r="G770" s="80"/>
      <c r="H770" s="80"/>
      <c r="I770" s="80"/>
      <c r="K770" s="286"/>
    </row>
    <row r="771" spans="2:11" x14ac:dyDescent="0.25">
      <c r="B771" s="79"/>
      <c r="C771" s="79"/>
      <c r="D771" s="79"/>
      <c r="E771" s="79"/>
      <c r="F771" s="79"/>
      <c r="G771" s="80"/>
      <c r="H771" s="80"/>
      <c r="I771" s="80"/>
      <c r="K771" s="286"/>
    </row>
    <row r="772" spans="2:11" x14ac:dyDescent="0.25">
      <c r="B772" s="79"/>
      <c r="C772" s="79"/>
      <c r="D772" s="79"/>
      <c r="E772" s="79"/>
      <c r="F772" s="79"/>
      <c r="G772" s="80"/>
      <c r="H772" s="80"/>
      <c r="I772" s="80"/>
      <c r="K772" s="286"/>
    </row>
    <row r="773" spans="2:11" x14ac:dyDescent="0.25">
      <c r="B773" s="79"/>
      <c r="C773" s="79"/>
      <c r="D773" s="79"/>
      <c r="E773" s="79"/>
      <c r="F773" s="79"/>
      <c r="G773" s="80"/>
      <c r="H773" s="80"/>
      <c r="I773" s="80"/>
      <c r="K773" s="286"/>
    </row>
    <row r="774" spans="2:11" x14ac:dyDescent="0.25">
      <c r="B774" s="79"/>
      <c r="C774" s="79"/>
      <c r="D774" s="79"/>
      <c r="E774" s="79"/>
      <c r="F774" s="79"/>
      <c r="G774" s="80"/>
      <c r="H774" s="80"/>
      <c r="I774" s="80"/>
      <c r="K774" s="286"/>
    </row>
    <row r="775" spans="2:11" x14ac:dyDescent="0.25">
      <c r="B775" s="79"/>
      <c r="C775" s="79"/>
      <c r="D775" s="79"/>
      <c r="E775" s="79"/>
      <c r="F775" s="79"/>
      <c r="G775" s="80"/>
      <c r="H775" s="80"/>
      <c r="I775" s="80"/>
      <c r="K775" s="286"/>
    </row>
    <row r="776" spans="2:11" x14ac:dyDescent="0.25">
      <c r="B776" s="79"/>
      <c r="C776" s="79"/>
      <c r="D776" s="79"/>
      <c r="E776" s="79"/>
      <c r="F776" s="79"/>
      <c r="G776" s="80"/>
      <c r="H776" s="80"/>
      <c r="I776" s="80"/>
      <c r="K776" s="286"/>
    </row>
    <row r="777" spans="2:11" x14ac:dyDescent="0.25">
      <c r="B777" s="79"/>
      <c r="C777" s="79"/>
      <c r="D777" s="79"/>
      <c r="E777" s="79"/>
      <c r="F777" s="79"/>
      <c r="G777" s="80"/>
      <c r="H777" s="80"/>
      <c r="I777" s="80"/>
      <c r="K777" s="286"/>
    </row>
    <row r="778" spans="2:11" x14ac:dyDescent="0.25">
      <c r="B778" s="79"/>
      <c r="C778" s="79"/>
      <c r="D778" s="79"/>
      <c r="E778" s="79"/>
      <c r="F778" s="79"/>
      <c r="G778" s="80"/>
      <c r="H778" s="80"/>
      <c r="I778" s="80"/>
      <c r="K778" s="286"/>
    </row>
    <row r="779" spans="2:11" x14ac:dyDescent="0.25">
      <c r="B779" s="79"/>
      <c r="C779" s="79"/>
      <c r="D779" s="79"/>
      <c r="E779" s="79"/>
      <c r="F779" s="79"/>
      <c r="G779" s="80"/>
      <c r="H779" s="80"/>
      <c r="I779" s="80"/>
      <c r="K779" s="286"/>
    </row>
    <row r="780" spans="2:11" x14ac:dyDescent="0.25">
      <c r="B780" s="79"/>
      <c r="C780" s="79"/>
      <c r="D780" s="79"/>
      <c r="E780" s="79"/>
      <c r="F780" s="79"/>
      <c r="G780" s="80"/>
      <c r="H780" s="80"/>
      <c r="I780" s="80"/>
      <c r="K780" s="286"/>
    </row>
    <row r="781" spans="2:11" x14ac:dyDescent="0.25">
      <c r="B781" s="79"/>
      <c r="C781" s="79"/>
      <c r="D781" s="79"/>
      <c r="E781" s="79"/>
      <c r="F781" s="79"/>
      <c r="G781" s="80"/>
      <c r="H781" s="80"/>
      <c r="I781" s="80"/>
      <c r="K781" s="286"/>
    </row>
    <row r="782" spans="2:11" x14ac:dyDescent="0.25">
      <c r="B782" s="79"/>
      <c r="C782" s="79"/>
      <c r="D782" s="79"/>
      <c r="E782" s="79"/>
      <c r="F782" s="79"/>
      <c r="G782" s="80"/>
      <c r="H782" s="80"/>
      <c r="I782" s="80"/>
      <c r="K782" s="286"/>
    </row>
    <row r="783" spans="2:11" x14ac:dyDescent="0.25">
      <c r="B783" s="79"/>
      <c r="C783" s="79"/>
      <c r="D783" s="79"/>
      <c r="E783" s="79"/>
      <c r="F783" s="79"/>
      <c r="G783" s="80"/>
      <c r="H783" s="80"/>
      <c r="I783" s="80"/>
      <c r="K783" s="286"/>
    </row>
    <row r="784" spans="2:11" x14ac:dyDescent="0.25">
      <c r="B784" s="79"/>
      <c r="C784" s="79"/>
      <c r="D784" s="79"/>
      <c r="E784" s="79"/>
      <c r="F784" s="79"/>
      <c r="G784" s="80"/>
      <c r="H784" s="80"/>
      <c r="I784" s="80"/>
      <c r="K784" s="286"/>
    </row>
    <row r="785" spans="2:11" x14ac:dyDescent="0.25">
      <c r="B785" s="79"/>
      <c r="C785" s="79"/>
      <c r="D785" s="79"/>
      <c r="E785" s="79"/>
      <c r="F785" s="79"/>
      <c r="G785" s="80"/>
      <c r="H785" s="80"/>
      <c r="I785" s="80"/>
      <c r="K785" s="286"/>
    </row>
    <row r="786" spans="2:11" x14ac:dyDescent="0.25">
      <c r="B786" s="79"/>
      <c r="C786" s="79"/>
      <c r="D786" s="79"/>
      <c r="E786" s="79"/>
      <c r="F786" s="79"/>
      <c r="G786" s="80"/>
      <c r="H786" s="80"/>
      <c r="I786" s="80"/>
      <c r="K786" s="286"/>
    </row>
    <row r="787" spans="2:11" x14ac:dyDescent="0.25">
      <c r="B787" s="79"/>
      <c r="C787" s="79"/>
      <c r="D787" s="79"/>
      <c r="E787" s="79"/>
      <c r="F787" s="79"/>
      <c r="G787" s="80"/>
      <c r="H787" s="80"/>
      <c r="I787" s="80"/>
      <c r="K787" s="286"/>
    </row>
    <row r="788" spans="2:11" x14ac:dyDescent="0.25">
      <c r="B788" s="79"/>
      <c r="C788" s="79"/>
      <c r="D788" s="79"/>
      <c r="E788" s="79"/>
      <c r="F788" s="79"/>
      <c r="G788" s="80"/>
      <c r="H788" s="80"/>
      <c r="I788" s="80"/>
      <c r="K788" s="286"/>
    </row>
    <row r="789" spans="2:11" x14ac:dyDescent="0.25">
      <c r="B789" s="79"/>
      <c r="C789" s="79"/>
      <c r="D789" s="79"/>
      <c r="E789" s="79"/>
      <c r="F789" s="79"/>
      <c r="G789" s="80"/>
      <c r="H789" s="80"/>
      <c r="I789" s="80"/>
      <c r="K789" s="286"/>
    </row>
    <row r="790" spans="2:11" x14ac:dyDescent="0.25">
      <c r="B790" s="79"/>
      <c r="C790" s="79"/>
      <c r="D790" s="79"/>
      <c r="E790" s="79"/>
      <c r="F790" s="79"/>
      <c r="G790" s="80"/>
      <c r="H790" s="80"/>
      <c r="I790" s="80"/>
      <c r="K790" s="286"/>
    </row>
    <row r="791" spans="2:11" x14ac:dyDescent="0.25">
      <c r="B791" s="79"/>
      <c r="C791" s="79"/>
      <c r="D791" s="79"/>
      <c r="E791" s="79"/>
      <c r="F791" s="79"/>
      <c r="G791" s="80"/>
      <c r="H791" s="80"/>
      <c r="I791" s="80"/>
      <c r="K791" s="286"/>
    </row>
    <row r="792" spans="2:11" x14ac:dyDescent="0.25">
      <c r="B792" s="79"/>
      <c r="C792" s="79"/>
      <c r="D792" s="79"/>
      <c r="E792" s="79"/>
      <c r="F792" s="79"/>
      <c r="G792" s="80"/>
      <c r="H792" s="80"/>
      <c r="I792" s="80"/>
      <c r="K792" s="286"/>
    </row>
    <row r="793" spans="2:11" x14ac:dyDescent="0.25">
      <c r="B793" s="79"/>
      <c r="C793" s="79"/>
      <c r="D793" s="79"/>
      <c r="E793" s="79"/>
      <c r="F793" s="79"/>
      <c r="G793" s="80"/>
      <c r="H793" s="80"/>
      <c r="I793" s="80"/>
      <c r="K793" s="286"/>
    </row>
    <row r="794" spans="2:11" x14ac:dyDescent="0.25">
      <c r="B794" s="79"/>
      <c r="C794" s="79"/>
      <c r="D794" s="79"/>
      <c r="E794" s="79"/>
      <c r="F794" s="79"/>
      <c r="G794" s="80"/>
      <c r="H794" s="80"/>
      <c r="I794" s="80"/>
      <c r="K794" s="286"/>
    </row>
    <row r="795" spans="2:11" x14ac:dyDescent="0.25">
      <c r="B795" s="79"/>
      <c r="C795" s="79"/>
      <c r="D795" s="79"/>
      <c r="E795" s="79"/>
      <c r="F795" s="79"/>
      <c r="G795" s="80"/>
      <c r="H795" s="80"/>
      <c r="I795" s="80"/>
      <c r="K795" s="286"/>
    </row>
    <row r="796" spans="2:11" x14ac:dyDescent="0.25">
      <c r="B796" s="79"/>
      <c r="C796" s="79"/>
      <c r="D796" s="79"/>
      <c r="E796" s="79"/>
      <c r="F796" s="79"/>
      <c r="G796" s="80"/>
      <c r="H796" s="80"/>
      <c r="I796" s="80"/>
      <c r="K796" s="286"/>
    </row>
    <row r="797" spans="2:11" x14ac:dyDescent="0.25">
      <c r="B797" s="79"/>
      <c r="C797" s="79"/>
      <c r="D797" s="79"/>
      <c r="E797" s="79"/>
      <c r="F797" s="79"/>
      <c r="G797" s="80"/>
      <c r="H797" s="80"/>
      <c r="I797" s="80"/>
      <c r="K797" s="286"/>
    </row>
    <row r="798" spans="2:11" x14ac:dyDescent="0.25">
      <c r="B798" s="79"/>
      <c r="C798" s="79"/>
      <c r="D798" s="79"/>
      <c r="E798" s="79"/>
      <c r="F798" s="79"/>
      <c r="G798" s="80"/>
      <c r="H798" s="80"/>
      <c r="I798" s="80"/>
      <c r="K798" s="286"/>
    </row>
    <row r="799" spans="2:11" x14ac:dyDescent="0.25">
      <c r="B799" s="79"/>
      <c r="C799" s="79"/>
      <c r="D799" s="79"/>
      <c r="E799" s="79"/>
      <c r="F799" s="79"/>
      <c r="G799" s="80"/>
      <c r="H799" s="80"/>
      <c r="I799" s="80"/>
      <c r="K799" s="286"/>
    </row>
    <row r="800" spans="2:11" x14ac:dyDescent="0.25">
      <c r="B800" s="79"/>
      <c r="C800" s="79"/>
      <c r="D800" s="79"/>
      <c r="E800" s="79"/>
      <c r="F800" s="79"/>
      <c r="G800" s="80"/>
      <c r="H800" s="80"/>
      <c r="I800" s="80"/>
      <c r="K800" s="286"/>
    </row>
    <row r="801" spans="2:11" x14ac:dyDescent="0.25">
      <c r="B801" s="79"/>
      <c r="C801" s="79"/>
      <c r="D801" s="79"/>
      <c r="E801" s="79"/>
      <c r="F801" s="79"/>
      <c r="G801" s="80"/>
      <c r="H801" s="80"/>
      <c r="I801" s="80"/>
      <c r="K801" s="286"/>
    </row>
    <row r="802" spans="2:11" x14ac:dyDescent="0.25">
      <c r="B802" s="79"/>
      <c r="C802" s="79"/>
      <c r="D802" s="79"/>
      <c r="E802" s="79"/>
      <c r="F802" s="79"/>
      <c r="G802" s="80"/>
      <c r="H802" s="80"/>
      <c r="I802" s="80"/>
      <c r="K802" s="286"/>
    </row>
    <row r="803" spans="2:11" x14ac:dyDescent="0.25">
      <c r="B803" s="79"/>
      <c r="C803" s="79"/>
      <c r="D803" s="79"/>
      <c r="E803" s="79"/>
      <c r="F803" s="79"/>
      <c r="G803" s="80"/>
      <c r="H803" s="80"/>
      <c r="I803" s="80"/>
      <c r="K803" s="286"/>
    </row>
    <row r="804" spans="2:11" x14ac:dyDescent="0.25">
      <c r="B804" s="79"/>
      <c r="C804" s="79"/>
      <c r="D804" s="79"/>
      <c r="E804" s="79"/>
      <c r="F804" s="79"/>
      <c r="G804" s="80"/>
      <c r="H804" s="80"/>
      <c r="I804" s="80"/>
      <c r="K804" s="286"/>
    </row>
    <row r="805" spans="2:11" x14ac:dyDescent="0.25">
      <c r="B805" s="79"/>
      <c r="C805" s="79"/>
      <c r="D805" s="79"/>
      <c r="E805" s="79"/>
      <c r="F805" s="79"/>
      <c r="G805" s="80"/>
      <c r="H805" s="80"/>
      <c r="I805" s="80"/>
      <c r="K805" s="286"/>
    </row>
    <row r="806" spans="2:11" x14ac:dyDescent="0.25">
      <c r="B806" s="79"/>
      <c r="C806" s="79"/>
      <c r="D806" s="79"/>
      <c r="E806" s="79"/>
      <c r="F806" s="79"/>
      <c r="G806" s="80"/>
      <c r="H806" s="80"/>
      <c r="I806" s="80"/>
      <c r="K806" s="286"/>
    </row>
    <row r="807" spans="2:11" x14ac:dyDescent="0.25">
      <c r="B807" s="79"/>
      <c r="C807" s="79"/>
      <c r="D807" s="79"/>
      <c r="E807" s="79"/>
      <c r="F807" s="79"/>
      <c r="G807" s="80"/>
      <c r="H807" s="80"/>
      <c r="I807" s="80"/>
      <c r="K807" s="286"/>
    </row>
    <row r="808" spans="2:11" x14ac:dyDescent="0.25">
      <c r="B808" s="79"/>
      <c r="C808" s="79"/>
      <c r="D808" s="79"/>
      <c r="E808" s="79"/>
      <c r="F808" s="79"/>
      <c r="G808" s="80"/>
      <c r="H808" s="80"/>
      <c r="I808" s="80"/>
      <c r="K808" s="286"/>
    </row>
    <row r="809" spans="2:11" x14ac:dyDescent="0.25">
      <c r="B809" s="79"/>
      <c r="C809" s="79"/>
      <c r="D809" s="79"/>
      <c r="E809" s="79"/>
      <c r="F809" s="79"/>
      <c r="G809" s="80"/>
      <c r="H809" s="80"/>
      <c r="I809" s="80"/>
      <c r="K809" s="286"/>
    </row>
    <row r="810" spans="2:11" x14ac:dyDescent="0.25">
      <c r="B810" s="79"/>
      <c r="C810" s="79"/>
      <c r="D810" s="79"/>
      <c r="E810" s="79"/>
      <c r="F810" s="79"/>
      <c r="G810" s="80"/>
      <c r="H810" s="80"/>
      <c r="I810" s="80"/>
      <c r="K810" s="286"/>
    </row>
    <row r="811" spans="2:11" x14ac:dyDescent="0.25">
      <c r="B811" s="79"/>
      <c r="C811" s="79"/>
      <c r="D811" s="79"/>
      <c r="E811" s="79"/>
      <c r="F811" s="79"/>
      <c r="G811" s="80"/>
      <c r="H811" s="80"/>
      <c r="I811" s="80"/>
      <c r="K811" s="286"/>
    </row>
    <row r="812" spans="2:11" x14ac:dyDescent="0.25">
      <c r="B812" s="79"/>
      <c r="C812" s="79"/>
      <c r="D812" s="79"/>
      <c r="E812" s="79"/>
      <c r="F812" s="79"/>
      <c r="G812" s="80"/>
      <c r="H812" s="80"/>
      <c r="I812" s="80"/>
      <c r="K812" s="286"/>
    </row>
    <row r="813" spans="2:11" x14ac:dyDescent="0.25">
      <c r="B813" s="79"/>
      <c r="C813" s="79"/>
      <c r="D813" s="79"/>
      <c r="E813" s="79"/>
      <c r="F813" s="79"/>
      <c r="G813" s="80"/>
      <c r="H813" s="80"/>
      <c r="I813" s="80"/>
      <c r="K813" s="286"/>
    </row>
    <row r="814" spans="2:11" x14ac:dyDescent="0.25">
      <c r="B814" s="79"/>
      <c r="C814" s="79"/>
      <c r="D814" s="79"/>
      <c r="E814" s="79"/>
      <c r="F814" s="79"/>
      <c r="G814" s="80"/>
      <c r="H814" s="80"/>
      <c r="I814" s="80"/>
      <c r="K814" s="286"/>
    </row>
    <row r="815" spans="2:11" x14ac:dyDescent="0.25">
      <c r="B815" s="79"/>
      <c r="C815" s="79"/>
      <c r="D815" s="79"/>
      <c r="E815" s="79"/>
      <c r="F815" s="79"/>
      <c r="G815" s="80"/>
      <c r="H815" s="80"/>
      <c r="I815" s="80"/>
      <c r="K815" s="286"/>
    </row>
    <row r="816" spans="2:11" x14ac:dyDescent="0.25">
      <c r="B816" s="79"/>
      <c r="C816" s="79"/>
      <c r="D816" s="79"/>
      <c r="E816" s="79"/>
      <c r="F816" s="79"/>
      <c r="G816" s="80"/>
      <c r="H816" s="80"/>
      <c r="I816" s="80"/>
      <c r="K816" s="286"/>
    </row>
    <row r="817" spans="2:11" x14ac:dyDescent="0.25">
      <c r="B817" s="79"/>
      <c r="C817" s="79"/>
      <c r="D817" s="79"/>
      <c r="E817" s="79"/>
      <c r="F817" s="79"/>
      <c r="G817" s="80"/>
      <c r="H817" s="80"/>
      <c r="I817" s="80"/>
      <c r="K817" s="286"/>
    </row>
    <row r="818" spans="2:11" x14ac:dyDescent="0.25">
      <c r="B818" s="79"/>
      <c r="C818" s="79"/>
      <c r="D818" s="79"/>
      <c r="E818" s="79"/>
      <c r="F818" s="79"/>
      <c r="G818" s="80"/>
      <c r="H818" s="80"/>
      <c r="I818" s="80"/>
      <c r="K818" s="286"/>
    </row>
    <row r="819" spans="2:11" x14ac:dyDescent="0.25">
      <c r="B819" s="79"/>
      <c r="C819" s="79"/>
      <c r="D819" s="79"/>
      <c r="E819" s="79"/>
      <c r="F819" s="79"/>
      <c r="G819" s="80"/>
      <c r="H819" s="80"/>
      <c r="I819" s="80"/>
      <c r="K819" s="286"/>
    </row>
    <row r="820" spans="2:11" x14ac:dyDescent="0.25">
      <c r="B820" s="79"/>
      <c r="C820" s="79"/>
      <c r="D820" s="79"/>
      <c r="E820" s="79"/>
      <c r="F820" s="79"/>
      <c r="G820" s="80"/>
      <c r="H820" s="80"/>
      <c r="I820" s="80"/>
      <c r="K820" s="286"/>
    </row>
    <row r="821" spans="2:11" x14ac:dyDescent="0.25">
      <c r="B821" s="79"/>
      <c r="C821" s="79"/>
      <c r="D821" s="79"/>
      <c r="E821" s="79"/>
      <c r="F821" s="79"/>
      <c r="G821" s="80"/>
      <c r="H821" s="80"/>
      <c r="I821" s="80"/>
      <c r="K821" s="286"/>
    </row>
    <row r="822" spans="2:11" x14ac:dyDescent="0.25">
      <c r="B822" s="79"/>
      <c r="C822" s="79"/>
      <c r="D822" s="79"/>
      <c r="E822" s="79"/>
      <c r="F822" s="79"/>
      <c r="G822" s="80"/>
      <c r="H822" s="80"/>
      <c r="I822" s="80"/>
      <c r="K822" s="286"/>
    </row>
    <row r="823" spans="2:11" x14ac:dyDescent="0.25">
      <c r="B823" s="79"/>
      <c r="C823" s="79"/>
      <c r="D823" s="79"/>
      <c r="E823" s="79"/>
      <c r="F823" s="79"/>
      <c r="G823" s="80"/>
      <c r="H823" s="80"/>
      <c r="I823" s="80"/>
      <c r="K823" s="286"/>
    </row>
    <row r="824" spans="2:11" x14ac:dyDescent="0.25">
      <c r="B824" s="79"/>
      <c r="C824" s="79"/>
      <c r="D824" s="79"/>
      <c r="E824" s="79"/>
      <c r="F824" s="79"/>
      <c r="G824" s="80"/>
      <c r="H824" s="80"/>
      <c r="I824" s="80"/>
      <c r="K824" s="286"/>
    </row>
    <row r="825" spans="2:11" x14ac:dyDescent="0.25">
      <c r="B825" s="79"/>
      <c r="C825" s="79"/>
      <c r="D825" s="79"/>
      <c r="E825" s="79"/>
      <c r="F825" s="79"/>
      <c r="G825" s="80"/>
      <c r="H825" s="80"/>
      <c r="I825" s="80"/>
      <c r="K825" s="286"/>
    </row>
    <row r="826" spans="2:11" x14ac:dyDescent="0.25">
      <c r="B826" s="79"/>
      <c r="C826" s="79"/>
      <c r="D826" s="79"/>
      <c r="E826" s="79"/>
      <c r="F826" s="79"/>
      <c r="G826" s="80"/>
      <c r="H826" s="80"/>
      <c r="I826" s="80"/>
      <c r="K826" s="286"/>
    </row>
    <row r="827" spans="2:11" x14ac:dyDescent="0.25">
      <c r="B827" s="79"/>
      <c r="C827" s="79"/>
      <c r="D827" s="79"/>
      <c r="E827" s="79"/>
      <c r="F827" s="79"/>
      <c r="G827" s="80"/>
      <c r="H827" s="80"/>
      <c r="I827" s="80"/>
      <c r="K827" s="286"/>
    </row>
    <row r="828" spans="2:11" x14ac:dyDescent="0.25">
      <c r="B828" s="79"/>
      <c r="C828" s="79"/>
      <c r="D828" s="79"/>
      <c r="E828" s="79"/>
      <c r="F828" s="79"/>
      <c r="G828" s="80"/>
      <c r="H828" s="80"/>
      <c r="I828" s="80"/>
      <c r="K828" s="286"/>
    </row>
    <row r="829" spans="2:11" x14ac:dyDescent="0.25">
      <c r="B829" s="79"/>
      <c r="C829" s="79"/>
      <c r="D829" s="79"/>
      <c r="E829" s="79"/>
      <c r="F829" s="79"/>
      <c r="G829" s="80"/>
      <c r="H829" s="80"/>
      <c r="I829" s="80"/>
      <c r="K829" s="286"/>
    </row>
    <row r="830" spans="2:11" x14ac:dyDescent="0.25">
      <c r="B830" s="79"/>
      <c r="C830" s="79"/>
      <c r="D830" s="79"/>
      <c r="E830" s="79"/>
      <c r="F830" s="79"/>
      <c r="G830" s="80"/>
      <c r="H830" s="80"/>
      <c r="I830" s="80"/>
      <c r="K830" s="286"/>
    </row>
    <row r="831" spans="2:11" x14ac:dyDescent="0.25">
      <c r="B831" s="79"/>
      <c r="C831" s="79"/>
      <c r="D831" s="79"/>
      <c r="E831" s="79"/>
      <c r="F831" s="79"/>
      <c r="G831" s="80"/>
      <c r="H831" s="80"/>
      <c r="I831" s="80"/>
      <c r="K831" s="286"/>
    </row>
    <row r="832" spans="2:11" x14ac:dyDescent="0.25">
      <c r="B832" s="79"/>
      <c r="C832" s="79"/>
      <c r="D832" s="79"/>
      <c r="E832" s="79"/>
      <c r="F832" s="79"/>
      <c r="G832" s="80"/>
      <c r="H832" s="80"/>
      <c r="I832" s="80"/>
      <c r="K832" s="286"/>
    </row>
    <row r="833" spans="2:11" x14ac:dyDescent="0.25">
      <c r="B833" s="79"/>
      <c r="C833" s="79"/>
      <c r="D833" s="79"/>
      <c r="E833" s="79"/>
      <c r="F833" s="79"/>
      <c r="G833" s="80"/>
      <c r="H833" s="80"/>
      <c r="I833" s="80"/>
      <c r="K833" s="286"/>
    </row>
    <row r="834" spans="2:11" x14ac:dyDescent="0.25">
      <c r="B834" s="79"/>
      <c r="C834" s="79"/>
      <c r="D834" s="79"/>
      <c r="E834" s="79"/>
      <c r="F834" s="79"/>
      <c r="G834" s="80"/>
      <c r="H834" s="80"/>
      <c r="I834" s="80"/>
      <c r="K834" s="286"/>
    </row>
    <row r="835" spans="2:11" x14ac:dyDescent="0.25">
      <c r="B835" s="79"/>
      <c r="C835" s="79"/>
      <c r="D835" s="79"/>
      <c r="E835" s="79"/>
      <c r="F835" s="79"/>
      <c r="G835" s="80"/>
      <c r="H835" s="80"/>
      <c r="I835" s="80"/>
      <c r="K835" s="286"/>
    </row>
    <row r="836" spans="2:11" x14ac:dyDescent="0.25">
      <c r="B836" s="79"/>
      <c r="C836" s="79"/>
      <c r="D836" s="79"/>
      <c r="E836" s="79"/>
      <c r="F836" s="79"/>
      <c r="G836" s="80"/>
      <c r="H836" s="80"/>
      <c r="I836" s="80"/>
      <c r="K836" s="286"/>
    </row>
    <row r="837" spans="2:11" x14ac:dyDescent="0.25">
      <c r="B837" s="79"/>
      <c r="C837" s="79"/>
      <c r="D837" s="79"/>
      <c r="E837" s="79"/>
      <c r="F837" s="79"/>
      <c r="G837" s="80"/>
      <c r="H837" s="80"/>
      <c r="I837" s="80"/>
      <c r="K837" s="286"/>
    </row>
    <row r="838" spans="2:11" x14ac:dyDescent="0.25">
      <c r="B838" s="79"/>
      <c r="C838" s="79"/>
      <c r="D838" s="79"/>
      <c r="E838" s="79"/>
      <c r="F838" s="79"/>
      <c r="G838" s="80"/>
      <c r="H838" s="80"/>
      <c r="I838" s="80"/>
      <c r="K838" s="286"/>
    </row>
    <row r="839" spans="2:11" x14ac:dyDescent="0.25">
      <c r="B839" s="79"/>
      <c r="C839" s="79"/>
      <c r="D839" s="79"/>
      <c r="E839" s="79"/>
      <c r="F839" s="79"/>
      <c r="G839" s="80"/>
      <c r="H839" s="80"/>
      <c r="I839" s="80"/>
      <c r="K839" s="286"/>
    </row>
    <row r="840" spans="2:11" x14ac:dyDescent="0.25">
      <c r="B840" s="79"/>
      <c r="C840" s="79"/>
      <c r="D840" s="79"/>
      <c r="E840" s="79"/>
      <c r="F840" s="79"/>
      <c r="G840" s="80"/>
      <c r="H840" s="80"/>
      <c r="I840" s="80"/>
      <c r="K840" s="286"/>
    </row>
    <row r="841" spans="2:11" x14ac:dyDescent="0.25">
      <c r="B841" s="79"/>
      <c r="C841" s="79"/>
      <c r="D841" s="79"/>
      <c r="E841" s="79"/>
      <c r="F841" s="79"/>
      <c r="G841" s="80"/>
      <c r="H841" s="80"/>
      <c r="I841" s="80"/>
      <c r="K841" s="286"/>
    </row>
    <row r="842" spans="2:11" x14ac:dyDescent="0.25">
      <c r="B842" s="79"/>
      <c r="C842" s="79"/>
      <c r="D842" s="79"/>
      <c r="E842" s="79"/>
      <c r="F842" s="79"/>
      <c r="G842" s="80"/>
      <c r="H842" s="80"/>
      <c r="I842" s="80"/>
      <c r="K842" s="286"/>
    </row>
    <row r="843" spans="2:11" x14ac:dyDescent="0.25">
      <c r="B843" s="79"/>
      <c r="C843" s="79"/>
      <c r="D843" s="79"/>
      <c r="E843" s="79"/>
      <c r="F843" s="79"/>
      <c r="G843" s="80"/>
      <c r="H843" s="80"/>
      <c r="I843" s="80"/>
      <c r="K843" s="286"/>
    </row>
    <row r="844" spans="2:11" x14ac:dyDescent="0.25">
      <c r="B844" s="79"/>
      <c r="C844" s="79"/>
      <c r="D844" s="79"/>
      <c r="E844" s="79"/>
      <c r="F844" s="79"/>
      <c r="G844" s="80"/>
      <c r="H844" s="80"/>
      <c r="I844" s="80"/>
      <c r="K844" s="286"/>
    </row>
    <row r="845" spans="2:11" x14ac:dyDescent="0.25">
      <c r="B845" s="79"/>
      <c r="C845" s="79"/>
      <c r="D845" s="79"/>
      <c r="E845" s="79"/>
      <c r="F845" s="79"/>
      <c r="G845" s="80"/>
      <c r="H845" s="80"/>
      <c r="I845" s="80"/>
      <c r="K845" s="286"/>
    </row>
    <row r="846" spans="2:11" x14ac:dyDescent="0.25">
      <c r="B846" s="79"/>
      <c r="C846" s="79"/>
      <c r="D846" s="79"/>
      <c r="E846" s="79"/>
      <c r="F846" s="79"/>
      <c r="G846" s="80"/>
      <c r="H846" s="80"/>
      <c r="I846" s="80"/>
      <c r="K846" s="286"/>
    </row>
    <row r="847" spans="2:11" x14ac:dyDescent="0.25">
      <c r="B847" s="79"/>
      <c r="C847" s="79"/>
      <c r="D847" s="79"/>
      <c r="E847" s="79"/>
      <c r="F847" s="79"/>
      <c r="G847" s="80"/>
      <c r="H847" s="80"/>
      <c r="I847" s="80"/>
      <c r="K847" s="286"/>
    </row>
    <row r="848" spans="2:11" x14ac:dyDescent="0.25">
      <c r="B848" s="79"/>
      <c r="C848" s="79"/>
      <c r="D848" s="79"/>
      <c r="E848" s="79"/>
      <c r="F848" s="79"/>
      <c r="G848" s="80"/>
      <c r="H848" s="80"/>
      <c r="I848" s="80"/>
      <c r="K848" s="286"/>
    </row>
    <row r="849" spans="2:11" x14ac:dyDescent="0.25">
      <c r="B849" s="79"/>
      <c r="C849" s="79"/>
      <c r="D849" s="79"/>
      <c r="E849" s="79"/>
      <c r="F849" s="79"/>
      <c r="G849" s="80"/>
      <c r="H849" s="80"/>
      <c r="I849" s="80"/>
      <c r="K849" s="286"/>
    </row>
    <row r="850" spans="2:11" x14ac:dyDescent="0.25">
      <c r="B850" s="79"/>
      <c r="C850" s="79"/>
      <c r="D850" s="79"/>
      <c r="E850" s="79"/>
      <c r="F850" s="79"/>
      <c r="G850" s="80"/>
      <c r="H850" s="80"/>
      <c r="I850" s="80"/>
      <c r="K850" s="286"/>
    </row>
    <row r="851" spans="2:11" x14ac:dyDescent="0.25">
      <c r="B851" s="79"/>
      <c r="C851" s="79"/>
      <c r="D851" s="79"/>
      <c r="E851" s="79"/>
      <c r="F851" s="79"/>
      <c r="G851" s="80"/>
      <c r="H851" s="80"/>
      <c r="I851" s="80"/>
      <c r="K851" s="286"/>
    </row>
    <row r="852" spans="2:11" x14ac:dyDescent="0.25">
      <c r="B852" s="79"/>
      <c r="C852" s="79"/>
      <c r="D852" s="79"/>
      <c r="E852" s="79"/>
      <c r="F852" s="79"/>
      <c r="G852" s="80"/>
      <c r="H852" s="80"/>
      <c r="I852" s="80"/>
      <c r="K852" s="286"/>
    </row>
    <row r="853" spans="2:11" x14ac:dyDescent="0.25">
      <c r="B853" s="79"/>
      <c r="C853" s="79"/>
      <c r="D853" s="79"/>
      <c r="E853" s="79"/>
      <c r="F853" s="79"/>
      <c r="G853" s="80"/>
      <c r="H853" s="80"/>
      <c r="I853" s="80"/>
      <c r="K853" s="286"/>
    </row>
    <row r="854" spans="2:11" x14ac:dyDescent="0.25">
      <c r="B854" s="79"/>
      <c r="C854" s="79"/>
      <c r="D854" s="79"/>
      <c r="E854" s="79"/>
      <c r="F854" s="79"/>
      <c r="G854" s="80"/>
      <c r="H854" s="80"/>
      <c r="I854" s="80"/>
      <c r="K854" s="286"/>
    </row>
    <row r="855" spans="2:11" x14ac:dyDescent="0.25">
      <c r="B855" s="79"/>
      <c r="C855" s="79"/>
      <c r="D855" s="79"/>
      <c r="E855" s="79"/>
      <c r="F855" s="79"/>
      <c r="G855" s="80"/>
      <c r="H855" s="80"/>
      <c r="I855" s="80"/>
      <c r="K855" s="286"/>
    </row>
    <row r="856" spans="2:11" x14ac:dyDescent="0.25">
      <c r="B856" s="79"/>
      <c r="C856" s="79"/>
      <c r="D856" s="79"/>
      <c r="E856" s="79"/>
      <c r="F856" s="79"/>
      <c r="G856" s="80"/>
      <c r="H856" s="80"/>
      <c r="I856" s="80"/>
      <c r="K856" s="286"/>
    </row>
    <row r="857" spans="2:11" x14ac:dyDescent="0.25">
      <c r="B857" s="79"/>
      <c r="C857" s="79"/>
      <c r="D857" s="79"/>
      <c r="E857" s="79"/>
      <c r="F857" s="79"/>
      <c r="G857" s="80"/>
      <c r="H857" s="80"/>
      <c r="I857" s="80"/>
      <c r="K857" s="286"/>
    </row>
    <row r="858" spans="2:11" x14ac:dyDescent="0.25">
      <c r="B858" s="79"/>
      <c r="C858" s="79"/>
      <c r="D858" s="79"/>
      <c r="E858" s="79"/>
      <c r="F858" s="79"/>
      <c r="G858" s="80"/>
      <c r="H858" s="80"/>
      <c r="I858" s="80"/>
      <c r="K858" s="286"/>
    </row>
    <row r="859" spans="2:11" x14ac:dyDescent="0.25">
      <c r="B859" s="79"/>
      <c r="C859" s="79"/>
      <c r="D859" s="79"/>
      <c r="E859" s="79"/>
      <c r="F859" s="79"/>
      <c r="G859" s="80"/>
      <c r="H859" s="80"/>
      <c r="I859" s="80"/>
      <c r="K859" s="286"/>
    </row>
    <row r="860" spans="2:11" x14ac:dyDescent="0.25">
      <c r="B860" s="79"/>
      <c r="C860" s="79"/>
      <c r="D860" s="79"/>
      <c r="E860" s="79"/>
      <c r="F860" s="79"/>
      <c r="G860" s="80"/>
      <c r="H860" s="80"/>
      <c r="I860" s="80"/>
      <c r="K860" s="286"/>
    </row>
    <row r="861" spans="2:11" x14ac:dyDescent="0.25">
      <c r="B861" s="79"/>
      <c r="C861" s="79"/>
      <c r="D861" s="79"/>
      <c r="E861" s="79"/>
      <c r="F861" s="79"/>
      <c r="G861" s="80"/>
      <c r="H861" s="80"/>
      <c r="I861" s="80"/>
      <c r="K861" s="286"/>
    </row>
    <row r="862" spans="2:11" x14ac:dyDescent="0.25">
      <c r="B862" s="79"/>
      <c r="C862" s="79"/>
      <c r="D862" s="79"/>
      <c r="E862" s="79"/>
      <c r="F862" s="79"/>
      <c r="G862" s="80"/>
      <c r="H862" s="80"/>
      <c r="I862" s="80"/>
      <c r="K862" s="286"/>
    </row>
    <row r="863" spans="2:11" x14ac:dyDescent="0.25">
      <c r="B863" s="79"/>
      <c r="C863" s="79"/>
      <c r="D863" s="79"/>
      <c r="E863" s="79"/>
      <c r="F863" s="79"/>
      <c r="G863" s="80"/>
      <c r="H863" s="80"/>
      <c r="I863" s="80"/>
      <c r="K863" s="286"/>
    </row>
    <row r="864" spans="2:11" x14ac:dyDescent="0.25">
      <c r="B864" s="79"/>
      <c r="C864" s="79"/>
      <c r="D864" s="79"/>
      <c r="E864" s="79"/>
      <c r="F864" s="79"/>
      <c r="G864" s="80"/>
      <c r="H864" s="80"/>
      <c r="I864" s="80"/>
      <c r="K864" s="286"/>
    </row>
    <row r="865" spans="2:11" x14ac:dyDescent="0.25">
      <c r="B865" s="79"/>
      <c r="C865" s="79"/>
      <c r="D865" s="79"/>
      <c r="E865" s="79"/>
      <c r="F865" s="79"/>
      <c r="G865" s="80"/>
      <c r="H865" s="80"/>
      <c r="I865" s="80"/>
      <c r="K865" s="286"/>
    </row>
    <row r="866" spans="2:11" x14ac:dyDescent="0.25">
      <c r="B866" s="79"/>
      <c r="C866" s="79"/>
      <c r="D866" s="79"/>
      <c r="E866" s="79"/>
      <c r="F866" s="79"/>
      <c r="G866" s="80"/>
      <c r="H866" s="80"/>
      <c r="I866" s="80"/>
      <c r="K866" s="286"/>
    </row>
    <row r="867" spans="2:11" x14ac:dyDescent="0.25">
      <c r="B867" s="79"/>
      <c r="C867" s="79"/>
      <c r="D867" s="79"/>
      <c r="E867" s="79"/>
      <c r="F867" s="79"/>
      <c r="G867" s="80"/>
      <c r="H867" s="80"/>
      <c r="I867" s="80"/>
      <c r="K867" s="286"/>
    </row>
    <row r="868" spans="2:11" x14ac:dyDescent="0.25">
      <c r="B868" s="79"/>
      <c r="C868" s="79"/>
      <c r="D868" s="79"/>
      <c r="E868" s="79"/>
      <c r="F868" s="79"/>
      <c r="G868" s="80"/>
      <c r="H868" s="80"/>
      <c r="I868" s="80"/>
      <c r="K868" s="286"/>
    </row>
    <row r="869" spans="2:11" x14ac:dyDescent="0.25">
      <c r="B869" s="79"/>
      <c r="C869" s="79"/>
      <c r="D869" s="79"/>
      <c r="E869" s="79"/>
      <c r="F869" s="79"/>
      <c r="G869" s="80"/>
      <c r="H869" s="80"/>
      <c r="I869" s="80"/>
      <c r="K869" s="286"/>
    </row>
    <row r="870" spans="2:11" x14ac:dyDescent="0.25">
      <c r="B870" s="79"/>
      <c r="C870" s="79"/>
      <c r="D870" s="79"/>
      <c r="E870" s="79"/>
      <c r="F870" s="79"/>
      <c r="G870" s="80"/>
      <c r="H870" s="80"/>
      <c r="I870" s="80"/>
      <c r="K870" s="286"/>
    </row>
    <row r="871" spans="2:11" x14ac:dyDescent="0.25">
      <c r="B871" s="79"/>
      <c r="C871" s="79"/>
      <c r="D871" s="79"/>
      <c r="E871" s="79"/>
      <c r="F871" s="79"/>
      <c r="G871" s="80"/>
      <c r="H871" s="80"/>
      <c r="I871" s="80"/>
      <c r="K871" s="286"/>
    </row>
    <row r="872" spans="2:11" x14ac:dyDescent="0.25">
      <c r="B872" s="79"/>
      <c r="C872" s="79"/>
      <c r="D872" s="79"/>
      <c r="E872" s="79"/>
      <c r="F872" s="79"/>
      <c r="G872" s="80"/>
      <c r="H872" s="80"/>
      <c r="I872" s="80"/>
      <c r="K872" s="286"/>
    </row>
    <row r="873" spans="2:11" x14ac:dyDescent="0.25">
      <c r="B873" s="79"/>
      <c r="C873" s="79"/>
      <c r="D873" s="79"/>
      <c r="E873" s="79"/>
      <c r="F873" s="79"/>
      <c r="G873" s="80"/>
      <c r="H873" s="80"/>
      <c r="I873" s="80"/>
      <c r="K873" s="286"/>
    </row>
    <row r="874" spans="2:11" x14ac:dyDescent="0.25">
      <c r="B874" s="79"/>
      <c r="C874" s="79"/>
      <c r="D874" s="79"/>
      <c r="E874" s="79"/>
      <c r="F874" s="79"/>
      <c r="G874" s="80"/>
      <c r="H874" s="80"/>
      <c r="I874" s="80"/>
      <c r="K874" s="286"/>
    </row>
    <row r="875" spans="2:11" x14ac:dyDescent="0.25">
      <c r="B875" s="79"/>
      <c r="C875" s="79"/>
      <c r="D875" s="79"/>
      <c r="E875" s="79"/>
      <c r="F875" s="79"/>
      <c r="G875" s="80"/>
      <c r="H875" s="80"/>
      <c r="I875" s="80"/>
      <c r="K875" s="286"/>
    </row>
    <row r="876" spans="2:11" x14ac:dyDescent="0.25">
      <c r="B876" s="79"/>
      <c r="C876" s="79"/>
      <c r="D876" s="79"/>
      <c r="E876" s="79"/>
      <c r="F876" s="79"/>
      <c r="G876" s="80"/>
      <c r="H876" s="80"/>
      <c r="I876" s="80"/>
      <c r="K876" s="286"/>
    </row>
    <row r="877" spans="2:11" x14ac:dyDescent="0.25">
      <c r="B877" s="79"/>
      <c r="C877" s="79"/>
      <c r="D877" s="79"/>
      <c r="E877" s="79"/>
      <c r="F877" s="79"/>
      <c r="G877" s="80"/>
      <c r="H877" s="80"/>
      <c r="I877" s="80"/>
      <c r="K877" s="286"/>
    </row>
    <row r="878" spans="2:11" x14ac:dyDescent="0.25">
      <c r="B878" s="79"/>
      <c r="C878" s="79"/>
      <c r="D878" s="79"/>
      <c r="E878" s="79"/>
      <c r="F878" s="79"/>
      <c r="G878" s="80"/>
      <c r="H878" s="80"/>
      <c r="I878" s="80"/>
      <c r="K878" s="286"/>
    </row>
    <row r="879" spans="2:11" x14ac:dyDescent="0.25">
      <c r="B879" s="79"/>
      <c r="C879" s="79"/>
      <c r="D879" s="79"/>
      <c r="E879" s="79"/>
      <c r="F879" s="79"/>
      <c r="G879" s="80"/>
      <c r="H879" s="80"/>
      <c r="I879" s="80"/>
      <c r="K879" s="286"/>
    </row>
    <row r="880" spans="2:11" x14ac:dyDescent="0.25">
      <c r="B880" s="79"/>
      <c r="C880" s="79"/>
      <c r="D880" s="79"/>
      <c r="E880" s="79"/>
      <c r="F880" s="79"/>
      <c r="G880" s="80"/>
      <c r="H880" s="80"/>
      <c r="I880" s="80"/>
      <c r="K880" s="286"/>
    </row>
    <row r="881" spans="2:11" x14ac:dyDescent="0.25">
      <c r="B881" s="79"/>
      <c r="C881" s="79"/>
      <c r="D881" s="79"/>
      <c r="E881" s="79"/>
      <c r="F881" s="79"/>
      <c r="G881" s="80"/>
      <c r="H881" s="80"/>
      <c r="I881" s="80"/>
      <c r="K881" s="286"/>
    </row>
    <row r="882" spans="2:11" x14ac:dyDescent="0.25">
      <c r="B882" s="79"/>
      <c r="C882" s="79"/>
      <c r="D882" s="79"/>
      <c r="E882" s="79"/>
      <c r="F882" s="79"/>
      <c r="G882" s="80"/>
      <c r="H882" s="80"/>
      <c r="I882" s="80"/>
      <c r="K882" s="286"/>
    </row>
    <row r="883" spans="2:11" x14ac:dyDescent="0.25">
      <c r="B883" s="79"/>
      <c r="C883" s="79"/>
      <c r="D883" s="79"/>
      <c r="E883" s="79"/>
      <c r="F883" s="79"/>
      <c r="G883" s="80"/>
      <c r="H883" s="80"/>
      <c r="I883" s="80"/>
      <c r="K883" s="286"/>
    </row>
    <row r="884" spans="2:11" x14ac:dyDescent="0.25">
      <c r="B884" s="79"/>
      <c r="C884" s="79"/>
      <c r="D884" s="79"/>
      <c r="E884" s="79"/>
      <c r="F884" s="79"/>
      <c r="G884" s="80"/>
      <c r="H884" s="80"/>
      <c r="I884" s="80"/>
      <c r="K884" s="286"/>
    </row>
    <row r="885" spans="2:11" x14ac:dyDescent="0.25">
      <c r="B885" s="79"/>
      <c r="C885" s="79"/>
      <c r="D885" s="79"/>
      <c r="E885" s="79"/>
      <c r="F885" s="79"/>
      <c r="G885" s="80"/>
      <c r="H885" s="80"/>
      <c r="I885" s="80"/>
      <c r="K885" s="286"/>
    </row>
    <row r="886" spans="2:11" x14ac:dyDescent="0.25">
      <c r="B886" s="79"/>
      <c r="C886" s="79"/>
      <c r="D886" s="79"/>
      <c r="E886" s="79"/>
      <c r="F886" s="79"/>
      <c r="G886" s="80"/>
      <c r="H886" s="80"/>
      <c r="I886" s="80"/>
      <c r="K886" s="286"/>
    </row>
    <row r="887" spans="2:11" x14ac:dyDescent="0.25">
      <c r="B887" s="79"/>
      <c r="C887" s="79"/>
      <c r="D887" s="79"/>
      <c r="E887" s="79"/>
      <c r="F887" s="79"/>
      <c r="G887" s="80"/>
      <c r="H887" s="80"/>
      <c r="I887" s="80"/>
      <c r="K887" s="286"/>
    </row>
    <row r="888" spans="2:11" x14ac:dyDescent="0.25">
      <c r="B888" s="79"/>
      <c r="C888" s="79"/>
      <c r="D888" s="79"/>
      <c r="E888" s="79"/>
      <c r="F888" s="79"/>
      <c r="G888" s="80"/>
      <c r="H888" s="80"/>
      <c r="I888" s="80"/>
      <c r="K888" s="286"/>
    </row>
    <row r="889" spans="2:11" x14ac:dyDescent="0.25">
      <c r="B889" s="79"/>
      <c r="C889" s="79"/>
      <c r="D889" s="79"/>
      <c r="E889" s="79"/>
      <c r="F889" s="79"/>
      <c r="G889" s="80"/>
      <c r="H889" s="80"/>
      <c r="I889" s="80"/>
      <c r="K889" s="286"/>
    </row>
    <row r="890" spans="2:11" x14ac:dyDescent="0.25">
      <c r="B890" s="79"/>
      <c r="C890" s="79"/>
      <c r="D890" s="79"/>
      <c r="E890" s="79"/>
      <c r="F890" s="79"/>
      <c r="G890" s="80"/>
      <c r="H890" s="80"/>
      <c r="I890" s="80"/>
      <c r="K890" s="286"/>
    </row>
    <row r="891" spans="2:11" x14ac:dyDescent="0.25">
      <c r="B891" s="79"/>
      <c r="C891" s="79"/>
      <c r="D891" s="79"/>
      <c r="E891" s="79"/>
      <c r="F891" s="79"/>
      <c r="G891" s="80"/>
      <c r="H891" s="80"/>
      <c r="I891" s="80"/>
      <c r="K891" s="286"/>
    </row>
    <row r="892" spans="2:11" x14ac:dyDescent="0.25">
      <c r="B892" s="79"/>
      <c r="C892" s="79"/>
      <c r="D892" s="79"/>
      <c r="E892" s="79"/>
      <c r="F892" s="79"/>
      <c r="G892" s="80"/>
      <c r="H892" s="80"/>
      <c r="I892" s="80"/>
      <c r="K892" s="286"/>
    </row>
    <row r="893" spans="2:11" x14ac:dyDescent="0.25">
      <c r="B893" s="79"/>
      <c r="C893" s="79"/>
      <c r="D893" s="79"/>
      <c r="E893" s="79"/>
      <c r="F893" s="79"/>
      <c r="G893" s="80"/>
      <c r="H893" s="80"/>
      <c r="I893" s="80"/>
      <c r="K893" s="286"/>
    </row>
    <row r="894" spans="2:11" x14ac:dyDescent="0.25">
      <c r="B894" s="79"/>
      <c r="C894" s="79"/>
      <c r="D894" s="79"/>
      <c r="E894" s="79"/>
      <c r="F894" s="79"/>
      <c r="G894" s="80"/>
      <c r="H894" s="80"/>
      <c r="I894" s="80"/>
      <c r="K894" s="286"/>
    </row>
    <row r="895" spans="2:11" x14ac:dyDescent="0.25">
      <c r="B895" s="79"/>
      <c r="C895" s="79"/>
      <c r="D895" s="79"/>
      <c r="E895" s="79"/>
      <c r="F895" s="79"/>
      <c r="G895" s="80"/>
      <c r="H895" s="80"/>
      <c r="I895" s="80"/>
      <c r="K895" s="286"/>
    </row>
    <row r="896" spans="2:11" x14ac:dyDescent="0.25">
      <c r="B896" s="79"/>
      <c r="C896" s="79"/>
      <c r="D896" s="79"/>
      <c r="E896" s="79"/>
      <c r="F896" s="79"/>
      <c r="G896" s="80"/>
      <c r="H896" s="80"/>
      <c r="I896" s="80"/>
      <c r="K896" s="286"/>
    </row>
    <row r="897" spans="2:11" x14ac:dyDescent="0.25">
      <c r="B897" s="79"/>
      <c r="C897" s="79"/>
      <c r="D897" s="79"/>
      <c r="E897" s="79"/>
      <c r="F897" s="79"/>
      <c r="G897" s="80"/>
      <c r="H897" s="80"/>
      <c r="I897" s="80"/>
      <c r="K897" s="286"/>
    </row>
    <row r="898" spans="2:11" x14ac:dyDescent="0.25">
      <c r="B898" s="79"/>
      <c r="C898" s="79"/>
      <c r="D898" s="79"/>
      <c r="E898" s="79"/>
      <c r="F898" s="79"/>
      <c r="G898" s="80"/>
      <c r="H898" s="80"/>
      <c r="I898" s="80"/>
      <c r="K898" s="286"/>
    </row>
    <row r="899" spans="2:11" x14ac:dyDescent="0.25">
      <c r="B899" s="79"/>
      <c r="C899" s="79"/>
      <c r="D899" s="79"/>
      <c r="E899" s="79"/>
      <c r="F899" s="79"/>
      <c r="G899" s="80"/>
      <c r="H899" s="80"/>
      <c r="I899" s="80"/>
      <c r="K899" s="286"/>
    </row>
    <row r="900" spans="2:11" x14ac:dyDescent="0.25">
      <c r="B900" s="79"/>
      <c r="C900" s="79"/>
      <c r="D900" s="79"/>
      <c r="E900" s="79"/>
      <c r="F900" s="79"/>
      <c r="G900" s="80"/>
      <c r="H900" s="80"/>
      <c r="I900" s="80"/>
      <c r="K900" s="286"/>
    </row>
    <row r="901" spans="2:11" x14ac:dyDescent="0.25">
      <c r="B901" s="79"/>
      <c r="C901" s="79"/>
      <c r="D901" s="79"/>
      <c r="E901" s="79"/>
      <c r="F901" s="79"/>
      <c r="G901" s="80"/>
      <c r="H901" s="80"/>
      <c r="I901" s="80"/>
      <c r="K901" s="286"/>
    </row>
    <row r="902" spans="2:11" x14ac:dyDescent="0.25">
      <c r="B902" s="79"/>
      <c r="C902" s="79"/>
      <c r="D902" s="79"/>
      <c r="E902" s="79"/>
      <c r="F902" s="79"/>
      <c r="G902" s="80"/>
      <c r="H902" s="80"/>
      <c r="I902" s="80"/>
      <c r="K902" s="286"/>
    </row>
    <row r="903" spans="2:11" x14ac:dyDescent="0.25">
      <c r="B903" s="79"/>
      <c r="C903" s="79"/>
      <c r="D903" s="79"/>
      <c r="E903" s="79"/>
      <c r="F903" s="79"/>
      <c r="G903" s="80"/>
      <c r="H903" s="80"/>
      <c r="I903" s="80"/>
      <c r="K903" s="286"/>
    </row>
    <row r="904" spans="2:11" x14ac:dyDescent="0.25">
      <c r="B904" s="79"/>
      <c r="C904" s="79"/>
      <c r="D904" s="79"/>
      <c r="E904" s="79"/>
      <c r="F904" s="79"/>
      <c r="G904" s="80"/>
      <c r="H904" s="80"/>
      <c r="I904" s="80"/>
      <c r="K904" s="286"/>
    </row>
    <row r="905" spans="2:11" x14ac:dyDescent="0.25">
      <c r="B905" s="79"/>
      <c r="C905" s="79"/>
      <c r="D905" s="79"/>
      <c r="E905" s="79"/>
      <c r="F905" s="79"/>
      <c r="G905" s="80"/>
      <c r="H905" s="80"/>
      <c r="I905" s="80"/>
      <c r="K905" s="286"/>
    </row>
    <row r="906" spans="2:11" x14ac:dyDescent="0.25">
      <c r="B906" s="79"/>
      <c r="C906" s="79"/>
      <c r="D906" s="79"/>
      <c r="E906" s="79"/>
      <c r="F906" s="79"/>
      <c r="G906" s="80"/>
      <c r="H906" s="80"/>
      <c r="I906" s="80"/>
      <c r="K906" s="286"/>
    </row>
    <row r="907" spans="2:11" x14ac:dyDescent="0.25">
      <c r="B907" s="79"/>
      <c r="C907" s="79"/>
      <c r="D907" s="79"/>
      <c r="E907" s="79"/>
      <c r="F907" s="79"/>
      <c r="G907" s="80"/>
      <c r="H907" s="80"/>
      <c r="I907" s="80"/>
      <c r="K907" s="286"/>
    </row>
    <row r="908" spans="2:11" x14ac:dyDescent="0.25">
      <c r="B908" s="79"/>
      <c r="C908" s="79"/>
      <c r="D908" s="79"/>
      <c r="E908" s="79"/>
      <c r="F908" s="79"/>
      <c r="G908" s="80"/>
      <c r="H908" s="80"/>
      <c r="I908" s="80"/>
      <c r="K908" s="286"/>
    </row>
    <row r="909" spans="2:11" x14ac:dyDescent="0.25">
      <c r="B909" s="79"/>
      <c r="C909" s="79"/>
      <c r="D909" s="79"/>
      <c r="E909" s="79"/>
      <c r="F909" s="79"/>
      <c r="G909" s="80"/>
      <c r="H909" s="80"/>
      <c r="I909" s="80"/>
      <c r="K909" s="286"/>
    </row>
    <row r="910" spans="2:11" x14ac:dyDescent="0.25">
      <c r="B910" s="79"/>
      <c r="C910" s="79"/>
      <c r="D910" s="79"/>
      <c r="E910" s="79"/>
      <c r="F910" s="79"/>
      <c r="G910" s="80"/>
      <c r="H910" s="80"/>
      <c r="I910" s="80"/>
      <c r="K910" s="286"/>
    </row>
    <row r="911" spans="2:11" x14ac:dyDescent="0.25">
      <c r="B911" s="79"/>
      <c r="C911" s="79"/>
      <c r="D911" s="79"/>
      <c r="E911" s="79"/>
      <c r="F911" s="79"/>
      <c r="G911" s="80"/>
      <c r="H911" s="80"/>
      <c r="I911" s="80"/>
      <c r="K911" s="286"/>
    </row>
    <row r="912" spans="2:11" x14ac:dyDescent="0.25">
      <c r="B912" s="79"/>
      <c r="C912" s="79"/>
      <c r="D912" s="79"/>
      <c r="E912" s="79"/>
      <c r="F912" s="79"/>
      <c r="G912" s="80"/>
      <c r="H912" s="80"/>
      <c r="I912" s="80"/>
      <c r="K912" s="286"/>
    </row>
    <row r="913" spans="2:11" x14ac:dyDescent="0.25">
      <c r="B913" s="79"/>
      <c r="C913" s="79"/>
      <c r="D913" s="79"/>
      <c r="E913" s="79"/>
      <c r="F913" s="79"/>
      <c r="G913" s="80"/>
      <c r="H913" s="80"/>
      <c r="I913" s="80"/>
      <c r="K913" s="286"/>
    </row>
    <row r="914" spans="2:11" x14ac:dyDescent="0.25">
      <c r="B914" s="79"/>
      <c r="C914" s="79"/>
      <c r="D914" s="79"/>
      <c r="E914" s="79"/>
      <c r="F914" s="79"/>
      <c r="G914" s="80"/>
      <c r="H914" s="80"/>
      <c r="I914" s="80"/>
      <c r="K914" s="286"/>
    </row>
    <row r="915" spans="2:11" x14ac:dyDescent="0.25">
      <c r="B915" s="79"/>
      <c r="C915" s="79"/>
      <c r="D915" s="79"/>
      <c r="E915" s="79"/>
      <c r="F915" s="79"/>
      <c r="G915" s="80"/>
      <c r="H915" s="80"/>
      <c r="I915" s="80"/>
      <c r="K915" s="286"/>
    </row>
    <row r="916" spans="2:11" x14ac:dyDescent="0.25">
      <c r="B916" s="79"/>
      <c r="C916" s="79"/>
      <c r="D916" s="79"/>
      <c r="E916" s="79"/>
      <c r="F916" s="79"/>
      <c r="G916" s="80"/>
      <c r="H916" s="80"/>
      <c r="I916" s="80"/>
      <c r="K916" s="286"/>
    </row>
    <row r="917" spans="2:11" x14ac:dyDescent="0.25">
      <c r="B917" s="79"/>
      <c r="C917" s="79"/>
      <c r="D917" s="79"/>
      <c r="E917" s="79"/>
      <c r="F917" s="79"/>
      <c r="G917" s="80"/>
      <c r="H917" s="80"/>
      <c r="I917" s="80"/>
      <c r="K917" s="286"/>
    </row>
    <row r="918" spans="2:11" x14ac:dyDescent="0.25">
      <c r="B918" s="79"/>
      <c r="C918" s="79"/>
      <c r="D918" s="79"/>
      <c r="E918" s="79"/>
      <c r="F918" s="79"/>
      <c r="G918" s="80"/>
      <c r="H918" s="80"/>
      <c r="I918" s="80"/>
      <c r="K918" s="286"/>
    </row>
    <row r="919" spans="2:11" x14ac:dyDescent="0.25">
      <c r="B919" s="79"/>
      <c r="C919" s="79"/>
      <c r="D919" s="79"/>
      <c r="E919" s="79"/>
      <c r="F919" s="79"/>
      <c r="G919" s="80"/>
      <c r="H919" s="80"/>
      <c r="I919" s="80"/>
      <c r="K919" s="286"/>
    </row>
    <row r="920" spans="2:11" x14ac:dyDescent="0.25">
      <c r="B920" s="79"/>
      <c r="C920" s="79"/>
      <c r="D920" s="79"/>
      <c r="E920" s="79"/>
      <c r="F920" s="79"/>
      <c r="G920" s="80"/>
      <c r="H920" s="80"/>
      <c r="I920" s="80"/>
      <c r="K920" s="286"/>
    </row>
    <row r="921" spans="2:11" x14ac:dyDescent="0.25">
      <c r="B921" s="79"/>
      <c r="C921" s="79"/>
      <c r="D921" s="79"/>
      <c r="E921" s="79"/>
      <c r="F921" s="79"/>
      <c r="G921" s="80"/>
      <c r="H921" s="80"/>
      <c r="I921" s="80"/>
      <c r="K921" s="286"/>
    </row>
    <row r="922" spans="2:11" x14ac:dyDescent="0.25">
      <c r="B922" s="79"/>
      <c r="C922" s="79"/>
      <c r="D922" s="79"/>
      <c r="E922" s="79"/>
      <c r="F922" s="79"/>
      <c r="G922" s="80"/>
      <c r="H922" s="80"/>
      <c r="I922" s="80"/>
      <c r="K922" s="286"/>
    </row>
    <row r="923" spans="2:11" x14ac:dyDescent="0.25">
      <c r="B923" s="79"/>
      <c r="C923" s="79"/>
      <c r="D923" s="79"/>
      <c r="E923" s="79"/>
      <c r="F923" s="79"/>
      <c r="G923" s="80"/>
      <c r="H923" s="80"/>
      <c r="I923" s="80"/>
      <c r="K923" s="286"/>
    </row>
    <row r="924" spans="2:11" x14ac:dyDescent="0.25">
      <c r="B924" s="79"/>
      <c r="C924" s="79"/>
      <c r="D924" s="79"/>
      <c r="E924" s="79"/>
      <c r="F924" s="79"/>
      <c r="G924" s="80"/>
      <c r="H924" s="80"/>
      <c r="I924" s="80"/>
      <c r="K924" s="286"/>
    </row>
    <row r="925" spans="2:11" x14ac:dyDescent="0.25">
      <c r="B925" s="79"/>
      <c r="C925" s="79"/>
      <c r="D925" s="79"/>
      <c r="E925" s="79"/>
      <c r="F925" s="79"/>
      <c r="G925" s="80"/>
      <c r="H925" s="80"/>
      <c r="I925" s="80"/>
      <c r="K925" s="286"/>
    </row>
    <row r="926" spans="2:11" x14ac:dyDescent="0.25">
      <c r="B926" s="79"/>
      <c r="C926" s="79"/>
      <c r="D926" s="79"/>
      <c r="E926" s="79"/>
      <c r="F926" s="79"/>
      <c r="G926" s="80"/>
      <c r="H926" s="80"/>
      <c r="I926" s="80"/>
      <c r="K926" s="286"/>
    </row>
    <row r="927" spans="2:11" x14ac:dyDescent="0.25">
      <c r="B927" s="79"/>
      <c r="C927" s="79"/>
      <c r="D927" s="79"/>
      <c r="E927" s="79"/>
      <c r="F927" s="79"/>
      <c r="G927" s="80"/>
      <c r="H927" s="80"/>
      <c r="I927" s="80"/>
      <c r="K927" s="286"/>
    </row>
    <row r="928" spans="2:11" x14ac:dyDescent="0.25">
      <c r="B928" s="79"/>
      <c r="C928" s="79"/>
      <c r="D928" s="79"/>
      <c r="E928" s="79"/>
      <c r="F928" s="79"/>
      <c r="G928" s="80"/>
      <c r="H928" s="80"/>
      <c r="I928" s="80"/>
      <c r="K928" s="286"/>
    </row>
    <row r="929" spans="2:11" x14ac:dyDescent="0.25">
      <c r="B929" s="79"/>
      <c r="C929" s="79"/>
      <c r="D929" s="79"/>
      <c r="E929" s="79"/>
      <c r="F929" s="79"/>
      <c r="G929" s="80"/>
      <c r="H929" s="80"/>
      <c r="I929" s="80"/>
      <c r="K929" s="286"/>
    </row>
    <row r="930" spans="2:11" x14ac:dyDescent="0.25">
      <c r="B930" s="79"/>
      <c r="C930" s="79"/>
      <c r="D930" s="79"/>
      <c r="E930" s="79"/>
      <c r="F930" s="79"/>
      <c r="G930" s="80"/>
      <c r="H930" s="80"/>
      <c r="I930" s="80"/>
      <c r="K930" s="286"/>
    </row>
    <row r="931" spans="2:11" x14ac:dyDescent="0.25">
      <c r="B931" s="79"/>
      <c r="C931" s="79"/>
      <c r="D931" s="79"/>
      <c r="E931" s="79"/>
      <c r="F931" s="79"/>
      <c r="G931" s="80"/>
      <c r="H931" s="80"/>
      <c r="I931" s="80"/>
      <c r="K931" s="286"/>
    </row>
    <row r="932" spans="2:11" x14ac:dyDescent="0.25">
      <c r="B932" s="79"/>
      <c r="C932" s="79"/>
      <c r="D932" s="79"/>
      <c r="E932" s="79"/>
      <c r="F932" s="79"/>
      <c r="G932" s="80"/>
      <c r="H932" s="80"/>
      <c r="I932" s="80"/>
      <c r="K932" s="286"/>
    </row>
    <row r="933" spans="2:11" x14ac:dyDescent="0.25">
      <c r="B933" s="79"/>
      <c r="C933" s="79"/>
      <c r="D933" s="79"/>
      <c r="E933" s="79"/>
      <c r="F933" s="79"/>
      <c r="G933" s="80"/>
      <c r="H933" s="80"/>
      <c r="I933" s="80"/>
      <c r="K933" s="286"/>
    </row>
    <row r="934" spans="2:11" x14ac:dyDescent="0.25">
      <c r="B934" s="79"/>
      <c r="C934" s="79"/>
      <c r="D934" s="79"/>
      <c r="E934" s="79"/>
      <c r="F934" s="79"/>
      <c r="G934" s="80"/>
      <c r="H934" s="80"/>
      <c r="I934" s="80"/>
      <c r="K934" s="286"/>
    </row>
    <row r="935" spans="2:11" x14ac:dyDescent="0.25">
      <c r="B935" s="79"/>
      <c r="C935" s="79"/>
      <c r="D935" s="79"/>
      <c r="E935" s="79"/>
      <c r="F935" s="79"/>
      <c r="G935" s="80"/>
      <c r="H935" s="80"/>
      <c r="I935" s="80"/>
      <c r="K935" s="286"/>
    </row>
    <row r="936" spans="2:11" x14ac:dyDescent="0.25">
      <c r="B936" s="79"/>
      <c r="C936" s="79"/>
      <c r="D936" s="79"/>
      <c r="E936" s="79"/>
      <c r="F936" s="79"/>
      <c r="G936" s="80"/>
      <c r="H936" s="80"/>
      <c r="I936" s="80"/>
      <c r="K936" s="286"/>
    </row>
    <row r="937" spans="2:11" x14ac:dyDescent="0.25">
      <c r="B937" s="79"/>
      <c r="C937" s="79"/>
      <c r="D937" s="79"/>
      <c r="E937" s="79"/>
      <c r="F937" s="79"/>
      <c r="G937" s="80"/>
      <c r="H937" s="80"/>
      <c r="I937" s="80"/>
      <c r="K937" s="286"/>
    </row>
    <row r="938" spans="2:11" x14ac:dyDescent="0.25">
      <c r="B938" s="79"/>
      <c r="C938" s="79"/>
      <c r="D938" s="79"/>
      <c r="E938" s="79"/>
      <c r="F938" s="79"/>
      <c r="G938" s="80"/>
      <c r="H938" s="80"/>
      <c r="I938" s="80"/>
      <c r="K938" s="286"/>
    </row>
    <row r="939" spans="2:11" x14ac:dyDescent="0.25">
      <c r="B939" s="79"/>
      <c r="C939" s="79"/>
      <c r="D939" s="79"/>
      <c r="E939" s="79"/>
      <c r="F939" s="79"/>
      <c r="G939" s="80"/>
      <c r="H939" s="80"/>
      <c r="I939" s="80"/>
      <c r="K939" s="286"/>
    </row>
    <row r="940" spans="2:11" x14ac:dyDescent="0.25">
      <c r="B940" s="79"/>
      <c r="C940" s="79"/>
      <c r="D940" s="79"/>
      <c r="E940" s="79"/>
      <c r="F940" s="79"/>
      <c r="G940" s="80"/>
      <c r="H940" s="80"/>
      <c r="I940" s="80"/>
      <c r="K940" s="286"/>
    </row>
    <row r="941" spans="2:11" x14ac:dyDescent="0.25">
      <c r="B941" s="79"/>
      <c r="C941" s="79"/>
      <c r="D941" s="79"/>
      <c r="E941" s="79"/>
      <c r="F941" s="79"/>
      <c r="G941" s="80"/>
      <c r="H941" s="80"/>
      <c r="I941" s="80"/>
      <c r="K941" s="286"/>
    </row>
    <row r="942" spans="2:11" x14ac:dyDescent="0.25">
      <c r="B942" s="79"/>
      <c r="C942" s="79"/>
      <c r="D942" s="79"/>
      <c r="E942" s="79"/>
      <c r="F942" s="79"/>
      <c r="G942" s="80"/>
      <c r="H942" s="80"/>
      <c r="I942" s="80"/>
      <c r="K942" s="286"/>
    </row>
    <row r="943" spans="2:11" x14ac:dyDescent="0.25">
      <c r="B943" s="79"/>
      <c r="C943" s="79"/>
      <c r="D943" s="79"/>
      <c r="E943" s="79"/>
      <c r="F943" s="79"/>
      <c r="G943" s="80"/>
      <c r="H943" s="80"/>
      <c r="I943" s="80"/>
      <c r="K943" s="286"/>
    </row>
    <row r="944" spans="2:11" x14ac:dyDescent="0.25">
      <c r="B944" s="79"/>
      <c r="C944" s="79"/>
      <c r="D944" s="79"/>
      <c r="E944" s="79"/>
      <c r="F944" s="79"/>
      <c r="G944" s="80"/>
      <c r="H944" s="80"/>
      <c r="I944" s="80"/>
      <c r="K944" s="286"/>
    </row>
    <row r="945" spans="2:11" x14ac:dyDescent="0.25">
      <c r="B945" s="79"/>
      <c r="C945" s="79"/>
      <c r="D945" s="79"/>
      <c r="E945" s="79"/>
      <c r="F945" s="79"/>
      <c r="G945" s="80"/>
      <c r="H945" s="80"/>
      <c r="I945" s="80"/>
      <c r="K945" s="286"/>
    </row>
    <row r="946" spans="2:11" x14ac:dyDescent="0.25">
      <c r="B946" s="79"/>
      <c r="C946" s="79"/>
      <c r="D946" s="79"/>
      <c r="E946" s="79"/>
      <c r="F946" s="79"/>
      <c r="G946" s="80"/>
      <c r="H946" s="80"/>
      <c r="I946" s="80"/>
      <c r="K946" s="286"/>
    </row>
    <row r="947" spans="2:11" x14ac:dyDescent="0.25">
      <c r="B947" s="79"/>
      <c r="C947" s="79"/>
      <c r="D947" s="79"/>
      <c r="E947" s="79"/>
      <c r="F947" s="79"/>
      <c r="G947" s="80"/>
      <c r="H947" s="80"/>
      <c r="I947" s="80"/>
      <c r="K947" s="286"/>
    </row>
    <row r="948" spans="2:11" x14ac:dyDescent="0.25">
      <c r="B948" s="79"/>
      <c r="C948" s="79"/>
      <c r="D948" s="79"/>
      <c r="E948" s="79"/>
      <c r="F948" s="79"/>
      <c r="G948" s="80"/>
      <c r="H948" s="80"/>
      <c r="I948" s="80"/>
      <c r="K948" s="286"/>
    </row>
    <row r="949" spans="2:11" x14ac:dyDescent="0.25">
      <c r="B949" s="79"/>
      <c r="C949" s="79"/>
      <c r="D949" s="79"/>
      <c r="E949" s="79"/>
      <c r="F949" s="79"/>
      <c r="G949" s="80"/>
      <c r="H949" s="80"/>
      <c r="I949" s="80"/>
      <c r="K949" s="286"/>
    </row>
    <row r="950" spans="2:11" x14ac:dyDescent="0.25">
      <c r="B950" s="79"/>
      <c r="C950" s="79"/>
      <c r="D950" s="79"/>
      <c r="E950" s="79"/>
      <c r="F950" s="79"/>
      <c r="G950" s="80"/>
      <c r="H950" s="80"/>
      <c r="I950" s="80"/>
      <c r="K950" s="286"/>
    </row>
    <row r="951" spans="2:11" x14ac:dyDescent="0.25">
      <c r="B951" s="79"/>
      <c r="C951" s="79"/>
      <c r="D951" s="79"/>
      <c r="E951" s="79"/>
      <c r="F951" s="79"/>
      <c r="G951" s="80"/>
      <c r="H951" s="80"/>
      <c r="I951" s="80"/>
      <c r="K951" s="286"/>
    </row>
    <row r="952" spans="2:11" x14ac:dyDescent="0.25">
      <c r="B952" s="79"/>
      <c r="C952" s="79"/>
      <c r="D952" s="79"/>
      <c r="E952" s="79"/>
      <c r="F952" s="79"/>
      <c r="G952" s="80"/>
      <c r="H952" s="80"/>
      <c r="I952" s="80"/>
      <c r="K952" s="286"/>
    </row>
    <row r="953" spans="2:11" x14ac:dyDescent="0.25">
      <c r="B953" s="79"/>
      <c r="C953" s="79"/>
      <c r="D953" s="79"/>
      <c r="E953" s="79"/>
      <c r="F953" s="79"/>
      <c r="G953" s="80"/>
      <c r="H953" s="80"/>
      <c r="I953" s="80"/>
      <c r="K953" s="286"/>
    </row>
    <row r="954" spans="2:11" x14ac:dyDescent="0.25">
      <c r="B954" s="79"/>
      <c r="C954" s="79"/>
      <c r="D954" s="79"/>
      <c r="E954" s="79"/>
      <c r="F954" s="79"/>
      <c r="G954" s="80"/>
      <c r="H954" s="80"/>
      <c r="I954" s="80"/>
      <c r="K954" s="286"/>
    </row>
    <row r="955" spans="2:11" x14ac:dyDescent="0.25">
      <c r="B955" s="79"/>
      <c r="C955" s="79"/>
      <c r="D955" s="79"/>
      <c r="E955" s="79"/>
      <c r="F955" s="79"/>
      <c r="G955" s="80"/>
      <c r="H955" s="80"/>
      <c r="I955" s="80"/>
      <c r="K955" s="286"/>
    </row>
    <row r="956" spans="2:11" x14ac:dyDescent="0.25">
      <c r="B956" s="79"/>
      <c r="C956" s="79"/>
      <c r="D956" s="79"/>
      <c r="E956" s="79"/>
      <c r="F956" s="79"/>
      <c r="G956" s="80"/>
      <c r="H956" s="80"/>
      <c r="I956" s="80"/>
      <c r="K956" s="286"/>
    </row>
    <row r="957" spans="2:11" x14ac:dyDescent="0.25">
      <c r="B957" s="79"/>
      <c r="C957" s="79"/>
      <c r="D957" s="79"/>
      <c r="E957" s="79"/>
      <c r="F957" s="79"/>
      <c r="G957" s="80"/>
      <c r="H957" s="80"/>
      <c r="I957" s="80"/>
      <c r="K957" s="286"/>
    </row>
    <row r="958" spans="2:11" x14ac:dyDescent="0.25">
      <c r="B958" s="79"/>
      <c r="C958" s="79"/>
      <c r="D958" s="79"/>
      <c r="E958" s="79"/>
      <c r="F958" s="79"/>
      <c r="G958" s="80"/>
      <c r="H958" s="80"/>
      <c r="I958" s="80"/>
      <c r="K958" s="286"/>
    </row>
    <row r="959" spans="2:11" x14ac:dyDescent="0.25">
      <c r="B959" s="79"/>
      <c r="C959" s="79"/>
      <c r="D959" s="79"/>
      <c r="E959" s="79"/>
      <c r="F959" s="79"/>
      <c r="G959" s="80"/>
      <c r="H959" s="80"/>
      <c r="I959" s="80"/>
      <c r="K959" s="286"/>
    </row>
    <row r="960" spans="2:11" x14ac:dyDescent="0.25">
      <c r="B960" s="79"/>
      <c r="C960" s="79"/>
      <c r="D960" s="79"/>
      <c r="E960" s="79"/>
      <c r="F960" s="79"/>
      <c r="G960" s="80"/>
      <c r="H960" s="80"/>
      <c r="I960" s="80"/>
      <c r="K960" s="286"/>
    </row>
    <row r="961" spans="2:11" x14ac:dyDescent="0.25">
      <c r="B961" s="79"/>
      <c r="C961" s="79"/>
      <c r="D961" s="79"/>
      <c r="E961" s="79"/>
      <c r="F961" s="79"/>
      <c r="G961" s="80"/>
      <c r="H961" s="80"/>
      <c r="I961" s="80"/>
      <c r="K961" s="286"/>
    </row>
    <row r="962" spans="2:11" x14ac:dyDescent="0.25">
      <c r="B962" s="79"/>
      <c r="C962" s="79"/>
      <c r="D962" s="79"/>
      <c r="E962" s="79"/>
      <c r="F962" s="79"/>
      <c r="G962" s="80"/>
      <c r="H962" s="80"/>
      <c r="I962" s="80"/>
      <c r="K962" s="286"/>
    </row>
    <row r="963" spans="2:11" x14ac:dyDescent="0.25">
      <c r="B963" s="79"/>
      <c r="C963" s="79"/>
      <c r="D963" s="79"/>
      <c r="E963" s="79"/>
      <c r="F963" s="79"/>
      <c r="G963" s="80"/>
      <c r="H963" s="80"/>
      <c r="I963" s="80"/>
      <c r="K963" s="286"/>
    </row>
    <row r="964" spans="2:11" x14ac:dyDescent="0.25">
      <c r="B964" s="79"/>
      <c r="C964" s="79"/>
      <c r="D964" s="79"/>
      <c r="E964" s="79"/>
      <c r="F964" s="79"/>
      <c r="G964" s="80"/>
      <c r="H964" s="80"/>
      <c r="I964" s="80"/>
      <c r="K964" s="286"/>
    </row>
    <row r="965" spans="2:11" x14ac:dyDescent="0.25">
      <c r="B965" s="79"/>
      <c r="C965" s="79"/>
      <c r="D965" s="79"/>
      <c r="E965" s="79"/>
      <c r="F965" s="79"/>
      <c r="G965" s="80"/>
      <c r="H965" s="80"/>
      <c r="I965" s="80"/>
      <c r="K965" s="286"/>
    </row>
    <row r="966" spans="2:11" x14ac:dyDescent="0.25">
      <c r="B966" s="79"/>
      <c r="C966" s="79"/>
      <c r="D966" s="79"/>
      <c r="E966" s="79"/>
      <c r="F966" s="79"/>
      <c r="G966" s="80"/>
      <c r="H966" s="80"/>
      <c r="I966" s="80"/>
      <c r="K966" s="286"/>
    </row>
    <row r="967" spans="2:11" x14ac:dyDescent="0.25">
      <c r="B967" s="79"/>
      <c r="C967" s="79"/>
      <c r="D967" s="79"/>
      <c r="E967" s="79"/>
      <c r="F967" s="79"/>
      <c r="G967" s="80"/>
      <c r="H967" s="80"/>
      <c r="I967" s="80"/>
      <c r="K967" s="286"/>
    </row>
    <row r="968" spans="2:11" x14ac:dyDescent="0.25">
      <c r="B968" s="79"/>
      <c r="C968" s="79"/>
      <c r="D968" s="79"/>
      <c r="E968" s="79"/>
      <c r="F968" s="79"/>
      <c r="G968" s="80"/>
      <c r="H968" s="80"/>
      <c r="I968" s="80"/>
      <c r="K968" s="286"/>
    </row>
    <row r="969" spans="2:11" x14ac:dyDescent="0.25">
      <c r="B969" s="79"/>
      <c r="C969" s="79"/>
      <c r="D969" s="79"/>
      <c r="E969" s="79"/>
      <c r="F969" s="79"/>
      <c r="G969" s="80"/>
      <c r="H969" s="80"/>
      <c r="I969" s="80"/>
      <c r="K969" s="286"/>
    </row>
    <row r="970" spans="2:11" x14ac:dyDescent="0.25">
      <c r="B970" s="79"/>
      <c r="C970" s="79"/>
      <c r="D970" s="79"/>
      <c r="E970" s="79"/>
      <c r="F970" s="79"/>
      <c r="G970" s="80"/>
      <c r="H970" s="80"/>
      <c r="I970" s="80"/>
      <c r="K970" s="286"/>
    </row>
    <row r="971" spans="2:11" x14ac:dyDescent="0.25">
      <c r="B971" s="79"/>
      <c r="C971" s="79"/>
      <c r="D971" s="79"/>
      <c r="E971" s="79"/>
      <c r="F971" s="79"/>
      <c r="G971" s="80"/>
      <c r="H971" s="80"/>
      <c r="I971" s="80"/>
      <c r="K971"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2"/>
  <sheetViews>
    <sheetView showGridLines="0" topLeftCell="A4" workbookViewId="0">
      <selection activeCell="A13" sqref="A13"/>
    </sheetView>
  </sheetViews>
  <sheetFormatPr baseColWidth="10" defaultColWidth="12.625" defaultRowHeight="15" customHeight="1" x14ac:dyDescent="0.2"/>
  <cols>
    <col min="1" max="1" width="42.5" customWidth="1"/>
    <col min="2" max="2" width="19.625" customWidth="1"/>
    <col min="3" max="3" width="23.625" customWidth="1"/>
    <col min="10" max="10" width="17" customWidth="1"/>
    <col min="11" max="11" width="13.875" bestFit="1" customWidth="1"/>
  </cols>
  <sheetData>
    <row r="1" spans="1:11" x14ac:dyDescent="0.25">
      <c r="A1" s="95"/>
      <c r="B1" s="96"/>
      <c r="C1" s="96"/>
      <c r="D1" s="96"/>
      <c r="E1" s="96"/>
      <c r="F1" s="96"/>
      <c r="G1" s="96"/>
      <c r="H1" s="96"/>
      <c r="I1" s="96"/>
      <c r="J1" s="96"/>
      <c r="K1" s="96"/>
    </row>
    <row r="2" spans="1:11" x14ac:dyDescent="0.25">
      <c r="A2" s="39" t="s">
        <v>105</v>
      </c>
      <c r="B2" s="97"/>
      <c r="C2" s="97"/>
      <c r="D2" s="97"/>
      <c r="E2" s="97"/>
      <c r="F2" s="97"/>
      <c r="G2" s="97"/>
      <c r="H2" s="97"/>
      <c r="I2" s="97"/>
      <c r="J2" s="97"/>
      <c r="K2" s="98" t="s">
        <v>106</v>
      </c>
    </row>
    <row r="3" spans="1:11" x14ac:dyDescent="0.25">
      <c r="A3" s="43" t="s">
        <v>107</v>
      </c>
      <c r="B3" s="97"/>
      <c r="C3" s="97"/>
      <c r="D3" s="97"/>
      <c r="E3" s="97"/>
      <c r="F3" s="97"/>
      <c r="G3" s="97"/>
      <c r="H3" s="97"/>
      <c r="I3" s="97"/>
      <c r="J3" s="97"/>
      <c r="K3" s="97"/>
    </row>
    <row r="4" spans="1:11" x14ac:dyDescent="0.25">
      <c r="A4" s="719" t="s">
        <v>3191</v>
      </c>
      <c r="B4" s="97"/>
      <c r="C4" s="97"/>
      <c r="D4" s="97"/>
      <c r="E4" s="97"/>
      <c r="F4" s="97"/>
      <c r="G4" s="97"/>
      <c r="H4" s="97"/>
      <c r="I4" s="97"/>
      <c r="J4" s="97"/>
      <c r="K4" s="97"/>
    </row>
    <row r="5" spans="1:11" x14ac:dyDescent="0.25">
      <c r="A5" s="97"/>
      <c r="B5" s="97"/>
      <c r="C5" s="97"/>
      <c r="D5" s="97"/>
      <c r="E5" s="97"/>
      <c r="F5" s="97"/>
      <c r="G5" s="97"/>
      <c r="H5" s="97"/>
      <c r="I5" s="97"/>
      <c r="J5" s="97"/>
      <c r="K5" s="97"/>
    </row>
    <row r="6" spans="1:11" x14ac:dyDescent="0.25">
      <c r="A6" s="99" t="s">
        <v>108</v>
      </c>
      <c r="B6" s="100" t="s">
        <v>109</v>
      </c>
      <c r="C6" s="100" t="s">
        <v>110</v>
      </c>
      <c r="D6" s="100"/>
      <c r="E6" s="956" t="s">
        <v>111</v>
      </c>
      <c r="F6" s="937"/>
      <c r="G6" s="100" t="s">
        <v>112</v>
      </c>
      <c r="H6" s="956" t="s">
        <v>113</v>
      </c>
      <c r="I6" s="937"/>
      <c r="J6" s="100" t="s">
        <v>114</v>
      </c>
      <c r="K6" s="101" t="s">
        <v>115</v>
      </c>
    </row>
    <row r="7" spans="1:11" ht="14.25" x14ac:dyDescent="0.2">
      <c r="A7" s="957" t="s">
        <v>116</v>
      </c>
      <c r="B7" s="947" t="s">
        <v>117</v>
      </c>
      <c r="C7" s="948" t="s">
        <v>118</v>
      </c>
      <c r="D7" s="948" t="s">
        <v>119</v>
      </c>
      <c r="E7" s="949" t="s">
        <v>120</v>
      </c>
      <c r="F7" s="950"/>
      <c r="G7" s="959" t="s">
        <v>121</v>
      </c>
      <c r="H7" s="949" t="s">
        <v>122</v>
      </c>
      <c r="I7" s="950"/>
      <c r="J7" s="948" t="s">
        <v>203</v>
      </c>
      <c r="K7" s="953" t="s">
        <v>124</v>
      </c>
    </row>
    <row r="8" spans="1:11" ht="22.5" customHeight="1" x14ac:dyDescent="0.2">
      <c r="A8" s="946"/>
      <c r="B8" s="946"/>
      <c r="C8" s="946"/>
      <c r="D8" s="946"/>
      <c r="E8" s="51" t="s">
        <v>125</v>
      </c>
      <c r="F8" s="51" t="s">
        <v>126</v>
      </c>
      <c r="G8" s="946"/>
      <c r="H8" s="52" t="s">
        <v>125</v>
      </c>
      <c r="I8" s="52" t="s">
        <v>126</v>
      </c>
      <c r="J8" s="946"/>
      <c r="K8" s="946"/>
    </row>
    <row r="9" spans="1:11" x14ac:dyDescent="0.25">
      <c r="A9" s="102" t="s">
        <v>204</v>
      </c>
      <c r="B9" s="65"/>
      <c r="C9" s="65"/>
      <c r="D9" s="65"/>
      <c r="E9" s="65"/>
      <c r="F9" s="65"/>
      <c r="G9" s="65"/>
      <c r="H9" s="65"/>
      <c r="I9" s="65"/>
      <c r="J9" s="65"/>
      <c r="K9" s="103">
        <f>K12+K24+K27+K37+K44</f>
        <v>8760802.9100000001</v>
      </c>
    </row>
    <row r="10" spans="1:11" x14ac:dyDescent="0.25">
      <c r="A10" s="104" t="s">
        <v>127</v>
      </c>
      <c r="B10" s="105"/>
      <c r="C10" s="105"/>
      <c r="D10" s="105"/>
      <c r="E10" s="105"/>
      <c r="F10" s="105"/>
      <c r="G10" s="105"/>
      <c r="H10" s="105"/>
      <c r="I10" s="105"/>
      <c r="J10" s="105"/>
      <c r="K10" s="106">
        <f>SUM(K11)</f>
        <v>0</v>
      </c>
    </row>
    <row r="11" spans="1:11" x14ac:dyDescent="0.25">
      <c r="A11" s="107">
        <v>0</v>
      </c>
      <c r="B11" s="108">
        <v>0</v>
      </c>
      <c r="C11" s="108">
        <v>0</v>
      </c>
      <c r="D11" s="108">
        <v>0</v>
      </c>
      <c r="E11" s="108">
        <v>0</v>
      </c>
      <c r="F11" s="108">
        <v>0</v>
      </c>
      <c r="G11" s="108">
        <v>0</v>
      </c>
      <c r="H11" s="108">
        <v>0</v>
      </c>
      <c r="I11" s="108">
        <v>0</v>
      </c>
      <c r="J11" s="108">
        <v>0</v>
      </c>
      <c r="K11" s="108">
        <v>0</v>
      </c>
    </row>
    <row r="12" spans="1:11" x14ac:dyDescent="0.25">
      <c r="A12" s="104" t="s">
        <v>128</v>
      </c>
      <c r="B12" s="105"/>
      <c r="C12" s="105"/>
      <c r="D12" s="105"/>
      <c r="E12" s="105"/>
      <c r="F12" s="105"/>
      <c r="G12" s="105"/>
      <c r="H12" s="105"/>
      <c r="I12" s="105"/>
      <c r="J12" s="105"/>
      <c r="K12" s="106">
        <f>SUM(K13:K23)</f>
        <v>5921128.5700000003</v>
      </c>
    </row>
    <row r="13" spans="1:11" x14ac:dyDescent="0.25">
      <c r="A13" s="57" t="s">
        <v>205</v>
      </c>
      <c r="B13" s="58" t="s">
        <v>206</v>
      </c>
      <c r="C13" s="58" t="s">
        <v>131</v>
      </c>
      <c r="D13" s="59" t="s">
        <v>207</v>
      </c>
      <c r="E13" s="59" t="s">
        <v>208</v>
      </c>
      <c r="F13" s="59" t="s">
        <v>209</v>
      </c>
      <c r="G13" s="109">
        <v>500</v>
      </c>
      <c r="H13" s="108">
        <v>0</v>
      </c>
      <c r="I13" s="108">
        <v>0</v>
      </c>
      <c r="J13" s="58" t="s">
        <v>210</v>
      </c>
      <c r="K13" s="110">
        <v>1770784.47</v>
      </c>
    </row>
    <row r="14" spans="1:11" x14ac:dyDescent="0.25">
      <c r="A14" s="57" t="s">
        <v>211</v>
      </c>
      <c r="B14" s="108">
        <v>0</v>
      </c>
      <c r="C14" s="58" t="s">
        <v>212</v>
      </c>
      <c r="D14" s="108">
        <v>0</v>
      </c>
      <c r="E14" s="108">
        <v>0</v>
      </c>
      <c r="F14" s="108">
        <v>0</v>
      </c>
      <c r="G14" s="109">
        <v>130</v>
      </c>
      <c r="H14" s="108">
        <v>0</v>
      </c>
      <c r="I14" s="108">
        <v>0</v>
      </c>
      <c r="J14" s="58" t="s">
        <v>213</v>
      </c>
      <c r="K14" s="110">
        <v>1354840</v>
      </c>
    </row>
    <row r="15" spans="1:11" x14ac:dyDescent="0.25">
      <c r="A15" s="65" t="s">
        <v>214</v>
      </c>
      <c r="B15" s="111" t="s">
        <v>206</v>
      </c>
      <c r="C15" s="111" t="s">
        <v>212</v>
      </c>
      <c r="D15" s="112">
        <v>8.6956000000000006E-2</v>
      </c>
      <c r="E15" s="113">
        <v>0</v>
      </c>
      <c r="F15" s="113">
        <v>0</v>
      </c>
      <c r="G15" s="113">
        <v>0</v>
      </c>
      <c r="H15" s="113">
        <v>0</v>
      </c>
      <c r="I15" s="113">
        <v>0</v>
      </c>
      <c r="J15" s="111" t="s">
        <v>215</v>
      </c>
      <c r="K15" s="110">
        <v>1656072.16</v>
      </c>
    </row>
    <row r="16" spans="1:11" ht="30" x14ac:dyDescent="0.25">
      <c r="A16" s="57" t="s">
        <v>216</v>
      </c>
      <c r="B16" s="114" t="s">
        <v>217</v>
      </c>
      <c r="C16" s="58" t="s">
        <v>218</v>
      </c>
      <c r="D16" s="108">
        <v>0</v>
      </c>
      <c r="E16" s="108">
        <v>0</v>
      </c>
      <c r="F16" s="108">
        <v>0</v>
      </c>
      <c r="G16" s="108">
        <v>0</v>
      </c>
      <c r="H16" s="108">
        <v>0</v>
      </c>
      <c r="I16" s="108">
        <v>0</v>
      </c>
      <c r="J16" s="58" t="s">
        <v>219</v>
      </c>
      <c r="K16" s="110">
        <v>870541.16</v>
      </c>
    </row>
    <row r="17" spans="1:11" x14ac:dyDescent="0.25">
      <c r="A17" s="115">
        <v>1</v>
      </c>
      <c r="B17" s="108">
        <v>0</v>
      </c>
      <c r="C17" s="108">
        <v>0</v>
      </c>
      <c r="D17" s="108">
        <v>0</v>
      </c>
      <c r="E17" s="108">
        <v>0</v>
      </c>
      <c r="F17" s="108">
        <v>0</v>
      </c>
      <c r="G17" s="109">
        <v>1014.11</v>
      </c>
      <c r="H17" s="108">
        <v>0</v>
      </c>
      <c r="I17" s="108">
        <v>0</v>
      </c>
      <c r="J17" s="108">
        <v>0</v>
      </c>
      <c r="K17" s="108">
        <v>0</v>
      </c>
    </row>
    <row r="18" spans="1:11" x14ac:dyDescent="0.25">
      <c r="A18" s="115">
        <v>2</v>
      </c>
      <c r="B18" s="108">
        <v>0</v>
      </c>
      <c r="C18" s="108">
        <v>0</v>
      </c>
      <c r="D18" s="116">
        <v>1.84E-2</v>
      </c>
      <c r="E18" s="108">
        <v>0</v>
      </c>
      <c r="F18" s="108">
        <v>0</v>
      </c>
      <c r="G18" s="109">
        <v>1014.11</v>
      </c>
      <c r="H18" s="108">
        <v>0</v>
      </c>
      <c r="I18" s="108">
        <v>0</v>
      </c>
      <c r="J18" s="108">
        <v>0</v>
      </c>
      <c r="K18" s="108">
        <v>0</v>
      </c>
    </row>
    <row r="19" spans="1:11" x14ac:dyDescent="0.25">
      <c r="A19" s="115">
        <v>3</v>
      </c>
      <c r="B19" s="108">
        <v>0</v>
      </c>
      <c r="C19" s="108">
        <v>0</v>
      </c>
      <c r="D19" s="116">
        <v>5.3999999999999999E-2</v>
      </c>
      <c r="E19" s="108">
        <v>0</v>
      </c>
      <c r="F19" s="108">
        <v>0</v>
      </c>
      <c r="G19" s="109">
        <v>1133.0999999999999</v>
      </c>
      <c r="H19" s="108">
        <v>0</v>
      </c>
      <c r="I19" s="108">
        <v>0</v>
      </c>
      <c r="J19" s="108">
        <v>0</v>
      </c>
      <c r="K19" s="108">
        <v>0</v>
      </c>
    </row>
    <row r="20" spans="1:11" x14ac:dyDescent="0.25">
      <c r="A20" s="115">
        <v>4</v>
      </c>
      <c r="B20" s="108">
        <v>0</v>
      </c>
      <c r="C20" s="108">
        <v>0</v>
      </c>
      <c r="D20" s="116">
        <v>5.6000000000000001E-2</v>
      </c>
      <c r="E20" s="108">
        <v>0</v>
      </c>
      <c r="F20" s="108">
        <v>0</v>
      </c>
      <c r="G20" s="109">
        <v>1403.1</v>
      </c>
      <c r="H20" s="108">
        <v>0</v>
      </c>
      <c r="I20" s="108">
        <v>0</v>
      </c>
      <c r="J20" s="108">
        <v>0</v>
      </c>
      <c r="K20" s="108">
        <v>0</v>
      </c>
    </row>
    <row r="21" spans="1:11" x14ac:dyDescent="0.25">
      <c r="A21" s="115">
        <v>5</v>
      </c>
      <c r="B21" s="108">
        <v>0</v>
      </c>
      <c r="C21" s="108">
        <v>0</v>
      </c>
      <c r="D21" s="116">
        <v>5.8099999999999999E-2</v>
      </c>
      <c r="E21" s="108">
        <v>0</v>
      </c>
      <c r="F21" s="108">
        <v>0</v>
      </c>
      <c r="G21" s="109">
        <v>1683.1</v>
      </c>
      <c r="H21" s="108">
        <v>0</v>
      </c>
      <c r="I21" s="108">
        <v>0</v>
      </c>
      <c r="J21" s="108">
        <v>0</v>
      </c>
      <c r="K21" s="108">
        <v>0</v>
      </c>
    </row>
    <row r="22" spans="1:11" x14ac:dyDescent="0.25">
      <c r="A22" s="58" t="s">
        <v>220</v>
      </c>
      <c r="B22" s="59" t="s">
        <v>221</v>
      </c>
      <c r="C22" s="108">
        <v>0</v>
      </c>
      <c r="D22" s="108">
        <v>0</v>
      </c>
      <c r="E22" s="108">
        <v>0</v>
      </c>
      <c r="F22" s="108">
        <v>0</v>
      </c>
      <c r="G22" s="109">
        <v>558</v>
      </c>
      <c r="H22" s="117">
        <v>0</v>
      </c>
      <c r="I22" s="108">
        <v>0</v>
      </c>
      <c r="J22" s="108">
        <v>0</v>
      </c>
      <c r="K22" s="108">
        <v>0</v>
      </c>
    </row>
    <row r="23" spans="1:11" ht="27.75" customHeight="1" x14ac:dyDescent="0.25">
      <c r="A23" s="118" t="s">
        <v>222</v>
      </c>
      <c r="B23" s="58" t="s">
        <v>223</v>
      </c>
      <c r="C23" s="58" t="s">
        <v>218</v>
      </c>
      <c r="D23" s="59">
        <v>0.1</v>
      </c>
      <c r="E23" s="117">
        <v>0</v>
      </c>
      <c r="F23" s="117">
        <v>0</v>
      </c>
      <c r="G23" s="117">
        <v>0</v>
      </c>
      <c r="H23" s="117">
        <v>0</v>
      </c>
      <c r="I23" s="117">
        <v>0</v>
      </c>
      <c r="J23" s="58" t="s">
        <v>224</v>
      </c>
      <c r="K23" s="110">
        <v>268890.78000000003</v>
      </c>
    </row>
    <row r="24" spans="1:11" x14ac:dyDescent="0.25">
      <c r="A24" s="104" t="s">
        <v>135</v>
      </c>
      <c r="B24" s="105"/>
      <c r="C24" s="105"/>
      <c r="D24" s="105"/>
      <c r="E24" s="105"/>
      <c r="F24" s="105"/>
      <c r="G24" s="105"/>
      <c r="H24" s="105"/>
      <c r="I24" s="105"/>
      <c r="J24" s="105"/>
      <c r="K24" s="106">
        <f>SUM(K25+K26)</f>
        <v>477846.35</v>
      </c>
    </row>
    <row r="25" spans="1:11" x14ac:dyDescent="0.25">
      <c r="A25" s="57" t="s">
        <v>225</v>
      </c>
      <c r="B25" s="58" t="s">
        <v>226</v>
      </c>
      <c r="C25" s="58" t="s">
        <v>227</v>
      </c>
      <c r="D25" s="117">
        <v>0</v>
      </c>
      <c r="E25" s="117">
        <v>0</v>
      </c>
      <c r="F25" s="117">
        <v>0</v>
      </c>
      <c r="G25" s="119">
        <v>857.77</v>
      </c>
      <c r="H25" s="117">
        <v>0</v>
      </c>
      <c r="I25" s="117">
        <v>0</v>
      </c>
      <c r="J25" s="111" t="s">
        <v>228</v>
      </c>
      <c r="K25" s="120">
        <v>461826.35</v>
      </c>
    </row>
    <row r="26" spans="1:11" x14ac:dyDescent="0.25">
      <c r="A26" s="65" t="s">
        <v>229</v>
      </c>
      <c r="B26" s="111" t="s">
        <v>230</v>
      </c>
      <c r="C26" s="58" t="s">
        <v>231</v>
      </c>
      <c r="D26" s="108">
        <v>0</v>
      </c>
      <c r="E26" s="108">
        <v>0</v>
      </c>
      <c r="F26" s="108">
        <v>0</v>
      </c>
      <c r="G26" s="119">
        <v>1200</v>
      </c>
      <c r="H26" s="108">
        <v>0</v>
      </c>
      <c r="I26" s="108">
        <v>0</v>
      </c>
      <c r="J26" s="111" t="s">
        <v>232</v>
      </c>
      <c r="K26" s="120">
        <v>16020</v>
      </c>
    </row>
    <row r="27" spans="1:11" x14ac:dyDescent="0.25">
      <c r="A27" s="104" t="s">
        <v>141</v>
      </c>
      <c r="B27" s="105"/>
      <c r="C27" s="105"/>
      <c r="D27" s="105"/>
      <c r="E27" s="105"/>
      <c r="F27" s="105"/>
      <c r="G27" s="105"/>
      <c r="H27" s="105"/>
      <c r="I27" s="105"/>
      <c r="J27" s="105"/>
      <c r="K27" s="106">
        <f>SUM(K28:K34)</f>
        <v>1554923.4200000002</v>
      </c>
    </row>
    <row r="28" spans="1:11" x14ac:dyDescent="0.25">
      <c r="A28" s="65" t="s">
        <v>233</v>
      </c>
      <c r="B28" s="111" t="s">
        <v>234</v>
      </c>
      <c r="C28" s="111" t="s">
        <v>235</v>
      </c>
      <c r="D28" s="113">
        <v>0</v>
      </c>
      <c r="E28" s="113">
        <v>0</v>
      </c>
      <c r="F28" s="113">
        <v>0</v>
      </c>
      <c r="G28" s="111"/>
      <c r="H28" s="119">
        <v>422</v>
      </c>
      <c r="I28" s="119">
        <v>2933</v>
      </c>
      <c r="J28" s="111" t="s">
        <v>236</v>
      </c>
      <c r="K28" s="120">
        <v>921460.93</v>
      </c>
    </row>
    <row r="29" spans="1:11" x14ac:dyDescent="0.25">
      <c r="A29" s="57" t="s">
        <v>237</v>
      </c>
      <c r="B29" s="58" t="s">
        <v>238</v>
      </c>
      <c r="C29" s="58" t="s">
        <v>239</v>
      </c>
      <c r="D29" s="108">
        <v>0</v>
      </c>
      <c r="E29" s="108">
        <v>0</v>
      </c>
      <c r="F29" s="108">
        <v>0</v>
      </c>
      <c r="G29" s="108">
        <v>0</v>
      </c>
      <c r="H29" s="109">
        <v>17</v>
      </c>
      <c r="I29" s="109">
        <v>320</v>
      </c>
      <c r="J29" s="58" t="s">
        <v>240</v>
      </c>
      <c r="K29" s="110">
        <v>300851</v>
      </c>
    </row>
    <row r="30" spans="1:11" x14ac:dyDescent="0.25">
      <c r="A30" s="65" t="s">
        <v>241</v>
      </c>
      <c r="B30" s="111" t="s">
        <v>242</v>
      </c>
      <c r="C30" s="111" t="s">
        <v>243</v>
      </c>
      <c r="D30" s="113">
        <v>0</v>
      </c>
      <c r="E30" s="113">
        <v>0</v>
      </c>
      <c r="F30" s="113">
        <v>0</v>
      </c>
      <c r="G30" s="113">
        <v>0</v>
      </c>
      <c r="H30" s="119">
        <v>1300</v>
      </c>
      <c r="I30" s="119">
        <v>20800</v>
      </c>
      <c r="J30" s="111" t="s">
        <v>244</v>
      </c>
      <c r="K30" s="120">
        <v>116303.45</v>
      </c>
    </row>
    <row r="31" spans="1:11" x14ac:dyDescent="0.25">
      <c r="A31" s="57" t="s">
        <v>245</v>
      </c>
      <c r="B31" s="58" t="s">
        <v>246</v>
      </c>
      <c r="C31" s="58" t="s">
        <v>212</v>
      </c>
      <c r="D31" s="59">
        <v>0.01</v>
      </c>
      <c r="E31" s="108">
        <v>0</v>
      </c>
      <c r="F31" s="108">
        <v>0</v>
      </c>
      <c r="G31" s="108">
        <v>0</v>
      </c>
      <c r="H31" s="108">
        <v>0</v>
      </c>
      <c r="I31" s="108">
        <v>0</v>
      </c>
      <c r="J31" s="58" t="s">
        <v>247</v>
      </c>
      <c r="K31" s="110">
        <v>200473.79</v>
      </c>
    </row>
    <row r="32" spans="1:11" x14ac:dyDescent="0.25">
      <c r="A32" s="57" t="s">
        <v>248</v>
      </c>
      <c r="B32" s="58" t="s">
        <v>249</v>
      </c>
      <c r="C32" s="108">
        <v>0</v>
      </c>
      <c r="D32" s="59" t="s">
        <v>250</v>
      </c>
      <c r="E32" s="108">
        <v>0</v>
      </c>
      <c r="F32" s="108">
        <v>0</v>
      </c>
      <c r="G32" s="108">
        <v>0</v>
      </c>
      <c r="H32" s="108">
        <v>0</v>
      </c>
      <c r="I32" s="108">
        <v>0</v>
      </c>
      <c r="J32" s="58" t="s">
        <v>251</v>
      </c>
      <c r="K32" s="110">
        <v>6184.25</v>
      </c>
    </row>
    <row r="33" spans="1:11" x14ac:dyDescent="0.25">
      <c r="A33" s="57" t="s">
        <v>252</v>
      </c>
      <c r="B33" s="108">
        <v>0</v>
      </c>
      <c r="C33" s="58" t="s">
        <v>253</v>
      </c>
      <c r="D33" s="108">
        <v>0</v>
      </c>
      <c r="E33" s="108">
        <v>0</v>
      </c>
      <c r="F33" s="108">
        <v>0</v>
      </c>
      <c r="G33" s="109">
        <v>234</v>
      </c>
      <c r="H33" s="108">
        <v>0</v>
      </c>
      <c r="I33" s="108">
        <v>0</v>
      </c>
      <c r="J33" s="58" t="s">
        <v>254</v>
      </c>
      <c r="K33" s="110">
        <v>5750</v>
      </c>
    </row>
    <row r="34" spans="1:11" x14ac:dyDescent="0.25">
      <c r="A34" s="57" t="s">
        <v>255</v>
      </c>
      <c r="B34" s="108">
        <v>0</v>
      </c>
      <c r="C34" s="58" t="s">
        <v>256</v>
      </c>
      <c r="D34" s="108">
        <v>0</v>
      </c>
      <c r="E34" s="108">
        <v>0</v>
      </c>
      <c r="F34" s="108">
        <v>0</v>
      </c>
      <c r="G34" s="109">
        <v>300</v>
      </c>
      <c r="H34" s="108">
        <v>0</v>
      </c>
      <c r="I34" s="108">
        <v>0</v>
      </c>
      <c r="J34" s="58" t="s">
        <v>257</v>
      </c>
      <c r="K34" s="110">
        <v>3900</v>
      </c>
    </row>
    <row r="35" spans="1:11" x14ac:dyDescent="0.25">
      <c r="A35" s="104" t="s">
        <v>158</v>
      </c>
      <c r="B35" s="105"/>
      <c r="C35" s="105"/>
      <c r="D35" s="105"/>
      <c r="E35" s="105"/>
      <c r="F35" s="105"/>
      <c r="G35" s="105"/>
      <c r="H35" s="105"/>
      <c r="I35" s="105"/>
      <c r="J35" s="105"/>
      <c r="K35" s="106">
        <f>SUM(K36)</f>
        <v>0</v>
      </c>
    </row>
    <row r="36" spans="1:11" x14ac:dyDescent="0.25">
      <c r="A36" s="108">
        <v>0</v>
      </c>
      <c r="B36" s="108">
        <v>0</v>
      </c>
      <c r="C36" s="108">
        <v>0</v>
      </c>
      <c r="D36" s="108">
        <v>0</v>
      </c>
      <c r="E36" s="108">
        <v>0</v>
      </c>
      <c r="F36" s="108">
        <v>0</v>
      </c>
      <c r="G36" s="108">
        <v>0</v>
      </c>
      <c r="H36" s="108">
        <v>0</v>
      </c>
      <c r="I36" s="108">
        <v>0</v>
      </c>
      <c r="J36" s="108">
        <v>0</v>
      </c>
      <c r="K36" s="92">
        <v>0</v>
      </c>
    </row>
    <row r="37" spans="1:11" x14ac:dyDescent="0.25">
      <c r="A37" s="104" t="s">
        <v>163</v>
      </c>
      <c r="B37" s="105"/>
      <c r="C37" s="105"/>
      <c r="D37" s="105"/>
      <c r="E37" s="105"/>
      <c r="F37" s="105"/>
      <c r="G37" s="105"/>
      <c r="H37" s="105"/>
      <c r="I37" s="105"/>
      <c r="J37" s="105"/>
      <c r="K37" s="106">
        <f>SUM(K38:K41)</f>
        <v>117210.72</v>
      </c>
    </row>
    <row r="38" spans="1:11" ht="45" x14ac:dyDescent="0.25">
      <c r="A38" s="57" t="s">
        <v>258</v>
      </c>
      <c r="B38" s="58" t="s">
        <v>259</v>
      </c>
      <c r="C38" s="108">
        <v>0</v>
      </c>
      <c r="D38" s="121" t="s">
        <v>260</v>
      </c>
      <c r="E38" s="108">
        <v>0</v>
      </c>
      <c r="F38" s="108">
        <v>0</v>
      </c>
      <c r="G38" s="108">
        <v>0</v>
      </c>
      <c r="H38" s="108">
        <v>0</v>
      </c>
      <c r="I38" s="108">
        <v>0</v>
      </c>
      <c r="J38" s="58" t="s">
        <v>261</v>
      </c>
      <c r="K38" s="110">
        <v>81726.69</v>
      </c>
    </row>
    <row r="39" spans="1:11" x14ac:dyDescent="0.25">
      <c r="A39" s="57" t="s">
        <v>262</v>
      </c>
      <c r="B39" s="58" t="s">
        <v>263</v>
      </c>
      <c r="C39" s="122" t="s">
        <v>264</v>
      </c>
      <c r="D39" s="108">
        <v>0</v>
      </c>
      <c r="E39" s="108">
        <v>0</v>
      </c>
      <c r="F39" s="108">
        <v>0</v>
      </c>
      <c r="G39" s="108">
        <v>0</v>
      </c>
      <c r="H39" s="109">
        <v>529.79999999999995</v>
      </c>
      <c r="I39" s="109">
        <v>794.7</v>
      </c>
      <c r="J39" s="58" t="s">
        <v>265</v>
      </c>
      <c r="K39" s="110">
        <v>33017.800000000003</v>
      </c>
    </row>
    <row r="40" spans="1:11" x14ac:dyDescent="0.25">
      <c r="A40" s="57" t="s">
        <v>266</v>
      </c>
      <c r="B40" s="58" t="s">
        <v>267</v>
      </c>
      <c r="C40" s="122" t="s">
        <v>264</v>
      </c>
      <c r="D40" s="108">
        <v>0</v>
      </c>
      <c r="E40" s="108">
        <v>0</v>
      </c>
      <c r="F40" s="108">
        <v>0</v>
      </c>
      <c r="G40" s="108">
        <v>0</v>
      </c>
      <c r="H40" s="109">
        <v>316</v>
      </c>
      <c r="I40" s="109">
        <v>6463</v>
      </c>
      <c r="J40" s="58" t="s">
        <v>268</v>
      </c>
      <c r="K40" s="110">
        <v>1200</v>
      </c>
    </row>
    <row r="41" spans="1:11" ht="27.75" customHeight="1" x14ac:dyDescent="0.25">
      <c r="A41" s="123" t="s">
        <v>269</v>
      </c>
      <c r="B41" s="58" t="s">
        <v>267</v>
      </c>
      <c r="C41" s="122" t="s">
        <v>264</v>
      </c>
      <c r="D41" s="122" t="s">
        <v>270</v>
      </c>
      <c r="E41" s="108">
        <v>0</v>
      </c>
      <c r="F41" s="108">
        <v>0</v>
      </c>
      <c r="G41" s="108">
        <v>0</v>
      </c>
      <c r="H41" s="109"/>
      <c r="I41" s="109"/>
      <c r="J41" s="58"/>
      <c r="K41" s="110">
        <v>1266.23</v>
      </c>
    </row>
    <row r="42" spans="1:11" x14ac:dyDescent="0.25">
      <c r="A42" s="104" t="s">
        <v>164</v>
      </c>
      <c r="B42" s="105"/>
      <c r="C42" s="105"/>
      <c r="D42" s="105"/>
      <c r="E42" s="105"/>
      <c r="F42" s="105"/>
      <c r="G42" s="105"/>
      <c r="H42" s="105"/>
      <c r="I42" s="105"/>
      <c r="J42" s="105"/>
      <c r="K42" s="106">
        <f>SUM(K43)</f>
        <v>0</v>
      </c>
    </row>
    <row r="43" spans="1:11" x14ac:dyDescent="0.25">
      <c r="A43" s="108">
        <v>0</v>
      </c>
      <c r="B43" s="108">
        <v>0</v>
      </c>
      <c r="C43" s="108">
        <v>0</v>
      </c>
      <c r="D43" s="108">
        <v>0</v>
      </c>
      <c r="E43" s="108">
        <v>0</v>
      </c>
      <c r="F43" s="108">
        <v>0</v>
      </c>
      <c r="G43" s="108">
        <v>0</v>
      </c>
      <c r="H43" s="108">
        <v>0</v>
      </c>
      <c r="I43" s="108">
        <v>0</v>
      </c>
      <c r="J43" s="108">
        <v>0</v>
      </c>
      <c r="K43" s="92">
        <v>0</v>
      </c>
    </row>
    <row r="44" spans="1:11" x14ac:dyDescent="0.25">
      <c r="A44" s="104" t="s">
        <v>165</v>
      </c>
      <c r="B44" s="105"/>
      <c r="C44" s="105"/>
      <c r="D44" s="105"/>
      <c r="E44" s="105"/>
      <c r="F44" s="105"/>
      <c r="G44" s="105"/>
      <c r="H44" s="105"/>
      <c r="I44" s="105"/>
      <c r="J44" s="105"/>
      <c r="K44" s="106">
        <f>SUM(K45:K49)</f>
        <v>689693.85</v>
      </c>
    </row>
    <row r="45" spans="1:11" x14ac:dyDescent="0.25">
      <c r="A45" s="65" t="s">
        <v>271</v>
      </c>
      <c r="B45" s="58" t="s">
        <v>272</v>
      </c>
      <c r="C45" s="108">
        <v>0</v>
      </c>
      <c r="D45" s="59">
        <v>0.28000000000000003</v>
      </c>
      <c r="E45" s="108">
        <v>0</v>
      </c>
      <c r="F45" s="108">
        <v>0</v>
      </c>
      <c r="G45" s="108">
        <v>0</v>
      </c>
      <c r="H45" s="108">
        <v>0</v>
      </c>
      <c r="I45" s="108">
        <v>0</v>
      </c>
      <c r="J45" s="108">
        <v>0</v>
      </c>
      <c r="K45" s="120">
        <v>14608.21</v>
      </c>
    </row>
    <row r="46" spans="1:11" x14ac:dyDescent="0.25">
      <c r="A46" s="65" t="s">
        <v>273</v>
      </c>
      <c r="B46" s="122" t="s">
        <v>274</v>
      </c>
      <c r="C46" s="108">
        <v>0</v>
      </c>
      <c r="D46" s="108">
        <v>0</v>
      </c>
      <c r="E46" s="108">
        <v>0</v>
      </c>
      <c r="F46" s="108">
        <v>0</v>
      </c>
      <c r="G46" s="108">
        <v>0</v>
      </c>
      <c r="H46" s="108">
        <v>0</v>
      </c>
      <c r="I46" s="108">
        <v>0</v>
      </c>
      <c r="J46" s="108">
        <v>0</v>
      </c>
      <c r="K46" s="120">
        <v>194907.05</v>
      </c>
    </row>
    <row r="47" spans="1:11" x14ac:dyDescent="0.25">
      <c r="A47" s="65" t="s">
        <v>275</v>
      </c>
      <c r="B47" s="111" t="s">
        <v>276</v>
      </c>
      <c r="C47" s="111" t="s">
        <v>212</v>
      </c>
      <c r="D47" s="108">
        <v>0</v>
      </c>
      <c r="E47" s="108">
        <v>0</v>
      </c>
      <c r="F47" s="108">
        <v>0</v>
      </c>
      <c r="G47" s="108">
        <v>0</v>
      </c>
      <c r="H47" s="108">
        <v>0</v>
      </c>
      <c r="I47" s="108">
        <v>0</v>
      </c>
      <c r="J47" s="111" t="s">
        <v>277</v>
      </c>
      <c r="K47" s="120">
        <v>377964.81</v>
      </c>
    </row>
    <row r="48" spans="1:11" x14ac:dyDescent="0.25">
      <c r="A48" s="65" t="s">
        <v>278</v>
      </c>
      <c r="B48" s="111" t="s">
        <v>279</v>
      </c>
      <c r="C48" s="111" t="s">
        <v>280</v>
      </c>
      <c r="D48" s="108">
        <v>0</v>
      </c>
      <c r="E48" s="108">
        <v>0</v>
      </c>
      <c r="F48" s="108">
        <v>0</v>
      </c>
      <c r="G48" s="108">
        <v>0</v>
      </c>
      <c r="H48" s="119">
        <v>1307</v>
      </c>
      <c r="I48" s="119">
        <v>3479</v>
      </c>
      <c r="J48" s="111" t="s">
        <v>281</v>
      </c>
      <c r="K48" s="120">
        <v>78052.86</v>
      </c>
    </row>
    <row r="49" spans="1:11" ht="31.5" customHeight="1" x14ac:dyDescent="0.25">
      <c r="A49" s="123" t="s">
        <v>282</v>
      </c>
      <c r="B49" s="111" t="s">
        <v>283</v>
      </c>
      <c r="C49" s="111" t="s">
        <v>212</v>
      </c>
      <c r="D49" s="59">
        <v>0.12</v>
      </c>
      <c r="E49" s="108">
        <v>0</v>
      </c>
      <c r="F49" s="108">
        <v>0</v>
      </c>
      <c r="G49" s="108">
        <v>0</v>
      </c>
      <c r="H49" s="108">
        <v>0</v>
      </c>
      <c r="I49" s="108">
        <v>0</v>
      </c>
      <c r="J49" s="111" t="s">
        <v>284</v>
      </c>
      <c r="K49" s="120">
        <v>24160.92</v>
      </c>
    </row>
    <row r="50" spans="1:11" x14ac:dyDescent="0.25">
      <c r="A50" s="65"/>
      <c r="B50" s="111"/>
      <c r="C50" s="111"/>
      <c r="D50" s="124"/>
      <c r="E50" s="108"/>
      <c r="F50" s="108"/>
      <c r="G50" s="108"/>
      <c r="H50" s="108"/>
      <c r="I50" s="108"/>
      <c r="J50" s="111"/>
      <c r="K50" s="125"/>
    </row>
    <row r="51" spans="1:11" x14ac:dyDescent="0.25">
      <c r="A51" s="126" t="s">
        <v>285</v>
      </c>
      <c r="B51" s="127"/>
      <c r="C51" s="127"/>
      <c r="D51" s="128"/>
      <c r="E51" s="129"/>
      <c r="F51" s="129"/>
      <c r="G51" s="129"/>
      <c r="H51" s="129"/>
      <c r="I51" s="129"/>
      <c r="J51" s="127"/>
      <c r="K51" s="130">
        <f>SUM(K52:K55)</f>
        <v>18119069.529999997</v>
      </c>
    </row>
    <row r="52" spans="1:11" x14ac:dyDescent="0.25">
      <c r="A52" s="958" t="s">
        <v>286</v>
      </c>
      <c r="B52" s="950"/>
      <c r="C52" s="65"/>
      <c r="D52" s="124"/>
      <c r="E52" s="131"/>
      <c r="F52" s="131"/>
      <c r="G52" s="131"/>
      <c r="H52" s="131"/>
      <c r="I52" s="131"/>
      <c r="J52" s="65"/>
      <c r="K52" s="125"/>
    </row>
    <row r="53" spans="1:11" x14ac:dyDescent="0.25">
      <c r="A53" s="57" t="s">
        <v>271</v>
      </c>
      <c r="B53" s="58" t="s">
        <v>272</v>
      </c>
      <c r="C53" s="111" t="s">
        <v>212</v>
      </c>
      <c r="D53" s="59">
        <v>0.48499999999999999</v>
      </c>
      <c r="E53" s="108">
        <v>0</v>
      </c>
      <c r="F53" s="108">
        <v>0</v>
      </c>
      <c r="G53" s="108">
        <v>0</v>
      </c>
      <c r="H53" s="108">
        <v>0</v>
      </c>
      <c r="I53" s="108">
        <v>0</v>
      </c>
      <c r="J53" s="108">
        <v>0</v>
      </c>
      <c r="K53" s="120">
        <v>17403014.449999999</v>
      </c>
    </row>
    <row r="54" spans="1:11" ht="30" x14ac:dyDescent="0.25">
      <c r="A54" s="57" t="s">
        <v>287</v>
      </c>
      <c r="B54" s="114" t="s">
        <v>288</v>
      </c>
      <c r="C54" s="111" t="s">
        <v>212</v>
      </c>
      <c r="D54" s="108">
        <v>0</v>
      </c>
      <c r="E54" s="108">
        <v>0</v>
      </c>
      <c r="F54" s="108">
        <v>0</v>
      </c>
      <c r="G54" s="108">
        <v>0</v>
      </c>
      <c r="H54" s="119">
        <v>12317</v>
      </c>
      <c r="I54" s="119">
        <v>110020</v>
      </c>
      <c r="J54" s="108">
        <v>0</v>
      </c>
      <c r="K54" s="120">
        <v>716055.08</v>
      </c>
    </row>
    <row r="55" spans="1:11" x14ac:dyDescent="0.25">
      <c r="A55" s="65"/>
      <c r="B55" s="111"/>
      <c r="C55" s="111"/>
      <c r="D55" s="124"/>
      <c r="E55" s="108"/>
      <c r="F55" s="108"/>
      <c r="G55" s="108"/>
      <c r="H55" s="108"/>
      <c r="I55" s="108"/>
      <c r="J55" s="111"/>
      <c r="K55" s="125"/>
    </row>
    <row r="56" spans="1:11" x14ac:dyDescent="0.25">
      <c r="A56" s="132" t="s">
        <v>289</v>
      </c>
      <c r="B56" s="133"/>
      <c r="C56" s="133"/>
      <c r="D56" s="134"/>
      <c r="E56" s="135"/>
      <c r="F56" s="135"/>
      <c r="G56" s="135"/>
      <c r="H56" s="135"/>
      <c r="I56" s="135"/>
      <c r="J56" s="133"/>
      <c r="K56" s="136">
        <f>SUM(K57:K61)</f>
        <v>3056393.0300000003</v>
      </c>
    </row>
    <row r="57" spans="1:11" x14ac:dyDescent="0.25">
      <c r="A57" s="955" t="s">
        <v>290</v>
      </c>
      <c r="B57" s="950"/>
      <c r="C57" s="65"/>
      <c r="D57" s="124"/>
      <c r="E57" s="131"/>
      <c r="F57" s="131"/>
      <c r="G57" s="131"/>
      <c r="H57" s="131"/>
      <c r="I57" s="131"/>
      <c r="J57" s="65"/>
      <c r="K57" s="125"/>
    </row>
    <row r="58" spans="1:11" x14ac:dyDescent="0.25">
      <c r="A58" s="65" t="s">
        <v>291</v>
      </c>
      <c r="B58" s="111" t="s">
        <v>292</v>
      </c>
      <c r="C58" s="111" t="s">
        <v>212</v>
      </c>
      <c r="D58" s="108">
        <v>0</v>
      </c>
      <c r="E58" s="108">
        <v>0</v>
      </c>
      <c r="F58" s="108">
        <v>0</v>
      </c>
      <c r="G58" s="108">
        <v>0</v>
      </c>
      <c r="H58" s="119">
        <v>1700</v>
      </c>
      <c r="I58" s="119">
        <v>2000</v>
      </c>
      <c r="J58" s="108">
        <v>0</v>
      </c>
      <c r="K58" s="120">
        <v>2959353.85</v>
      </c>
    </row>
    <row r="59" spans="1:11" x14ac:dyDescent="0.25">
      <c r="A59" s="65" t="s">
        <v>293</v>
      </c>
      <c r="B59" s="111" t="s">
        <v>294</v>
      </c>
      <c r="C59" s="111" t="s">
        <v>212</v>
      </c>
      <c r="D59" s="137">
        <v>0.02</v>
      </c>
      <c r="E59" s="108">
        <v>0</v>
      </c>
      <c r="F59" s="108">
        <v>0</v>
      </c>
      <c r="G59" s="108">
        <v>0</v>
      </c>
      <c r="H59" s="108">
        <v>0</v>
      </c>
      <c r="I59" s="108">
        <v>0</v>
      </c>
      <c r="J59" s="108">
        <v>0</v>
      </c>
      <c r="K59" s="120">
        <v>34914</v>
      </c>
    </row>
    <row r="60" spans="1:11" x14ac:dyDescent="0.25">
      <c r="A60" s="65" t="s">
        <v>295</v>
      </c>
      <c r="B60" s="111" t="s">
        <v>294</v>
      </c>
      <c r="C60" s="111" t="s">
        <v>212</v>
      </c>
      <c r="D60" s="137">
        <v>0.02</v>
      </c>
      <c r="E60" s="108">
        <v>0</v>
      </c>
      <c r="F60" s="108">
        <v>0</v>
      </c>
      <c r="G60" s="108">
        <v>0</v>
      </c>
      <c r="H60" s="108">
        <v>0</v>
      </c>
      <c r="I60" s="108">
        <v>0</v>
      </c>
      <c r="J60" s="108">
        <v>0</v>
      </c>
      <c r="K60" s="120">
        <v>62125.18</v>
      </c>
    </row>
    <row r="61" spans="1:11" x14ac:dyDescent="0.25">
      <c r="A61" s="65"/>
      <c r="B61" s="111"/>
      <c r="C61" s="111"/>
      <c r="D61" s="124"/>
      <c r="E61" s="108"/>
      <c r="F61" s="108"/>
      <c r="G61" s="108"/>
      <c r="H61" s="108"/>
      <c r="I61" s="108"/>
      <c r="J61" s="111"/>
      <c r="K61" s="125"/>
    </row>
    <row r="62" spans="1:11" x14ac:dyDescent="0.2">
      <c r="A62" s="73" t="s">
        <v>168</v>
      </c>
      <c r="B62" s="74"/>
      <c r="C62" s="75"/>
      <c r="D62" s="75"/>
      <c r="E62" s="75"/>
      <c r="F62" s="75"/>
      <c r="G62" s="77"/>
      <c r="H62" s="77"/>
      <c r="I62" s="77"/>
      <c r="J62" s="75"/>
      <c r="K62" s="94">
        <f>+K10+K12+K24+K27+K35+K37+K42+K44+K51+K56</f>
        <v>29936265.469999999</v>
      </c>
    </row>
  </sheetData>
  <mergeCells count="13">
    <mergeCell ref="H6:I6"/>
    <mergeCell ref="H7:I7"/>
    <mergeCell ref="J7:J8"/>
    <mergeCell ref="K7:K8"/>
    <mergeCell ref="A52:B52"/>
    <mergeCell ref="G7:G8"/>
    <mergeCell ref="A57:B57"/>
    <mergeCell ref="E6:F6"/>
    <mergeCell ref="A7:A8"/>
    <mergeCell ref="B7:B8"/>
    <mergeCell ref="C7:C8"/>
    <mergeCell ref="D7:D8"/>
    <mergeCell ref="E7:F7"/>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00"/>
  <sheetViews>
    <sheetView showGridLines="0" workbookViewId="0">
      <selection activeCell="B3" sqref="B3"/>
    </sheetView>
  </sheetViews>
  <sheetFormatPr baseColWidth="10" defaultColWidth="12.625" defaultRowHeight="15" customHeight="1" x14ac:dyDescent="0.2"/>
  <cols>
    <col min="1" max="1" width="44.875" bestFit="1" customWidth="1"/>
    <col min="2" max="2" width="36.5" bestFit="1" customWidth="1"/>
    <col min="3" max="3" width="27.25" bestFit="1" customWidth="1"/>
    <col min="4" max="4" width="8.125" customWidth="1"/>
    <col min="5" max="6" width="14.25" customWidth="1"/>
    <col min="7" max="7" width="13.75" bestFit="1" customWidth="1"/>
    <col min="8" max="8" width="13.25" customWidth="1"/>
    <col min="9" max="9" width="14.625" customWidth="1"/>
    <col min="10" max="10" width="26.75" bestFit="1" customWidth="1"/>
    <col min="11" max="11" width="14.375" bestFit="1" customWidth="1"/>
  </cols>
  <sheetData>
    <row r="1" spans="1:11" ht="15.75" x14ac:dyDescent="0.25">
      <c r="A1" s="499"/>
      <c r="B1" s="500"/>
      <c r="C1" s="2"/>
      <c r="D1" s="2"/>
      <c r="E1" s="2"/>
      <c r="F1" s="2"/>
      <c r="G1" s="2"/>
      <c r="H1" s="2"/>
      <c r="I1" s="2"/>
      <c r="J1" s="2"/>
      <c r="K1" s="377"/>
    </row>
    <row r="2" spans="1:11" x14ac:dyDescent="0.2">
      <c r="A2" s="501" t="s">
        <v>105</v>
      </c>
      <c r="B2" s="500"/>
      <c r="C2" s="379"/>
      <c r="D2" s="379"/>
      <c r="E2" s="379"/>
      <c r="F2" s="379"/>
      <c r="G2" s="379"/>
      <c r="H2" s="379"/>
      <c r="I2" s="379"/>
      <c r="J2" s="379"/>
      <c r="K2" s="381" t="s">
        <v>106</v>
      </c>
    </row>
    <row r="3" spans="1:11" x14ac:dyDescent="0.25">
      <c r="A3" s="502" t="s">
        <v>107</v>
      </c>
      <c r="B3" s="500"/>
      <c r="C3" s="379"/>
      <c r="D3" s="379"/>
      <c r="E3" s="379"/>
      <c r="F3" s="379"/>
      <c r="G3" s="379"/>
      <c r="H3" s="379"/>
      <c r="I3" s="379"/>
      <c r="J3" s="379"/>
      <c r="K3" s="380"/>
    </row>
    <row r="4" spans="1:11" x14ac:dyDescent="0.2">
      <c r="A4" s="783" t="s">
        <v>3225</v>
      </c>
      <c r="B4" s="500"/>
      <c r="C4" s="379"/>
      <c r="D4" s="379"/>
      <c r="E4" s="379"/>
      <c r="F4" s="379"/>
      <c r="G4" s="379"/>
      <c r="H4" s="379"/>
      <c r="I4" s="379"/>
      <c r="J4" s="379"/>
      <c r="K4" s="380"/>
    </row>
    <row r="5" spans="1:11" x14ac:dyDescent="0.2">
      <c r="A5" s="39"/>
      <c r="B5" s="500"/>
      <c r="C5" s="379"/>
      <c r="D5" s="379"/>
      <c r="E5" s="379"/>
      <c r="F5" s="379"/>
      <c r="G5" s="379"/>
      <c r="H5" s="379"/>
      <c r="I5" s="379"/>
      <c r="J5" s="379"/>
      <c r="K5" s="380"/>
    </row>
    <row r="6" spans="1:11" x14ac:dyDescent="0.2">
      <c r="A6" s="503" t="s">
        <v>108</v>
      </c>
      <c r="B6" s="503" t="s">
        <v>109</v>
      </c>
      <c r="C6" s="503" t="s">
        <v>110</v>
      </c>
      <c r="D6" s="503"/>
      <c r="E6" s="1039" t="s">
        <v>111</v>
      </c>
      <c r="F6" s="1040"/>
      <c r="G6" s="503" t="s">
        <v>112</v>
      </c>
      <c r="H6" s="1039" t="s">
        <v>113</v>
      </c>
      <c r="I6" s="1040"/>
      <c r="J6" s="503" t="s">
        <v>114</v>
      </c>
      <c r="K6" s="504" t="s">
        <v>115</v>
      </c>
    </row>
    <row r="7" spans="1:11" ht="14.25" x14ac:dyDescent="0.2">
      <c r="A7" s="957" t="s">
        <v>116</v>
      </c>
      <c r="B7" s="948" t="s">
        <v>117</v>
      </c>
      <c r="C7" s="948" t="s">
        <v>118</v>
      </c>
      <c r="D7" s="948" t="s">
        <v>119</v>
      </c>
      <c r="E7" s="949" t="s">
        <v>120</v>
      </c>
      <c r="F7" s="950"/>
      <c r="G7" s="948" t="s">
        <v>121</v>
      </c>
      <c r="H7" s="949" t="s">
        <v>122</v>
      </c>
      <c r="I7" s="950"/>
      <c r="J7" s="948" t="s">
        <v>123</v>
      </c>
      <c r="K7" s="991" t="s">
        <v>124</v>
      </c>
    </row>
    <row r="8" spans="1:11" ht="14.25" x14ac:dyDescent="0.2">
      <c r="A8" s="946"/>
      <c r="B8" s="946"/>
      <c r="C8" s="946"/>
      <c r="D8" s="946"/>
      <c r="E8" s="51" t="s">
        <v>125</v>
      </c>
      <c r="F8" s="51" t="s">
        <v>126</v>
      </c>
      <c r="G8" s="946"/>
      <c r="H8" s="51" t="s">
        <v>125</v>
      </c>
      <c r="I8" s="51" t="s">
        <v>126</v>
      </c>
      <c r="J8" s="946"/>
      <c r="K8" s="946"/>
    </row>
    <row r="9" spans="1:11" x14ac:dyDescent="0.25">
      <c r="A9" s="505" t="s">
        <v>128</v>
      </c>
      <c r="B9" s="105"/>
      <c r="C9" s="105"/>
      <c r="D9" s="227"/>
      <c r="E9" s="227"/>
      <c r="F9" s="227"/>
      <c r="G9" s="105"/>
      <c r="H9" s="105"/>
      <c r="I9" s="105"/>
      <c r="J9" s="105"/>
      <c r="K9" s="84">
        <f>SUM(K10:K30)</f>
        <v>162841086.62</v>
      </c>
    </row>
    <row r="10" spans="1:11" x14ac:dyDescent="0.25">
      <c r="A10" s="198" t="s">
        <v>2051</v>
      </c>
      <c r="B10" s="200" t="s">
        <v>2052</v>
      </c>
      <c r="C10" s="200" t="s">
        <v>975</v>
      </c>
      <c r="D10" s="116" t="s">
        <v>2053</v>
      </c>
      <c r="E10" s="59" t="s">
        <v>2054</v>
      </c>
      <c r="F10" s="59" t="s">
        <v>2055</v>
      </c>
      <c r="G10" s="200"/>
      <c r="H10" s="109">
        <v>106.1</v>
      </c>
      <c r="I10" s="109">
        <v>33184</v>
      </c>
      <c r="J10" s="200" t="s">
        <v>2056</v>
      </c>
      <c r="K10" s="110">
        <v>35948104.649999999</v>
      </c>
    </row>
    <row r="11" spans="1:11" x14ac:dyDescent="0.25">
      <c r="A11" s="198" t="s">
        <v>2057</v>
      </c>
      <c r="B11" s="200" t="s">
        <v>2058</v>
      </c>
      <c r="C11" s="200" t="s">
        <v>316</v>
      </c>
      <c r="D11" s="59"/>
      <c r="E11" s="506">
        <v>0.25019999999999998</v>
      </c>
      <c r="F11" s="506">
        <v>0.75060000000000004</v>
      </c>
      <c r="G11" s="200"/>
      <c r="H11" s="109">
        <v>34.130000000000003</v>
      </c>
      <c r="I11" s="109">
        <v>87.02</v>
      </c>
      <c r="J11" s="200" t="s">
        <v>2056</v>
      </c>
      <c r="K11" s="110">
        <v>16053755</v>
      </c>
    </row>
    <row r="12" spans="1:11" x14ac:dyDescent="0.25">
      <c r="A12" s="198" t="s">
        <v>2059</v>
      </c>
      <c r="B12" s="200" t="s">
        <v>2060</v>
      </c>
      <c r="C12" s="200" t="s">
        <v>975</v>
      </c>
      <c r="D12" s="59"/>
      <c r="E12" s="59">
        <v>0.12</v>
      </c>
      <c r="F12" s="59">
        <v>0.14000000000000001</v>
      </c>
      <c r="G12" s="200"/>
      <c r="H12" s="200"/>
      <c r="I12" s="200"/>
      <c r="J12" s="200" t="s">
        <v>2056</v>
      </c>
      <c r="K12" s="110">
        <v>16018121.529999999</v>
      </c>
    </row>
    <row r="13" spans="1:11" x14ac:dyDescent="0.25">
      <c r="A13" s="198" t="s">
        <v>2061</v>
      </c>
      <c r="B13" s="200" t="s">
        <v>2062</v>
      </c>
      <c r="C13" s="200" t="s">
        <v>2063</v>
      </c>
      <c r="D13" s="59"/>
      <c r="E13" s="59">
        <v>0.05</v>
      </c>
      <c r="F13" s="59">
        <v>0.15</v>
      </c>
      <c r="G13" s="200"/>
      <c r="H13" s="109">
        <v>35.75</v>
      </c>
      <c r="I13" s="109">
        <v>578.4</v>
      </c>
      <c r="J13" s="200" t="s">
        <v>2056</v>
      </c>
      <c r="K13" s="110">
        <v>9185404</v>
      </c>
    </row>
    <row r="14" spans="1:11" x14ac:dyDescent="0.25">
      <c r="A14" s="198"/>
      <c r="B14" s="198"/>
      <c r="C14" s="198"/>
      <c r="D14" s="124"/>
      <c r="E14" s="124"/>
      <c r="F14" s="124"/>
      <c r="G14" s="198"/>
      <c r="H14" s="198"/>
      <c r="I14" s="198"/>
      <c r="J14" s="198"/>
      <c r="K14" s="85"/>
    </row>
    <row r="15" spans="1:11" x14ac:dyDescent="0.25">
      <c r="A15" s="104" t="s">
        <v>141</v>
      </c>
      <c r="B15" s="105"/>
      <c r="C15" s="105"/>
      <c r="D15" s="227"/>
      <c r="E15" s="227"/>
      <c r="F15" s="227"/>
      <c r="G15" s="105"/>
      <c r="H15" s="105"/>
      <c r="I15" s="105"/>
      <c r="J15" s="105"/>
      <c r="K15" s="84">
        <f>SUM(K16:K31)</f>
        <v>42818726.469999999</v>
      </c>
    </row>
    <row r="16" spans="1:11" x14ac:dyDescent="0.25">
      <c r="A16" s="198" t="s">
        <v>2064</v>
      </c>
      <c r="B16" s="200" t="s">
        <v>2060</v>
      </c>
      <c r="C16" s="200" t="s">
        <v>975</v>
      </c>
      <c r="D16" s="116">
        <v>8.6900000000000005E-2</v>
      </c>
      <c r="E16" s="59"/>
      <c r="F16" s="59"/>
      <c r="G16" s="200"/>
      <c r="H16" s="200"/>
      <c r="I16" s="200"/>
      <c r="J16" s="200" t="s">
        <v>2056</v>
      </c>
      <c r="K16" s="110">
        <v>33610385.780000001</v>
      </c>
    </row>
    <row r="17" spans="1:11" x14ac:dyDescent="0.25">
      <c r="A17" s="198" t="s">
        <v>2065</v>
      </c>
      <c r="B17" s="200" t="s">
        <v>2066</v>
      </c>
      <c r="C17" s="200" t="s">
        <v>2067</v>
      </c>
      <c r="D17" s="59"/>
      <c r="E17" s="59"/>
      <c r="F17" s="59"/>
      <c r="G17" s="200"/>
      <c r="H17" s="200" t="s">
        <v>907</v>
      </c>
      <c r="I17" s="200" t="s">
        <v>2068</v>
      </c>
      <c r="J17" s="200" t="s">
        <v>2056</v>
      </c>
      <c r="K17" s="110">
        <v>3209959.42</v>
      </c>
    </row>
    <row r="18" spans="1:11" x14ac:dyDescent="0.25">
      <c r="A18" s="198" t="s">
        <v>2069</v>
      </c>
      <c r="B18" s="200" t="s">
        <v>2070</v>
      </c>
      <c r="C18" s="200" t="s">
        <v>2071</v>
      </c>
      <c r="D18" s="59"/>
      <c r="E18" s="59"/>
      <c r="F18" s="59"/>
      <c r="G18" s="200"/>
      <c r="H18" s="109">
        <v>35</v>
      </c>
      <c r="I18" s="109">
        <v>1400</v>
      </c>
      <c r="J18" s="200" t="s">
        <v>2056</v>
      </c>
      <c r="K18" s="110">
        <v>1568014.4</v>
      </c>
    </row>
    <row r="19" spans="1:11" x14ac:dyDescent="0.25">
      <c r="A19" s="198" t="s">
        <v>2072</v>
      </c>
      <c r="B19" s="200" t="s">
        <v>2073</v>
      </c>
      <c r="C19" s="200" t="s">
        <v>1254</v>
      </c>
      <c r="D19" s="59"/>
      <c r="E19" s="59"/>
      <c r="F19" s="59"/>
      <c r="G19" s="200"/>
      <c r="H19" s="200" t="s">
        <v>2074</v>
      </c>
      <c r="I19" s="200" t="s">
        <v>2075</v>
      </c>
      <c r="J19" s="200"/>
      <c r="K19" s="110">
        <v>1149500</v>
      </c>
    </row>
    <row r="20" spans="1:11" x14ac:dyDescent="0.25">
      <c r="A20" s="198" t="s">
        <v>2076</v>
      </c>
      <c r="B20" s="200" t="s">
        <v>2077</v>
      </c>
      <c r="C20" s="200" t="s">
        <v>2078</v>
      </c>
      <c r="D20" s="59"/>
      <c r="E20" s="59"/>
      <c r="F20" s="59"/>
      <c r="G20" s="200"/>
      <c r="H20" s="109">
        <v>11.6</v>
      </c>
      <c r="I20" s="109">
        <v>4769.7</v>
      </c>
      <c r="J20" s="200" t="s">
        <v>2056</v>
      </c>
      <c r="K20" s="110">
        <v>1108493.47</v>
      </c>
    </row>
    <row r="21" spans="1:11" ht="15.75" customHeight="1" x14ac:dyDescent="0.25">
      <c r="A21" s="198" t="s">
        <v>2079</v>
      </c>
      <c r="B21" s="200" t="s">
        <v>2080</v>
      </c>
      <c r="C21" s="200" t="s">
        <v>2081</v>
      </c>
      <c r="D21" s="59"/>
      <c r="E21" s="59" t="s">
        <v>2082</v>
      </c>
      <c r="F21" s="59">
        <v>0.1</v>
      </c>
      <c r="G21" s="200"/>
      <c r="H21" s="200" t="s">
        <v>2083</v>
      </c>
      <c r="I21" s="200" t="s">
        <v>2084</v>
      </c>
      <c r="J21" s="200" t="s">
        <v>2056</v>
      </c>
      <c r="K21" s="110">
        <v>631615.5</v>
      </c>
    </row>
    <row r="22" spans="1:11" ht="15.75" customHeight="1" x14ac:dyDescent="0.25">
      <c r="A22" s="198" t="s">
        <v>2085</v>
      </c>
      <c r="B22" s="200" t="s">
        <v>2086</v>
      </c>
      <c r="C22" s="443" t="s">
        <v>2087</v>
      </c>
      <c r="D22" s="59"/>
      <c r="E22" s="59"/>
      <c r="F22" s="59"/>
      <c r="G22" s="200"/>
      <c r="H22" s="109">
        <v>25.6</v>
      </c>
      <c r="I22" s="109">
        <v>9317.75</v>
      </c>
      <c r="J22" s="200" t="s">
        <v>2056</v>
      </c>
      <c r="K22" s="110">
        <v>569567</v>
      </c>
    </row>
    <row r="23" spans="1:11" ht="15.75" customHeight="1" x14ac:dyDescent="0.25">
      <c r="A23" s="198" t="s">
        <v>2088</v>
      </c>
      <c r="B23" s="200" t="s">
        <v>2089</v>
      </c>
      <c r="C23" s="200" t="s">
        <v>1254</v>
      </c>
      <c r="D23" s="59"/>
      <c r="E23" s="59"/>
      <c r="F23" s="59"/>
      <c r="G23" s="200"/>
      <c r="H23" s="200" t="s">
        <v>2090</v>
      </c>
      <c r="I23" s="200" t="s">
        <v>2075</v>
      </c>
      <c r="J23" s="200"/>
      <c r="K23" s="110">
        <v>519600</v>
      </c>
    </row>
    <row r="24" spans="1:11" ht="15.75" customHeight="1" x14ac:dyDescent="0.25">
      <c r="A24" s="198" t="s">
        <v>2091</v>
      </c>
      <c r="B24" s="200" t="s">
        <v>2092</v>
      </c>
      <c r="C24" s="200" t="s">
        <v>1254</v>
      </c>
      <c r="D24" s="59"/>
      <c r="E24" s="59"/>
      <c r="F24" s="59"/>
      <c r="G24" s="200"/>
      <c r="H24" s="200" t="s">
        <v>907</v>
      </c>
      <c r="I24" s="200" t="s">
        <v>2093</v>
      </c>
      <c r="J24" s="200"/>
      <c r="K24" s="110">
        <v>192725</v>
      </c>
    </row>
    <row r="25" spans="1:11" ht="15.75" customHeight="1" x14ac:dyDescent="0.25">
      <c r="A25" s="198" t="s">
        <v>2094</v>
      </c>
      <c r="B25" s="200" t="s">
        <v>2095</v>
      </c>
      <c r="C25" s="200" t="s">
        <v>975</v>
      </c>
      <c r="D25" s="59"/>
      <c r="E25" s="59"/>
      <c r="F25" s="59"/>
      <c r="G25" s="200"/>
      <c r="H25" s="109">
        <v>300</v>
      </c>
      <c r="I25" s="200"/>
      <c r="J25" s="200"/>
      <c r="K25" s="110">
        <v>169015</v>
      </c>
    </row>
    <row r="26" spans="1:11" ht="15.75" customHeight="1" x14ac:dyDescent="0.25">
      <c r="A26" s="198" t="s">
        <v>2096</v>
      </c>
      <c r="B26" s="200" t="s">
        <v>2097</v>
      </c>
      <c r="C26" s="200" t="s">
        <v>2098</v>
      </c>
      <c r="D26" s="59"/>
      <c r="E26" s="59">
        <v>0.02</v>
      </c>
      <c r="F26" s="59">
        <v>0.2</v>
      </c>
      <c r="G26" s="200"/>
      <c r="H26" s="200" t="s">
        <v>2099</v>
      </c>
      <c r="I26" s="200" t="s">
        <v>2100</v>
      </c>
      <c r="J26" s="200" t="s">
        <v>2056</v>
      </c>
      <c r="K26" s="110">
        <v>32407</v>
      </c>
    </row>
    <row r="27" spans="1:11" ht="15.75" customHeight="1" x14ac:dyDescent="0.25">
      <c r="A27" s="198" t="s">
        <v>2101</v>
      </c>
      <c r="B27" s="200" t="s">
        <v>2092</v>
      </c>
      <c r="C27" s="200" t="s">
        <v>1254</v>
      </c>
      <c r="D27" s="59"/>
      <c r="E27" s="59"/>
      <c r="F27" s="59"/>
      <c r="G27" s="200"/>
      <c r="H27" s="200" t="s">
        <v>2102</v>
      </c>
      <c r="I27" s="200" t="s">
        <v>2103</v>
      </c>
      <c r="J27" s="200"/>
      <c r="K27" s="110">
        <v>21938</v>
      </c>
    </row>
    <row r="28" spans="1:11" ht="15.75" customHeight="1" x14ac:dyDescent="0.25">
      <c r="A28" s="198" t="s">
        <v>2104</v>
      </c>
      <c r="B28" s="200" t="s">
        <v>2105</v>
      </c>
      <c r="C28" s="200" t="s">
        <v>2106</v>
      </c>
      <c r="D28" s="59"/>
      <c r="E28" s="59"/>
      <c r="F28" s="59"/>
      <c r="G28" s="200"/>
      <c r="H28" s="200"/>
      <c r="I28" s="200"/>
      <c r="J28" s="200" t="s">
        <v>2107</v>
      </c>
      <c r="K28" s="110">
        <v>15269.4</v>
      </c>
    </row>
    <row r="29" spans="1:11" ht="15.75" customHeight="1" x14ac:dyDescent="0.25">
      <c r="A29" s="198" t="s">
        <v>2108</v>
      </c>
      <c r="B29" s="200" t="s">
        <v>2109</v>
      </c>
      <c r="C29" s="200" t="s">
        <v>2110</v>
      </c>
      <c r="D29" s="59"/>
      <c r="E29" s="59">
        <v>0.03</v>
      </c>
      <c r="F29" s="59">
        <v>0.1</v>
      </c>
      <c r="G29" s="200"/>
      <c r="H29" s="109">
        <v>20.5</v>
      </c>
      <c r="I29" s="109">
        <v>2100</v>
      </c>
      <c r="J29" s="200" t="s">
        <v>2056</v>
      </c>
      <c r="K29" s="110">
        <v>13750</v>
      </c>
    </row>
    <row r="30" spans="1:11" ht="15.75" customHeight="1" x14ac:dyDescent="0.25">
      <c r="A30" s="198" t="s">
        <v>2111</v>
      </c>
      <c r="B30" s="200" t="s">
        <v>2112</v>
      </c>
      <c r="C30" s="200" t="s">
        <v>2113</v>
      </c>
      <c r="D30" s="59"/>
      <c r="E30" s="59"/>
      <c r="F30" s="59"/>
      <c r="G30" s="200"/>
      <c r="H30" s="200" t="s">
        <v>2114</v>
      </c>
      <c r="I30" s="200" t="s">
        <v>2115</v>
      </c>
      <c r="J30" s="200" t="s">
        <v>2056</v>
      </c>
      <c r="K30" s="110">
        <v>4735</v>
      </c>
    </row>
    <row r="31" spans="1:11" ht="15.75" customHeight="1" x14ac:dyDescent="0.25">
      <c r="A31" s="198" t="s">
        <v>2116</v>
      </c>
      <c r="B31" s="200" t="s">
        <v>2117</v>
      </c>
      <c r="C31" s="200" t="s">
        <v>2118</v>
      </c>
      <c r="D31" s="59"/>
      <c r="E31" s="59"/>
      <c r="F31" s="59"/>
      <c r="G31" s="200"/>
      <c r="H31" s="200" t="s">
        <v>2102</v>
      </c>
      <c r="I31" s="200" t="s">
        <v>2119</v>
      </c>
      <c r="J31" s="200" t="s">
        <v>2056</v>
      </c>
      <c r="K31" s="110">
        <v>1751.5</v>
      </c>
    </row>
    <row r="32" spans="1:11" ht="15.75" customHeight="1" x14ac:dyDescent="0.25">
      <c r="A32" s="507"/>
      <c r="B32" s="508"/>
      <c r="C32" s="508"/>
      <c r="D32" s="137"/>
      <c r="E32" s="137"/>
      <c r="F32" s="137"/>
      <c r="G32" s="508"/>
      <c r="H32" s="508"/>
      <c r="I32" s="508"/>
      <c r="J32" s="508"/>
      <c r="K32" s="92"/>
    </row>
    <row r="33" spans="1:11" ht="15.75" customHeight="1" x14ac:dyDescent="0.25">
      <c r="A33" s="104" t="s">
        <v>163</v>
      </c>
      <c r="B33" s="105"/>
      <c r="C33" s="105"/>
      <c r="D33" s="227"/>
      <c r="E33" s="227"/>
      <c r="F33" s="227"/>
      <c r="G33" s="105"/>
      <c r="H33" s="105"/>
      <c r="I33" s="105"/>
      <c r="J33" s="105"/>
      <c r="K33" s="84">
        <f>SUM(K34:K37)</f>
        <v>5988273.5800000001</v>
      </c>
    </row>
    <row r="34" spans="1:11" ht="15.75" customHeight="1" x14ac:dyDescent="0.25">
      <c r="A34" s="198" t="s">
        <v>2120</v>
      </c>
      <c r="B34" s="200" t="s">
        <v>2121</v>
      </c>
      <c r="C34" s="200" t="s">
        <v>2122</v>
      </c>
      <c r="D34" s="200"/>
      <c r="E34" s="59"/>
      <c r="F34" s="59"/>
      <c r="G34" s="200"/>
      <c r="H34" s="200"/>
      <c r="I34" s="200"/>
      <c r="J34" s="200" t="s">
        <v>2056</v>
      </c>
      <c r="K34" s="110">
        <v>3326341.4</v>
      </c>
    </row>
    <row r="35" spans="1:11" ht="15.75" customHeight="1" x14ac:dyDescent="0.25">
      <c r="A35" s="198" t="s">
        <v>2123</v>
      </c>
      <c r="B35" s="200" t="s">
        <v>2121</v>
      </c>
      <c r="C35" s="200" t="s">
        <v>1254</v>
      </c>
      <c r="D35" s="509">
        <v>6.7000000000000002E-4</v>
      </c>
      <c r="E35" s="59"/>
      <c r="F35" s="59"/>
      <c r="G35" s="200"/>
      <c r="H35" s="200"/>
      <c r="I35" s="200"/>
      <c r="J35" s="200" t="s">
        <v>2056</v>
      </c>
      <c r="K35" s="110">
        <v>1886414.4</v>
      </c>
    </row>
    <row r="36" spans="1:11" ht="15.75" customHeight="1" x14ac:dyDescent="0.25">
      <c r="A36" s="198" t="s">
        <v>2124</v>
      </c>
      <c r="B36" s="200" t="s">
        <v>2125</v>
      </c>
      <c r="C36" s="200" t="s">
        <v>2126</v>
      </c>
      <c r="D36" s="200"/>
      <c r="E36" s="59"/>
      <c r="F36" s="59"/>
      <c r="G36" s="200"/>
      <c r="H36" s="200"/>
      <c r="I36" s="200"/>
      <c r="J36" s="200" t="s">
        <v>2056</v>
      </c>
      <c r="K36" s="110">
        <v>562848.28</v>
      </c>
    </row>
    <row r="37" spans="1:11" ht="15.75" customHeight="1" x14ac:dyDescent="0.25">
      <c r="A37" s="198" t="s">
        <v>2127</v>
      </c>
      <c r="B37" s="200" t="s">
        <v>2128</v>
      </c>
      <c r="C37" s="200" t="s">
        <v>2129</v>
      </c>
      <c r="D37" s="200"/>
      <c r="E37" s="59"/>
      <c r="F37" s="59"/>
      <c r="G37" s="200"/>
      <c r="H37" s="200"/>
      <c r="I37" s="200"/>
      <c r="J37" s="200" t="s">
        <v>2056</v>
      </c>
      <c r="K37" s="110">
        <v>212669.5</v>
      </c>
    </row>
    <row r="38" spans="1:11" ht="15.75" customHeight="1" x14ac:dyDescent="0.25">
      <c r="A38" s="198"/>
      <c r="B38" s="198"/>
      <c r="C38" s="198"/>
      <c r="D38" s="124"/>
      <c r="E38" s="124"/>
      <c r="F38" s="124"/>
      <c r="G38" s="198"/>
      <c r="H38" s="198"/>
      <c r="I38" s="198"/>
      <c r="J38" s="198"/>
      <c r="K38" s="85"/>
    </row>
    <row r="39" spans="1:11" ht="15.75" customHeight="1" x14ac:dyDescent="0.25">
      <c r="A39" s="104" t="s">
        <v>165</v>
      </c>
      <c r="B39" s="105"/>
      <c r="C39" s="105"/>
      <c r="D39" s="227"/>
      <c r="E39" s="227"/>
      <c r="F39" s="227"/>
      <c r="G39" s="105"/>
      <c r="H39" s="105"/>
      <c r="I39" s="105"/>
      <c r="J39" s="105"/>
      <c r="K39" s="84">
        <f>SUM(K40)</f>
        <v>6835136.8399999999</v>
      </c>
    </row>
    <row r="40" spans="1:11" ht="15.75" customHeight="1" x14ac:dyDescent="0.25">
      <c r="A40" s="198" t="s">
        <v>2130</v>
      </c>
      <c r="B40" s="200" t="s">
        <v>2131</v>
      </c>
      <c r="C40" s="443" t="s">
        <v>2132</v>
      </c>
      <c r="D40" s="59">
        <v>0.12</v>
      </c>
      <c r="E40" s="59"/>
      <c r="F40" s="59"/>
      <c r="G40" s="200"/>
      <c r="H40" s="200"/>
      <c r="I40" s="200"/>
      <c r="J40" s="200" t="s">
        <v>2056</v>
      </c>
      <c r="K40" s="110">
        <v>6835136.8399999999</v>
      </c>
    </row>
    <row r="41" spans="1:11" ht="15.75" customHeight="1" x14ac:dyDescent="0.25">
      <c r="A41" s="198" t="s">
        <v>2133</v>
      </c>
      <c r="B41" s="200" t="s">
        <v>2134</v>
      </c>
      <c r="C41" s="200" t="s">
        <v>2135</v>
      </c>
      <c r="D41" s="59"/>
      <c r="E41" s="59"/>
      <c r="F41" s="59"/>
      <c r="G41" s="200"/>
      <c r="H41" s="109">
        <v>9.75</v>
      </c>
      <c r="I41" s="200" t="s">
        <v>2136</v>
      </c>
      <c r="J41" s="200" t="s">
        <v>2056</v>
      </c>
      <c r="K41" s="110">
        <v>2375548.2000000002</v>
      </c>
    </row>
    <row r="42" spans="1:11" ht="15.75" customHeight="1" x14ac:dyDescent="0.25">
      <c r="A42" s="198" t="s">
        <v>2137</v>
      </c>
      <c r="B42" s="200" t="s">
        <v>2138</v>
      </c>
      <c r="C42" s="200" t="s">
        <v>975</v>
      </c>
      <c r="D42" s="59"/>
      <c r="E42" s="59"/>
      <c r="F42" s="59"/>
      <c r="G42" s="200"/>
      <c r="H42" s="200"/>
      <c r="I42" s="200"/>
      <c r="J42" s="443" t="s">
        <v>2139</v>
      </c>
      <c r="K42" s="110">
        <v>2007119.9</v>
      </c>
    </row>
    <row r="43" spans="1:11" ht="15.75" customHeight="1" x14ac:dyDescent="0.25">
      <c r="A43" s="198" t="s">
        <v>2140</v>
      </c>
      <c r="B43" s="200" t="s">
        <v>2141</v>
      </c>
      <c r="C43" s="200" t="s">
        <v>2142</v>
      </c>
      <c r="D43" s="59"/>
      <c r="E43" s="59"/>
      <c r="F43" s="59"/>
      <c r="G43" s="200"/>
      <c r="H43" s="200"/>
      <c r="I43" s="200"/>
      <c r="J43" s="200" t="s">
        <v>2056</v>
      </c>
      <c r="K43" s="110">
        <v>2488240.6</v>
      </c>
    </row>
    <row r="44" spans="1:11" ht="15.75" customHeight="1" x14ac:dyDescent="0.25">
      <c r="A44" s="198" t="s">
        <v>2143</v>
      </c>
      <c r="B44" s="200"/>
      <c r="C44" s="200"/>
      <c r="D44" s="59"/>
      <c r="E44" s="59"/>
      <c r="F44" s="59"/>
      <c r="G44" s="200"/>
      <c r="H44" s="200"/>
      <c r="I44" s="200"/>
      <c r="J44" s="200"/>
      <c r="K44" s="110">
        <v>1018285.98</v>
      </c>
    </row>
    <row r="45" spans="1:11" ht="15.75" customHeight="1" x14ac:dyDescent="0.25">
      <c r="A45" s="198" t="s">
        <v>2144</v>
      </c>
      <c r="B45" s="200" t="s">
        <v>2145</v>
      </c>
      <c r="C45" s="200" t="s">
        <v>2106</v>
      </c>
      <c r="D45" s="59"/>
      <c r="E45" s="59"/>
      <c r="F45" s="59"/>
      <c r="G45" s="200"/>
      <c r="H45" s="200"/>
      <c r="I45" s="200"/>
      <c r="J45" s="200" t="s">
        <v>2146</v>
      </c>
      <c r="K45" s="110">
        <v>1427765.75</v>
      </c>
    </row>
    <row r="46" spans="1:11" ht="15.75" customHeight="1" x14ac:dyDescent="0.25">
      <c r="A46" s="198" t="s">
        <v>2147</v>
      </c>
      <c r="B46" s="200" t="s">
        <v>2148</v>
      </c>
      <c r="C46" s="200" t="s">
        <v>2135</v>
      </c>
      <c r="D46" s="59"/>
      <c r="E46" s="59"/>
      <c r="F46" s="59"/>
      <c r="G46" s="200" t="s">
        <v>2149</v>
      </c>
      <c r="H46" s="200"/>
      <c r="I46" s="200"/>
      <c r="J46" s="443" t="s">
        <v>2150</v>
      </c>
      <c r="K46" s="110">
        <v>623075</v>
      </c>
    </row>
    <row r="47" spans="1:11" ht="15.75" customHeight="1" x14ac:dyDescent="0.25">
      <c r="A47" s="198" t="s">
        <v>2151</v>
      </c>
      <c r="B47" s="200" t="s">
        <v>1337</v>
      </c>
      <c r="C47" s="200" t="s">
        <v>2152</v>
      </c>
      <c r="D47" s="59"/>
      <c r="E47" s="59"/>
      <c r="F47" s="59"/>
      <c r="G47" s="200"/>
      <c r="H47" s="200" t="s">
        <v>2153</v>
      </c>
      <c r="I47" s="200" t="s">
        <v>2154</v>
      </c>
      <c r="J47" s="200" t="s">
        <v>2155</v>
      </c>
      <c r="K47" s="110">
        <v>262320.2</v>
      </c>
    </row>
    <row r="48" spans="1:11" ht="15.75" customHeight="1" x14ac:dyDescent="0.25">
      <c r="A48" s="198" t="s">
        <v>2156</v>
      </c>
      <c r="B48" s="443" t="s">
        <v>2157</v>
      </c>
      <c r="C48" s="200" t="s">
        <v>975</v>
      </c>
      <c r="D48" s="59"/>
      <c r="E48" s="59"/>
      <c r="F48" s="59"/>
      <c r="G48" s="200" t="s">
        <v>2158</v>
      </c>
      <c r="H48" s="200"/>
      <c r="I48" s="200"/>
      <c r="J48" s="200" t="s">
        <v>2056</v>
      </c>
      <c r="K48" s="110">
        <v>78860.7</v>
      </c>
    </row>
    <row r="49" spans="1:11" ht="15.75" customHeight="1" x14ac:dyDescent="0.25">
      <c r="A49" s="198" t="s">
        <v>2159</v>
      </c>
      <c r="B49" s="200"/>
      <c r="C49" s="200"/>
      <c r="D49" s="59"/>
      <c r="E49" s="59"/>
      <c r="F49" s="59"/>
      <c r="G49" s="200"/>
      <c r="H49" s="200"/>
      <c r="I49" s="200"/>
      <c r="J49" s="200"/>
      <c r="K49" s="110">
        <v>0</v>
      </c>
    </row>
    <row r="50" spans="1:11" ht="15.75" customHeight="1" x14ac:dyDescent="0.25">
      <c r="A50" s="507"/>
      <c r="B50" s="508"/>
      <c r="C50" s="508"/>
      <c r="D50" s="137"/>
      <c r="E50" s="137"/>
      <c r="F50" s="137"/>
      <c r="G50" s="508"/>
      <c r="H50" s="508"/>
      <c r="I50" s="508"/>
      <c r="J50" s="508"/>
      <c r="K50" s="92"/>
    </row>
    <row r="51" spans="1:11" ht="15.75" customHeight="1" x14ac:dyDescent="0.25">
      <c r="A51" s="510" t="s">
        <v>168</v>
      </c>
      <c r="B51" s="452"/>
      <c r="C51" s="452"/>
      <c r="D51" s="247"/>
      <c r="E51" s="247"/>
      <c r="F51" s="247"/>
      <c r="G51" s="452"/>
      <c r="H51" s="452"/>
      <c r="I51" s="452"/>
      <c r="J51" s="452"/>
      <c r="K51" s="248">
        <f>SUM(K9,K15,K33,K39)</f>
        <v>218483223.51000002</v>
      </c>
    </row>
    <row r="52" spans="1:11" ht="15.75" customHeight="1" x14ac:dyDescent="0.2"/>
    <row r="53" spans="1:11" ht="15.75" customHeight="1" x14ac:dyDescent="0.25">
      <c r="K53" s="377"/>
    </row>
    <row r="54" spans="1:11" ht="15.75" customHeight="1" x14ac:dyDescent="0.25">
      <c r="K54" s="377"/>
    </row>
    <row r="55" spans="1:11" ht="15.75" customHeight="1" x14ac:dyDescent="0.25">
      <c r="K55" s="377"/>
    </row>
    <row r="56" spans="1:11" ht="15.75" customHeight="1" x14ac:dyDescent="0.25">
      <c r="K56" s="377"/>
    </row>
    <row r="57" spans="1:11" ht="15.75" customHeight="1" x14ac:dyDescent="0.25">
      <c r="K57" s="377"/>
    </row>
    <row r="58" spans="1:11" ht="15.75" customHeight="1" x14ac:dyDescent="0.25">
      <c r="K58" s="377"/>
    </row>
    <row r="59" spans="1:11" ht="15.75" customHeight="1" x14ac:dyDescent="0.25">
      <c r="K59" s="377"/>
    </row>
    <row r="60" spans="1:11" ht="15.75" customHeight="1" x14ac:dyDescent="0.25">
      <c r="K60" s="377"/>
    </row>
    <row r="61" spans="1:11" ht="15.75" customHeight="1" x14ac:dyDescent="0.25">
      <c r="K61" s="377"/>
    </row>
    <row r="62" spans="1:11" ht="15.75" customHeight="1" x14ac:dyDescent="0.25">
      <c r="K62" s="377"/>
    </row>
    <row r="63" spans="1:11" ht="15.75" customHeight="1" x14ac:dyDescent="0.25">
      <c r="K63" s="377"/>
    </row>
    <row r="64" spans="1:11" ht="15.75" customHeight="1" x14ac:dyDescent="0.25">
      <c r="K64" s="377"/>
    </row>
    <row r="65" spans="11:11" ht="15.75" customHeight="1" x14ac:dyDescent="0.25">
      <c r="K65" s="377"/>
    </row>
    <row r="66" spans="11:11" ht="15.75" customHeight="1" x14ac:dyDescent="0.25">
      <c r="K66" s="377"/>
    </row>
    <row r="67" spans="11:11" ht="15.75" customHeight="1" x14ac:dyDescent="0.25">
      <c r="K67" s="377"/>
    </row>
    <row r="68" spans="11:11" ht="15.75" customHeight="1" x14ac:dyDescent="0.25">
      <c r="K68" s="377"/>
    </row>
    <row r="69" spans="11:11" ht="15.75" customHeight="1" x14ac:dyDescent="0.25">
      <c r="K69" s="377"/>
    </row>
    <row r="70" spans="11:11" ht="15.75" customHeight="1" x14ac:dyDescent="0.25">
      <c r="K70" s="377"/>
    </row>
    <row r="71" spans="11:11" ht="15.75" customHeight="1" x14ac:dyDescent="0.25">
      <c r="K71" s="377"/>
    </row>
    <row r="72" spans="11:11" ht="15.75" customHeight="1" x14ac:dyDescent="0.25">
      <c r="K72" s="377"/>
    </row>
    <row r="73" spans="11:11" ht="15.75" customHeight="1" x14ac:dyDescent="0.25">
      <c r="K73" s="377"/>
    </row>
    <row r="74" spans="11:11" ht="15.75" customHeight="1" x14ac:dyDescent="0.25">
      <c r="K74" s="377"/>
    </row>
    <row r="75" spans="11:11" ht="15.75" customHeight="1" x14ac:dyDescent="0.25">
      <c r="K75" s="377"/>
    </row>
    <row r="76" spans="11:11" ht="15.75" customHeight="1" x14ac:dyDescent="0.25">
      <c r="K76" s="377"/>
    </row>
    <row r="77" spans="11:11" ht="15.75" customHeight="1" x14ac:dyDescent="0.25">
      <c r="K77" s="377"/>
    </row>
    <row r="78" spans="11:11" ht="15.75" customHeight="1" x14ac:dyDescent="0.25">
      <c r="K78" s="377"/>
    </row>
    <row r="79" spans="11:11" ht="15.75" customHeight="1" x14ac:dyDescent="0.25">
      <c r="K79" s="377"/>
    </row>
    <row r="80" spans="11:11" ht="15.75" customHeight="1" x14ac:dyDescent="0.25">
      <c r="K80" s="377"/>
    </row>
    <row r="81" spans="11:11" ht="15.75" customHeight="1" x14ac:dyDescent="0.25">
      <c r="K81" s="377"/>
    </row>
    <row r="82" spans="11:11" ht="15.75" customHeight="1" x14ac:dyDescent="0.25">
      <c r="K82" s="377"/>
    </row>
    <row r="83" spans="11:11" ht="15.75" customHeight="1" x14ac:dyDescent="0.25">
      <c r="K83" s="377"/>
    </row>
    <row r="84" spans="11:11" ht="15.75" customHeight="1" x14ac:dyDescent="0.25">
      <c r="K84" s="377"/>
    </row>
    <row r="85" spans="11:11" ht="15.75" customHeight="1" x14ac:dyDescent="0.25">
      <c r="K85" s="377"/>
    </row>
    <row r="86" spans="11:11" ht="15.75" customHeight="1" x14ac:dyDescent="0.25">
      <c r="K86" s="377"/>
    </row>
    <row r="87" spans="11:11" ht="15.75" customHeight="1" x14ac:dyDescent="0.25">
      <c r="K87" s="377"/>
    </row>
    <row r="88" spans="11:11" ht="15.75" customHeight="1" x14ac:dyDescent="0.25">
      <c r="K88" s="377"/>
    </row>
    <row r="89" spans="11:11" ht="15.75" customHeight="1" x14ac:dyDescent="0.25">
      <c r="K89" s="377"/>
    </row>
    <row r="90" spans="11:11" ht="15.75" customHeight="1" x14ac:dyDescent="0.25">
      <c r="K90" s="377"/>
    </row>
    <row r="91" spans="11:11" ht="15.75" customHeight="1" x14ac:dyDescent="0.25">
      <c r="K91" s="377"/>
    </row>
    <row r="92" spans="11:11" ht="15.75" customHeight="1" x14ac:dyDescent="0.25">
      <c r="K92" s="377"/>
    </row>
    <row r="93" spans="11:11" ht="15.75" customHeight="1" x14ac:dyDescent="0.25">
      <c r="K93" s="377"/>
    </row>
    <row r="94" spans="11:11" ht="15.75" customHeight="1" x14ac:dyDescent="0.25">
      <c r="K94" s="377"/>
    </row>
    <row r="95" spans="11:11" ht="15.75" customHeight="1" x14ac:dyDescent="0.25">
      <c r="K95" s="377"/>
    </row>
    <row r="96" spans="11:11" ht="15.75" customHeight="1" x14ac:dyDescent="0.25">
      <c r="K96" s="377"/>
    </row>
    <row r="97" spans="11:11" ht="15.75" customHeight="1" x14ac:dyDescent="0.25">
      <c r="K97" s="377"/>
    </row>
    <row r="98" spans="11:11" ht="15.75" customHeight="1" x14ac:dyDescent="0.25">
      <c r="K98" s="377"/>
    </row>
    <row r="99" spans="11:11" ht="15.75" customHeight="1" x14ac:dyDescent="0.25">
      <c r="K99" s="377"/>
    </row>
    <row r="100" spans="11:11" ht="15.75" customHeight="1" x14ac:dyDescent="0.25">
      <c r="K100" s="377"/>
    </row>
    <row r="101" spans="11:11" ht="15.75" customHeight="1" x14ac:dyDescent="0.25">
      <c r="K101" s="377"/>
    </row>
    <row r="102" spans="11:11" ht="15.75" customHeight="1" x14ac:dyDescent="0.25">
      <c r="K102" s="377"/>
    </row>
    <row r="103" spans="11:11" ht="15.75" customHeight="1" x14ac:dyDescent="0.25">
      <c r="K103" s="377"/>
    </row>
    <row r="104" spans="11:11" ht="15.75" customHeight="1" x14ac:dyDescent="0.25">
      <c r="K104" s="377"/>
    </row>
    <row r="105" spans="11:11" ht="15.75" customHeight="1" x14ac:dyDescent="0.25">
      <c r="K105" s="377"/>
    </row>
    <row r="106" spans="11:11" ht="15.75" customHeight="1" x14ac:dyDescent="0.25">
      <c r="K106" s="377"/>
    </row>
    <row r="107" spans="11:11" ht="15.75" customHeight="1" x14ac:dyDescent="0.25">
      <c r="K107" s="377"/>
    </row>
    <row r="108" spans="11:11" ht="15.75" customHeight="1" x14ac:dyDescent="0.25">
      <c r="K108" s="377"/>
    </row>
    <row r="109" spans="11:11" ht="15.75" customHeight="1" x14ac:dyDescent="0.25">
      <c r="K109" s="377"/>
    </row>
    <row r="110" spans="11:11" ht="15.75" customHeight="1" x14ac:dyDescent="0.25">
      <c r="K110" s="377"/>
    </row>
    <row r="111" spans="11:11" ht="15.75" customHeight="1" x14ac:dyDescent="0.25">
      <c r="K111" s="377"/>
    </row>
    <row r="112" spans="11:11" ht="15.75" customHeight="1" x14ac:dyDescent="0.25">
      <c r="K112" s="377"/>
    </row>
    <row r="113" spans="11:11" ht="15.75" customHeight="1" x14ac:dyDescent="0.25">
      <c r="K113" s="377"/>
    </row>
    <row r="114" spans="11:11" ht="15.75" customHeight="1" x14ac:dyDescent="0.25">
      <c r="K114" s="377"/>
    </row>
    <row r="115" spans="11:11" ht="15.75" customHeight="1" x14ac:dyDescent="0.25">
      <c r="K115" s="377"/>
    </row>
    <row r="116" spans="11:11" ht="15.75" customHeight="1" x14ac:dyDescent="0.25">
      <c r="K116" s="377"/>
    </row>
    <row r="117" spans="11:11" ht="15.75" customHeight="1" x14ac:dyDescent="0.25">
      <c r="K117" s="377"/>
    </row>
    <row r="118" spans="11:11" ht="15.75" customHeight="1" x14ac:dyDescent="0.25">
      <c r="K118" s="377"/>
    </row>
    <row r="119" spans="11:11" ht="15.75" customHeight="1" x14ac:dyDescent="0.25">
      <c r="K119" s="377"/>
    </row>
    <row r="120" spans="11:11" ht="15.75" customHeight="1" x14ac:dyDescent="0.25">
      <c r="K120" s="377"/>
    </row>
    <row r="121" spans="11:11" ht="15.75" customHeight="1" x14ac:dyDescent="0.25">
      <c r="K121" s="377"/>
    </row>
    <row r="122" spans="11:11" ht="15.75" customHeight="1" x14ac:dyDescent="0.25">
      <c r="K122" s="377"/>
    </row>
    <row r="123" spans="11:11" ht="15.75" customHeight="1" x14ac:dyDescent="0.25">
      <c r="K123" s="377"/>
    </row>
    <row r="124" spans="11:11" ht="15.75" customHeight="1" x14ac:dyDescent="0.25">
      <c r="K124" s="377"/>
    </row>
    <row r="125" spans="11:11" ht="15.75" customHeight="1" x14ac:dyDescent="0.25">
      <c r="K125" s="377"/>
    </row>
    <row r="126" spans="11:11" ht="15.75" customHeight="1" x14ac:dyDescent="0.25">
      <c r="K126" s="377"/>
    </row>
    <row r="127" spans="11:11" ht="15.75" customHeight="1" x14ac:dyDescent="0.25">
      <c r="K127" s="377"/>
    </row>
    <row r="128" spans="11:11" ht="15.75" customHeight="1" x14ac:dyDescent="0.25">
      <c r="K128" s="377"/>
    </row>
    <row r="129" spans="11:11" ht="15.75" customHeight="1" x14ac:dyDescent="0.25">
      <c r="K129" s="377"/>
    </row>
    <row r="130" spans="11:11" ht="15.75" customHeight="1" x14ac:dyDescent="0.25">
      <c r="K130" s="377"/>
    </row>
    <row r="131" spans="11:11" ht="15.75" customHeight="1" x14ac:dyDescent="0.25">
      <c r="K131" s="377"/>
    </row>
    <row r="132" spans="11:11" ht="15.75" customHeight="1" x14ac:dyDescent="0.25">
      <c r="K132" s="377"/>
    </row>
    <row r="133" spans="11:11" ht="15.75" customHeight="1" x14ac:dyDescent="0.25">
      <c r="K133" s="377"/>
    </row>
    <row r="134" spans="11:11" ht="15.75" customHeight="1" x14ac:dyDescent="0.25">
      <c r="K134" s="377"/>
    </row>
    <row r="135" spans="11:11" ht="15.75" customHeight="1" x14ac:dyDescent="0.25">
      <c r="K135" s="377"/>
    </row>
    <row r="136" spans="11:11" ht="15.75" customHeight="1" x14ac:dyDescent="0.25">
      <c r="K136" s="377"/>
    </row>
    <row r="137" spans="11:11" ht="15.75" customHeight="1" x14ac:dyDescent="0.25">
      <c r="K137" s="377"/>
    </row>
    <row r="138" spans="11:11" ht="15.75" customHeight="1" x14ac:dyDescent="0.25">
      <c r="K138" s="377"/>
    </row>
    <row r="139" spans="11:11" ht="15.75" customHeight="1" x14ac:dyDescent="0.25">
      <c r="K139" s="377"/>
    </row>
    <row r="140" spans="11:11" ht="15.75" customHeight="1" x14ac:dyDescent="0.25">
      <c r="K140" s="377"/>
    </row>
    <row r="141" spans="11:11" ht="15.75" customHeight="1" x14ac:dyDescent="0.25">
      <c r="K141" s="377"/>
    </row>
    <row r="142" spans="11:11" ht="15.75" customHeight="1" x14ac:dyDescent="0.25">
      <c r="K142" s="377"/>
    </row>
    <row r="143" spans="11:11" ht="15.75" customHeight="1" x14ac:dyDescent="0.25">
      <c r="K143" s="377"/>
    </row>
    <row r="144" spans="11:11" ht="15.75" customHeight="1" x14ac:dyDescent="0.25">
      <c r="K144" s="377"/>
    </row>
    <row r="145" spans="11:11" ht="15.75" customHeight="1" x14ac:dyDescent="0.25">
      <c r="K145" s="377"/>
    </row>
    <row r="146" spans="11:11" ht="15.75" customHeight="1" x14ac:dyDescent="0.25">
      <c r="K146" s="377"/>
    </row>
    <row r="147" spans="11:11" ht="15.75" customHeight="1" x14ac:dyDescent="0.25">
      <c r="K147" s="377"/>
    </row>
    <row r="148" spans="11:11" ht="15.75" customHeight="1" x14ac:dyDescent="0.25">
      <c r="K148" s="377"/>
    </row>
    <row r="149" spans="11:11" ht="15.75" customHeight="1" x14ac:dyDescent="0.25">
      <c r="K149" s="377"/>
    </row>
    <row r="150" spans="11:11" ht="15.75" customHeight="1" x14ac:dyDescent="0.25">
      <c r="K150" s="377"/>
    </row>
    <row r="151" spans="11:11" ht="15.75" customHeight="1" x14ac:dyDescent="0.25">
      <c r="K151" s="377"/>
    </row>
    <row r="152" spans="11:11" ht="15.75" customHeight="1" x14ac:dyDescent="0.25">
      <c r="K152" s="377"/>
    </row>
    <row r="153" spans="11:11" ht="15.75" customHeight="1" x14ac:dyDescent="0.25">
      <c r="K153" s="377"/>
    </row>
    <row r="154" spans="11:11" ht="15.75" customHeight="1" x14ac:dyDescent="0.25">
      <c r="K154" s="377"/>
    </row>
    <row r="155" spans="11:11" ht="15.75" customHeight="1" x14ac:dyDescent="0.25">
      <c r="K155" s="377"/>
    </row>
    <row r="156" spans="11:11" ht="15.75" customHeight="1" x14ac:dyDescent="0.25">
      <c r="K156" s="377"/>
    </row>
    <row r="157" spans="11:11" ht="15.75" customHeight="1" x14ac:dyDescent="0.25">
      <c r="K157" s="377"/>
    </row>
    <row r="158" spans="11:11" ht="15.75" customHeight="1" x14ac:dyDescent="0.25">
      <c r="K158" s="377"/>
    </row>
    <row r="159" spans="11:11" ht="15.75" customHeight="1" x14ac:dyDescent="0.25">
      <c r="K159" s="377"/>
    </row>
    <row r="160" spans="11:11" ht="15.75" customHeight="1" x14ac:dyDescent="0.25">
      <c r="K160" s="377"/>
    </row>
    <row r="161" spans="11:11" ht="15.75" customHeight="1" x14ac:dyDescent="0.25">
      <c r="K161" s="377"/>
    </row>
    <row r="162" spans="11:11" ht="15.75" customHeight="1" x14ac:dyDescent="0.25">
      <c r="K162" s="377"/>
    </row>
    <row r="163" spans="11:11" ht="15.75" customHeight="1" x14ac:dyDescent="0.25">
      <c r="K163" s="377"/>
    </row>
    <row r="164" spans="11:11" ht="15.75" customHeight="1" x14ac:dyDescent="0.25">
      <c r="K164" s="377"/>
    </row>
    <row r="165" spans="11:11" ht="15.75" customHeight="1" x14ac:dyDescent="0.25">
      <c r="K165" s="377"/>
    </row>
    <row r="166" spans="11:11" ht="15.75" customHeight="1" x14ac:dyDescent="0.25">
      <c r="K166" s="377"/>
    </row>
    <row r="167" spans="11:11" ht="15.75" customHeight="1" x14ac:dyDescent="0.25">
      <c r="K167" s="377"/>
    </row>
    <row r="168" spans="11:11" ht="15.75" customHeight="1" x14ac:dyDescent="0.25">
      <c r="K168" s="377"/>
    </row>
    <row r="169" spans="11:11" ht="15.75" customHeight="1" x14ac:dyDescent="0.25">
      <c r="K169" s="377"/>
    </row>
    <row r="170" spans="11:11" ht="15.75" customHeight="1" x14ac:dyDescent="0.25">
      <c r="K170" s="377"/>
    </row>
    <row r="171" spans="11:11" ht="15.75" customHeight="1" x14ac:dyDescent="0.25">
      <c r="K171" s="377"/>
    </row>
    <row r="172" spans="11:11" ht="15.75" customHeight="1" x14ac:dyDescent="0.25">
      <c r="K172" s="377"/>
    </row>
    <row r="173" spans="11:11" ht="15.75" customHeight="1" x14ac:dyDescent="0.25">
      <c r="K173" s="377"/>
    </row>
    <row r="174" spans="11:11" ht="15.75" customHeight="1" x14ac:dyDescent="0.25">
      <c r="K174" s="377"/>
    </row>
    <row r="175" spans="11:11" ht="15.75" customHeight="1" x14ac:dyDescent="0.25">
      <c r="K175" s="377"/>
    </row>
    <row r="176" spans="11:11" ht="15.75" customHeight="1" x14ac:dyDescent="0.25">
      <c r="K176" s="377"/>
    </row>
    <row r="177" spans="11:11" ht="15.75" customHeight="1" x14ac:dyDescent="0.25">
      <c r="K177" s="377"/>
    </row>
    <row r="178" spans="11:11" ht="15.75" customHeight="1" x14ac:dyDescent="0.25">
      <c r="K178" s="377"/>
    </row>
    <row r="179" spans="11:11" ht="15.75" customHeight="1" x14ac:dyDescent="0.25">
      <c r="K179" s="377"/>
    </row>
    <row r="180" spans="11:11" ht="15.75" customHeight="1" x14ac:dyDescent="0.25">
      <c r="K180" s="377"/>
    </row>
    <row r="181" spans="11:11" ht="15.75" customHeight="1" x14ac:dyDescent="0.25">
      <c r="K181" s="377"/>
    </row>
    <row r="182" spans="11:11" ht="15.75" customHeight="1" x14ac:dyDescent="0.25">
      <c r="K182" s="377"/>
    </row>
    <row r="183" spans="11:11" ht="15.75" customHeight="1" x14ac:dyDescent="0.25">
      <c r="K183" s="377"/>
    </row>
    <row r="184" spans="11:11" ht="15.75" customHeight="1" x14ac:dyDescent="0.25">
      <c r="K184" s="377"/>
    </row>
    <row r="185" spans="11:11" ht="15.75" customHeight="1" x14ac:dyDescent="0.25">
      <c r="K185" s="377"/>
    </row>
    <row r="186" spans="11:11" ht="15.75" customHeight="1" x14ac:dyDescent="0.25">
      <c r="K186" s="377"/>
    </row>
    <row r="187" spans="11:11" ht="15.75" customHeight="1" x14ac:dyDescent="0.25">
      <c r="K187" s="377"/>
    </row>
    <row r="188" spans="11:11" ht="15.75" customHeight="1" x14ac:dyDescent="0.25">
      <c r="K188" s="377"/>
    </row>
    <row r="189" spans="11:11" ht="15.75" customHeight="1" x14ac:dyDescent="0.25">
      <c r="K189" s="377"/>
    </row>
    <row r="190" spans="11:11" ht="15.75" customHeight="1" x14ac:dyDescent="0.25">
      <c r="K190" s="377"/>
    </row>
    <row r="191" spans="11:11" ht="15.75" customHeight="1" x14ac:dyDescent="0.25">
      <c r="K191" s="377"/>
    </row>
    <row r="192" spans="11:11" ht="15.75" customHeight="1" x14ac:dyDescent="0.25">
      <c r="K192" s="377"/>
    </row>
    <row r="193" spans="11:11" ht="15.75" customHeight="1" x14ac:dyDescent="0.25">
      <c r="K193" s="377"/>
    </row>
    <row r="194" spans="11:11" ht="15.75" customHeight="1" x14ac:dyDescent="0.25">
      <c r="K194" s="377"/>
    </row>
    <row r="195" spans="11:11" ht="15.75" customHeight="1" x14ac:dyDescent="0.25">
      <c r="K195" s="377"/>
    </row>
    <row r="196" spans="11:11" ht="15.75" customHeight="1" x14ac:dyDescent="0.25">
      <c r="K196" s="377"/>
    </row>
    <row r="197" spans="11:11" ht="15.75" customHeight="1" x14ac:dyDescent="0.25">
      <c r="K197" s="377"/>
    </row>
    <row r="198" spans="11:11" ht="15.75" customHeight="1" x14ac:dyDescent="0.25">
      <c r="K198" s="377"/>
    </row>
    <row r="199" spans="11:11" ht="15.75" customHeight="1" x14ac:dyDescent="0.25">
      <c r="K199" s="377"/>
    </row>
    <row r="200" spans="11:11" ht="15.75" customHeight="1" x14ac:dyDescent="0.25">
      <c r="K200" s="377"/>
    </row>
    <row r="201" spans="11:11" ht="15.75" customHeight="1" x14ac:dyDescent="0.25">
      <c r="K201" s="377"/>
    </row>
    <row r="202" spans="11:11" ht="15.75" customHeight="1" x14ac:dyDescent="0.25">
      <c r="K202" s="377"/>
    </row>
    <row r="203" spans="11:11" ht="15.75" customHeight="1" x14ac:dyDescent="0.25">
      <c r="K203" s="377"/>
    </row>
    <row r="204" spans="11:11" ht="15.75" customHeight="1" x14ac:dyDescent="0.25">
      <c r="K204" s="377"/>
    </row>
    <row r="205" spans="11:11" ht="15.75" customHeight="1" x14ac:dyDescent="0.25">
      <c r="K205" s="377"/>
    </row>
    <row r="206" spans="11:11" ht="15.75" customHeight="1" x14ac:dyDescent="0.25">
      <c r="K206" s="377"/>
    </row>
    <row r="207" spans="11:11" ht="15.75" customHeight="1" x14ac:dyDescent="0.25">
      <c r="K207" s="377"/>
    </row>
    <row r="208" spans="11:11" ht="15.75" customHeight="1" x14ac:dyDescent="0.25">
      <c r="K208" s="377"/>
    </row>
    <row r="209" spans="11:11" ht="15.75" customHeight="1" x14ac:dyDescent="0.25">
      <c r="K209" s="377"/>
    </row>
    <row r="210" spans="11:11" ht="15.75" customHeight="1" x14ac:dyDescent="0.25">
      <c r="K210" s="377"/>
    </row>
    <row r="211" spans="11:11" ht="15.75" customHeight="1" x14ac:dyDescent="0.25">
      <c r="K211" s="377"/>
    </row>
    <row r="212" spans="11:11" ht="15.75" customHeight="1" x14ac:dyDescent="0.25">
      <c r="K212" s="377"/>
    </row>
    <row r="213" spans="11:11" ht="15.75" customHeight="1" x14ac:dyDescent="0.25">
      <c r="K213" s="377"/>
    </row>
    <row r="214" spans="11:11" ht="15.75" customHeight="1" x14ac:dyDescent="0.25">
      <c r="K214" s="377"/>
    </row>
    <row r="215" spans="11:11" ht="15.75" customHeight="1" x14ac:dyDescent="0.25">
      <c r="K215" s="377"/>
    </row>
    <row r="216" spans="11:11" ht="15.75" customHeight="1" x14ac:dyDescent="0.25">
      <c r="K216" s="377"/>
    </row>
    <row r="217" spans="11:11" ht="15.75" customHeight="1" x14ac:dyDescent="0.25">
      <c r="K217" s="377"/>
    </row>
    <row r="218" spans="11:11" ht="15.75" customHeight="1" x14ac:dyDescent="0.25">
      <c r="K218" s="377"/>
    </row>
    <row r="219" spans="11:11" ht="15.75" customHeight="1" x14ac:dyDescent="0.25">
      <c r="K219" s="377"/>
    </row>
    <row r="220" spans="11:11" ht="15.75" customHeight="1" x14ac:dyDescent="0.25">
      <c r="K220" s="377"/>
    </row>
    <row r="221" spans="11:11" ht="15.75" customHeight="1" x14ac:dyDescent="0.25">
      <c r="K221" s="377"/>
    </row>
    <row r="222" spans="11:11" ht="15.75" customHeight="1" x14ac:dyDescent="0.25">
      <c r="K222" s="377"/>
    </row>
    <row r="223" spans="11:11" ht="15.75" customHeight="1" x14ac:dyDescent="0.25">
      <c r="K223" s="377"/>
    </row>
    <row r="224" spans="11:11" ht="15.75" customHeight="1" x14ac:dyDescent="0.25">
      <c r="K224" s="377"/>
    </row>
    <row r="225" spans="11:11" ht="15.75" customHeight="1" x14ac:dyDescent="0.25">
      <c r="K225" s="377"/>
    </row>
    <row r="226" spans="11:11" ht="15.75" customHeight="1" x14ac:dyDescent="0.25">
      <c r="K226" s="377"/>
    </row>
    <row r="227" spans="11:11" ht="15.75" customHeight="1" x14ac:dyDescent="0.25">
      <c r="K227" s="377"/>
    </row>
    <row r="228" spans="11:11" ht="15.75" customHeight="1" x14ac:dyDescent="0.25">
      <c r="K228" s="377"/>
    </row>
    <row r="229" spans="11:11" ht="15.75" customHeight="1" x14ac:dyDescent="0.25">
      <c r="K229" s="377"/>
    </row>
    <row r="230" spans="11:11" ht="15.75" customHeight="1" x14ac:dyDescent="0.25">
      <c r="K230" s="377"/>
    </row>
    <row r="231" spans="11:11" ht="15.75" customHeight="1" x14ac:dyDescent="0.25">
      <c r="K231" s="377"/>
    </row>
    <row r="232" spans="11:11" ht="15.75" customHeight="1" x14ac:dyDescent="0.25">
      <c r="K232" s="377"/>
    </row>
    <row r="233" spans="11:11" ht="15.75" customHeight="1" x14ac:dyDescent="0.25">
      <c r="K233" s="377"/>
    </row>
    <row r="234" spans="11:11" ht="15.75" customHeight="1" x14ac:dyDescent="0.25">
      <c r="K234" s="377"/>
    </row>
    <row r="235" spans="11:11" ht="15.75" customHeight="1" x14ac:dyDescent="0.25">
      <c r="K235" s="377"/>
    </row>
    <row r="236" spans="11:11" ht="15.75" customHeight="1" x14ac:dyDescent="0.25">
      <c r="K236" s="377"/>
    </row>
    <row r="237" spans="11:11" ht="15.75" customHeight="1" x14ac:dyDescent="0.25">
      <c r="K237" s="377"/>
    </row>
    <row r="238" spans="11:11" ht="15.75" customHeight="1" x14ac:dyDescent="0.25">
      <c r="K238" s="377"/>
    </row>
    <row r="239" spans="11:11" ht="15.75" customHeight="1" x14ac:dyDescent="0.25">
      <c r="K239" s="377"/>
    </row>
    <row r="240" spans="11:11" ht="15.75" customHeight="1" x14ac:dyDescent="0.25">
      <c r="K240" s="377"/>
    </row>
    <row r="241" spans="11:11" ht="15.75" customHeight="1" x14ac:dyDescent="0.25">
      <c r="K241" s="377"/>
    </row>
    <row r="242" spans="11:11" ht="15.75" customHeight="1" x14ac:dyDescent="0.25">
      <c r="K242" s="377"/>
    </row>
    <row r="243" spans="11:11" ht="15.75" customHeight="1" x14ac:dyDescent="0.25">
      <c r="K243" s="377"/>
    </row>
    <row r="244" spans="11:11" ht="15.75" customHeight="1" x14ac:dyDescent="0.25">
      <c r="K244" s="377"/>
    </row>
    <row r="245" spans="11:11" ht="15.75" customHeight="1" x14ac:dyDescent="0.25">
      <c r="K245" s="377"/>
    </row>
    <row r="246" spans="11:11" ht="15.75" customHeight="1" x14ac:dyDescent="0.25">
      <c r="K246" s="377"/>
    </row>
    <row r="247" spans="11:11" ht="15.75" customHeight="1" x14ac:dyDescent="0.25">
      <c r="K247" s="377"/>
    </row>
    <row r="248" spans="11:11" ht="15.75" customHeight="1" x14ac:dyDescent="0.25">
      <c r="K248" s="377"/>
    </row>
    <row r="249" spans="11:11" ht="15.75" customHeight="1" x14ac:dyDescent="0.25">
      <c r="K249" s="377"/>
    </row>
    <row r="250" spans="11:11" ht="15.75" customHeight="1" x14ac:dyDescent="0.25">
      <c r="K250" s="377"/>
    </row>
    <row r="251" spans="11:11" ht="15.75" customHeight="1" x14ac:dyDescent="0.25">
      <c r="K251" s="377"/>
    </row>
    <row r="252" spans="11:11" ht="15.75" customHeight="1" x14ac:dyDescent="0.25">
      <c r="K252" s="377"/>
    </row>
    <row r="253" spans="11:11" ht="15.75" customHeight="1" x14ac:dyDescent="0.2"/>
    <row r="254" spans="11:11" ht="15.75" customHeight="1" x14ac:dyDescent="0.2"/>
    <row r="255" spans="11:11" ht="15.75" customHeight="1" x14ac:dyDescent="0.2"/>
    <row r="256" spans="11:11"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 footer="0"/>
  <pageSetup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0"/>
  <sheetViews>
    <sheetView showGridLines="0" topLeftCell="B1" workbookViewId="0">
      <selection activeCell="K15" sqref="K15"/>
    </sheetView>
  </sheetViews>
  <sheetFormatPr baseColWidth="10" defaultColWidth="12.625" defaultRowHeight="15" customHeight="1" x14ac:dyDescent="0.2"/>
  <cols>
    <col min="1" max="1" width="48.125" bestFit="1" customWidth="1"/>
    <col min="2" max="2" width="16.625" customWidth="1"/>
    <col min="3" max="3" width="14.25" bestFit="1" customWidth="1"/>
    <col min="10" max="10" width="14.75" bestFit="1" customWidth="1"/>
    <col min="11" max="11" width="13.5" bestFit="1" customWidth="1"/>
  </cols>
  <sheetData>
    <row r="1" spans="1:11" ht="15.75" x14ac:dyDescent="0.25">
      <c r="A1" s="138"/>
      <c r="B1" s="208"/>
      <c r="C1" s="36"/>
      <c r="D1" s="36"/>
      <c r="E1" s="36"/>
      <c r="F1" s="36"/>
      <c r="G1" s="36"/>
      <c r="H1" s="36"/>
      <c r="I1" s="36"/>
      <c r="J1" s="36"/>
      <c r="K1" s="35"/>
    </row>
    <row r="2" spans="1:11" ht="14.45" customHeight="1" x14ac:dyDescent="0.25">
      <c r="A2" s="785" t="s">
        <v>105</v>
      </c>
      <c r="B2" s="40"/>
      <c r="C2" s="40"/>
      <c r="D2" s="40"/>
      <c r="E2" s="40"/>
      <c r="F2" s="40"/>
      <c r="G2" s="40"/>
      <c r="H2" s="40"/>
      <c r="I2" s="40"/>
      <c r="J2" s="40"/>
      <c r="K2" s="82" t="s">
        <v>106</v>
      </c>
    </row>
    <row r="3" spans="1:11" x14ac:dyDescent="0.25">
      <c r="A3" s="786" t="s">
        <v>107</v>
      </c>
      <c r="B3" s="40"/>
      <c r="C3" s="40"/>
      <c r="D3" s="40"/>
      <c r="E3" s="40"/>
      <c r="F3" s="40"/>
      <c r="G3" s="40"/>
      <c r="H3" s="40"/>
      <c r="I3" s="40"/>
      <c r="J3" s="40"/>
      <c r="K3" s="83"/>
    </row>
    <row r="4" spans="1:11" x14ac:dyDescent="0.25">
      <c r="A4" s="787" t="s">
        <v>3226</v>
      </c>
      <c r="B4" s="40"/>
      <c r="C4" s="40"/>
      <c r="D4" s="40"/>
      <c r="E4" s="40"/>
      <c r="F4" s="40"/>
      <c r="G4" s="40"/>
      <c r="H4" s="40"/>
      <c r="I4" s="40"/>
      <c r="J4" s="40"/>
      <c r="K4" s="83"/>
    </row>
    <row r="5" spans="1:11" x14ac:dyDescent="0.25">
      <c r="A5" s="140"/>
      <c r="B5" s="40"/>
      <c r="C5" s="40"/>
      <c r="D5" s="40"/>
      <c r="E5" s="40"/>
      <c r="F5" s="40"/>
      <c r="G5" s="40"/>
      <c r="H5" s="40"/>
      <c r="I5" s="40"/>
      <c r="J5" s="40"/>
      <c r="K5" s="83"/>
    </row>
    <row r="6" spans="1:11" ht="15" customHeight="1" x14ac:dyDescent="0.3">
      <c r="A6" s="511"/>
      <c r="B6" s="40"/>
      <c r="C6" s="40"/>
      <c r="D6" s="40"/>
      <c r="E6" s="40"/>
      <c r="F6" s="40"/>
      <c r="G6" s="40"/>
      <c r="H6" s="40"/>
      <c r="I6" s="40"/>
      <c r="J6" s="40"/>
      <c r="K6" s="83"/>
    </row>
    <row r="7" spans="1:11" x14ac:dyDescent="0.25">
      <c r="A7" s="47" t="s">
        <v>108</v>
      </c>
      <c r="B7" s="48" t="s">
        <v>109</v>
      </c>
      <c r="C7" s="48" t="s">
        <v>110</v>
      </c>
      <c r="D7" s="48"/>
      <c r="E7" s="48" t="s">
        <v>111</v>
      </c>
      <c r="F7" s="48"/>
      <c r="G7" s="48" t="s">
        <v>112</v>
      </c>
      <c r="H7" s="951" t="s">
        <v>113</v>
      </c>
      <c r="I7" s="952"/>
      <c r="J7" s="48" t="s">
        <v>114</v>
      </c>
      <c r="K7" s="48" t="s">
        <v>115</v>
      </c>
    </row>
    <row r="8" spans="1:11" ht="15" customHeight="1" x14ac:dyDescent="0.2">
      <c r="A8" s="957" t="s">
        <v>116</v>
      </c>
      <c r="B8" s="948" t="s">
        <v>117</v>
      </c>
      <c r="C8" s="948" t="s">
        <v>118</v>
      </c>
      <c r="D8" s="948" t="s">
        <v>119</v>
      </c>
      <c r="E8" s="949" t="s">
        <v>120</v>
      </c>
      <c r="F8" s="950"/>
      <c r="G8" s="948" t="s">
        <v>121</v>
      </c>
      <c r="H8" s="949" t="s">
        <v>122</v>
      </c>
      <c r="I8" s="950"/>
      <c r="J8" s="948" t="s">
        <v>123</v>
      </c>
      <c r="K8" s="991" t="s">
        <v>124</v>
      </c>
    </row>
    <row r="9" spans="1:11" ht="15" customHeight="1" x14ac:dyDescent="0.2">
      <c r="A9" s="946"/>
      <c r="B9" s="946"/>
      <c r="C9" s="946"/>
      <c r="D9" s="946"/>
      <c r="E9" s="51" t="s">
        <v>125</v>
      </c>
      <c r="F9" s="51" t="s">
        <v>126</v>
      </c>
      <c r="G9" s="946"/>
      <c r="H9" s="51" t="s">
        <v>125</v>
      </c>
      <c r="I9" s="51"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SUM(K13:K18)</f>
        <v>16776606.02</v>
      </c>
    </row>
    <row r="13" spans="1:11" x14ac:dyDescent="0.25">
      <c r="A13" s="57" t="s">
        <v>2160</v>
      </c>
      <c r="B13" s="58" t="s">
        <v>2161</v>
      </c>
      <c r="C13" s="58" t="s">
        <v>975</v>
      </c>
      <c r="D13" s="59" t="s">
        <v>2162</v>
      </c>
      <c r="E13" s="59"/>
      <c r="F13" s="59"/>
      <c r="G13" s="58"/>
      <c r="H13" s="58"/>
      <c r="I13" s="58"/>
      <c r="J13" s="58" t="s">
        <v>2163</v>
      </c>
      <c r="K13" s="85">
        <v>4072590.63</v>
      </c>
    </row>
    <row r="14" spans="1:11" x14ac:dyDescent="0.25">
      <c r="A14" s="57" t="s">
        <v>2164</v>
      </c>
      <c r="B14" s="58" t="s">
        <v>2161</v>
      </c>
      <c r="C14" s="58" t="s">
        <v>975</v>
      </c>
      <c r="D14" s="59">
        <v>0.22</v>
      </c>
      <c r="E14" s="59"/>
      <c r="F14" s="59"/>
      <c r="G14" s="58"/>
      <c r="H14" s="58"/>
      <c r="I14" s="58"/>
      <c r="J14" s="58" t="s">
        <v>2165</v>
      </c>
      <c r="K14" s="85">
        <v>6588365.8499999996</v>
      </c>
    </row>
    <row r="15" spans="1:11" x14ac:dyDescent="0.25">
      <c r="A15" s="57" t="s">
        <v>2166</v>
      </c>
      <c r="B15" s="58" t="s">
        <v>2167</v>
      </c>
      <c r="C15" s="58" t="s">
        <v>2168</v>
      </c>
      <c r="D15" s="59"/>
      <c r="E15" s="59"/>
      <c r="F15" s="59"/>
      <c r="G15" s="58" t="s">
        <v>2169</v>
      </c>
      <c r="H15" s="58"/>
      <c r="I15" s="58"/>
      <c r="J15" s="58" t="s">
        <v>2170</v>
      </c>
      <c r="K15" s="85">
        <v>556468.59</v>
      </c>
    </row>
    <row r="16" spans="1:11" x14ac:dyDescent="0.25">
      <c r="A16" s="57" t="s">
        <v>2171</v>
      </c>
      <c r="B16" s="58" t="s">
        <v>2172</v>
      </c>
      <c r="C16" s="58" t="s">
        <v>131</v>
      </c>
      <c r="D16" s="59"/>
      <c r="E16" s="59"/>
      <c r="F16" s="59"/>
      <c r="G16" s="58"/>
      <c r="H16" s="58"/>
      <c r="I16" s="58"/>
      <c r="J16" s="58" t="s">
        <v>2173</v>
      </c>
      <c r="K16" s="85">
        <v>231882.56</v>
      </c>
    </row>
    <row r="17" spans="1:11" x14ac:dyDescent="0.25">
      <c r="A17" s="57" t="s">
        <v>2174</v>
      </c>
      <c r="B17" s="58"/>
      <c r="C17" s="58"/>
      <c r="D17" s="59"/>
      <c r="E17" s="59"/>
      <c r="F17" s="59"/>
      <c r="G17" s="58"/>
      <c r="H17" s="58"/>
      <c r="I17" s="58"/>
      <c r="J17" s="58"/>
      <c r="K17" s="85">
        <v>5327298.3899999997</v>
      </c>
    </row>
    <row r="18" spans="1:11" x14ac:dyDescent="0.25">
      <c r="A18" s="57"/>
      <c r="B18" s="58"/>
      <c r="C18" s="58"/>
      <c r="D18" s="59"/>
      <c r="E18" s="59"/>
      <c r="F18" s="59"/>
      <c r="G18" s="58"/>
      <c r="H18" s="58"/>
      <c r="I18" s="58"/>
      <c r="J18" s="58"/>
      <c r="K18" s="85"/>
    </row>
    <row r="19" spans="1:11" x14ac:dyDescent="0.25">
      <c r="A19" s="53" t="s">
        <v>135</v>
      </c>
      <c r="B19" s="54"/>
      <c r="C19" s="54"/>
      <c r="D19" s="62"/>
      <c r="E19" s="62"/>
      <c r="F19" s="62"/>
      <c r="G19" s="54"/>
      <c r="H19" s="54"/>
      <c r="I19" s="54"/>
      <c r="J19" s="54"/>
      <c r="K19" s="84">
        <f>SUM(K20:K21)</f>
        <v>13640.59</v>
      </c>
    </row>
    <row r="20" spans="1:11" x14ac:dyDescent="0.25">
      <c r="A20" s="57" t="s">
        <v>2175</v>
      </c>
      <c r="B20" s="58" t="s">
        <v>2172</v>
      </c>
      <c r="C20" s="58" t="s">
        <v>2176</v>
      </c>
      <c r="D20" s="59"/>
      <c r="E20" s="59"/>
      <c r="F20" s="59"/>
      <c r="G20" s="63"/>
      <c r="H20" s="63"/>
      <c r="I20" s="63"/>
      <c r="J20" s="58" t="s">
        <v>2177</v>
      </c>
      <c r="K20" s="110">
        <v>13640.59</v>
      </c>
    </row>
    <row r="21" spans="1:11" x14ac:dyDescent="0.25">
      <c r="A21" s="57"/>
      <c r="B21" s="63"/>
      <c r="C21" s="63"/>
      <c r="D21" s="59"/>
      <c r="E21" s="59"/>
      <c r="F21" s="59"/>
      <c r="G21" s="63"/>
      <c r="H21" s="63"/>
      <c r="I21" s="63"/>
      <c r="J21" s="63"/>
      <c r="K21" s="92"/>
    </row>
    <row r="22" spans="1:11" x14ac:dyDescent="0.25">
      <c r="A22" s="53" t="s">
        <v>141</v>
      </c>
      <c r="B22" s="54"/>
      <c r="C22" s="54"/>
      <c r="D22" s="62"/>
      <c r="E22" s="62"/>
      <c r="F22" s="62"/>
      <c r="G22" s="54"/>
      <c r="H22" s="54"/>
      <c r="I22" s="54"/>
      <c r="J22" s="54"/>
      <c r="K22" s="84">
        <f>SUM(K23:K26)</f>
        <v>633746.97</v>
      </c>
    </row>
    <row r="23" spans="1:11" x14ac:dyDescent="0.25">
      <c r="A23" s="57" t="s">
        <v>408</v>
      </c>
      <c r="B23" s="58" t="s">
        <v>2172</v>
      </c>
      <c r="C23" s="58" t="s">
        <v>1778</v>
      </c>
      <c r="D23" s="59"/>
      <c r="E23" s="59"/>
      <c r="F23" s="59"/>
      <c r="G23" s="58"/>
      <c r="H23" s="58"/>
      <c r="I23" s="58"/>
      <c r="J23" s="58" t="s">
        <v>2178</v>
      </c>
      <c r="K23" s="85">
        <v>477949.99</v>
      </c>
    </row>
    <row r="24" spans="1:11" x14ac:dyDescent="0.25">
      <c r="A24" s="57" t="s">
        <v>1336</v>
      </c>
      <c r="B24" s="58" t="s">
        <v>2172</v>
      </c>
      <c r="C24" s="58" t="s">
        <v>383</v>
      </c>
      <c r="D24" s="59"/>
      <c r="E24" s="59"/>
      <c r="F24" s="59"/>
      <c r="G24" s="58"/>
      <c r="H24" s="58"/>
      <c r="I24" s="58"/>
      <c r="J24" s="58" t="s">
        <v>2179</v>
      </c>
      <c r="K24" s="85">
        <v>53000</v>
      </c>
    </row>
    <row r="25" spans="1:11" x14ac:dyDescent="0.25">
      <c r="A25" s="57" t="s">
        <v>333</v>
      </c>
      <c r="B25" s="58" t="s">
        <v>2180</v>
      </c>
      <c r="C25" s="58" t="s">
        <v>2181</v>
      </c>
      <c r="D25" s="59"/>
      <c r="E25" s="59"/>
      <c r="F25" s="59"/>
      <c r="G25" s="58"/>
      <c r="H25" s="58"/>
      <c r="I25" s="58"/>
      <c r="J25" s="58" t="s">
        <v>2182</v>
      </c>
      <c r="K25" s="85">
        <v>102796.98</v>
      </c>
    </row>
    <row r="26" spans="1:11" x14ac:dyDescent="0.25">
      <c r="A26" s="57"/>
      <c r="B26" s="58"/>
      <c r="C26" s="58"/>
      <c r="D26" s="59"/>
      <c r="E26" s="59"/>
      <c r="F26" s="59"/>
      <c r="G26" s="58"/>
      <c r="H26" s="58"/>
      <c r="I26" s="58"/>
      <c r="J26" s="58"/>
      <c r="K26" s="85"/>
    </row>
    <row r="27" spans="1:11" x14ac:dyDescent="0.25">
      <c r="A27" s="53" t="s">
        <v>158</v>
      </c>
      <c r="B27" s="54"/>
      <c r="C27" s="54"/>
      <c r="D27" s="62"/>
      <c r="E27" s="62"/>
      <c r="F27" s="62"/>
      <c r="G27" s="54"/>
      <c r="H27" s="54"/>
      <c r="I27" s="54"/>
      <c r="J27" s="54"/>
      <c r="K27" s="84">
        <f>SUM(K28)</f>
        <v>0</v>
      </c>
    </row>
    <row r="28" spans="1:11" x14ac:dyDescent="0.25">
      <c r="A28" s="57"/>
      <c r="B28" s="58"/>
      <c r="C28" s="58"/>
      <c r="D28" s="59"/>
      <c r="E28" s="59"/>
      <c r="F28" s="59"/>
      <c r="G28" s="58"/>
      <c r="H28" s="58"/>
      <c r="I28" s="58"/>
      <c r="J28" s="58"/>
      <c r="K28" s="85"/>
    </row>
    <row r="29" spans="1:11" x14ac:dyDescent="0.25">
      <c r="A29" s="53" t="s">
        <v>163</v>
      </c>
      <c r="B29" s="54"/>
      <c r="C29" s="54"/>
      <c r="D29" s="62"/>
      <c r="E29" s="62"/>
      <c r="F29" s="62"/>
      <c r="G29" s="54"/>
      <c r="H29" s="54"/>
      <c r="I29" s="54"/>
      <c r="J29" s="54"/>
      <c r="K29" s="84">
        <f>SUM(K30:K31)</f>
        <v>65868</v>
      </c>
    </row>
    <row r="30" spans="1:11" x14ac:dyDescent="0.25">
      <c r="A30" s="57" t="s">
        <v>2183</v>
      </c>
      <c r="B30" s="58" t="s">
        <v>2184</v>
      </c>
      <c r="C30" s="58" t="s">
        <v>1778</v>
      </c>
      <c r="D30" s="59"/>
      <c r="E30" s="59"/>
      <c r="F30" s="59"/>
      <c r="G30" s="58"/>
      <c r="H30" s="58"/>
      <c r="I30" s="58"/>
      <c r="J30" s="58" t="s">
        <v>2185</v>
      </c>
      <c r="K30" s="85">
        <v>65868</v>
      </c>
    </row>
    <row r="31" spans="1:11" x14ac:dyDescent="0.25">
      <c r="A31" s="57"/>
      <c r="B31" s="58"/>
      <c r="C31" s="58"/>
      <c r="D31" s="59"/>
      <c r="E31" s="59"/>
      <c r="F31" s="59"/>
      <c r="G31" s="58"/>
      <c r="H31" s="58"/>
      <c r="I31" s="58"/>
      <c r="J31" s="58"/>
      <c r="K31" s="85"/>
    </row>
    <row r="32" spans="1:11" x14ac:dyDescent="0.25">
      <c r="A32" s="53" t="s">
        <v>164</v>
      </c>
      <c r="B32" s="54"/>
      <c r="C32" s="54"/>
      <c r="D32" s="62"/>
      <c r="E32" s="62"/>
      <c r="F32" s="62"/>
      <c r="G32" s="54"/>
      <c r="H32" s="54"/>
      <c r="I32" s="54"/>
      <c r="J32" s="54"/>
      <c r="K32" s="84">
        <f>SUM(K33)</f>
        <v>22500</v>
      </c>
    </row>
    <row r="33" spans="1:11" x14ac:dyDescent="0.25">
      <c r="A33" s="57" t="s">
        <v>2186</v>
      </c>
      <c r="B33" s="58" t="s">
        <v>2172</v>
      </c>
      <c r="C33" s="58" t="s">
        <v>2187</v>
      </c>
      <c r="D33" s="59"/>
      <c r="E33" s="59"/>
      <c r="F33" s="59"/>
      <c r="G33" s="63"/>
      <c r="H33" s="63"/>
      <c r="I33" s="63"/>
      <c r="J33" s="58" t="s">
        <v>2188</v>
      </c>
      <c r="K33" s="110">
        <v>22500</v>
      </c>
    </row>
    <row r="34" spans="1:11" x14ac:dyDescent="0.25">
      <c r="A34" s="53" t="s">
        <v>165</v>
      </c>
      <c r="B34" s="54"/>
      <c r="C34" s="54"/>
      <c r="D34" s="62"/>
      <c r="E34" s="62"/>
      <c r="F34" s="62"/>
      <c r="G34" s="54"/>
      <c r="H34" s="54"/>
      <c r="I34" s="54"/>
      <c r="J34" s="54"/>
      <c r="K34" s="84">
        <f>SUM(K35)</f>
        <v>0</v>
      </c>
    </row>
    <row r="35" spans="1:11" x14ac:dyDescent="0.25">
      <c r="A35" s="57" t="s">
        <v>2189</v>
      </c>
      <c r="B35" s="58"/>
      <c r="C35" s="58"/>
      <c r="D35" s="59"/>
      <c r="E35" s="59"/>
      <c r="F35" s="59"/>
      <c r="G35" s="58"/>
      <c r="H35" s="58"/>
      <c r="I35" s="58"/>
      <c r="J35" s="58"/>
      <c r="K35" s="85"/>
    </row>
    <row r="36" spans="1:11" x14ac:dyDescent="0.25">
      <c r="A36" s="510" t="s">
        <v>168</v>
      </c>
      <c r="B36" s="452"/>
      <c r="C36" s="452"/>
      <c r="D36" s="247"/>
      <c r="E36" s="247"/>
      <c r="F36" s="247"/>
      <c r="G36" s="452"/>
      <c r="H36" s="452"/>
      <c r="I36" s="452"/>
      <c r="J36" s="452"/>
      <c r="K36" s="248">
        <f>+K10+K12+K19+K22+K27+K29+K32+K34</f>
        <v>17512361.579999998</v>
      </c>
    </row>
    <row r="37" spans="1:11" x14ac:dyDescent="0.25">
      <c r="B37" s="79"/>
      <c r="C37" s="79"/>
      <c r="D37" s="79"/>
      <c r="E37" s="79"/>
      <c r="F37" s="79"/>
      <c r="G37" s="79"/>
      <c r="H37" s="79"/>
      <c r="I37" s="79"/>
      <c r="J37" s="79"/>
    </row>
    <row r="38" spans="1:11" x14ac:dyDescent="0.25">
      <c r="B38" s="79"/>
      <c r="C38" s="79"/>
      <c r="D38" s="79"/>
      <c r="E38" s="79"/>
      <c r="F38" s="79"/>
      <c r="G38" s="79"/>
      <c r="H38" s="79"/>
      <c r="I38" s="79"/>
      <c r="J38" s="79"/>
    </row>
    <row r="39" spans="1:11" x14ac:dyDescent="0.25">
      <c r="B39" s="79"/>
      <c r="C39" s="79"/>
      <c r="D39" s="79"/>
      <c r="E39" s="79"/>
      <c r="F39" s="79"/>
      <c r="G39" s="79"/>
      <c r="H39" s="79"/>
      <c r="I39" s="79"/>
      <c r="J39" s="79"/>
    </row>
    <row r="40" spans="1:11" x14ac:dyDescent="0.25">
      <c r="B40" s="79"/>
      <c r="C40" s="79"/>
      <c r="D40" s="79"/>
      <c r="E40" s="79"/>
      <c r="F40" s="79"/>
      <c r="G40" s="79"/>
      <c r="H40" s="79"/>
      <c r="I40" s="79"/>
      <c r="J40" s="79"/>
    </row>
    <row r="41" spans="1:11" x14ac:dyDescent="0.25">
      <c r="B41" s="79"/>
      <c r="C41" s="79"/>
      <c r="D41" s="79"/>
      <c r="E41" s="79"/>
      <c r="F41" s="79"/>
      <c r="G41" s="79"/>
      <c r="H41" s="79"/>
      <c r="I41" s="79"/>
      <c r="J41" s="79"/>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L1000"/>
  <sheetViews>
    <sheetView showGridLines="0" topLeftCell="B4" workbookViewId="0">
      <selection activeCell="K15" sqref="K15"/>
    </sheetView>
  </sheetViews>
  <sheetFormatPr baseColWidth="10" defaultColWidth="12.625" defaultRowHeight="15" customHeight="1" x14ac:dyDescent="0.2"/>
  <cols>
    <col min="1" max="1" width="56.5" bestFit="1" customWidth="1"/>
    <col min="2" max="2" width="15.25" style="736" bestFit="1" customWidth="1"/>
    <col min="3" max="3" width="11.5" style="736" bestFit="1" customWidth="1"/>
    <col min="4" max="6" width="12.625" style="736" customWidth="1"/>
    <col min="7" max="9" width="12.625" style="879"/>
    <col min="10" max="10" width="11.375" style="736" customWidth="1"/>
    <col min="11" max="11" width="13.75" customWidth="1"/>
  </cols>
  <sheetData>
    <row r="1" spans="1:12" ht="15.75" x14ac:dyDescent="0.25">
      <c r="A1" s="189"/>
      <c r="B1" s="803"/>
      <c r="C1" s="250"/>
      <c r="D1" s="250"/>
      <c r="E1" s="250"/>
      <c r="F1" s="250"/>
      <c r="G1" s="870"/>
      <c r="H1" s="870"/>
      <c r="I1" s="870"/>
      <c r="J1" s="250"/>
      <c r="K1" s="512"/>
    </row>
    <row r="2" spans="1:12" x14ac:dyDescent="0.25">
      <c r="A2" s="501" t="s">
        <v>105</v>
      </c>
      <c r="B2" s="544"/>
      <c r="C2" s="544"/>
      <c r="D2" s="544"/>
      <c r="E2" s="544"/>
      <c r="F2" s="544"/>
      <c r="G2" s="871"/>
      <c r="H2" s="871"/>
      <c r="I2" s="871"/>
      <c r="J2" s="544"/>
      <c r="K2" s="513" t="s">
        <v>106</v>
      </c>
    </row>
    <row r="3" spans="1:12" x14ac:dyDescent="0.25">
      <c r="A3" s="502" t="s">
        <v>107</v>
      </c>
      <c r="B3" s="544"/>
      <c r="C3" s="544"/>
      <c r="D3" s="544"/>
      <c r="E3" s="544"/>
      <c r="F3" s="544"/>
      <c r="G3" s="871"/>
      <c r="H3" s="871"/>
      <c r="I3" s="871"/>
      <c r="J3" s="544"/>
      <c r="K3" s="514"/>
    </row>
    <row r="4" spans="1:12" x14ac:dyDescent="0.25">
      <c r="A4" s="784" t="s">
        <v>3227</v>
      </c>
      <c r="B4" s="544"/>
      <c r="C4" s="544"/>
      <c r="D4" s="544"/>
      <c r="E4" s="544"/>
      <c r="F4" s="544"/>
      <c r="G4" s="871"/>
      <c r="H4" s="871"/>
      <c r="I4" s="871"/>
      <c r="J4" s="544"/>
      <c r="K4" s="514"/>
    </row>
    <row r="5" spans="1:12" x14ac:dyDescent="0.25">
      <c r="A5" s="196"/>
      <c r="B5" s="544"/>
      <c r="C5" s="544"/>
      <c r="D5" s="544"/>
      <c r="E5" s="544"/>
      <c r="F5" s="544"/>
      <c r="G5" s="871"/>
      <c r="H5" s="871"/>
      <c r="I5" s="871"/>
      <c r="J5" s="544"/>
      <c r="K5" s="514"/>
    </row>
    <row r="6" spans="1:12" ht="17.25" x14ac:dyDescent="0.3">
      <c r="A6" s="515"/>
      <c r="B6" s="250"/>
      <c r="C6" s="250"/>
      <c r="D6" s="250"/>
      <c r="E6" s="544"/>
      <c r="F6" s="544"/>
      <c r="G6" s="871"/>
      <c r="H6" s="871"/>
      <c r="I6" s="871"/>
      <c r="J6" s="544"/>
      <c r="K6" s="514"/>
    </row>
    <row r="7" spans="1:12" x14ac:dyDescent="0.25">
      <c r="A7" s="99">
        <v>-1</v>
      </c>
      <c r="B7" s="578" t="s">
        <v>109</v>
      </c>
      <c r="C7" s="578" t="s">
        <v>110</v>
      </c>
      <c r="D7" s="578"/>
      <c r="E7" s="986" t="s">
        <v>111</v>
      </c>
      <c r="F7" s="973"/>
      <c r="G7" s="872" t="s">
        <v>112</v>
      </c>
      <c r="H7" s="1047" t="s">
        <v>113</v>
      </c>
      <c r="I7" s="1048"/>
      <c r="J7" s="578" t="s">
        <v>114</v>
      </c>
      <c r="K7" s="516" t="s">
        <v>115</v>
      </c>
    </row>
    <row r="8" spans="1:12" ht="14.25" x14ac:dyDescent="0.2">
      <c r="A8" s="1041" t="s">
        <v>116</v>
      </c>
      <c r="B8" s="1043" t="s">
        <v>117</v>
      </c>
      <c r="C8" s="1043" t="s">
        <v>118</v>
      </c>
      <c r="D8" s="1043" t="s">
        <v>119</v>
      </c>
      <c r="E8" s="1045" t="s">
        <v>120</v>
      </c>
      <c r="F8" s="1046"/>
      <c r="G8" s="1052" t="s">
        <v>121</v>
      </c>
      <c r="H8" s="1049" t="s">
        <v>122</v>
      </c>
      <c r="I8" s="1050"/>
      <c r="J8" s="1043" t="s">
        <v>123</v>
      </c>
      <c r="K8" s="1051" t="s">
        <v>124</v>
      </c>
    </row>
    <row r="9" spans="1:12" ht="14.25" x14ac:dyDescent="0.2">
      <c r="A9" s="1042"/>
      <c r="B9" s="1044"/>
      <c r="C9" s="1044"/>
      <c r="D9" s="1044"/>
      <c r="E9" s="517" t="s">
        <v>125</v>
      </c>
      <c r="F9" s="517" t="s">
        <v>126</v>
      </c>
      <c r="G9" s="1053"/>
      <c r="H9" s="873" t="s">
        <v>125</v>
      </c>
      <c r="I9" s="873" t="s">
        <v>126</v>
      </c>
      <c r="J9" s="1044"/>
      <c r="K9" s="1042"/>
    </row>
    <row r="10" spans="1:12" x14ac:dyDescent="0.25">
      <c r="A10" s="519" t="s">
        <v>296</v>
      </c>
      <c r="B10" s="549"/>
      <c r="C10" s="549"/>
      <c r="D10" s="549"/>
      <c r="E10" s="549"/>
      <c r="F10" s="549"/>
      <c r="G10" s="874"/>
      <c r="H10" s="874"/>
      <c r="I10" s="874"/>
      <c r="J10" s="549"/>
      <c r="K10" s="520" t="s">
        <v>297</v>
      </c>
    </row>
    <row r="11" spans="1:12" x14ac:dyDescent="0.25">
      <c r="A11" s="198"/>
      <c r="B11" s="445"/>
      <c r="C11" s="445"/>
      <c r="D11" s="445"/>
      <c r="E11" s="445"/>
      <c r="F11" s="445"/>
      <c r="G11" s="875"/>
      <c r="H11" s="875"/>
      <c r="I11" s="875"/>
      <c r="J11" s="445"/>
      <c r="K11" s="521"/>
    </row>
    <row r="12" spans="1:12" x14ac:dyDescent="0.25">
      <c r="A12" s="104" t="s">
        <v>298</v>
      </c>
      <c r="B12" s="549"/>
      <c r="C12" s="549"/>
      <c r="D12" s="549"/>
      <c r="E12" s="549"/>
      <c r="F12" s="549"/>
      <c r="G12" s="874"/>
      <c r="H12" s="874"/>
      <c r="I12" s="874"/>
      <c r="J12" s="549"/>
      <c r="K12" s="520" t="s">
        <v>2190</v>
      </c>
      <c r="L12" s="522"/>
    </row>
    <row r="13" spans="1:12" x14ac:dyDescent="0.25">
      <c r="A13" s="749" t="s">
        <v>2191</v>
      </c>
      <c r="B13" s="755" t="s">
        <v>2192</v>
      </c>
      <c r="C13" s="755" t="s">
        <v>212</v>
      </c>
      <c r="D13" s="755">
        <v>1.5</v>
      </c>
      <c r="E13" s="755"/>
      <c r="F13" s="755"/>
      <c r="G13" s="876"/>
      <c r="H13" s="876">
        <v>1.5</v>
      </c>
      <c r="I13" s="876">
        <v>2.2000000000000002</v>
      </c>
      <c r="J13" s="445" t="s">
        <v>2193</v>
      </c>
      <c r="K13" s="521" t="s">
        <v>2194</v>
      </c>
    </row>
    <row r="14" spans="1:12" x14ac:dyDescent="0.25">
      <c r="A14" s="749" t="s">
        <v>692</v>
      </c>
      <c r="B14" s="755"/>
      <c r="C14" s="755" t="s">
        <v>212</v>
      </c>
      <c r="D14" s="755"/>
      <c r="E14" s="755"/>
      <c r="F14" s="755"/>
      <c r="G14" s="876"/>
      <c r="H14" s="876"/>
      <c r="I14" s="876"/>
      <c r="J14" s="445" t="s">
        <v>2193</v>
      </c>
      <c r="K14" s="521" t="s">
        <v>2195</v>
      </c>
    </row>
    <row r="15" spans="1:12" x14ac:dyDescent="0.25">
      <c r="A15" s="749" t="s">
        <v>169</v>
      </c>
      <c r="B15" s="755" t="s">
        <v>469</v>
      </c>
      <c r="C15" s="755" t="s">
        <v>131</v>
      </c>
      <c r="D15" s="755"/>
      <c r="E15" s="755"/>
      <c r="F15" s="755"/>
      <c r="G15" s="876"/>
      <c r="H15" s="876">
        <v>0.1</v>
      </c>
      <c r="I15" s="876">
        <v>0.6</v>
      </c>
      <c r="J15" s="445" t="s">
        <v>2193</v>
      </c>
      <c r="K15" s="521" t="s">
        <v>2196</v>
      </c>
    </row>
    <row r="16" spans="1:12" x14ac:dyDescent="0.25">
      <c r="A16" s="749" t="s">
        <v>606</v>
      </c>
      <c r="B16" s="755" t="s">
        <v>2197</v>
      </c>
      <c r="C16" s="755" t="s">
        <v>131</v>
      </c>
      <c r="D16" s="755"/>
      <c r="E16" s="755"/>
      <c r="F16" s="755"/>
      <c r="G16" s="876"/>
      <c r="H16" s="876">
        <v>0.215</v>
      </c>
      <c r="I16" s="876">
        <v>0.48749999999999999</v>
      </c>
      <c r="J16" s="445" t="s">
        <v>2193</v>
      </c>
      <c r="K16" s="521" t="s">
        <v>2198</v>
      </c>
    </row>
    <row r="17" spans="1:11" x14ac:dyDescent="0.25">
      <c r="A17" s="749" t="s">
        <v>241</v>
      </c>
      <c r="B17" s="755"/>
      <c r="C17" s="755" t="s">
        <v>383</v>
      </c>
      <c r="D17" s="755"/>
      <c r="E17" s="755"/>
      <c r="F17" s="755"/>
      <c r="G17" s="876"/>
      <c r="H17" s="876">
        <v>450</v>
      </c>
      <c r="I17" s="876">
        <v>2068</v>
      </c>
      <c r="J17" s="445" t="s">
        <v>2193</v>
      </c>
      <c r="K17" s="521" t="s">
        <v>2199</v>
      </c>
    </row>
    <row r="18" spans="1:11" x14ac:dyDescent="0.25">
      <c r="A18" s="749" t="s">
        <v>237</v>
      </c>
      <c r="B18" s="755" t="s">
        <v>2200</v>
      </c>
      <c r="C18" s="755"/>
      <c r="D18" s="755"/>
      <c r="E18" s="755"/>
      <c r="F18" s="755"/>
      <c r="G18" s="876"/>
      <c r="H18" s="876">
        <v>95.2</v>
      </c>
      <c r="I18" s="876">
        <v>1071</v>
      </c>
      <c r="J18" s="445" t="s">
        <v>2193</v>
      </c>
      <c r="K18" s="521" t="s">
        <v>2201</v>
      </c>
    </row>
    <row r="19" spans="1:11" x14ac:dyDescent="0.25">
      <c r="A19" s="749" t="s">
        <v>2202</v>
      </c>
      <c r="B19" s="755" t="s">
        <v>2203</v>
      </c>
      <c r="C19" s="755" t="s">
        <v>212</v>
      </c>
      <c r="D19" s="755"/>
      <c r="E19" s="755"/>
      <c r="F19" s="755"/>
      <c r="G19" s="876"/>
      <c r="H19" s="876"/>
      <c r="I19" s="876"/>
      <c r="J19" s="445" t="s">
        <v>2193</v>
      </c>
      <c r="K19" s="521" t="s">
        <v>2204</v>
      </c>
    </row>
    <row r="20" spans="1:11" x14ac:dyDescent="0.25">
      <c r="A20" s="749" t="s">
        <v>2205</v>
      </c>
      <c r="B20" s="755" t="s">
        <v>2200</v>
      </c>
      <c r="C20" s="755"/>
      <c r="D20" s="755"/>
      <c r="E20" s="755"/>
      <c r="F20" s="755"/>
      <c r="G20" s="876"/>
      <c r="H20" s="876">
        <v>189</v>
      </c>
      <c r="I20" s="876">
        <v>347.2</v>
      </c>
      <c r="J20" s="445" t="s">
        <v>2193</v>
      </c>
      <c r="K20" s="521" t="s">
        <v>2206</v>
      </c>
    </row>
    <row r="21" spans="1:11" ht="15.75" customHeight="1" x14ac:dyDescent="0.25">
      <c r="A21" s="749" t="s">
        <v>2207</v>
      </c>
      <c r="B21" s="755" t="s">
        <v>2208</v>
      </c>
      <c r="C21" s="755"/>
      <c r="D21" s="755"/>
      <c r="E21" s="755"/>
      <c r="F21" s="755"/>
      <c r="G21" s="876"/>
      <c r="H21" s="876"/>
      <c r="I21" s="876"/>
      <c r="J21" s="445" t="s">
        <v>2193</v>
      </c>
      <c r="K21" s="521" t="s">
        <v>2209</v>
      </c>
    </row>
    <row r="22" spans="1:11" ht="15.75" customHeight="1" x14ac:dyDescent="0.25">
      <c r="A22" s="749" t="s">
        <v>517</v>
      </c>
      <c r="B22" s="755" t="s">
        <v>2200</v>
      </c>
      <c r="C22" s="755"/>
      <c r="D22" s="755"/>
      <c r="E22" s="755"/>
      <c r="F22" s="755"/>
      <c r="G22" s="876"/>
      <c r="H22" s="876">
        <v>180</v>
      </c>
      <c r="I22" s="876">
        <v>2248</v>
      </c>
      <c r="J22" s="445" t="s">
        <v>2193</v>
      </c>
      <c r="K22" s="521" t="s">
        <v>2210</v>
      </c>
    </row>
    <row r="23" spans="1:11" ht="15.75" customHeight="1" x14ac:dyDescent="0.25">
      <c r="A23" s="749" t="s">
        <v>2211</v>
      </c>
      <c r="B23" s="755" t="s">
        <v>2212</v>
      </c>
      <c r="C23" s="755" t="s">
        <v>212</v>
      </c>
      <c r="D23" s="755"/>
      <c r="E23" s="755"/>
      <c r="F23" s="755"/>
      <c r="G23" s="876"/>
      <c r="H23" s="876"/>
      <c r="I23" s="876"/>
      <c r="J23" s="445" t="s">
        <v>2193</v>
      </c>
      <c r="K23" s="521" t="s">
        <v>297</v>
      </c>
    </row>
    <row r="24" spans="1:11" ht="15.75" customHeight="1" x14ac:dyDescent="0.25">
      <c r="A24" s="749" t="s">
        <v>2213</v>
      </c>
      <c r="B24" s="755" t="s">
        <v>2214</v>
      </c>
      <c r="C24" s="755" t="s">
        <v>212</v>
      </c>
      <c r="D24" s="754">
        <v>0.04</v>
      </c>
      <c r="E24" s="755"/>
      <c r="F24" s="755"/>
      <c r="G24" s="876"/>
      <c r="H24" s="876"/>
      <c r="I24" s="876"/>
      <c r="J24" s="445" t="s">
        <v>2193</v>
      </c>
      <c r="K24" s="521" t="s">
        <v>2215</v>
      </c>
    </row>
    <row r="25" spans="1:11" ht="15.75" customHeight="1" x14ac:dyDescent="0.25">
      <c r="A25" s="749" t="s">
        <v>2216</v>
      </c>
      <c r="B25" s="755" t="s">
        <v>2214</v>
      </c>
      <c r="C25" s="755" t="s">
        <v>212</v>
      </c>
      <c r="D25" s="754">
        <v>0.03</v>
      </c>
      <c r="E25" s="755"/>
      <c r="F25" s="755"/>
      <c r="G25" s="876"/>
      <c r="H25" s="876"/>
      <c r="I25" s="876"/>
      <c r="J25" s="445" t="s">
        <v>2193</v>
      </c>
      <c r="K25" s="521" t="s">
        <v>2217</v>
      </c>
    </row>
    <row r="26" spans="1:11" ht="15.75" customHeight="1" x14ac:dyDescent="0.25">
      <c r="A26" s="104" t="s">
        <v>2218</v>
      </c>
      <c r="B26" s="549"/>
      <c r="C26" s="549"/>
      <c r="D26" s="549"/>
      <c r="E26" s="549"/>
      <c r="F26" s="549"/>
      <c r="G26" s="874"/>
      <c r="H26" s="874"/>
      <c r="I26" s="874"/>
      <c r="J26" s="549"/>
      <c r="K26" s="520" t="s">
        <v>2219</v>
      </c>
    </row>
    <row r="27" spans="1:11" ht="15.75" customHeight="1" x14ac:dyDescent="0.25">
      <c r="A27" s="749" t="s">
        <v>2220</v>
      </c>
      <c r="B27" s="445"/>
      <c r="C27" s="445"/>
      <c r="D27" s="445"/>
      <c r="E27" s="445"/>
      <c r="F27" s="445"/>
      <c r="G27" s="875"/>
      <c r="H27" s="875"/>
      <c r="I27" s="875"/>
      <c r="J27" s="445"/>
      <c r="K27" s="521" t="s">
        <v>2221</v>
      </c>
    </row>
    <row r="28" spans="1:11" ht="15.75" customHeight="1" x14ac:dyDescent="0.25">
      <c r="A28" s="749" t="s">
        <v>2222</v>
      </c>
      <c r="B28" s="445"/>
      <c r="C28" s="445"/>
      <c r="D28" s="445"/>
      <c r="E28" s="445"/>
      <c r="F28" s="445"/>
      <c r="G28" s="875"/>
      <c r="H28" s="875"/>
      <c r="I28" s="875"/>
      <c r="J28" s="445"/>
      <c r="K28" s="521" t="s">
        <v>2223</v>
      </c>
    </row>
    <row r="29" spans="1:11" ht="15.75" customHeight="1" x14ac:dyDescent="0.25">
      <c r="A29" s="104" t="s">
        <v>397</v>
      </c>
      <c r="B29" s="549"/>
      <c r="C29" s="549"/>
      <c r="D29" s="549"/>
      <c r="E29" s="549"/>
      <c r="F29" s="549"/>
      <c r="G29" s="874"/>
      <c r="H29" s="874"/>
      <c r="I29" s="874"/>
      <c r="J29" s="549"/>
      <c r="K29" s="520" t="s">
        <v>2224</v>
      </c>
    </row>
    <row r="30" spans="1:11" ht="15.75" customHeight="1" x14ac:dyDescent="0.25">
      <c r="A30" s="749" t="s">
        <v>2225</v>
      </c>
      <c r="B30" s="755" t="s">
        <v>2200</v>
      </c>
      <c r="C30" s="755"/>
      <c r="D30" s="755"/>
      <c r="E30" s="445"/>
      <c r="F30" s="445"/>
      <c r="G30" s="875"/>
      <c r="H30" s="875"/>
      <c r="I30" s="875"/>
      <c r="J30" s="445" t="s">
        <v>2193</v>
      </c>
      <c r="K30" s="521" t="s">
        <v>2226</v>
      </c>
    </row>
    <row r="31" spans="1:11" ht="15.75" customHeight="1" x14ac:dyDescent="0.25">
      <c r="A31" s="749" t="s">
        <v>2227</v>
      </c>
      <c r="B31" s="755"/>
      <c r="C31" s="755"/>
      <c r="D31" s="755"/>
      <c r="E31" s="445"/>
      <c r="F31" s="445"/>
      <c r="G31" s="875"/>
      <c r="H31" s="875"/>
      <c r="I31" s="875"/>
      <c r="J31" s="445" t="s">
        <v>2193</v>
      </c>
      <c r="K31" s="521" t="s">
        <v>2228</v>
      </c>
    </row>
    <row r="32" spans="1:11" ht="15.75" customHeight="1" x14ac:dyDescent="0.25">
      <c r="A32" s="104" t="s">
        <v>431</v>
      </c>
      <c r="B32" s="549"/>
      <c r="C32" s="549"/>
      <c r="D32" s="549"/>
      <c r="E32" s="549"/>
      <c r="F32" s="549"/>
      <c r="G32" s="874"/>
      <c r="H32" s="874"/>
      <c r="I32" s="874"/>
      <c r="J32" s="549"/>
      <c r="K32" s="520" t="s">
        <v>2229</v>
      </c>
    </row>
    <row r="33" spans="1:11" ht="15.75" customHeight="1" x14ac:dyDescent="0.25">
      <c r="A33" s="198" t="s">
        <v>2230</v>
      </c>
      <c r="B33" s="445" t="s">
        <v>2212</v>
      </c>
      <c r="C33" s="445" t="s">
        <v>212</v>
      </c>
      <c r="D33" s="445"/>
      <c r="E33" s="445"/>
      <c r="F33" s="445"/>
      <c r="G33" s="875"/>
      <c r="H33" s="875"/>
      <c r="I33" s="875"/>
      <c r="J33" s="445" t="s">
        <v>2193</v>
      </c>
      <c r="K33" s="521" t="s">
        <v>297</v>
      </c>
    </row>
    <row r="34" spans="1:11" ht="15.75" customHeight="1" x14ac:dyDescent="0.25">
      <c r="A34" s="198" t="s">
        <v>2231</v>
      </c>
      <c r="B34" s="445" t="s">
        <v>2212</v>
      </c>
      <c r="C34" s="445" t="s">
        <v>212</v>
      </c>
      <c r="D34" s="445"/>
      <c r="E34" s="445"/>
      <c r="F34" s="445"/>
      <c r="G34" s="875"/>
      <c r="H34" s="875"/>
      <c r="I34" s="875"/>
      <c r="J34" s="445" t="s">
        <v>2193</v>
      </c>
      <c r="K34" s="521" t="s">
        <v>2232</v>
      </c>
    </row>
    <row r="35" spans="1:11" ht="15.75" customHeight="1" x14ac:dyDescent="0.25">
      <c r="A35" s="198" t="s">
        <v>2233</v>
      </c>
      <c r="B35" s="445" t="s">
        <v>2212</v>
      </c>
      <c r="C35" s="445" t="s">
        <v>212</v>
      </c>
      <c r="D35" s="445"/>
      <c r="E35" s="445"/>
      <c r="F35" s="445"/>
      <c r="G35" s="875"/>
      <c r="H35" s="875"/>
      <c r="I35" s="875"/>
      <c r="J35" s="445" t="s">
        <v>2193</v>
      </c>
      <c r="K35" s="521" t="s">
        <v>297</v>
      </c>
    </row>
    <row r="36" spans="1:11" ht="15.75" customHeight="1" x14ac:dyDescent="0.25">
      <c r="A36" s="198" t="s">
        <v>2234</v>
      </c>
      <c r="B36" s="445" t="s">
        <v>2212</v>
      </c>
      <c r="C36" s="445" t="s">
        <v>212</v>
      </c>
      <c r="D36" s="445"/>
      <c r="E36" s="445"/>
      <c r="F36" s="445"/>
      <c r="G36" s="875"/>
      <c r="H36" s="875"/>
      <c r="I36" s="875"/>
      <c r="J36" s="445" t="s">
        <v>2193</v>
      </c>
      <c r="K36" s="521" t="s">
        <v>2235</v>
      </c>
    </row>
    <row r="37" spans="1:11" ht="15.75" customHeight="1" x14ac:dyDescent="0.25">
      <c r="A37" s="104" t="s">
        <v>435</v>
      </c>
      <c r="B37" s="549"/>
      <c r="C37" s="549"/>
      <c r="D37" s="549"/>
      <c r="E37" s="549"/>
      <c r="F37" s="549"/>
      <c r="G37" s="874"/>
      <c r="H37" s="874"/>
      <c r="I37" s="874"/>
      <c r="J37" s="549"/>
      <c r="K37" s="520" t="s">
        <v>2236</v>
      </c>
    </row>
    <row r="38" spans="1:11" ht="15.75" customHeight="1" x14ac:dyDescent="0.25">
      <c r="A38" s="198" t="s">
        <v>2237</v>
      </c>
      <c r="B38" s="445"/>
      <c r="C38" s="445"/>
      <c r="D38" s="445"/>
      <c r="E38" s="445"/>
      <c r="F38" s="445"/>
      <c r="G38" s="875"/>
      <c r="H38" s="875"/>
      <c r="I38" s="875"/>
      <c r="J38" s="445"/>
      <c r="K38" s="521" t="s">
        <v>2238</v>
      </c>
    </row>
    <row r="39" spans="1:11" ht="15.75" customHeight="1" x14ac:dyDescent="0.25">
      <c r="A39" s="198" t="s">
        <v>2239</v>
      </c>
      <c r="B39" s="445"/>
      <c r="C39" s="445"/>
      <c r="D39" s="445"/>
      <c r="E39" s="445"/>
      <c r="F39" s="445"/>
      <c r="G39" s="875"/>
      <c r="H39" s="875"/>
      <c r="I39" s="875"/>
      <c r="J39" s="445"/>
      <c r="K39" s="521" t="s">
        <v>2240</v>
      </c>
    </row>
    <row r="40" spans="1:11" ht="15.75" customHeight="1" x14ac:dyDescent="0.25">
      <c r="A40" s="507"/>
      <c r="B40" s="445"/>
      <c r="C40" s="445"/>
      <c r="D40" s="445"/>
      <c r="E40" s="445"/>
      <c r="F40" s="445"/>
      <c r="G40" s="875"/>
      <c r="H40" s="875"/>
      <c r="I40" s="875"/>
      <c r="J40" s="445"/>
      <c r="K40" s="521"/>
    </row>
    <row r="41" spans="1:11" ht="15.75" customHeight="1" x14ac:dyDescent="0.25">
      <c r="A41" s="104" t="s">
        <v>2241</v>
      </c>
      <c r="B41" s="549"/>
      <c r="C41" s="549"/>
      <c r="D41" s="549"/>
      <c r="E41" s="549"/>
      <c r="F41" s="549"/>
      <c r="G41" s="874"/>
      <c r="H41" s="874"/>
      <c r="I41" s="874"/>
      <c r="J41" s="549"/>
      <c r="K41" s="520" t="s">
        <v>2242</v>
      </c>
    </row>
    <row r="42" spans="1:11" ht="15.75" customHeight="1" x14ac:dyDescent="0.25">
      <c r="A42" s="202" t="s">
        <v>2243</v>
      </c>
      <c r="B42" s="317"/>
      <c r="C42" s="317"/>
      <c r="D42" s="317"/>
      <c r="E42" s="317"/>
      <c r="F42" s="317"/>
      <c r="G42" s="877"/>
      <c r="H42" s="877"/>
      <c r="I42" s="877"/>
      <c r="J42" s="317"/>
      <c r="K42" s="523" t="s">
        <v>2244</v>
      </c>
    </row>
    <row r="43" spans="1:11" ht="15.75" customHeight="1" x14ac:dyDescent="0.25">
      <c r="A43" s="198" t="s">
        <v>2245</v>
      </c>
      <c r="B43" s="445"/>
      <c r="C43" s="445"/>
      <c r="D43" s="445"/>
      <c r="E43" s="445"/>
      <c r="F43" s="445"/>
      <c r="G43" s="875"/>
      <c r="H43" s="875"/>
      <c r="I43" s="875"/>
      <c r="J43" s="445"/>
      <c r="K43" s="521" t="s">
        <v>2246</v>
      </c>
    </row>
    <row r="44" spans="1:11" ht="15.75" customHeight="1" x14ac:dyDescent="0.25">
      <c r="A44" s="104" t="s">
        <v>451</v>
      </c>
      <c r="B44" s="549"/>
      <c r="C44" s="549"/>
      <c r="D44" s="549"/>
      <c r="E44" s="549"/>
      <c r="F44" s="549"/>
      <c r="G44" s="874"/>
      <c r="H44" s="874"/>
      <c r="I44" s="874"/>
      <c r="J44" s="549"/>
      <c r="K44" s="106">
        <v>835620.01</v>
      </c>
    </row>
    <row r="45" spans="1:11" ht="15.75" customHeight="1" x14ac:dyDescent="0.25">
      <c r="A45" s="198" t="s">
        <v>925</v>
      </c>
      <c r="B45" s="445"/>
      <c r="C45" s="445"/>
      <c r="D45" s="445"/>
      <c r="E45" s="445"/>
      <c r="F45" s="445"/>
      <c r="G45" s="875"/>
      <c r="H45" s="875"/>
      <c r="I45" s="875"/>
      <c r="J45" s="445"/>
      <c r="K45" s="521" t="s">
        <v>2247</v>
      </c>
    </row>
    <row r="46" spans="1:11" ht="15.75" customHeight="1" x14ac:dyDescent="0.2">
      <c r="A46" s="524" t="s">
        <v>602</v>
      </c>
      <c r="B46" s="525"/>
      <c r="C46" s="525"/>
      <c r="D46" s="526"/>
      <c r="E46" s="526"/>
      <c r="F46" s="526"/>
      <c r="G46" s="878"/>
      <c r="H46" s="878"/>
      <c r="I46" s="878"/>
      <c r="J46" s="525"/>
      <c r="K46" s="528" t="s">
        <v>2248</v>
      </c>
    </row>
    <row r="47" spans="1:11" ht="15.75" customHeight="1" x14ac:dyDescent="0.25">
      <c r="K47" s="529"/>
    </row>
    <row r="48" spans="1:11" ht="15.75" customHeight="1" x14ac:dyDescent="0.25">
      <c r="K48" s="529"/>
    </row>
    <row r="49" spans="11:11" ht="15.75" customHeight="1" x14ac:dyDescent="0.25">
      <c r="K49" s="529"/>
    </row>
    <row r="50" spans="11:11" ht="15.75" customHeight="1" x14ac:dyDescent="0.25">
      <c r="K50" s="529"/>
    </row>
    <row r="51" spans="11:11" ht="15.75" customHeight="1" x14ac:dyDescent="0.25">
      <c r="K51" s="529"/>
    </row>
    <row r="52" spans="11:11" ht="15.75" customHeight="1" x14ac:dyDescent="0.25">
      <c r="K52" s="529"/>
    </row>
    <row r="53" spans="11:11" ht="15.75" customHeight="1" x14ac:dyDescent="0.25">
      <c r="K53" s="529"/>
    </row>
    <row r="54" spans="11:11" ht="15.75" customHeight="1" x14ac:dyDescent="0.25">
      <c r="K54" s="529"/>
    </row>
    <row r="55" spans="11:11" ht="15.75" customHeight="1" x14ac:dyDescent="0.25">
      <c r="K55" s="529"/>
    </row>
    <row r="56" spans="11:11" ht="15.75" customHeight="1" x14ac:dyDescent="0.25">
      <c r="K56" s="529"/>
    </row>
    <row r="57" spans="11:11" ht="15.75" customHeight="1" x14ac:dyDescent="0.25">
      <c r="K57" s="529"/>
    </row>
    <row r="58" spans="11:11" ht="15.75" customHeight="1" x14ac:dyDescent="0.25">
      <c r="K58" s="529"/>
    </row>
    <row r="59" spans="11:11" ht="15.75" customHeight="1" x14ac:dyDescent="0.25">
      <c r="K59" s="529"/>
    </row>
    <row r="60" spans="11:11" ht="15.75" customHeight="1" x14ac:dyDescent="0.25">
      <c r="K60" s="529"/>
    </row>
    <row r="61" spans="11:11" ht="15.75" customHeight="1" x14ac:dyDescent="0.25">
      <c r="K61" s="529"/>
    </row>
    <row r="62" spans="11:11" ht="15.75" customHeight="1" x14ac:dyDescent="0.25">
      <c r="K62" s="529"/>
    </row>
    <row r="63" spans="11:11" ht="15.75" customHeight="1" x14ac:dyDescent="0.25">
      <c r="K63" s="529"/>
    </row>
    <row r="64" spans="11:11" ht="15.75" customHeight="1" x14ac:dyDescent="0.25">
      <c r="K64" s="529"/>
    </row>
    <row r="65" spans="11:11" ht="15.75" customHeight="1" x14ac:dyDescent="0.25">
      <c r="K65" s="529"/>
    </row>
    <row r="66" spans="11:11" ht="15.75" customHeight="1" x14ac:dyDescent="0.25">
      <c r="K66" s="529"/>
    </row>
    <row r="67" spans="11:11" ht="15.75" customHeight="1" x14ac:dyDescent="0.25">
      <c r="K67" s="529"/>
    </row>
    <row r="68" spans="11:11" ht="15.75" customHeight="1" x14ac:dyDescent="0.25">
      <c r="K68" s="529"/>
    </row>
    <row r="69" spans="11:11" ht="15.75" customHeight="1" x14ac:dyDescent="0.25">
      <c r="K69" s="529"/>
    </row>
    <row r="70" spans="11:11" ht="15.75" customHeight="1" x14ac:dyDescent="0.25">
      <c r="K70" s="529"/>
    </row>
    <row r="71" spans="11:11" ht="15.75" customHeight="1" x14ac:dyDescent="0.25">
      <c r="K71" s="529"/>
    </row>
    <row r="72" spans="11:11" ht="15.75" customHeight="1" x14ac:dyDescent="0.25">
      <c r="K72" s="529"/>
    </row>
    <row r="73" spans="11:11" ht="15.75" customHeight="1" x14ac:dyDescent="0.25">
      <c r="K73" s="529"/>
    </row>
    <row r="74" spans="11:11" ht="15.75" customHeight="1" x14ac:dyDescent="0.25">
      <c r="K74" s="529"/>
    </row>
    <row r="75" spans="11:11" ht="15.75" customHeight="1" x14ac:dyDescent="0.25">
      <c r="K75" s="529"/>
    </row>
    <row r="76" spans="11:11" ht="15.75" customHeight="1" x14ac:dyDescent="0.25">
      <c r="K76" s="529"/>
    </row>
    <row r="77" spans="11:11" ht="15.75" customHeight="1" x14ac:dyDescent="0.25">
      <c r="K77" s="529"/>
    </row>
    <row r="78" spans="11:11" ht="15.75" customHeight="1" x14ac:dyDescent="0.25">
      <c r="K78" s="529"/>
    </row>
    <row r="79" spans="11:11" ht="15.75" customHeight="1" x14ac:dyDescent="0.25">
      <c r="K79" s="529"/>
    </row>
    <row r="80" spans="11:11" ht="15.75" customHeight="1" x14ac:dyDescent="0.25">
      <c r="K80" s="529"/>
    </row>
    <row r="81" spans="11:11" ht="15.75" customHeight="1" x14ac:dyDescent="0.25">
      <c r="K81" s="529"/>
    </row>
    <row r="82" spans="11:11" ht="15.75" customHeight="1" x14ac:dyDescent="0.25">
      <c r="K82" s="529"/>
    </row>
    <row r="83" spans="11:11" ht="15.75" customHeight="1" x14ac:dyDescent="0.25">
      <c r="K83" s="529"/>
    </row>
    <row r="84" spans="11:11" ht="15.75" customHeight="1" x14ac:dyDescent="0.25">
      <c r="K84" s="529"/>
    </row>
    <row r="85" spans="11:11" ht="15.75" customHeight="1" x14ac:dyDescent="0.25">
      <c r="K85" s="529"/>
    </row>
    <row r="86" spans="11:11" ht="15.75" customHeight="1" x14ac:dyDescent="0.25">
      <c r="K86" s="529"/>
    </row>
    <row r="87" spans="11:11" ht="15.75" customHeight="1" x14ac:dyDescent="0.25">
      <c r="K87" s="529"/>
    </row>
    <row r="88" spans="11:11" ht="15.75" customHeight="1" x14ac:dyDescent="0.25">
      <c r="K88" s="529"/>
    </row>
    <row r="89" spans="11:11" ht="15.75" customHeight="1" x14ac:dyDescent="0.25">
      <c r="K89" s="529"/>
    </row>
    <row r="90" spans="11:11" ht="15.75" customHeight="1" x14ac:dyDescent="0.25">
      <c r="K90" s="529"/>
    </row>
    <row r="91" spans="11:11" ht="15.75" customHeight="1" x14ac:dyDescent="0.25">
      <c r="K91" s="529"/>
    </row>
    <row r="92" spans="11:11" ht="15.75" customHeight="1" x14ac:dyDescent="0.25">
      <c r="K92" s="529"/>
    </row>
    <row r="93" spans="11:11" ht="15.75" customHeight="1" x14ac:dyDescent="0.25">
      <c r="K93" s="529"/>
    </row>
    <row r="94" spans="11:11" ht="15.75" customHeight="1" x14ac:dyDescent="0.25">
      <c r="K94" s="529"/>
    </row>
    <row r="95" spans="11:11" ht="15.75" customHeight="1" x14ac:dyDescent="0.25">
      <c r="K95" s="529"/>
    </row>
    <row r="96" spans="11:11" ht="15.75" customHeight="1" x14ac:dyDescent="0.25">
      <c r="K96" s="529"/>
    </row>
    <row r="97" spans="11:11" ht="15.75" customHeight="1" x14ac:dyDescent="0.25">
      <c r="K97" s="529"/>
    </row>
    <row r="98" spans="11:11" ht="15.75" customHeight="1" x14ac:dyDescent="0.25">
      <c r="K98" s="529"/>
    </row>
    <row r="99" spans="11:11" ht="15.75" customHeight="1" x14ac:dyDescent="0.25">
      <c r="K99" s="529"/>
    </row>
    <row r="100" spans="11:11" ht="15.75" customHeight="1" x14ac:dyDescent="0.25">
      <c r="K100" s="529"/>
    </row>
    <row r="101" spans="11:11" ht="15.75" customHeight="1" x14ac:dyDescent="0.25">
      <c r="K101" s="529"/>
    </row>
    <row r="102" spans="11:11" ht="15.75" customHeight="1" x14ac:dyDescent="0.25">
      <c r="K102" s="529"/>
    </row>
    <row r="103" spans="11:11" ht="15.75" customHeight="1" x14ac:dyDescent="0.25">
      <c r="K103" s="529"/>
    </row>
    <row r="104" spans="11:11" ht="15.75" customHeight="1" x14ac:dyDescent="0.25">
      <c r="K104" s="529"/>
    </row>
    <row r="105" spans="11:11" ht="15.75" customHeight="1" x14ac:dyDescent="0.25">
      <c r="K105" s="529"/>
    </row>
    <row r="106" spans="11:11" ht="15.75" customHeight="1" x14ac:dyDescent="0.25">
      <c r="K106" s="529"/>
    </row>
    <row r="107" spans="11:11" ht="15.75" customHeight="1" x14ac:dyDescent="0.25">
      <c r="K107" s="529"/>
    </row>
    <row r="108" spans="11:11" ht="15.75" customHeight="1" x14ac:dyDescent="0.25">
      <c r="K108" s="529"/>
    </row>
    <row r="109" spans="11:11" ht="15.75" customHeight="1" x14ac:dyDescent="0.25">
      <c r="K109" s="529"/>
    </row>
    <row r="110" spans="11:11" ht="15.75" customHeight="1" x14ac:dyDescent="0.25">
      <c r="K110" s="529"/>
    </row>
    <row r="111" spans="11:11" ht="15.75" customHeight="1" x14ac:dyDescent="0.25">
      <c r="K111" s="529"/>
    </row>
    <row r="112" spans="11:11" ht="15.75" customHeight="1" x14ac:dyDescent="0.25">
      <c r="K112" s="529"/>
    </row>
    <row r="113" spans="11:11" ht="15.75" customHeight="1" x14ac:dyDescent="0.25">
      <c r="K113" s="529"/>
    </row>
    <row r="114" spans="11:11" ht="15.75" customHeight="1" x14ac:dyDescent="0.25">
      <c r="K114" s="529"/>
    </row>
    <row r="115" spans="11:11" ht="15.75" customHeight="1" x14ac:dyDescent="0.25">
      <c r="K115" s="529"/>
    </row>
    <row r="116" spans="11:11" ht="15.75" customHeight="1" x14ac:dyDescent="0.25">
      <c r="K116" s="529"/>
    </row>
    <row r="117" spans="11:11" ht="15.75" customHeight="1" x14ac:dyDescent="0.25">
      <c r="K117" s="529"/>
    </row>
    <row r="118" spans="11:11" ht="15.75" customHeight="1" x14ac:dyDescent="0.25">
      <c r="K118" s="529"/>
    </row>
    <row r="119" spans="11:11" ht="15.75" customHeight="1" x14ac:dyDescent="0.25">
      <c r="K119" s="529"/>
    </row>
    <row r="120" spans="11:11" ht="15.75" customHeight="1" x14ac:dyDescent="0.25">
      <c r="K120" s="529"/>
    </row>
    <row r="121" spans="11:11" ht="15.75" customHeight="1" x14ac:dyDescent="0.25">
      <c r="K121" s="529"/>
    </row>
    <row r="122" spans="11:11" ht="15.75" customHeight="1" x14ac:dyDescent="0.25">
      <c r="K122" s="529"/>
    </row>
    <row r="123" spans="11:11" ht="15.75" customHeight="1" x14ac:dyDescent="0.25">
      <c r="K123" s="529"/>
    </row>
    <row r="124" spans="11:11" ht="15.75" customHeight="1" x14ac:dyDescent="0.25">
      <c r="K124" s="529"/>
    </row>
    <row r="125" spans="11:11" ht="15.75" customHeight="1" x14ac:dyDescent="0.25">
      <c r="K125" s="529"/>
    </row>
    <row r="126" spans="11:11" ht="15.75" customHeight="1" x14ac:dyDescent="0.25">
      <c r="K126" s="529"/>
    </row>
    <row r="127" spans="11:11" ht="15.75" customHeight="1" x14ac:dyDescent="0.25">
      <c r="K127" s="529"/>
    </row>
    <row r="128" spans="11:11" ht="15.75" customHeight="1" x14ac:dyDescent="0.25">
      <c r="K128" s="529"/>
    </row>
    <row r="129" spans="11:11" ht="15.75" customHeight="1" x14ac:dyDescent="0.25">
      <c r="K129" s="529"/>
    </row>
    <row r="130" spans="11:11" ht="15.75" customHeight="1" x14ac:dyDescent="0.25">
      <c r="K130" s="529"/>
    </row>
    <row r="131" spans="11:11" ht="15.75" customHeight="1" x14ac:dyDescent="0.25">
      <c r="K131" s="529"/>
    </row>
    <row r="132" spans="11:11" ht="15.75" customHeight="1" x14ac:dyDescent="0.25">
      <c r="K132" s="529"/>
    </row>
    <row r="133" spans="11:11" ht="15.75" customHeight="1" x14ac:dyDescent="0.25">
      <c r="K133" s="529"/>
    </row>
    <row r="134" spans="11:11" ht="15.75" customHeight="1" x14ac:dyDescent="0.25">
      <c r="K134" s="529"/>
    </row>
    <row r="135" spans="11:11" ht="15.75" customHeight="1" x14ac:dyDescent="0.25">
      <c r="K135" s="529"/>
    </row>
    <row r="136" spans="11:11" ht="15.75" customHeight="1" x14ac:dyDescent="0.25">
      <c r="K136" s="529"/>
    </row>
    <row r="137" spans="11:11" ht="15.75" customHeight="1" x14ac:dyDescent="0.25">
      <c r="K137" s="529"/>
    </row>
    <row r="138" spans="11:11" ht="15.75" customHeight="1" x14ac:dyDescent="0.25">
      <c r="K138" s="529"/>
    </row>
    <row r="139" spans="11:11" ht="15.75" customHeight="1" x14ac:dyDescent="0.25">
      <c r="K139" s="529"/>
    </row>
    <row r="140" spans="11:11" ht="15.75" customHeight="1" x14ac:dyDescent="0.25">
      <c r="K140" s="529"/>
    </row>
    <row r="141" spans="11:11" ht="15.75" customHeight="1" x14ac:dyDescent="0.25">
      <c r="K141" s="529"/>
    </row>
    <row r="142" spans="11:11" ht="15.75" customHeight="1" x14ac:dyDescent="0.25">
      <c r="K142" s="529"/>
    </row>
    <row r="143" spans="11:11" ht="15.75" customHeight="1" x14ac:dyDescent="0.25">
      <c r="K143" s="529"/>
    </row>
    <row r="144" spans="11:11" ht="15.75" customHeight="1" x14ac:dyDescent="0.25">
      <c r="K144" s="529"/>
    </row>
    <row r="145" spans="11:11" ht="15.75" customHeight="1" x14ac:dyDescent="0.25">
      <c r="K145" s="529"/>
    </row>
    <row r="146" spans="11:11" ht="15.75" customHeight="1" x14ac:dyDescent="0.25">
      <c r="K146" s="529"/>
    </row>
    <row r="147" spans="11:11" ht="15.75" customHeight="1" x14ac:dyDescent="0.25">
      <c r="K147" s="529"/>
    </row>
    <row r="148" spans="11:11" ht="15.75" customHeight="1" x14ac:dyDescent="0.25">
      <c r="K148" s="529"/>
    </row>
    <row r="149" spans="11:11" ht="15.75" customHeight="1" x14ac:dyDescent="0.25">
      <c r="K149" s="529"/>
    </row>
    <row r="150" spans="11:11" ht="15.75" customHeight="1" x14ac:dyDescent="0.25">
      <c r="K150" s="529"/>
    </row>
    <row r="151" spans="11:11" ht="15.75" customHeight="1" x14ac:dyDescent="0.25">
      <c r="K151" s="529"/>
    </row>
    <row r="152" spans="11:11" ht="15.75" customHeight="1" x14ac:dyDescent="0.25">
      <c r="K152" s="529"/>
    </row>
    <row r="153" spans="11:11" ht="15.75" customHeight="1" x14ac:dyDescent="0.25">
      <c r="K153" s="529"/>
    </row>
    <row r="154" spans="11:11" ht="15.75" customHeight="1" x14ac:dyDescent="0.25">
      <c r="K154" s="529"/>
    </row>
    <row r="155" spans="11:11" ht="15.75" customHeight="1" x14ac:dyDescent="0.25">
      <c r="K155" s="529"/>
    </row>
    <row r="156" spans="11:11" ht="15.75" customHeight="1" x14ac:dyDescent="0.25">
      <c r="K156" s="529"/>
    </row>
    <row r="157" spans="11:11" ht="15.75" customHeight="1" x14ac:dyDescent="0.25">
      <c r="K157" s="529"/>
    </row>
    <row r="158" spans="11:11" ht="15.75" customHeight="1" x14ac:dyDescent="0.25">
      <c r="K158" s="529"/>
    </row>
    <row r="159" spans="11:11" ht="15.75" customHeight="1" x14ac:dyDescent="0.25">
      <c r="K159" s="529"/>
    </row>
    <row r="160" spans="11:11" ht="15.75" customHeight="1" x14ac:dyDescent="0.25">
      <c r="K160" s="529"/>
    </row>
    <row r="161" spans="11:11" ht="15.75" customHeight="1" x14ac:dyDescent="0.25">
      <c r="K161" s="529"/>
    </row>
    <row r="162" spans="11:11" ht="15.75" customHeight="1" x14ac:dyDescent="0.25">
      <c r="K162" s="529"/>
    </row>
    <row r="163" spans="11:11" ht="15.75" customHeight="1" x14ac:dyDescent="0.25">
      <c r="K163" s="529"/>
    </row>
    <row r="164" spans="11:11" ht="15.75" customHeight="1" x14ac:dyDescent="0.25">
      <c r="K164" s="529"/>
    </row>
    <row r="165" spans="11:11" ht="15.75" customHeight="1" x14ac:dyDescent="0.25">
      <c r="K165" s="529"/>
    </row>
    <row r="166" spans="11:11" ht="15.75" customHeight="1" x14ac:dyDescent="0.25">
      <c r="K166" s="529"/>
    </row>
    <row r="167" spans="11:11" ht="15.75" customHeight="1" x14ac:dyDescent="0.25">
      <c r="K167" s="529"/>
    </row>
    <row r="168" spans="11:11" ht="15.75" customHeight="1" x14ac:dyDescent="0.25">
      <c r="K168" s="529"/>
    </row>
    <row r="169" spans="11:11" ht="15.75" customHeight="1" x14ac:dyDescent="0.25">
      <c r="K169" s="529"/>
    </row>
    <row r="170" spans="11:11" ht="15.75" customHeight="1" x14ac:dyDescent="0.25">
      <c r="K170" s="529"/>
    </row>
    <row r="171" spans="11:11" ht="15.75" customHeight="1" x14ac:dyDescent="0.25">
      <c r="K171" s="529"/>
    </row>
    <row r="172" spans="11:11" ht="15.75" customHeight="1" x14ac:dyDescent="0.25">
      <c r="K172" s="529"/>
    </row>
    <row r="173" spans="11:11" ht="15.75" customHeight="1" x14ac:dyDescent="0.25">
      <c r="K173" s="529"/>
    </row>
    <row r="174" spans="11:11" ht="15.75" customHeight="1" x14ac:dyDescent="0.25">
      <c r="K174" s="529"/>
    </row>
    <row r="175" spans="11:11" ht="15.75" customHeight="1" x14ac:dyDescent="0.25">
      <c r="K175" s="529"/>
    </row>
    <row r="176" spans="11:11" ht="15.75" customHeight="1" x14ac:dyDescent="0.25">
      <c r="K176" s="529"/>
    </row>
    <row r="177" spans="11:11" ht="15.75" customHeight="1" x14ac:dyDescent="0.25">
      <c r="K177" s="529"/>
    </row>
    <row r="178" spans="11:11" ht="15.75" customHeight="1" x14ac:dyDescent="0.25">
      <c r="K178" s="529"/>
    </row>
    <row r="179" spans="11:11" ht="15.75" customHeight="1" x14ac:dyDescent="0.25">
      <c r="K179" s="529"/>
    </row>
    <row r="180" spans="11:11" ht="15.75" customHeight="1" x14ac:dyDescent="0.25">
      <c r="K180" s="529"/>
    </row>
    <row r="181" spans="11:11" ht="15.75" customHeight="1" x14ac:dyDescent="0.25">
      <c r="K181" s="529"/>
    </row>
    <row r="182" spans="11:11" ht="15.75" customHeight="1" x14ac:dyDescent="0.25">
      <c r="K182" s="529"/>
    </row>
    <row r="183" spans="11:11" ht="15.75" customHeight="1" x14ac:dyDescent="0.25">
      <c r="K183" s="529"/>
    </row>
    <row r="184" spans="11:11" ht="15.75" customHeight="1" x14ac:dyDescent="0.25">
      <c r="K184" s="529"/>
    </row>
    <row r="185" spans="11:11" ht="15.75" customHeight="1" x14ac:dyDescent="0.25">
      <c r="K185" s="529"/>
    </row>
    <row r="186" spans="11:11" ht="15.75" customHeight="1" x14ac:dyDescent="0.25">
      <c r="K186" s="529"/>
    </row>
    <row r="187" spans="11:11" ht="15.75" customHeight="1" x14ac:dyDescent="0.25">
      <c r="K187" s="529"/>
    </row>
    <row r="188" spans="11:11" ht="15.75" customHeight="1" x14ac:dyDescent="0.25">
      <c r="K188" s="529"/>
    </row>
    <row r="189" spans="11:11" ht="15.75" customHeight="1" x14ac:dyDescent="0.25">
      <c r="K189" s="529"/>
    </row>
    <row r="190" spans="11:11" ht="15.75" customHeight="1" x14ac:dyDescent="0.25">
      <c r="K190" s="529"/>
    </row>
    <row r="191" spans="11:11" ht="15.75" customHeight="1" x14ac:dyDescent="0.25">
      <c r="K191" s="529"/>
    </row>
    <row r="192" spans="11:11" ht="15.75" customHeight="1" x14ac:dyDescent="0.25">
      <c r="K192" s="529"/>
    </row>
    <row r="193" spans="11:11" ht="15.75" customHeight="1" x14ac:dyDescent="0.25">
      <c r="K193" s="529"/>
    </row>
    <row r="194" spans="11:11" ht="15.75" customHeight="1" x14ac:dyDescent="0.25">
      <c r="K194" s="529"/>
    </row>
    <row r="195" spans="11:11" ht="15.75" customHeight="1" x14ac:dyDescent="0.25">
      <c r="K195" s="529"/>
    </row>
    <row r="196" spans="11:11" ht="15.75" customHeight="1" x14ac:dyDescent="0.25">
      <c r="K196" s="529"/>
    </row>
    <row r="197" spans="11:11" ht="15.75" customHeight="1" x14ac:dyDescent="0.25">
      <c r="K197" s="529"/>
    </row>
    <row r="198" spans="11:11" ht="15.75" customHeight="1" x14ac:dyDescent="0.25">
      <c r="K198" s="529"/>
    </row>
    <row r="199" spans="11:11" ht="15.75" customHeight="1" x14ac:dyDescent="0.25">
      <c r="K199" s="529"/>
    </row>
    <row r="200" spans="11:11" ht="15.75" customHeight="1" x14ac:dyDescent="0.25">
      <c r="K200" s="529"/>
    </row>
    <row r="201" spans="11:11" ht="15.75" customHeight="1" x14ac:dyDescent="0.25">
      <c r="K201" s="529"/>
    </row>
    <row r="202" spans="11:11" ht="15.75" customHeight="1" x14ac:dyDescent="0.25">
      <c r="K202" s="529"/>
    </row>
    <row r="203" spans="11:11" ht="15.75" customHeight="1" x14ac:dyDescent="0.25">
      <c r="K203" s="529"/>
    </row>
    <row r="204" spans="11:11" ht="15.75" customHeight="1" x14ac:dyDescent="0.25">
      <c r="K204" s="529"/>
    </row>
    <row r="205" spans="11:11" ht="15.75" customHeight="1" x14ac:dyDescent="0.25">
      <c r="K205" s="529"/>
    </row>
    <row r="206" spans="11:11" ht="15.75" customHeight="1" x14ac:dyDescent="0.25">
      <c r="K206" s="529"/>
    </row>
    <row r="207" spans="11:11" ht="15.75" customHeight="1" x14ac:dyDescent="0.25">
      <c r="K207" s="529"/>
    </row>
    <row r="208" spans="11:11" ht="15.75" customHeight="1" x14ac:dyDescent="0.25">
      <c r="K208" s="529"/>
    </row>
    <row r="209" spans="11:11" ht="15.75" customHeight="1" x14ac:dyDescent="0.25">
      <c r="K209" s="529"/>
    </row>
    <row r="210" spans="11:11" ht="15.75" customHeight="1" x14ac:dyDescent="0.25">
      <c r="K210" s="529"/>
    </row>
    <row r="211" spans="11:11" ht="15.75" customHeight="1" x14ac:dyDescent="0.25">
      <c r="K211" s="529"/>
    </row>
    <row r="212" spans="11:11" ht="15.75" customHeight="1" x14ac:dyDescent="0.25">
      <c r="K212" s="529"/>
    </row>
    <row r="213" spans="11:11" ht="15.75" customHeight="1" x14ac:dyDescent="0.25">
      <c r="K213" s="529"/>
    </row>
    <row r="214" spans="11:11" ht="15.75" customHeight="1" x14ac:dyDescent="0.25">
      <c r="K214" s="529"/>
    </row>
    <row r="215" spans="11:11" ht="15.75" customHeight="1" x14ac:dyDescent="0.25">
      <c r="K215" s="529"/>
    </row>
    <row r="216" spans="11:11" ht="15.75" customHeight="1" x14ac:dyDescent="0.25">
      <c r="K216" s="529"/>
    </row>
    <row r="217" spans="11:11" ht="15.75" customHeight="1" x14ac:dyDescent="0.25">
      <c r="K217" s="529"/>
    </row>
    <row r="218" spans="11:11" ht="15.75" customHeight="1" x14ac:dyDescent="0.25">
      <c r="K218" s="529"/>
    </row>
    <row r="219" spans="11:11" ht="15.75" customHeight="1" x14ac:dyDescent="0.25">
      <c r="K219" s="529"/>
    </row>
    <row r="220" spans="11:11" ht="15.75" customHeight="1" x14ac:dyDescent="0.25">
      <c r="K220" s="529"/>
    </row>
    <row r="221" spans="11:11" ht="15.75" customHeight="1" x14ac:dyDescent="0.25">
      <c r="K221" s="529"/>
    </row>
    <row r="222" spans="11:11" ht="15.75" customHeight="1" x14ac:dyDescent="0.25">
      <c r="K222" s="529"/>
    </row>
    <row r="223" spans="11:11" ht="15.75" customHeight="1" x14ac:dyDescent="0.25">
      <c r="K223" s="529"/>
    </row>
    <row r="224" spans="11:11" ht="15.75" customHeight="1" x14ac:dyDescent="0.25">
      <c r="K224" s="529"/>
    </row>
    <row r="225" spans="11:11" ht="15.75" customHeight="1" x14ac:dyDescent="0.25">
      <c r="K225" s="529"/>
    </row>
    <row r="226" spans="11:11" ht="15.75" customHeight="1" x14ac:dyDescent="0.25">
      <c r="K226" s="529"/>
    </row>
    <row r="227" spans="11:11" ht="15.75" customHeight="1" x14ac:dyDescent="0.25">
      <c r="K227" s="529"/>
    </row>
    <row r="228" spans="11:11" ht="15.75" customHeight="1" x14ac:dyDescent="0.25">
      <c r="K228" s="529"/>
    </row>
    <row r="229" spans="11:11" ht="15.75" customHeight="1" x14ac:dyDescent="0.25">
      <c r="K229" s="529"/>
    </row>
    <row r="230" spans="11:11" ht="15.75" customHeight="1" x14ac:dyDescent="0.25">
      <c r="K230" s="529"/>
    </row>
    <row r="231" spans="11:11" ht="15.75" customHeight="1" x14ac:dyDescent="0.25">
      <c r="K231" s="529"/>
    </row>
    <row r="232" spans="11:11" ht="15.75" customHeight="1" x14ac:dyDescent="0.25">
      <c r="K232" s="529"/>
    </row>
    <row r="233" spans="11:11" ht="15.75" customHeight="1" x14ac:dyDescent="0.25">
      <c r="K233" s="529"/>
    </row>
    <row r="234" spans="11:11" ht="15.75" customHeight="1" x14ac:dyDescent="0.25">
      <c r="K234" s="529"/>
    </row>
    <row r="235" spans="11:11" ht="15.75" customHeight="1" x14ac:dyDescent="0.25">
      <c r="K235" s="529"/>
    </row>
    <row r="236" spans="11:11" ht="15.75" customHeight="1" x14ac:dyDescent="0.25">
      <c r="K236" s="529"/>
    </row>
    <row r="237" spans="11:11" ht="15.75" customHeight="1" x14ac:dyDescent="0.25">
      <c r="K237" s="529"/>
    </row>
    <row r="238" spans="11:11" ht="15.75" customHeight="1" x14ac:dyDescent="0.25">
      <c r="K238" s="529"/>
    </row>
    <row r="239" spans="11:11" ht="15.75" customHeight="1" x14ac:dyDescent="0.25">
      <c r="K239" s="529"/>
    </row>
    <row r="240" spans="11:11" ht="15.75" customHeight="1" x14ac:dyDescent="0.25">
      <c r="K240" s="529"/>
    </row>
    <row r="241" spans="11:11" ht="15.75" customHeight="1" x14ac:dyDescent="0.25">
      <c r="K241" s="529"/>
    </row>
    <row r="242" spans="11:11" ht="15.75" customHeight="1" x14ac:dyDescent="0.25">
      <c r="K242" s="529"/>
    </row>
    <row r="243" spans="11:11" ht="15.75" customHeight="1" x14ac:dyDescent="0.25">
      <c r="K243" s="529"/>
    </row>
    <row r="244" spans="11:11" ht="15.75" customHeight="1" x14ac:dyDescent="0.25">
      <c r="K244" s="529"/>
    </row>
    <row r="245" spans="11:11" ht="15.75" customHeight="1" x14ac:dyDescent="0.25">
      <c r="K245" s="529"/>
    </row>
    <row r="246" spans="11:11" ht="15.75" customHeight="1" x14ac:dyDescent="0.25">
      <c r="K246" s="529"/>
    </row>
    <row r="247" spans="11:11" ht="15.75" customHeight="1" x14ac:dyDescent="0.25">
      <c r="K247" s="207"/>
    </row>
    <row r="248" spans="11:11" ht="15.75" customHeight="1" x14ac:dyDescent="0.25">
      <c r="K248" s="207"/>
    </row>
    <row r="249" spans="11:11" ht="15.75" customHeight="1" x14ac:dyDescent="0.25">
      <c r="K249" s="207"/>
    </row>
    <row r="250" spans="11:11" ht="15.75" customHeight="1" x14ac:dyDescent="0.25">
      <c r="K250" s="207"/>
    </row>
    <row r="251" spans="11:11" ht="15.75" customHeight="1" x14ac:dyDescent="0.25">
      <c r="K251" s="207"/>
    </row>
    <row r="252" spans="11:11" ht="15.75" customHeight="1" x14ac:dyDescent="0.25">
      <c r="K252" s="207"/>
    </row>
    <row r="253" spans="11:11" ht="15.75" customHeight="1" x14ac:dyDescent="0.25">
      <c r="K253" s="207"/>
    </row>
    <row r="254" spans="11:11" ht="15.75" customHeight="1" x14ac:dyDescent="0.25">
      <c r="K254" s="207"/>
    </row>
    <row r="255" spans="11:11" ht="15.75" customHeight="1" x14ac:dyDescent="0.25">
      <c r="K255" s="207"/>
    </row>
    <row r="256" spans="11:11" ht="15.75" customHeight="1" x14ac:dyDescent="0.25">
      <c r="K256" s="207"/>
    </row>
    <row r="257" spans="11:11" ht="15.75" customHeight="1" x14ac:dyDescent="0.25">
      <c r="K257" s="207"/>
    </row>
    <row r="258" spans="11:11" ht="15.75" customHeight="1" x14ac:dyDescent="0.25">
      <c r="K258" s="207"/>
    </row>
    <row r="259" spans="11:11" ht="15.75" customHeight="1" x14ac:dyDescent="0.25">
      <c r="K259" s="207"/>
    </row>
    <row r="260" spans="11:11" ht="15.75" customHeight="1" x14ac:dyDescent="0.25">
      <c r="K260" s="207"/>
    </row>
    <row r="261" spans="11:11" ht="15.75" customHeight="1" x14ac:dyDescent="0.25">
      <c r="K261" s="207"/>
    </row>
    <row r="262" spans="11:11" ht="15.75" customHeight="1" x14ac:dyDescent="0.25">
      <c r="K262" s="207"/>
    </row>
    <row r="263" spans="11:11" ht="15.75" customHeight="1" x14ac:dyDescent="0.25">
      <c r="K263" s="207"/>
    </row>
    <row r="264" spans="11:11" ht="15.75" customHeight="1" x14ac:dyDescent="0.25">
      <c r="K264" s="207"/>
    </row>
    <row r="265" spans="11:11" ht="15.75" customHeight="1" x14ac:dyDescent="0.25">
      <c r="K265" s="207"/>
    </row>
    <row r="266" spans="11:11" ht="15.75" customHeight="1" x14ac:dyDescent="0.25">
      <c r="K266" s="207"/>
    </row>
    <row r="267" spans="11:11" ht="15.75" customHeight="1" x14ac:dyDescent="0.25">
      <c r="K267" s="207"/>
    </row>
    <row r="268" spans="11:11" ht="15.75" customHeight="1" x14ac:dyDescent="0.25">
      <c r="K268" s="207"/>
    </row>
    <row r="269" spans="11:11" ht="15.75" customHeight="1" x14ac:dyDescent="0.25">
      <c r="K269" s="207"/>
    </row>
    <row r="270" spans="11:11" ht="15.75" customHeight="1" x14ac:dyDescent="0.25">
      <c r="K270" s="207"/>
    </row>
    <row r="271" spans="11:11" ht="15.75" customHeight="1" x14ac:dyDescent="0.25">
      <c r="K271" s="207"/>
    </row>
    <row r="272" spans="11:11" ht="15.75" customHeight="1" x14ac:dyDescent="0.25">
      <c r="K272" s="207"/>
    </row>
    <row r="273" spans="11:11" ht="15.75" customHeight="1" x14ac:dyDescent="0.25">
      <c r="K273" s="207"/>
    </row>
    <row r="274" spans="11:11" ht="15.75" customHeight="1" x14ac:dyDescent="0.25">
      <c r="K274" s="207"/>
    </row>
    <row r="275" spans="11:11" ht="15.75" customHeight="1" x14ac:dyDescent="0.25">
      <c r="K275" s="207"/>
    </row>
    <row r="276" spans="11:11" ht="15.75" customHeight="1" x14ac:dyDescent="0.25">
      <c r="K276" s="207"/>
    </row>
    <row r="277" spans="11:11" ht="15.75" customHeight="1" x14ac:dyDescent="0.25">
      <c r="K277" s="207"/>
    </row>
    <row r="278" spans="11:11" ht="15.75" customHeight="1" x14ac:dyDescent="0.25">
      <c r="K278" s="207"/>
    </row>
    <row r="279" spans="11:11" ht="15.75" customHeight="1" x14ac:dyDescent="0.25">
      <c r="K279" s="207"/>
    </row>
    <row r="280" spans="11:11" ht="15.75" customHeight="1" x14ac:dyDescent="0.25">
      <c r="K280" s="207"/>
    </row>
    <row r="281" spans="11:11" ht="15.75" customHeight="1" x14ac:dyDescent="0.25">
      <c r="K281" s="207"/>
    </row>
    <row r="282" spans="11:11" ht="15.75" customHeight="1" x14ac:dyDescent="0.25">
      <c r="K282" s="207"/>
    </row>
    <row r="283" spans="11:11" ht="15.75" customHeight="1" x14ac:dyDescent="0.25">
      <c r="K283" s="207"/>
    </row>
    <row r="284" spans="11:11" ht="15.75" customHeight="1" x14ac:dyDescent="0.25">
      <c r="K284" s="207"/>
    </row>
    <row r="285" spans="11:11" ht="15.75" customHeight="1" x14ac:dyDescent="0.25">
      <c r="K285" s="207"/>
    </row>
    <row r="286" spans="11:11" ht="15.75" customHeight="1" x14ac:dyDescent="0.25">
      <c r="K286" s="207"/>
    </row>
    <row r="287" spans="11:11" ht="15.75" customHeight="1" x14ac:dyDescent="0.25">
      <c r="K287" s="207"/>
    </row>
    <row r="288" spans="11:11" ht="15.75" customHeight="1" x14ac:dyDescent="0.25">
      <c r="K288" s="207"/>
    </row>
    <row r="289" spans="11:11" ht="15.75" customHeight="1" x14ac:dyDescent="0.25">
      <c r="K289" s="207"/>
    </row>
    <row r="290" spans="11:11" ht="15.75" customHeight="1" x14ac:dyDescent="0.25">
      <c r="K290" s="207"/>
    </row>
    <row r="291" spans="11:11" ht="15.75" customHeight="1" x14ac:dyDescent="0.25">
      <c r="K291" s="207"/>
    </row>
    <row r="292" spans="11:11" ht="15.75" customHeight="1" x14ac:dyDescent="0.25">
      <c r="K292" s="207"/>
    </row>
    <row r="293" spans="11:11" ht="15.75" customHeight="1" x14ac:dyDescent="0.25">
      <c r="K293" s="207"/>
    </row>
    <row r="294" spans="11:11" ht="15.75" customHeight="1" x14ac:dyDescent="0.25">
      <c r="K294" s="207"/>
    </row>
    <row r="295" spans="11:11" ht="15.75" customHeight="1" x14ac:dyDescent="0.25">
      <c r="K295" s="207"/>
    </row>
    <row r="296" spans="11:11" ht="15.75" customHeight="1" x14ac:dyDescent="0.25">
      <c r="K296" s="207"/>
    </row>
    <row r="297" spans="11:11" ht="15.75" customHeight="1" x14ac:dyDescent="0.25">
      <c r="K297" s="207"/>
    </row>
    <row r="298" spans="11:11" ht="15.75" customHeight="1" x14ac:dyDescent="0.25">
      <c r="K298" s="207"/>
    </row>
    <row r="299" spans="11:11" ht="15.75" customHeight="1" x14ac:dyDescent="0.25">
      <c r="K299" s="207"/>
    </row>
    <row r="300" spans="11:11" ht="15.75" customHeight="1" x14ac:dyDescent="0.25">
      <c r="K300" s="207"/>
    </row>
    <row r="301" spans="11:11" ht="15.75" customHeight="1" x14ac:dyDescent="0.25">
      <c r="K301" s="207"/>
    </row>
    <row r="302" spans="11:11" ht="15.75" customHeight="1" x14ac:dyDescent="0.25">
      <c r="K302" s="207"/>
    </row>
    <row r="303" spans="11:11" ht="15.75" customHeight="1" x14ac:dyDescent="0.25">
      <c r="K303" s="207"/>
    </row>
    <row r="304" spans="11:11" ht="15.75" customHeight="1" x14ac:dyDescent="0.25">
      <c r="K304" s="207"/>
    </row>
    <row r="305" spans="11:11" ht="15.75" customHeight="1" x14ac:dyDescent="0.25">
      <c r="K305" s="207"/>
    </row>
    <row r="306" spans="11:11" ht="15.75" customHeight="1" x14ac:dyDescent="0.25">
      <c r="K306" s="207"/>
    </row>
    <row r="307" spans="11:11" ht="15.75" customHeight="1" x14ac:dyDescent="0.25">
      <c r="K307" s="207"/>
    </row>
    <row r="308" spans="11:11" ht="15.75" customHeight="1" x14ac:dyDescent="0.25">
      <c r="K308" s="207"/>
    </row>
    <row r="309" spans="11:11" ht="15.75" customHeight="1" x14ac:dyDescent="0.25">
      <c r="K309" s="207"/>
    </row>
    <row r="310" spans="11:11" ht="15.75" customHeight="1" x14ac:dyDescent="0.25">
      <c r="K310" s="207"/>
    </row>
    <row r="311" spans="11:11" ht="15.75" customHeight="1" x14ac:dyDescent="0.25">
      <c r="K311" s="207"/>
    </row>
    <row r="312" spans="11:11" ht="15.75" customHeight="1" x14ac:dyDescent="0.25">
      <c r="K312" s="207"/>
    </row>
    <row r="313" spans="11:11" ht="15.75" customHeight="1" x14ac:dyDescent="0.25">
      <c r="K313" s="207"/>
    </row>
    <row r="314" spans="11:11" ht="15.75" customHeight="1" x14ac:dyDescent="0.25">
      <c r="K314" s="207"/>
    </row>
    <row r="315" spans="11:11" ht="15.75" customHeight="1" x14ac:dyDescent="0.25">
      <c r="K315" s="207"/>
    </row>
    <row r="316" spans="11:11" ht="15.75" customHeight="1" x14ac:dyDescent="0.25">
      <c r="K316" s="207"/>
    </row>
    <row r="317" spans="11:11" ht="15.75" customHeight="1" x14ac:dyDescent="0.25">
      <c r="K317" s="207"/>
    </row>
    <row r="318" spans="11:11" ht="15.75" customHeight="1" x14ac:dyDescent="0.25">
      <c r="K318" s="207"/>
    </row>
    <row r="319" spans="11:11" ht="15.75" customHeight="1" x14ac:dyDescent="0.25">
      <c r="K319" s="207"/>
    </row>
    <row r="320" spans="11:11" ht="15.75" customHeight="1" x14ac:dyDescent="0.25">
      <c r="K320" s="207"/>
    </row>
    <row r="321" spans="11:11" ht="15.75" customHeight="1" x14ac:dyDescent="0.25">
      <c r="K321" s="207"/>
    </row>
    <row r="322" spans="11:11" ht="15.75" customHeight="1" x14ac:dyDescent="0.25">
      <c r="K322" s="207"/>
    </row>
    <row r="323" spans="11:11" ht="15.75" customHeight="1" x14ac:dyDescent="0.25">
      <c r="K323" s="207"/>
    </row>
    <row r="324" spans="11:11" ht="15.75" customHeight="1" x14ac:dyDescent="0.25">
      <c r="K324" s="207"/>
    </row>
    <row r="325" spans="11:11" ht="15.75" customHeight="1" x14ac:dyDescent="0.25">
      <c r="K325" s="207"/>
    </row>
    <row r="326" spans="11:11" ht="15.75" customHeight="1" x14ac:dyDescent="0.25">
      <c r="K326" s="207"/>
    </row>
    <row r="327" spans="11:11" ht="15.75" customHeight="1" x14ac:dyDescent="0.25">
      <c r="K327" s="207"/>
    </row>
    <row r="328" spans="11:11" ht="15.75" customHeight="1" x14ac:dyDescent="0.25">
      <c r="K328" s="207"/>
    </row>
    <row r="329" spans="11:11" ht="15.75" customHeight="1" x14ac:dyDescent="0.25">
      <c r="K329" s="207"/>
    </row>
    <row r="330" spans="11:11" ht="15.75" customHeight="1" x14ac:dyDescent="0.25">
      <c r="K330" s="207"/>
    </row>
    <row r="331" spans="11:11" ht="15.75" customHeight="1" x14ac:dyDescent="0.25">
      <c r="K331" s="207"/>
    </row>
    <row r="332" spans="11:11" ht="15.75" customHeight="1" x14ac:dyDescent="0.25">
      <c r="K332" s="207"/>
    </row>
    <row r="333" spans="11:11" ht="15.75" customHeight="1" x14ac:dyDescent="0.25">
      <c r="K333" s="207"/>
    </row>
    <row r="334" spans="11:11" ht="15.75" customHeight="1" x14ac:dyDescent="0.25">
      <c r="K334" s="207"/>
    </row>
    <row r="335" spans="11:11" ht="15.75" customHeight="1" x14ac:dyDescent="0.25">
      <c r="K335" s="207"/>
    </row>
    <row r="336" spans="11:11" ht="15.75" customHeight="1" x14ac:dyDescent="0.25">
      <c r="K336" s="207"/>
    </row>
    <row r="337" spans="11:11" ht="15.75" customHeight="1" x14ac:dyDescent="0.25">
      <c r="K337" s="207"/>
    </row>
    <row r="338" spans="11:11" ht="15.75" customHeight="1" x14ac:dyDescent="0.25">
      <c r="K338" s="207"/>
    </row>
    <row r="339" spans="11:11" ht="15.75" customHeight="1" x14ac:dyDescent="0.25">
      <c r="K339" s="207"/>
    </row>
    <row r="340" spans="11:11" ht="15.75" customHeight="1" x14ac:dyDescent="0.25">
      <c r="K340" s="207"/>
    </row>
    <row r="341" spans="11:11" ht="15.75" customHeight="1" x14ac:dyDescent="0.25">
      <c r="K341" s="207"/>
    </row>
    <row r="342" spans="11:11" ht="15.75" customHeight="1" x14ac:dyDescent="0.25">
      <c r="K342" s="207"/>
    </row>
    <row r="343" spans="11:11" ht="15.75" customHeight="1" x14ac:dyDescent="0.25">
      <c r="K343" s="207"/>
    </row>
    <row r="344" spans="11:11" ht="15.75" customHeight="1" x14ac:dyDescent="0.25">
      <c r="K344" s="207"/>
    </row>
    <row r="345" spans="11:11" ht="15.75" customHeight="1" x14ac:dyDescent="0.25">
      <c r="K345" s="207"/>
    </row>
    <row r="346" spans="11:11" ht="15.75" customHeight="1" x14ac:dyDescent="0.25">
      <c r="K346" s="207"/>
    </row>
    <row r="347" spans="11:11" ht="15.75" customHeight="1" x14ac:dyDescent="0.25">
      <c r="K347" s="207"/>
    </row>
    <row r="348" spans="11:11" ht="15.75" customHeight="1" x14ac:dyDescent="0.25">
      <c r="K348" s="207"/>
    </row>
    <row r="349" spans="11:11" ht="15.75" customHeight="1" x14ac:dyDescent="0.25">
      <c r="K349" s="207"/>
    </row>
    <row r="350" spans="11:11" ht="15.75" customHeight="1" x14ac:dyDescent="0.25">
      <c r="K350" s="207"/>
    </row>
    <row r="351" spans="11:11" ht="15.75" customHeight="1" x14ac:dyDescent="0.25">
      <c r="K351" s="207"/>
    </row>
    <row r="352" spans="11:11" ht="15.75" customHeight="1" x14ac:dyDescent="0.25">
      <c r="K352" s="207"/>
    </row>
    <row r="353" spans="11:11" ht="15.75" customHeight="1" x14ac:dyDescent="0.25">
      <c r="K353" s="207"/>
    </row>
    <row r="354" spans="11:11" ht="15.75" customHeight="1" x14ac:dyDescent="0.25">
      <c r="K354" s="207"/>
    </row>
    <row r="355" spans="11:11" ht="15.75" customHeight="1" x14ac:dyDescent="0.25">
      <c r="K355" s="207"/>
    </row>
    <row r="356" spans="11:11" ht="15.75" customHeight="1" x14ac:dyDescent="0.25">
      <c r="K356" s="207"/>
    </row>
    <row r="357" spans="11:11" ht="15.75" customHeight="1" x14ac:dyDescent="0.25">
      <c r="K357" s="207"/>
    </row>
    <row r="358" spans="11:11" ht="15.75" customHeight="1" x14ac:dyDescent="0.25">
      <c r="K358" s="207"/>
    </row>
    <row r="359" spans="11:11" ht="15.75" customHeight="1" x14ac:dyDescent="0.25">
      <c r="K359" s="207"/>
    </row>
    <row r="360" spans="11:11" ht="15.75" customHeight="1" x14ac:dyDescent="0.25">
      <c r="K360" s="207"/>
    </row>
    <row r="361" spans="11:11" ht="15.75" customHeight="1" x14ac:dyDescent="0.25">
      <c r="K361" s="207"/>
    </row>
    <row r="362" spans="11:11" ht="15.75" customHeight="1" x14ac:dyDescent="0.25">
      <c r="K362" s="207"/>
    </row>
    <row r="363" spans="11:11" ht="15.75" customHeight="1" x14ac:dyDescent="0.25">
      <c r="K363" s="207"/>
    </row>
    <row r="364" spans="11:11" ht="15.75" customHeight="1" x14ac:dyDescent="0.25">
      <c r="K364" s="207"/>
    </row>
    <row r="365" spans="11:11" ht="15.75" customHeight="1" x14ac:dyDescent="0.25">
      <c r="K365" s="207"/>
    </row>
    <row r="366" spans="11:11" ht="15.75" customHeight="1" x14ac:dyDescent="0.25">
      <c r="K366" s="207"/>
    </row>
    <row r="367" spans="11:11" ht="15.75" customHeight="1" x14ac:dyDescent="0.25">
      <c r="K367" s="207"/>
    </row>
    <row r="368" spans="11:11" ht="15.75" customHeight="1" x14ac:dyDescent="0.25">
      <c r="K368" s="207"/>
    </row>
    <row r="369" spans="11:11" ht="15.75" customHeight="1" x14ac:dyDescent="0.25">
      <c r="K369" s="207"/>
    </row>
    <row r="370" spans="11:11" ht="15.75" customHeight="1" x14ac:dyDescent="0.25">
      <c r="K370" s="207"/>
    </row>
    <row r="371" spans="11:11" ht="15.75" customHeight="1" x14ac:dyDescent="0.25">
      <c r="K371" s="207"/>
    </row>
    <row r="372" spans="11:11" ht="15.75" customHeight="1" x14ac:dyDescent="0.25">
      <c r="K372" s="207"/>
    </row>
    <row r="373" spans="11:11" ht="15.75" customHeight="1" x14ac:dyDescent="0.25">
      <c r="K373" s="207"/>
    </row>
    <row r="374" spans="11:11" ht="15.75" customHeight="1" x14ac:dyDescent="0.25">
      <c r="K374" s="207"/>
    </row>
    <row r="375" spans="11:11" ht="15.75" customHeight="1" x14ac:dyDescent="0.25">
      <c r="K375" s="207"/>
    </row>
    <row r="376" spans="11:11" ht="15.75" customHeight="1" x14ac:dyDescent="0.25">
      <c r="K376" s="207"/>
    </row>
    <row r="377" spans="11:11" ht="15.75" customHeight="1" x14ac:dyDescent="0.25">
      <c r="K377" s="207"/>
    </row>
    <row r="378" spans="11:11" ht="15.75" customHeight="1" x14ac:dyDescent="0.25">
      <c r="K378" s="207"/>
    </row>
    <row r="379" spans="11:11" ht="15.75" customHeight="1" x14ac:dyDescent="0.25">
      <c r="K379" s="207"/>
    </row>
    <row r="380" spans="11:11" ht="15.75" customHeight="1" x14ac:dyDescent="0.25">
      <c r="K380" s="207"/>
    </row>
    <row r="381" spans="11:11" ht="15.75" customHeight="1" x14ac:dyDescent="0.25">
      <c r="K381" s="207"/>
    </row>
    <row r="382" spans="11:11" ht="15.75" customHeight="1" x14ac:dyDescent="0.25">
      <c r="K382" s="207"/>
    </row>
    <row r="383" spans="11:11" ht="15.75" customHeight="1" x14ac:dyDescent="0.25">
      <c r="K383" s="207"/>
    </row>
    <row r="384" spans="11:11" ht="15.75" customHeight="1" x14ac:dyDescent="0.25">
      <c r="K384" s="207"/>
    </row>
    <row r="385" spans="11:11" ht="15.75" customHeight="1" x14ac:dyDescent="0.25">
      <c r="K385" s="207"/>
    </row>
    <row r="386" spans="11:11" ht="15.75" customHeight="1" x14ac:dyDescent="0.25">
      <c r="K386" s="207"/>
    </row>
    <row r="387" spans="11:11" ht="15.75" customHeight="1" x14ac:dyDescent="0.25">
      <c r="K387" s="207"/>
    </row>
    <row r="388" spans="11:11" ht="15.75" customHeight="1" x14ac:dyDescent="0.25">
      <c r="K388" s="207"/>
    </row>
    <row r="389" spans="11:11" ht="15.75" customHeight="1" x14ac:dyDescent="0.25">
      <c r="K389" s="207"/>
    </row>
    <row r="390" spans="11:11" ht="15.75" customHeight="1" x14ac:dyDescent="0.25">
      <c r="K390" s="207"/>
    </row>
    <row r="391" spans="11:11" ht="15.75" customHeight="1" x14ac:dyDescent="0.25">
      <c r="K391" s="207"/>
    </row>
    <row r="392" spans="11:11" ht="15.75" customHeight="1" x14ac:dyDescent="0.25">
      <c r="K392" s="207"/>
    </row>
    <row r="393" spans="11:11" ht="15.75" customHeight="1" x14ac:dyDescent="0.25">
      <c r="K393" s="207"/>
    </row>
    <row r="394" spans="11:11" ht="15.75" customHeight="1" x14ac:dyDescent="0.25">
      <c r="K394" s="207"/>
    </row>
    <row r="395" spans="11:11" ht="15.75" customHeight="1" x14ac:dyDescent="0.25">
      <c r="K395" s="207"/>
    </row>
    <row r="396" spans="11:11" ht="15.75" customHeight="1" x14ac:dyDescent="0.25">
      <c r="K396" s="207"/>
    </row>
    <row r="397" spans="11:11" ht="15.75" customHeight="1" x14ac:dyDescent="0.25">
      <c r="K397" s="207"/>
    </row>
    <row r="398" spans="11:11" ht="15.75" customHeight="1" x14ac:dyDescent="0.25">
      <c r="K398" s="207"/>
    </row>
    <row r="399" spans="11:11" ht="15.75" customHeight="1" x14ac:dyDescent="0.25">
      <c r="K399" s="207"/>
    </row>
    <row r="400" spans="11:11" ht="15.75" customHeight="1" x14ac:dyDescent="0.25">
      <c r="K400" s="207"/>
    </row>
    <row r="401" spans="11:11" ht="15.75" customHeight="1" x14ac:dyDescent="0.25">
      <c r="K401" s="207"/>
    </row>
    <row r="402" spans="11:11" ht="15.75" customHeight="1" x14ac:dyDescent="0.25">
      <c r="K402" s="207"/>
    </row>
    <row r="403" spans="11:11" ht="15.75" customHeight="1" x14ac:dyDescent="0.25">
      <c r="K403" s="207"/>
    </row>
    <row r="404" spans="11:11" ht="15.75" customHeight="1" x14ac:dyDescent="0.25">
      <c r="K404" s="207"/>
    </row>
    <row r="405" spans="11:11" ht="15.75" customHeight="1" x14ac:dyDescent="0.25">
      <c r="K405" s="207"/>
    </row>
    <row r="406" spans="11:11" ht="15.75" customHeight="1" x14ac:dyDescent="0.25">
      <c r="K406" s="207"/>
    </row>
    <row r="407" spans="11:11" ht="15.75" customHeight="1" x14ac:dyDescent="0.25">
      <c r="K407" s="207"/>
    </row>
    <row r="408" spans="11:11" ht="15.75" customHeight="1" x14ac:dyDescent="0.25">
      <c r="K408" s="207"/>
    </row>
    <row r="409" spans="11:11" ht="15.75" customHeight="1" x14ac:dyDescent="0.25">
      <c r="K409" s="207"/>
    </row>
    <row r="410" spans="11:11" ht="15.75" customHeight="1" x14ac:dyDescent="0.25">
      <c r="K410" s="207"/>
    </row>
    <row r="411" spans="11:11" ht="15.75" customHeight="1" x14ac:dyDescent="0.25">
      <c r="K411" s="207"/>
    </row>
    <row r="412" spans="11:11" ht="15.75" customHeight="1" x14ac:dyDescent="0.25">
      <c r="K412" s="207"/>
    </row>
    <row r="413" spans="11:11" ht="15.75" customHeight="1" x14ac:dyDescent="0.25">
      <c r="K413" s="207"/>
    </row>
    <row r="414" spans="11:11" ht="15.75" customHeight="1" x14ac:dyDescent="0.25">
      <c r="K414" s="207"/>
    </row>
    <row r="415" spans="11:11" ht="15.75" customHeight="1" x14ac:dyDescent="0.25">
      <c r="K415" s="207"/>
    </row>
    <row r="416" spans="11:11" ht="15.75" customHeight="1" x14ac:dyDescent="0.25">
      <c r="K416" s="207"/>
    </row>
    <row r="417" spans="11:11" ht="15.75" customHeight="1" x14ac:dyDescent="0.25">
      <c r="K417" s="207"/>
    </row>
    <row r="418" spans="11:11" ht="15.75" customHeight="1" x14ac:dyDescent="0.25">
      <c r="K418" s="207"/>
    </row>
    <row r="419" spans="11:11" ht="15.75" customHeight="1" x14ac:dyDescent="0.25">
      <c r="K419" s="207"/>
    </row>
    <row r="420" spans="11:11" ht="15.75" customHeight="1" x14ac:dyDescent="0.25">
      <c r="K420" s="207"/>
    </row>
    <row r="421" spans="11:11" ht="15.75" customHeight="1" x14ac:dyDescent="0.25">
      <c r="K421" s="207"/>
    </row>
    <row r="422" spans="11:11" ht="15.75" customHeight="1" x14ac:dyDescent="0.25">
      <c r="K422" s="207"/>
    </row>
    <row r="423" spans="11:11" ht="15.75" customHeight="1" x14ac:dyDescent="0.25">
      <c r="K423" s="207"/>
    </row>
    <row r="424" spans="11:11" ht="15.75" customHeight="1" x14ac:dyDescent="0.25">
      <c r="K424" s="207"/>
    </row>
    <row r="425" spans="11:11" ht="15.75" customHeight="1" x14ac:dyDescent="0.25">
      <c r="K425" s="207"/>
    </row>
    <row r="426" spans="11:11" ht="15.75" customHeight="1" x14ac:dyDescent="0.25">
      <c r="K426" s="207"/>
    </row>
    <row r="427" spans="11:11" ht="15.75" customHeight="1" x14ac:dyDescent="0.25">
      <c r="K427" s="207"/>
    </row>
    <row r="428" spans="11:11" ht="15.75" customHeight="1" x14ac:dyDescent="0.25">
      <c r="K428" s="207"/>
    </row>
    <row r="429" spans="11:11" ht="15.75" customHeight="1" x14ac:dyDescent="0.25">
      <c r="K429" s="207"/>
    </row>
    <row r="430" spans="11:11" ht="15.75" customHeight="1" x14ac:dyDescent="0.25">
      <c r="K430" s="207"/>
    </row>
    <row r="431" spans="11:11" ht="15.75" customHeight="1" x14ac:dyDescent="0.25">
      <c r="K431" s="207"/>
    </row>
    <row r="432" spans="11:11" ht="15.75" customHeight="1" x14ac:dyDescent="0.25">
      <c r="K432" s="207"/>
    </row>
    <row r="433" spans="11:11" ht="15.75" customHeight="1" x14ac:dyDescent="0.25">
      <c r="K433" s="207"/>
    </row>
    <row r="434" spans="11:11" ht="15.75" customHeight="1" x14ac:dyDescent="0.25">
      <c r="K434" s="207"/>
    </row>
    <row r="435" spans="11:11" ht="15.75" customHeight="1" x14ac:dyDescent="0.25">
      <c r="K435" s="207"/>
    </row>
    <row r="436" spans="11:11" ht="15.75" customHeight="1" x14ac:dyDescent="0.25">
      <c r="K436" s="207"/>
    </row>
    <row r="437" spans="11:11" ht="15.75" customHeight="1" x14ac:dyDescent="0.25">
      <c r="K437" s="207"/>
    </row>
    <row r="438" spans="11:11" ht="15.75" customHeight="1" x14ac:dyDescent="0.25">
      <c r="K438" s="207"/>
    </row>
    <row r="439" spans="11:11" ht="15.75" customHeight="1" x14ac:dyDescent="0.25">
      <c r="K439" s="207"/>
    </row>
    <row r="440" spans="11:11" ht="15.75" customHeight="1" x14ac:dyDescent="0.25">
      <c r="K440" s="207"/>
    </row>
    <row r="441" spans="11:11" ht="15.75" customHeight="1" x14ac:dyDescent="0.25">
      <c r="K441" s="207"/>
    </row>
    <row r="442" spans="11:11" ht="15.75" customHeight="1" x14ac:dyDescent="0.25">
      <c r="K442" s="207"/>
    </row>
    <row r="443" spans="11:11" ht="15.75" customHeight="1" x14ac:dyDescent="0.25">
      <c r="K443" s="207"/>
    </row>
    <row r="444" spans="11:11" ht="15.75" customHeight="1" x14ac:dyDescent="0.25">
      <c r="K444" s="207"/>
    </row>
    <row r="445" spans="11:11" ht="15.75" customHeight="1" x14ac:dyDescent="0.25">
      <c r="K445" s="207"/>
    </row>
    <row r="446" spans="11:11" ht="15.75" customHeight="1" x14ac:dyDescent="0.25">
      <c r="K446" s="207"/>
    </row>
    <row r="447" spans="11:11" ht="15.75" customHeight="1" x14ac:dyDescent="0.25">
      <c r="K447" s="207"/>
    </row>
    <row r="448" spans="11:11" ht="15.75" customHeight="1" x14ac:dyDescent="0.25">
      <c r="K448" s="207"/>
    </row>
    <row r="449" spans="11:11" ht="15.75" customHeight="1" x14ac:dyDescent="0.25">
      <c r="K449" s="207"/>
    </row>
    <row r="450" spans="11:11" ht="15.75" customHeight="1" x14ac:dyDescent="0.25">
      <c r="K450" s="207"/>
    </row>
    <row r="451" spans="11:11" ht="15.75" customHeight="1" x14ac:dyDescent="0.25">
      <c r="K451" s="207"/>
    </row>
    <row r="452" spans="11:11" ht="15.75" customHeight="1" x14ac:dyDescent="0.25">
      <c r="K452" s="207"/>
    </row>
    <row r="453" spans="11:11" ht="15.75" customHeight="1" x14ac:dyDescent="0.25">
      <c r="K453" s="207"/>
    </row>
    <row r="454" spans="11:11" ht="15.75" customHeight="1" x14ac:dyDescent="0.25">
      <c r="K454" s="207"/>
    </row>
    <row r="455" spans="11:11" ht="15.75" customHeight="1" x14ac:dyDescent="0.25">
      <c r="K455" s="207"/>
    </row>
    <row r="456" spans="11:11" ht="15.75" customHeight="1" x14ac:dyDescent="0.25">
      <c r="K456" s="207"/>
    </row>
    <row r="457" spans="11:11" ht="15.75" customHeight="1" x14ac:dyDescent="0.25">
      <c r="K457" s="207"/>
    </row>
    <row r="458" spans="11:11" ht="15.75" customHeight="1" x14ac:dyDescent="0.25">
      <c r="K458" s="207"/>
    </row>
    <row r="459" spans="11:11" ht="15.75" customHeight="1" x14ac:dyDescent="0.25">
      <c r="K459" s="207"/>
    </row>
    <row r="460" spans="11:11" ht="15.75" customHeight="1" x14ac:dyDescent="0.25">
      <c r="K460" s="207"/>
    </row>
    <row r="461" spans="11:11" ht="15.75" customHeight="1" x14ac:dyDescent="0.25">
      <c r="K461" s="207"/>
    </row>
    <row r="462" spans="11:11" ht="15.75" customHeight="1" x14ac:dyDescent="0.25">
      <c r="K462" s="207"/>
    </row>
    <row r="463" spans="11:11" ht="15.75" customHeight="1" x14ac:dyDescent="0.25">
      <c r="K463" s="207"/>
    </row>
    <row r="464" spans="11:11" ht="15.75" customHeight="1" x14ac:dyDescent="0.25">
      <c r="K464" s="207"/>
    </row>
    <row r="465" spans="11:11" ht="15.75" customHeight="1" x14ac:dyDescent="0.25">
      <c r="K465" s="207"/>
    </row>
    <row r="466" spans="11:11" ht="15.75" customHeight="1" x14ac:dyDescent="0.25">
      <c r="K466" s="207"/>
    </row>
    <row r="467" spans="11:11" ht="15.75" customHeight="1" x14ac:dyDescent="0.25">
      <c r="K467" s="207"/>
    </row>
    <row r="468" spans="11:11" ht="15.75" customHeight="1" x14ac:dyDescent="0.25">
      <c r="K468" s="207"/>
    </row>
    <row r="469" spans="11:11" ht="15.75" customHeight="1" x14ac:dyDescent="0.25">
      <c r="K469" s="207"/>
    </row>
    <row r="470" spans="11:11" ht="15.75" customHeight="1" x14ac:dyDescent="0.25">
      <c r="K470" s="207"/>
    </row>
    <row r="471" spans="11:11" ht="15.75" customHeight="1" x14ac:dyDescent="0.25">
      <c r="K471" s="207"/>
    </row>
    <row r="472" spans="11:11" ht="15.75" customHeight="1" x14ac:dyDescent="0.25">
      <c r="K472" s="207"/>
    </row>
    <row r="473" spans="11:11" ht="15.75" customHeight="1" x14ac:dyDescent="0.25">
      <c r="K473" s="207"/>
    </row>
    <row r="474" spans="11:11" ht="15.75" customHeight="1" x14ac:dyDescent="0.25">
      <c r="K474" s="207"/>
    </row>
    <row r="475" spans="11:11" ht="15.75" customHeight="1" x14ac:dyDescent="0.25">
      <c r="K475" s="207"/>
    </row>
    <row r="476" spans="11:11" ht="15.75" customHeight="1" x14ac:dyDescent="0.25">
      <c r="K476" s="207"/>
    </row>
    <row r="477" spans="11:11" ht="15.75" customHeight="1" x14ac:dyDescent="0.25">
      <c r="K477" s="207"/>
    </row>
    <row r="478" spans="11:11" ht="15.75" customHeight="1" x14ac:dyDescent="0.25">
      <c r="K478" s="207"/>
    </row>
    <row r="479" spans="11:11" ht="15.75" customHeight="1" x14ac:dyDescent="0.25">
      <c r="K479" s="207"/>
    </row>
    <row r="480" spans="11:11" ht="15.75" customHeight="1" x14ac:dyDescent="0.25">
      <c r="K480" s="207"/>
    </row>
    <row r="481" spans="11:11" ht="15.75" customHeight="1" x14ac:dyDescent="0.25">
      <c r="K481" s="207"/>
    </row>
    <row r="482" spans="11:11" ht="15.75" customHeight="1" x14ac:dyDescent="0.25">
      <c r="K482" s="207"/>
    </row>
    <row r="483" spans="11:11" ht="15.75" customHeight="1" x14ac:dyDescent="0.25">
      <c r="K483" s="207"/>
    </row>
    <row r="484" spans="11:11" ht="15.75" customHeight="1" x14ac:dyDescent="0.25">
      <c r="K484" s="207"/>
    </row>
    <row r="485" spans="11:11" ht="15.75" customHeight="1" x14ac:dyDescent="0.25">
      <c r="K485" s="207"/>
    </row>
    <row r="486" spans="11:11" ht="15.75" customHeight="1" x14ac:dyDescent="0.25">
      <c r="K486" s="207"/>
    </row>
    <row r="487" spans="11:11" ht="15.75" customHeight="1" x14ac:dyDescent="0.25">
      <c r="K487" s="207"/>
    </row>
    <row r="488" spans="11:11" ht="15.75" customHeight="1" x14ac:dyDescent="0.25">
      <c r="K488" s="207"/>
    </row>
    <row r="489" spans="11:11" ht="15.75" customHeight="1" x14ac:dyDescent="0.25">
      <c r="K489" s="207"/>
    </row>
    <row r="490" spans="11:11" ht="15.75" customHeight="1" x14ac:dyDescent="0.25">
      <c r="K490" s="207"/>
    </row>
    <row r="491" spans="11:11" ht="15.75" customHeight="1" x14ac:dyDescent="0.25">
      <c r="K491" s="207"/>
    </row>
    <row r="492" spans="11:11" ht="15.75" customHeight="1" x14ac:dyDescent="0.25">
      <c r="K492" s="207"/>
    </row>
    <row r="493" spans="11:11" ht="15.75" customHeight="1" x14ac:dyDescent="0.25">
      <c r="K493" s="207"/>
    </row>
    <row r="494" spans="11:11" ht="15.75" customHeight="1" x14ac:dyDescent="0.25">
      <c r="K494" s="207"/>
    </row>
    <row r="495" spans="11:11" ht="15.75" customHeight="1" x14ac:dyDescent="0.25">
      <c r="K495" s="207"/>
    </row>
    <row r="496" spans="11:11" ht="15.75" customHeight="1" x14ac:dyDescent="0.25">
      <c r="K496" s="207"/>
    </row>
    <row r="497" spans="11:11" ht="15.75" customHeight="1" x14ac:dyDescent="0.25">
      <c r="K497" s="207"/>
    </row>
    <row r="498" spans="11:11" ht="15.75" customHeight="1" x14ac:dyDescent="0.25">
      <c r="K498" s="207"/>
    </row>
    <row r="499" spans="11:11" ht="15.75" customHeight="1" x14ac:dyDescent="0.25">
      <c r="K499" s="207"/>
    </row>
    <row r="500" spans="11:11" ht="15.75" customHeight="1" x14ac:dyDescent="0.25">
      <c r="K500" s="207"/>
    </row>
    <row r="501" spans="11:11" ht="15.75" customHeight="1" x14ac:dyDescent="0.25">
      <c r="K501" s="207"/>
    </row>
    <row r="502" spans="11:11" ht="15.75" customHeight="1" x14ac:dyDescent="0.25">
      <c r="K502" s="207"/>
    </row>
    <row r="503" spans="11:11" ht="15.75" customHeight="1" x14ac:dyDescent="0.25">
      <c r="K503" s="207"/>
    </row>
    <row r="504" spans="11:11" ht="15.75" customHeight="1" x14ac:dyDescent="0.25">
      <c r="K504" s="207"/>
    </row>
    <row r="505" spans="11:11" ht="15.75" customHeight="1" x14ac:dyDescent="0.25">
      <c r="K505" s="207"/>
    </row>
    <row r="506" spans="11:11" ht="15.75" customHeight="1" x14ac:dyDescent="0.25">
      <c r="K506" s="207"/>
    </row>
    <row r="507" spans="11:11" ht="15.75" customHeight="1" x14ac:dyDescent="0.25">
      <c r="K507" s="207"/>
    </row>
    <row r="508" spans="11:11" ht="15.75" customHeight="1" x14ac:dyDescent="0.25">
      <c r="K508" s="207"/>
    </row>
    <row r="509" spans="11:11" ht="15.75" customHeight="1" x14ac:dyDescent="0.25">
      <c r="K509" s="207"/>
    </row>
    <row r="510" spans="11:11" ht="15.75" customHeight="1" x14ac:dyDescent="0.25">
      <c r="K510" s="207"/>
    </row>
    <row r="511" spans="11:11" ht="15.75" customHeight="1" x14ac:dyDescent="0.25">
      <c r="K511" s="207"/>
    </row>
    <row r="512" spans="11:11" ht="15.75" customHeight="1" x14ac:dyDescent="0.25">
      <c r="K512" s="207"/>
    </row>
    <row r="513" spans="11:11" ht="15.75" customHeight="1" x14ac:dyDescent="0.25">
      <c r="K513" s="207"/>
    </row>
    <row r="514" spans="11:11" ht="15.75" customHeight="1" x14ac:dyDescent="0.25">
      <c r="K514" s="207"/>
    </row>
    <row r="515" spans="11:11" ht="15.75" customHeight="1" x14ac:dyDescent="0.25">
      <c r="K515" s="207"/>
    </row>
    <row r="516" spans="11:11" ht="15.75" customHeight="1" x14ac:dyDescent="0.25">
      <c r="K516" s="207"/>
    </row>
    <row r="517" spans="11:11" ht="15.75" customHeight="1" x14ac:dyDescent="0.25">
      <c r="K517" s="207"/>
    </row>
    <row r="518" spans="11:11" ht="15.75" customHeight="1" x14ac:dyDescent="0.25">
      <c r="K518" s="207"/>
    </row>
    <row r="519" spans="11:11" ht="15.75" customHeight="1" x14ac:dyDescent="0.25">
      <c r="K519" s="207"/>
    </row>
    <row r="520" spans="11:11" ht="15.75" customHeight="1" x14ac:dyDescent="0.25">
      <c r="K520" s="207"/>
    </row>
    <row r="521" spans="11:11" ht="15.75" customHeight="1" x14ac:dyDescent="0.25">
      <c r="K521" s="207"/>
    </row>
    <row r="522" spans="11:11" ht="15.75" customHeight="1" x14ac:dyDescent="0.25">
      <c r="K522" s="207"/>
    </row>
    <row r="523" spans="11:11" ht="15.75" customHeight="1" x14ac:dyDescent="0.25">
      <c r="K523" s="207"/>
    </row>
    <row r="524" spans="11:11" ht="15.75" customHeight="1" x14ac:dyDescent="0.25">
      <c r="K524" s="207"/>
    </row>
    <row r="525" spans="11:11" ht="15.75" customHeight="1" x14ac:dyDescent="0.25">
      <c r="K525" s="207"/>
    </row>
    <row r="526" spans="11:11" ht="15.75" customHeight="1" x14ac:dyDescent="0.25">
      <c r="K526" s="207"/>
    </row>
    <row r="527" spans="11:11" ht="15.75" customHeight="1" x14ac:dyDescent="0.25">
      <c r="K527" s="207"/>
    </row>
    <row r="528" spans="11:11" ht="15.75" customHeight="1" x14ac:dyDescent="0.25">
      <c r="K528" s="207"/>
    </row>
    <row r="529" spans="11:11" ht="15.75" customHeight="1" x14ac:dyDescent="0.25">
      <c r="K529" s="207"/>
    </row>
    <row r="530" spans="11:11" ht="15.75" customHeight="1" x14ac:dyDescent="0.25">
      <c r="K530" s="207"/>
    </row>
    <row r="531" spans="11:11" ht="15.75" customHeight="1" x14ac:dyDescent="0.25">
      <c r="K531" s="207"/>
    </row>
    <row r="532" spans="11:11" ht="15.75" customHeight="1" x14ac:dyDescent="0.25">
      <c r="K532" s="207"/>
    </row>
    <row r="533" spans="11:11" ht="15.75" customHeight="1" x14ac:dyDescent="0.25">
      <c r="K533" s="207"/>
    </row>
    <row r="534" spans="11:11" ht="15.75" customHeight="1" x14ac:dyDescent="0.25">
      <c r="K534" s="207"/>
    </row>
    <row r="535" spans="11:11" ht="15.75" customHeight="1" x14ac:dyDescent="0.25">
      <c r="K535" s="207"/>
    </row>
    <row r="536" spans="11:11" ht="15.75" customHeight="1" x14ac:dyDescent="0.25">
      <c r="K536" s="207"/>
    </row>
    <row r="537" spans="11:11" ht="15.75" customHeight="1" x14ac:dyDescent="0.25">
      <c r="K537" s="207"/>
    </row>
    <row r="538" spans="11:11" ht="15.75" customHeight="1" x14ac:dyDescent="0.25">
      <c r="K538" s="207"/>
    </row>
    <row r="539" spans="11:11" ht="15.75" customHeight="1" x14ac:dyDescent="0.25">
      <c r="K539" s="207"/>
    </row>
    <row r="540" spans="11:11" ht="15.75" customHeight="1" x14ac:dyDescent="0.25">
      <c r="K540" s="207"/>
    </row>
    <row r="541" spans="11:11" ht="15.75" customHeight="1" x14ac:dyDescent="0.25">
      <c r="K541" s="207"/>
    </row>
    <row r="542" spans="11:11" ht="15.75" customHeight="1" x14ac:dyDescent="0.25">
      <c r="K542" s="207"/>
    </row>
    <row r="543" spans="11:11" ht="15.75" customHeight="1" x14ac:dyDescent="0.25">
      <c r="K543" s="207"/>
    </row>
    <row r="544" spans="11:11" ht="15.75" customHeight="1" x14ac:dyDescent="0.25">
      <c r="K544" s="207"/>
    </row>
    <row r="545" spans="11:11" ht="15.75" customHeight="1" x14ac:dyDescent="0.25">
      <c r="K545" s="207"/>
    </row>
    <row r="546" spans="11:11" ht="15.75" customHeight="1" x14ac:dyDescent="0.25">
      <c r="K546" s="207"/>
    </row>
    <row r="547" spans="11:11" ht="15.75" customHeight="1" x14ac:dyDescent="0.25">
      <c r="K547" s="207"/>
    </row>
    <row r="548" spans="11:11" ht="15.75" customHeight="1" x14ac:dyDescent="0.25">
      <c r="K548" s="207"/>
    </row>
    <row r="549" spans="11:11" ht="15.75" customHeight="1" x14ac:dyDescent="0.25">
      <c r="K549" s="207"/>
    </row>
    <row r="550" spans="11:11" ht="15.75" customHeight="1" x14ac:dyDescent="0.25">
      <c r="K550" s="207"/>
    </row>
    <row r="551" spans="11:11" ht="15.75" customHeight="1" x14ac:dyDescent="0.25">
      <c r="K551" s="207"/>
    </row>
    <row r="552" spans="11:11" ht="15.75" customHeight="1" x14ac:dyDescent="0.25">
      <c r="K552" s="207"/>
    </row>
    <row r="553" spans="11:11" ht="15.75" customHeight="1" x14ac:dyDescent="0.25">
      <c r="K553" s="207"/>
    </row>
    <row r="554" spans="11:11" ht="15.75" customHeight="1" x14ac:dyDescent="0.25">
      <c r="K554" s="207"/>
    </row>
    <row r="555" spans="11:11" ht="15.75" customHeight="1" x14ac:dyDescent="0.25">
      <c r="K555" s="207"/>
    </row>
    <row r="556" spans="11:11" ht="15.75" customHeight="1" x14ac:dyDescent="0.25">
      <c r="K556" s="207"/>
    </row>
    <row r="557" spans="11:11" ht="15.75" customHeight="1" x14ac:dyDescent="0.25">
      <c r="K557" s="207"/>
    </row>
    <row r="558" spans="11:11" ht="15.75" customHeight="1" x14ac:dyDescent="0.25">
      <c r="K558" s="207"/>
    </row>
    <row r="559" spans="11:11" ht="15.75" customHeight="1" x14ac:dyDescent="0.25">
      <c r="K559" s="207"/>
    </row>
    <row r="560" spans="11:11" ht="15.75" customHeight="1" x14ac:dyDescent="0.25">
      <c r="K560" s="207"/>
    </row>
    <row r="561" spans="11:11" ht="15.75" customHeight="1" x14ac:dyDescent="0.25">
      <c r="K561" s="207"/>
    </row>
    <row r="562" spans="11:11" ht="15.75" customHeight="1" x14ac:dyDescent="0.25">
      <c r="K562" s="207"/>
    </row>
    <row r="563" spans="11:11" ht="15.75" customHeight="1" x14ac:dyDescent="0.25">
      <c r="K563" s="207"/>
    </row>
    <row r="564" spans="11:11" ht="15.75" customHeight="1" x14ac:dyDescent="0.25">
      <c r="K564" s="207"/>
    </row>
    <row r="565" spans="11:11" ht="15.75" customHeight="1" x14ac:dyDescent="0.25">
      <c r="K565" s="207"/>
    </row>
    <row r="566" spans="11:11" ht="15.75" customHeight="1" x14ac:dyDescent="0.25">
      <c r="K566" s="207"/>
    </row>
    <row r="567" spans="11:11" ht="15.75" customHeight="1" x14ac:dyDescent="0.25">
      <c r="K567" s="207"/>
    </row>
    <row r="568" spans="11:11" ht="15.75" customHeight="1" x14ac:dyDescent="0.25">
      <c r="K568" s="207"/>
    </row>
    <row r="569" spans="11:11" ht="15.75" customHeight="1" x14ac:dyDescent="0.25">
      <c r="K569" s="207"/>
    </row>
    <row r="570" spans="11:11" ht="15.75" customHeight="1" x14ac:dyDescent="0.25">
      <c r="K570" s="207"/>
    </row>
    <row r="571" spans="11:11" ht="15.75" customHeight="1" x14ac:dyDescent="0.25">
      <c r="K571" s="207"/>
    </row>
    <row r="572" spans="11:11" ht="15.75" customHeight="1" x14ac:dyDescent="0.25">
      <c r="K572" s="207"/>
    </row>
    <row r="573" spans="11:11" ht="15.75" customHeight="1" x14ac:dyDescent="0.25">
      <c r="K573" s="207"/>
    </row>
    <row r="574" spans="11:11" ht="15.75" customHeight="1" x14ac:dyDescent="0.25">
      <c r="K574" s="207"/>
    </row>
    <row r="575" spans="11:11" ht="15.75" customHeight="1" x14ac:dyDescent="0.25">
      <c r="K575" s="207"/>
    </row>
    <row r="576" spans="11:11" ht="15.75" customHeight="1" x14ac:dyDescent="0.25">
      <c r="K576" s="207"/>
    </row>
    <row r="577" spans="11:11" ht="15.75" customHeight="1" x14ac:dyDescent="0.25">
      <c r="K577" s="207"/>
    </row>
    <row r="578" spans="11:11" ht="15.75" customHeight="1" x14ac:dyDescent="0.25">
      <c r="K578" s="207"/>
    </row>
    <row r="579" spans="11:11" ht="15.75" customHeight="1" x14ac:dyDescent="0.25">
      <c r="K579" s="207"/>
    </row>
    <row r="580" spans="11:11" ht="15.75" customHeight="1" x14ac:dyDescent="0.25">
      <c r="K580" s="207"/>
    </row>
    <row r="581" spans="11:11" ht="15.75" customHeight="1" x14ac:dyDescent="0.25">
      <c r="K581" s="207"/>
    </row>
    <row r="582" spans="11:11" ht="15.75" customHeight="1" x14ac:dyDescent="0.25">
      <c r="K582" s="207"/>
    </row>
    <row r="583" spans="11:11" ht="15.75" customHeight="1" x14ac:dyDescent="0.25">
      <c r="K583" s="207"/>
    </row>
    <row r="584" spans="11:11" ht="15.75" customHeight="1" x14ac:dyDescent="0.25">
      <c r="K584" s="207"/>
    </row>
    <row r="585" spans="11:11" ht="15.75" customHeight="1" x14ac:dyDescent="0.25">
      <c r="K585" s="207"/>
    </row>
    <row r="586" spans="11:11" ht="15.75" customHeight="1" x14ac:dyDescent="0.25">
      <c r="K586" s="207"/>
    </row>
    <row r="587" spans="11:11" ht="15.75" customHeight="1" x14ac:dyDescent="0.25">
      <c r="K587" s="207"/>
    </row>
    <row r="588" spans="11:11" ht="15.75" customHeight="1" x14ac:dyDescent="0.25">
      <c r="K588" s="207"/>
    </row>
    <row r="589" spans="11:11" ht="15.75" customHeight="1" x14ac:dyDescent="0.25">
      <c r="K589" s="207"/>
    </row>
    <row r="590" spans="11:11" ht="15.75" customHeight="1" x14ac:dyDescent="0.25">
      <c r="K590" s="207"/>
    </row>
    <row r="591" spans="11:11" ht="15.75" customHeight="1" x14ac:dyDescent="0.25">
      <c r="K591" s="207"/>
    </row>
    <row r="592" spans="11:11" ht="15.75" customHeight="1" x14ac:dyDescent="0.25">
      <c r="K592" s="207"/>
    </row>
    <row r="593" spans="11:11" ht="15.75" customHeight="1" x14ac:dyDescent="0.25">
      <c r="K593" s="207"/>
    </row>
    <row r="594" spans="11:11" ht="15.75" customHeight="1" x14ac:dyDescent="0.25">
      <c r="K594" s="207"/>
    </row>
    <row r="595" spans="11:11" ht="15.75" customHeight="1" x14ac:dyDescent="0.25">
      <c r="K595" s="207"/>
    </row>
    <row r="596" spans="11:11" ht="15.75" customHeight="1" x14ac:dyDescent="0.25">
      <c r="K596" s="207"/>
    </row>
    <row r="597" spans="11:11" ht="15.75" customHeight="1" x14ac:dyDescent="0.25">
      <c r="K597" s="207"/>
    </row>
    <row r="598" spans="11:11" ht="15.75" customHeight="1" x14ac:dyDescent="0.25">
      <c r="K598" s="207"/>
    </row>
    <row r="599" spans="11:11" ht="15.75" customHeight="1" x14ac:dyDescent="0.25">
      <c r="K599" s="207"/>
    </row>
    <row r="600" spans="11:11" ht="15.75" customHeight="1" x14ac:dyDescent="0.25">
      <c r="K600" s="207"/>
    </row>
    <row r="601" spans="11:11" ht="15.75" customHeight="1" x14ac:dyDescent="0.25">
      <c r="K601" s="207"/>
    </row>
    <row r="602" spans="11:11" ht="15.75" customHeight="1" x14ac:dyDescent="0.25">
      <c r="K602" s="207"/>
    </row>
    <row r="603" spans="11:11" ht="15.75" customHeight="1" x14ac:dyDescent="0.25">
      <c r="K603" s="207"/>
    </row>
    <row r="604" spans="11:11" ht="15.75" customHeight="1" x14ac:dyDescent="0.25">
      <c r="K604" s="207"/>
    </row>
    <row r="605" spans="11:11" ht="15.75" customHeight="1" x14ac:dyDescent="0.25">
      <c r="K605" s="207"/>
    </row>
    <row r="606" spans="11:11" ht="15.75" customHeight="1" x14ac:dyDescent="0.25">
      <c r="K606" s="207"/>
    </row>
    <row r="607" spans="11:11" ht="15.75" customHeight="1" x14ac:dyDescent="0.25">
      <c r="K607" s="207"/>
    </row>
    <row r="608" spans="11:11" ht="15.75" customHeight="1" x14ac:dyDescent="0.25">
      <c r="K608" s="207"/>
    </row>
    <row r="609" spans="11:11" ht="15.75" customHeight="1" x14ac:dyDescent="0.25">
      <c r="K609" s="207"/>
    </row>
    <row r="610" spans="11:11" ht="15.75" customHeight="1" x14ac:dyDescent="0.25">
      <c r="K610" s="207"/>
    </row>
    <row r="611" spans="11:11" ht="15.75" customHeight="1" x14ac:dyDescent="0.25">
      <c r="K611" s="207"/>
    </row>
    <row r="612" spans="11:11" ht="15.75" customHeight="1" x14ac:dyDescent="0.25">
      <c r="K612" s="207"/>
    </row>
    <row r="613" spans="11:11" ht="15.75" customHeight="1" x14ac:dyDescent="0.25">
      <c r="K613" s="207"/>
    </row>
    <row r="614" spans="11:11" ht="15.75" customHeight="1" x14ac:dyDescent="0.25">
      <c r="K614" s="207"/>
    </row>
    <row r="615" spans="11:11" ht="15.75" customHeight="1" x14ac:dyDescent="0.25">
      <c r="K615" s="207"/>
    </row>
    <row r="616" spans="11:11" ht="15.75" customHeight="1" x14ac:dyDescent="0.25">
      <c r="K616" s="207"/>
    </row>
    <row r="617" spans="11:11" ht="15.75" customHeight="1" x14ac:dyDescent="0.25">
      <c r="K617" s="207"/>
    </row>
    <row r="618" spans="11:11" ht="15.75" customHeight="1" x14ac:dyDescent="0.25">
      <c r="K618" s="207"/>
    </row>
    <row r="619" spans="11:11" ht="15.75" customHeight="1" x14ac:dyDescent="0.25">
      <c r="K619" s="207"/>
    </row>
    <row r="620" spans="11:11" ht="15.75" customHeight="1" x14ac:dyDescent="0.25">
      <c r="K620" s="207"/>
    </row>
    <row r="621" spans="11:11" ht="15.75" customHeight="1" x14ac:dyDescent="0.25">
      <c r="K621" s="207"/>
    </row>
    <row r="622" spans="11:11" ht="15.75" customHeight="1" x14ac:dyDescent="0.25">
      <c r="K622" s="207"/>
    </row>
    <row r="623" spans="11:11" ht="15.75" customHeight="1" x14ac:dyDescent="0.25">
      <c r="K623" s="207"/>
    </row>
    <row r="624" spans="11:11" ht="15.75" customHeight="1" x14ac:dyDescent="0.25">
      <c r="K624" s="207"/>
    </row>
    <row r="625" spans="11:11" ht="15.75" customHeight="1" x14ac:dyDescent="0.25">
      <c r="K625" s="207"/>
    </row>
    <row r="626" spans="11:11" ht="15.75" customHeight="1" x14ac:dyDescent="0.25">
      <c r="K626" s="207"/>
    </row>
    <row r="627" spans="11:11" ht="15.75" customHeight="1" x14ac:dyDescent="0.25">
      <c r="K627" s="207"/>
    </row>
    <row r="628" spans="11:11" ht="15.75" customHeight="1" x14ac:dyDescent="0.25">
      <c r="K628" s="207"/>
    </row>
    <row r="629" spans="11:11" ht="15.75" customHeight="1" x14ac:dyDescent="0.25">
      <c r="K629" s="207"/>
    </row>
    <row r="630" spans="11:11" ht="15.75" customHeight="1" x14ac:dyDescent="0.25">
      <c r="K630" s="207"/>
    </row>
    <row r="631" spans="11:11" ht="15.75" customHeight="1" x14ac:dyDescent="0.25">
      <c r="K631" s="207"/>
    </row>
    <row r="632" spans="11:11" ht="15.75" customHeight="1" x14ac:dyDescent="0.25">
      <c r="K632" s="207"/>
    </row>
    <row r="633" spans="11:11" ht="15.75" customHeight="1" x14ac:dyDescent="0.25">
      <c r="K633" s="207"/>
    </row>
    <row r="634" spans="11:11" ht="15.75" customHeight="1" x14ac:dyDescent="0.25">
      <c r="K634" s="207"/>
    </row>
    <row r="635" spans="11:11" ht="15.75" customHeight="1" x14ac:dyDescent="0.25">
      <c r="K635" s="207"/>
    </row>
    <row r="636" spans="11:11" ht="15.75" customHeight="1" x14ac:dyDescent="0.25">
      <c r="K636" s="207"/>
    </row>
    <row r="637" spans="11:11" ht="15.75" customHeight="1" x14ac:dyDescent="0.25">
      <c r="K637" s="207"/>
    </row>
    <row r="638" spans="11:11" ht="15.75" customHeight="1" x14ac:dyDescent="0.25">
      <c r="K638" s="207"/>
    </row>
    <row r="639" spans="11:11" ht="15.75" customHeight="1" x14ac:dyDescent="0.25">
      <c r="K639" s="207"/>
    </row>
    <row r="640" spans="11:11" ht="15.75" customHeight="1" x14ac:dyDescent="0.25">
      <c r="K640" s="207"/>
    </row>
    <row r="641" spans="11:11" ht="15.75" customHeight="1" x14ac:dyDescent="0.25">
      <c r="K641" s="207"/>
    </row>
    <row r="642" spans="11:11" ht="15.75" customHeight="1" x14ac:dyDescent="0.25">
      <c r="K642" s="207"/>
    </row>
    <row r="643" spans="11:11" ht="15.75" customHeight="1" x14ac:dyDescent="0.25">
      <c r="K643" s="207"/>
    </row>
    <row r="644" spans="11:11" ht="15.75" customHeight="1" x14ac:dyDescent="0.25">
      <c r="K644" s="207"/>
    </row>
    <row r="645" spans="11:11" ht="15.75" customHeight="1" x14ac:dyDescent="0.25">
      <c r="K645" s="207"/>
    </row>
    <row r="646" spans="11:11" ht="15.75" customHeight="1" x14ac:dyDescent="0.25">
      <c r="K646" s="207"/>
    </row>
    <row r="647" spans="11:11" ht="15.75" customHeight="1" x14ac:dyDescent="0.25">
      <c r="K647" s="207"/>
    </row>
    <row r="648" spans="11:11" ht="15.75" customHeight="1" x14ac:dyDescent="0.25">
      <c r="K648" s="207"/>
    </row>
    <row r="649" spans="11:11" ht="15.75" customHeight="1" x14ac:dyDescent="0.25">
      <c r="K649" s="207"/>
    </row>
    <row r="650" spans="11:11" ht="15.75" customHeight="1" x14ac:dyDescent="0.25">
      <c r="K650" s="207"/>
    </row>
    <row r="651" spans="11:11" ht="15.75" customHeight="1" x14ac:dyDescent="0.25">
      <c r="K651" s="207"/>
    </row>
    <row r="652" spans="11:11" ht="15.75" customHeight="1" x14ac:dyDescent="0.25">
      <c r="K652" s="207"/>
    </row>
    <row r="653" spans="11:11" ht="15.75" customHeight="1" x14ac:dyDescent="0.25">
      <c r="K653" s="207"/>
    </row>
    <row r="654" spans="11:11" ht="15.75" customHeight="1" x14ac:dyDescent="0.25">
      <c r="K654" s="207"/>
    </row>
    <row r="655" spans="11:11" ht="15.75" customHeight="1" x14ac:dyDescent="0.25">
      <c r="K655" s="207"/>
    </row>
    <row r="656" spans="11:11" ht="15.75" customHeight="1" x14ac:dyDescent="0.25">
      <c r="K656" s="207"/>
    </row>
    <row r="657" spans="11:11" ht="15.75" customHeight="1" x14ac:dyDescent="0.25">
      <c r="K657" s="207"/>
    </row>
    <row r="658" spans="11:11" ht="15.75" customHeight="1" x14ac:dyDescent="0.25">
      <c r="K658" s="207"/>
    </row>
    <row r="659" spans="11:11" ht="15.75" customHeight="1" x14ac:dyDescent="0.25">
      <c r="K659" s="207"/>
    </row>
    <row r="660" spans="11:11" ht="15.75" customHeight="1" x14ac:dyDescent="0.25">
      <c r="K660" s="207"/>
    </row>
    <row r="661" spans="11:11" ht="15.75" customHeight="1" x14ac:dyDescent="0.25">
      <c r="K661" s="207"/>
    </row>
    <row r="662" spans="11:11" ht="15.75" customHeight="1" x14ac:dyDescent="0.25">
      <c r="K662" s="207"/>
    </row>
    <row r="663" spans="11:11" ht="15.75" customHeight="1" x14ac:dyDescent="0.25">
      <c r="K663" s="207"/>
    </row>
    <row r="664" spans="11:11" ht="15.75" customHeight="1" x14ac:dyDescent="0.25">
      <c r="K664" s="207"/>
    </row>
    <row r="665" spans="11:11" ht="15.75" customHeight="1" x14ac:dyDescent="0.25">
      <c r="K665" s="207"/>
    </row>
    <row r="666" spans="11:11" ht="15.75" customHeight="1" x14ac:dyDescent="0.25">
      <c r="K666" s="207"/>
    </row>
    <row r="667" spans="11:11" ht="15.75" customHeight="1" x14ac:dyDescent="0.25">
      <c r="K667" s="207"/>
    </row>
    <row r="668" spans="11:11" ht="15.75" customHeight="1" x14ac:dyDescent="0.25">
      <c r="K668" s="207"/>
    </row>
    <row r="669" spans="11:11" ht="15.75" customHeight="1" x14ac:dyDescent="0.25">
      <c r="K669" s="207"/>
    </row>
    <row r="670" spans="11:11" ht="15.75" customHeight="1" x14ac:dyDescent="0.25">
      <c r="K670" s="207"/>
    </row>
    <row r="671" spans="11:11" ht="15.75" customHeight="1" x14ac:dyDescent="0.25">
      <c r="K671" s="207"/>
    </row>
    <row r="672" spans="11:11" ht="15.75" customHeight="1" x14ac:dyDescent="0.25">
      <c r="K672" s="207"/>
    </row>
    <row r="673" spans="11:11" ht="15.75" customHeight="1" x14ac:dyDescent="0.25">
      <c r="K673" s="207"/>
    </row>
    <row r="674" spans="11:11" ht="15.75" customHeight="1" x14ac:dyDescent="0.25">
      <c r="K674" s="207"/>
    </row>
    <row r="675" spans="11:11" ht="15.75" customHeight="1" x14ac:dyDescent="0.25">
      <c r="K675" s="207"/>
    </row>
    <row r="676" spans="11:11" ht="15.75" customHeight="1" x14ac:dyDescent="0.25">
      <c r="K676" s="207"/>
    </row>
    <row r="677" spans="11:11" ht="15.75" customHeight="1" x14ac:dyDescent="0.25">
      <c r="K677" s="207"/>
    </row>
    <row r="678" spans="11:11" ht="15.75" customHeight="1" x14ac:dyDescent="0.25">
      <c r="K678" s="207"/>
    </row>
    <row r="679" spans="11:11" ht="15.75" customHeight="1" x14ac:dyDescent="0.25">
      <c r="K679" s="207"/>
    </row>
    <row r="680" spans="11:11" ht="15.75" customHeight="1" x14ac:dyDescent="0.25">
      <c r="K680" s="207"/>
    </row>
    <row r="681" spans="11:11" ht="15.75" customHeight="1" x14ac:dyDescent="0.25">
      <c r="K681" s="207"/>
    </row>
    <row r="682" spans="11:11" ht="15.75" customHeight="1" x14ac:dyDescent="0.25">
      <c r="K682" s="207"/>
    </row>
    <row r="683" spans="11:11" ht="15.75" customHeight="1" x14ac:dyDescent="0.25">
      <c r="K683" s="207"/>
    </row>
    <row r="684" spans="11:11" ht="15.75" customHeight="1" x14ac:dyDescent="0.25">
      <c r="K684" s="207"/>
    </row>
    <row r="685" spans="11:11" ht="15.75" customHeight="1" x14ac:dyDescent="0.25">
      <c r="K685" s="207"/>
    </row>
    <row r="686" spans="11:11" ht="15.75" customHeight="1" x14ac:dyDescent="0.25">
      <c r="K686" s="207"/>
    </row>
    <row r="687" spans="11:11" ht="15.75" customHeight="1" x14ac:dyDescent="0.25">
      <c r="K687" s="207"/>
    </row>
    <row r="688" spans="11:11" ht="15.75" customHeight="1" x14ac:dyDescent="0.25">
      <c r="K688" s="207"/>
    </row>
    <row r="689" spans="11:11" ht="15.75" customHeight="1" x14ac:dyDescent="0.25">
      <c r="K689" s="207"/>
    </row>
    <row r="690" spans="11:11" ht="15.75" customHeight="1" x14ac:dyDescent="0.25">
      <c r="K690" s="207"/>
    </row>
    <row r="691" spans="11:11" ht="15.75" customHeight="1" x14ac:dyDescent="0.25">
      <c r="K691" s="207"/>
    </row>
    <row r="692" spans="11:11" ht="15.75" customHeight="1" x14ac:dyDescent="0.25">
      <c r="K692" s="207"/>
    </row>
    <row r="693" spans="11:11" ht="15.75" customHeight="1" x14ac:dyDescent="0.25">
      <c r="K693" s="207"/>
    </row>
    <row r="694" spans="11:11" ht="15.75" customHeight="1" x14ac:dyDescent="0.25">
      <c r="K694" s="207"/>
    </row>
    <row r="695" spans="11:11" ht="15.75" customHeight="1" x14ac:dyDescent="0.25">
      <c r="K695" s="207"/>
    </row>
    <row r="696" spans="11:11" ht="15.75" customHeight="1" x14ac:dyDescent="0.25">
      <c r="K696" s="207"/>
    </row>
    <row r="697" spans="11:11" ht="15.75" customHeight="1" x14ac:dyDescent="0.25">
      <c r="K697" s="207"/>
    </row>
    <row r="698" spans="11:11" ht="15.75" customHeight="1" x14ac:dyDescent="0.25">
      <c r="K698" s="207"/>
    </row>
    <row r="699" spans="11:11" ht="15.75" customHeight="1" x14ac:dyDescent="0.25">
      <c r="K699" s="207"/>
    </row>
    <row r="700" spans="11:11" ht="15.75" customHeight="1" x14ac:dyDescent="0.25">
      <c r="K700" s="207"/>
    </row>
    <row r="701" spans="11:11" ht="15.75" customHeight="1" x14ac:dyDescent="0.25">
      <c r="K701" s="207"/>
    </row>
    <row r="702" spans="11:11" ht="15.75" customHeight="1" x14ac:dyDescent="0.25">
      <c r="K702" s="207"/>
    </row>
    <row r="703" spans="11:11" ht="15.75" customHeight="1" x14ac:dyDescent="0.25">
      <c r="K703" s="207"/>
    </row>
    <row r="704" spans="11:11" ht="15.75" customHeight="1" x14ac:dyDescent="0.25">
      <c r="K704" s="207"/>
    </row>
    <row r="705" spans="11:11" ht="15.75" customHeight="1" x14ac:dyDescent="0.25">
      <c r="K705" s="207"/>
    </row>
    <row r="706" spans="11:11" ht="15.75" customHeight="1" x14ac:dyDescent="0.25">
      <c r="K706" s="207"/>
    </row>
    <row r="707" spans="11:11" ht="15.75" customHeight="1" x14ac:dyDescent="0.25">
      <c r="K707" s="207"/>
    </row>
    <row r="708" spans="11:11" ht="15.75" customHeight="1" x14ac:dyDescent="0.25">
      <c r="K708" s="207"/>
    </row>
    <row r="709" spans="11:11" ht="15.75" customHeight="1" x14ac:dyDescent="0.25">
      <c r="K709" s="207"/>
    </row>
    <row r="710" spans="11:11" ht="15.75" customHeight="1" x14ac:dyDescent="0.25">
      <c r="K710" s="207"/>
    </row>
    <row r="711" spans="11:11" ht="15.75" customHeight="1" x14ac:dyDescent="0.25">
      <c r="K711" s="207"/>
    </row>
    <row r="712" spans="11:11" ht="15.75" customHeight="1" x14ac:dyDescent="0.25">
      <c r="K712" s="207"/>
    </row>
    <row r="713" spans="11:11" ht="15.75" customHeight="1" x14ac:dyDescent="0.25">
      <c r="K713" s="207"/>
    </row>
    <row r="714" spans="11:11" ht="15.75" customHeight="1" x14ac:dyDescent="0.25">
      <c r="K714" s="207"/>
    </row>
    <row r="715" spans="11:11" ht="15.75" customHeight="1" x14ac:dyDescent="0.25">
      <c r="K715" s="207"/>
    </row>
    <row r="716" spans="11:11" ht="15.75" customHeight="1" x14ac:dyDescent="0.25">
      <c r="K716" s="207"/>
    </row>
    <row r="717" spans="11:11" ht="15.75" customHeight="1" x14ac:dyDescent="0.25">
      <c r="K717" s="207"/>
    </row>
    <row r="718" spans="11:11" ht="15.75" customHeight="1" x14ac:dyDescent="0.25">
      <c r="K718" s="207"/>
    </row>
    <row r="719" spans="11:11" ht="15.75" customHeight="1" x14ac:dyDescent="0.25">
      <c r="K719" s="207"/>
    </row>
    <row r="720" spans="11:11" ht="15.75" customHeight="1" x14ac:dyDescent="0.25">
      <c r="K720" s="207"/>
    </row>
    <row r="721" spans="11:11" ht="15.75" customHeight="1" x14ac:dyDescent="0.25">
      <c r="K721" s="207"/>
    </row>
    <row r="722" spans="11:11" ht="15.75" customHeight="1" x14ac:dyDescent="0.25">
      <c r="K722" s="207"/>
    </row>
    <row r="723" spans="11:11" ht="15.75" customHeight="1" x14ac:dyDescent="0.25">
      <c r="K723" s="207"/>
    </row>
    <row r="724" spans="11:11" ht="15.75" customHeight="1" x14ac:dyDescent="0.25">
      <c r="K724" s="207"/>
    </row>
    <row r="725" spans="11:11" ht="15.75" customHeight="1" x14ac:dyDescent="0.25">
      <c r="K725" s="207"/>
    </row>
    <row r="726" spans="11:11" ht="15.75" customHeight="1" x14ac:dyDescent="0.25">
      <c r="K726" s="207"/>
    </row>
    <row r="727" spans="11:11" ht="15.75" customHeight="1" x14ac:dyDescent="0.25">
      <c r="K727" s="207"/>
    </row>
    <row r="728" spans="11:11" ht="15.75" customHeight="1" x14ac:dyDescent="0.25">
      <c r="K728" s="207"/>
    </row>
    <row r="729" spans="11:11" ht="15.75" customHeight="1" x14ac:dyDescent="0.25">
      <c r="K729" s="207"/>
    </row>
    <row r="730" spans="11:11" ht="15.75" customHeight="1" x14ac:dyDescent="0.25">
      <c r="K730" s="207"/>
    </row>
    <row r="731" spans="11:11" ht="15.75" customHeight="1" x14ac:dyDescent="0.25">
      <c r="K731" s="207"/>
    </row>
    <row r="732" spans="11:11" ht="15.75" customHeight="1" x14ac:dyDescent="0.25">
      <c r="K732" s="207"/>
    </row>
    <row r="733" spans="11:11" ht="15.75" customHeight="1" x14ac:dyDescent="0.25">
      <c r="K733" s="207"/>
    </row>
    <row r="734" spans="11:11" ht="15.75" customHeight="1" x14ac:dyDescent="0.25">
      <c r="K734" s="207"/>
    </row>
    <row r="735" spans="11:11" ht="15.75" customHeight="1" x14ac:dyDescent="0.25">
      <c r="K735" s="207"/>
    </row>
    <row r="736" spans="11:11" ht="15.75" customHeight="1" x14ac:dyDescent="0.25">
      <c r="K736" s="207"/>
    </row>
    <row r="737" spans="11:11" ht="15.75" customHeight="1" x14ac:dyDescent="0.25">
      <c r="K737" s="207"/>
    </row>
    <row r="738" spans="11:11" ht="15.75" customHeight="1" x14ac:dyDescent="0.25">
      <c r="K738" s="207"/>
    </row>
    <row r="739" spans="11:11" ht="15.75" customHeight="1" x14ac:dyDescent="0.25">
      <c r="K739" s="207"/>
    </row>
    <row r="740" spans="11:11" ht="15.75" customHeight="1" x14ac:dyDescent="0.25">
      <c r="K740" s="207"/>
    </row>
    <row r="741" spans="11:11" ht="15.75" customHeight="1" x14ac:dyDescent="0.25">
      <c r="K741" s="207"/>
    </row>
    <row r="742" spans="11:11" ht="15.75" customHeight="1" x14ac:dyDescent="0.25">
      <c r="K742" s="207"/>
    </row>
    <row r="743" spans="11:11" ht="15.75" customHeight="1" x14ac:dyDescent="0.25">
      <c r="K743" s="207"/>
    </row>
    <row r="744" spans="11:11" ht="15.75" customHeight="1" x14ac:dyDescent="0.25">
      <c r="K744" s="207"/>
    </row>
    <row r="745" spans="11:11" ht="15.75" customHeight="1" x14ac:dyDescent="0.25">
      <c r="K745" s="207"/>
    </row>
    <row r="746" spans="11:11" ht="15.75" customHeight="1" x14ac:dyDescent="0.25">
      <c r="K746" s="207"/>
    </row>
    <row r="747" spans="11:11" ht="15.75" customHeight="1" x14ac:dyDescent="0.25">
      <c r="K747" s="207"/>
    </row>
    <row r="748" spans="11:11" ht="15.75" customHeight="1" x14ac:dyDescent="0.25">
      <c r="K748" s="207"/>
    </row>
    <row r="749" spans="11:11" ht="15.75" customHeight="1" x14ac:dyDescent="0.25">
      <c r="K749" s="207"/>
    </row>
    <row r="750" spans="11:11" ht="15.75" customHeight="1" x14ac:dyDescent="0.25">
      <c r="K750" s="207"/>
    </row>
    <row r="751" spans="11:11" ht="15.75" customHeight="1" x14ac:dyDescent="0.25">
      <c r="K751" s="207"/>
    </row>
    <row r="752" spans="11:11" ht="15.75" customHeight="1" x14ac:dyDescent="0.25">
      <c r="K752" s="207"/>
    </row>
    <row r="753" spans="11:11" ht="15.75" customHeight="1" x14ac:dyDescent="0.25">
      <c r="K753" s="207"/>
    </row>
    <row r="754" spans="11:11" ht="15.75" customHeight="1" x14ac:dyDescent="0.25">
      <c r="K754" s="207"/>
    </row>
    <row r="755" spans="11:11" ht="15.75" customHeight="1" x14ac:dyDescent="0.25">
      <c r="K755" s="207"/>
    </row>
    <row r="756" spans="11:11" ht="15.75" customHeight="1" x14ac:dyDescent="0.25">
      <c r="K756" s="207"/>
    </row>
    <row r="757" spans="11:11" ht="15.75" customHeight="1" x14ac:dyDescent="0.25">
      <c r="K757" s="207"/>
    </row>
    <row r="758" spans="11:11" ht="15.75" customHeight="1" x14ac:dyDescent="0.25">
      <c r="K758" s="207"/>
    </row>
    <row r="759" spans="11:11" ht="15.75" customHeight="1" x14ac:dyDescent="0.25">
      <c r="K759" s="207"/>
    </row>
    <row r="760" spans="11:11" ht="15.75" customHeight="1" x14ac:dyDescent="0.25">
      <c r="K760" s="207"/>
    </row>
    <row r="761" spans="11:11" ht="15.75" customHeight="1" x14ac:dyDescent="0.25">
      <c r="K761" s="207"/>
    </row>
    <row r="762" spans="11:11" ht="15.75" customHeight="1" x14ac:dyDescent="0.25">
      <c r="K762" s="207"/>
    </row>
    <row r="763" spans="11:11" ht="15.75" customHeight="1" x14ac:dyDescent="0.25">
      <c r="K763" s="207"/>
    </row>
    <row r="764" spans="11:11" ht="15.75" customHeight="1" x14ac:dyDescent="0.25">
      <c r="K764" s="207"/>
    </row>
    <row r="765" spans="11:11" ht="15.75" customHeight="1" x14ac:dyDescent="0.25">
      <c r="K765" s="207"/>
    </row>
    <row r="766" spans="11:11" ht="15.75" customHeight="1" x14ac:dyDescent="0.25">
      <c r="K766" s="207"/>
    </row>
    <row r="767" spans="11:11" ht="15.75" customHeight="1" x14ac:dyDescent="0.25">
      <c r="K767" s="207"/>
    </row>
    <row r="768" spans="11:11" ht="15.75" customHeight="1" x14ac:dyDescent="0.25">
      <c r="K768" s="207"/>
    </row>
    <row r="769" spans="11:11" ht="15.75" customHeight="1" x14ac:dyDescent="0.25">
      <c r="K769" s="207"/>
    </row>
    <row r="770" spans="11:11" ht="15.75" customHeight="1" x14ac:dyDescent="0.25">
      <c r="K770" s="207"/>
    </row>
    <row r="771" spans="11:11" ht="15.75" customHeight="1" x14ac:dyDescent="0.25">
      <c r="K771" s="207"/>
    </row>
    <row r="772" spans="11:11" ht="15.75" customHeight="1" x14ac:dyDescent="0.25">
      <c r="K772" s="207"/>
    </row>
    <row r="773" spans="11:11" ht="15.75" customHeight="1" x14ac:dyDescent="0.25">
      <c r="K773" s="207"/>
    </row>
    <row r="774" spans="11:11" ht="15.75" customHeight="1" x14ac:dyDescent="0.25">
      <c r="K774" s="207"/>
    </row>
    <row r="775" spans="11:11" ht="15.75" customHeight="1" x14ac:dyDescent="0.25">
      <c r="K775" s="207"/>
    </row>
    <row r="776" spans="11:11" ht="15.75" customHeight="1" x14ac:dyDescent="0.25">
      <c r="K776" s="207"/>
    </row>
    <row r="777" spans="11:11" ht="15.75" customHeight="1" x14ac:dyDescent="0.25">
      <c r="K777" s="207"/>
    </row>
    <row r="778" spans="11:11" ht="15.75" customHeight="1" x14ac:dyDescent="0.25">
      <c r="K778" s="207"/>
    </row>
    <row r="779" spans="11:11" ht="15.75" customHeight="1" x14ac:dyDescent="0.25">
      <c r="K779" s="207"/>
    </row>
    <row r="780" spans="11:11" ht="15.75" customHeight="1" x14ac:dyDescent="0.25">
      <c r="K780" s="207"/>
    </row>
    <row r="781" spans="11:11" ht="15.75" customHeight="1" x14ac:dyDescent="0.25">
      <c r="K781" s="207"/>
    </row>
    <row r="782" spans="11:11" ht="15.75" customHeight="1" x14ac:dyDescent="0.25">
      <c r="K782" s="207"/>
    </row>
    <row r="783" spans="11:11" ht="15.75" customHeight="1" x14ac:dyDescent="0.25">
      <c r="K783" s="207"/>
    </row>
    <row r="784" spans="11:11" ht="15.75" customHeight="1" x14ac:dyDescent="0.25">
      <c r="K784" s="207"/>
    </row>
    <row r="785" spans="11:11" ht="15.75" customHeight="1" x14ac:dyDescent="0.25">
      <c r="K785" s="207"/>
    </row>
    <row r="786" spans="11:11" ht="15.75" customHeight="1" x14ac:dyDescent="0.25">
      <c r="K786" s="207"/>
    </row>
    <row r="787" spans="11:11" ht="15.75" customHeight="1" x14ac:dyDescent="0.25">
      <c r="K787" s="207"/>
    </row>
    <row r="788" spans="11:11" ht="15.75" customHeight="1" x14ac:dyDescent="0.25">
      <c r="K788" s="207"/>
    </row>
    <row r="789" spans="11:11" ht="15.75" customHeight="1" x14ac:dyDescent="0.25">
      <c r="K789" s="207"/>
    </row>
    <row r="790" spans="11:11" ht="15.75" customHeight="1" x14ac:dyDescent="0.25">
      <c r="K790" s="207"/>
    </row>
    <row r="791" spans="11:11" ht="15.75" customHeight="1" x14ac:dyDescent="0.25">
      <c r="K791" s="207"/>
    </row>
    <row r="792" spans="11:11" ht="15.75" customHeight="1" x14ac:dyDescent="0.25">
      <c r="K792" s="207"/>
    </row>
    <row r="793" spans="11:11" ht="15.75" customHeight="1" x14ac:dyDescent="0.25">
      <c r="K793" s="207"/>
    </row>
    <row r="794" spans="11:11" ht="15.75" customHeight="1" x14ac:dyDescent="0.25">
      <c r="K794" s="207"/>
    </row>
    <row r="795" spans="11:11" ht="15.75" customHeight="1" x14ac:dyDescent="0.25">
      <c r="K795" s="207"/>
    </row>
    <row r="796" spans="11:11" ht="15.75" customHeight="1" x14ac:dyDescent="0.25">
      <c r="K796" s="207"/>
    </row>
    <row r="797" spans="11:11" ht="15.75" customHeight="1" x14ac:dyDescent="0.25">
      <c r="K797" s="207"/>
    </row>
    <row r="798" spans="11:11" ht="15.75" customHeight="1" x14ac:dyDescent="0.25">
      <c r="K798" s="207"/>
    </row>
    <row r="799" spans="11:11" ht="15.75" customHeight="1" x14ac:dyDescent="0.25">
      <c r="K799" s="207"/>
    </row>
    <row r="800" spans="11:11" ht="15.75" customHeight="1" x14ac:dyDescent="0.25">
      <c r="K800" s="207"/>
    </row>
    <row r="801" spans="11:11" ht="15.75" customHeight="1" x14ac:dyDescent="0.25">
      <c r="K801" s="207"/>
    </row>
    <row r="802" spans="11:11" ht="15.75" customHeight="1" x14ac:dyDescent="0.25">
      <c r="K802" s="207"/>
    </row>
    <row r="803" spans="11:11" ht="15.75" customHeight="1" x14ac:dyDescent="0.25">
      <c r="K803" s="207"/>
    </row>
    <row r="804" spans="11:11" ht="15.75" customHeight="1" x14ac:dyDescent="0.25">
      <c r="K804" s="207"/>
    </row>
    <row r="805" spans="11:11" ht="15.75" customHeight="1" x14ac:dyDescent="0.25">
      <c r="K805" s="207"/>
    </row>
    <row r="806" spans="11:11" ht="15.75" customHeight="1" x14ac:dyDescent="0.25">
      <c r="K806" s="207"/>
    </row>
    <row r="807" spans="11:11" ht="15.75" customHeight="1" x14ac:dyDescent="0.25">
      <c r="K807" s="207"/>
    </row>
    <row r="808" spans="11:11" ht="15.75" customHeight="1" x14ac:dyDescent="0.25">
      <c r="K808" s="207"/>
    </row>
    <row r="809" spans="11:11" ht="15.75" customHeight="1" x14ac:dyDescent="0.25">
      <c r="K809" s="207"/>
    </row>
    <row r="810" spans="11:11" ht="15.75" customHeight="1" x14ac:dyDescent="0.25">
      <c r="K810" s="207"/>
    </row>
    <row r="811" spans="11:11" ht="15.75" customHeight="1" x14ac:dyDescent="0.25">
      <c r="K811" s="207"/>
    </row>
    <row r="812" spans="11:11" ht="15.75" customHeight="1" x14ac:dyDescent="0.25">
      <c r="K812" s="207"/>
    </row>
    <row r="813" spans="11:11" ht="15.75" customHeight="1" x14ac:dyDescent="0.25">
      <c r="K813" s="207"/>
    </row>
    <row r="814" spans="11:11" ht="15.75" customHeight="1" x14ac:dyDescent="0.25">
      <c r="K814" s="207"/>
    </row>
    <row r="815" spans="11:11" ht="15.75" customHeight="1" x14ac:dyDescent="0.25">
      <c r="K815" s="207"/>
    </row>
    <row r="816" spans="11:11" ht="15.75" customHeight="1" x14ac:dyDescent="0.25">
      <c r="K816" s="207"/>
    </row>
    <row r="817" spans="11:11" ht="15.75" customHeight="1" x14ac:dyDescent="0.25">
      <c r="K817" s="207"/>
    </row>
    <row r="818" spans="11:11" ht="15.75" customHeight="1" x14ac:dyDescent="0.25">
      <c r="K818" s="207"/>
    </row>
    <row r="819" spans="11:11" ht="15.75" customHeight="1" x14ac:dyDescent="0.25">
      <c r="K819" s="207"/>
    </row>
    <row r="820" spans="11:11" ht="15.75" customHeight="1" x14ac:dyDescent="0.25">
      <c r="K820" s="207"/>
    </row>
    <row r="821" spans="11:11" ht="15.75" customHeight="1" x14ac:dyDescent="0.25">
      <c r="K821" s="207"/>
    </row>
    <row r="822" spans="11:11" ht="15.75" customHeight="1" x14ac:dyDescent="0.25">
      <c r="K822" s="207"/>
    </row>
    <row r="823" spans="11:11" ht="15.75" customHeight="1" x14ac:dyDescent="0.25">
      <c r="K823" s="207"/>
    </row>
    <row r="824" spans="11:11" ht="15.75" customHeight="1" x14ac:dyDescent="0.25">
      <c r="K824" s="207"/>
    </row>
    <row r="825" spans="11:11" ht="15.75" customHeight="1" x14ac:dyDescent="0.25">
      <c r="K825" s="207"/>
    </row>
    <row r="826" spans="11:11" ht="15.75" customHeight="1" x14ac:dyDescent="0.25">
      <c r="K826" s="207"/>
    </row>
    <row r="827" spans="11:11" ht="15.75" customHeight="1" x14ac:dyDescent="0.25">
      <c r="K827" s="207"/>
    </row>
    <row r="828" spans="11:11" ht="15.75" customHeight="1" x14ac:dyDescent="0.25">
      <c r="K828" s="207"/>
    </row>
    <row r="829" spans="11:11" ht="15.75" customHeight="1" x14ac:dyDescent="0.25">
      <c r="K829" s="207"/>
    </row>
    <row r="830" spans="11:11" ht="15.75" customHeight="1" x14ac:dyDescent="0.25">
      <c r="K830" s="207"/>
    </row>
    <row r="831" spans="11:11" ht="15.75" customHeight="1" x14ac:dyDescent="0.25">
      <c r="K831" s="207"/>
    </row>
    <row r="832" spans="11:11" ht="15.75" customHeight="1" x14ac:dyDescent="0.25">
      <c r="K832" s="207"/>
    </row>
    <row r="833" spans="11:11" ht="15.75" customHeight="1" x14ac:dyDescent="0.25">
      <c r="K833" s="207"/>
    </row>
    <row r="834" spans="11:11" ht="15.75" customHeight="1" x14ac:dyDescent="0.25">
      <c r="K834" s="207"/>
    </row>
    <row r="835" spans="11:11" ht="15.75" customHeight="1" x14ac:dyDescent="0.25">
      <c r="K835" s="207"/>
    </row>
    <row r="836" spans="11:11" ht="15.75" customHeight="1" x14ac:dyDescent="0.25">
      <c r="K836" s="207"/>
    </row>
    <row r="837" spans="11:11" ht="15.75" customHeight="1" x14ac:dyDescent="0.25">
      <c r="K837" s="207"/>
    </row>
    <row r="838" spans="11:11" ht="15.75" customHeight="1" x14ac:dyDescent="0.25">
      <c r="K838" s="207"/>
    </row>
    <row r="839" spans="11:11" ht="15.75" customHeight="1" x14ac:dyDescent="0.25">
      <c r="K839" s="207"/>
    </row>
    <row r="840" spans="11:11" ht="15.75" customHeight="1" x14ac:dyDescent="0.25">
      <c r="K840" s="207"/>
    </row>
    <row r="841" spans="11:11" ht="15.75" customHeight="1" x14ac:dyDescent="0.25">
      <c r="K841" s="207"/>
    </row>
    <row r="842" spans="11:11" ht="15.75" customHeight="1" x14ac:dyDescent="0.25">
      <c r="K842" s="207"/>
    </row>
    <row r="843" spans="11:11" ht="15.75" customHeight="1" x14ac:dyDescent="0.25">
      <c r="K843" s="207"/>
    </row>
    <row r="844" spans="11:11" ht="15.75" customHeight="1" x14ac:dyDescent="0.25">
      <c r="K844" s="207"/>
    </row>
    <row r="845" spans="11:11" ht="15.75" customHeight="1" x14ac:dyDescent="0.25">
      <c r="K845" s="207"/>
    </row>
    <row r="846" spans="11:11" ht="15.75" customHeight="1" x14ac:dyDescent="0.25">
      <c r="K846" s="207"/>
    </row>
    <row r="847" spans="11:11" ht="15.75" customHeight="1" x14ac:dyDescent="0.25">
      <c r="K847" s="207"/>
    </row>
    <row r="848" spans="11:11" ht="15.75" customHeight="1" x14ac:dyDescent="0.25">
      <c r="K848" s="207"/>
    </row>
    <row r="849" spans="11:11" ht="15.75" customHeight="1" x14ac:dyDescent="0.25">
      <c r="K849" s="207"/>
    </row>
    <row r="850" spans="11:11" ht="15.75" customHeight="1" x14ac:dyDescent="0.25">
      <c r="K850" s="207"/>
    </row>
    <row r="851" spans="11:11" ht="15.75" customHeight="1" x14ac:dyDescent="0.25">
      <c r="K851" s="207"/>
    </row>
    <row r="852" spans="11:11" ht="15.75" customHeight="1" x14ac:dyDescent="0.25">
      <c r="K852" s="207"/>
    </row>
    <row r="853" spans="11:11" ht="15.75" customHeight="1" x14ac:dyDescent="0.25">
      <c r="K853" s="207"/>
    </row>
    <row r="854" spans="11:11" ht="15.75" customHeight="1" x14ac:dyDescent="0.25">
      <c r="K854" s="207"/>
    </row>
    <row r="855" spans="11:11" ht="15.75" customHeight="1" x14ac:dyDescent="0.25">
      <c r="K855" s="207"/>
    </row>
    <row r="856" spans="11:11" ht="15.75" customHeight="1" x14ac:dyDescent="0.25">
      <c r="K856" s="207"/>
    </row>
    <row r="857" spans="11:11" ht="15.75" customHeight="1" x14ac:dyDescent="0.25">
      <c r="K857" s="207"/>
    </row>
    <row r="858" spans="11:11" ht="15.75" customHeight="1" x14ac:dyDescent="0.25">
      <c r="K858" s="207"/>
    </row>
    <row r="859" spans="11:11" ht="15.75" customHeight="1" x14ac:dyDescent="0.25">
      <c r="K859" s="207"/>
    </row>
    <row r="860" spans="11:11" ht="15.75" customHeight="1" x14ac:dyDescent="0.25">
      <c r="K860" s="207"/>
    </row>
    <row r="861" spans="11:11" ht="15.75" customHeight="1" x14ac:dyDescent="0.25">
      <c r="K861" s="207"/>
    </row>
    <row r="862" spans="11:11" ht="15.75" customHeight="1" x14ac:dyDescent="0.25">
      <c r="K862" s="207"/>
    </row>
    <row r="863" spans="11:11" ht="15.75" customHeight="1" x14ac:dyDescent="0.25">
      <c r="K863" s="207"/>
    </row>
    <row r="864" spans="11:11" ht="15.75" customHeight="1" x14ac:dyDescent="0.25">
      <c r="K864" s="207"/>
    </row>
    <row r="865" spans="11:11" ht="15.75" customHeight="1" x14ac:dyDescent="0.25">
      <c r="K865" s="207"/>
    </row>
    <row r="866" spans="11:11" ht="15.75" customHeight="1" x14ac:dyDescent="0.25">
      <c r="K866" s="207"/>
    </row>
    <row r="867" spans="11:11" ht="15.75" customHeight="1" x14ac:dyDescent="0.25">
      <c r="K867" s="207"/>
    </row>
    <row r="868" spans="11:11" ht="15.75" customHeight="1" x14ac:dyDescent="0.25">
      <c r="K868" s="207"/>
    </row>
    <row r="869" spans="11:11" ht="15.75" customHeight="1" x14ac:dyDescent="0.25">
      <c r="K869" s="207"/>
    </row>
    <row r="870" spans="11:11" ht="15.75" customHeight="1" x14ac:dyDescent="0.25">
      <c r="K870" s="207"/>
    </row>
    <row r="871" spans="11:11" ht="15.75" customHeight="1" x14ac:dyDescent="0.25">
      <c r="K871" s="207"/>
    </row>
    <row r="872" spans="11:11" ht="15.75" customHeight="1" x14ac:dyDescent="0.25">
      <c r="K872" s="207"/>
    </row>
    <row r="873" spans="11:11" ht="15.75" customHeight="1" x14ac:dyDescent="0.25">
      <c r="K873" s="207"/>
    </row>
    <row r="874" spans="11:11" ht="15.75" customHeight="1" x14ac:dyDescent="0.25">
      <c r="K874" s="207"/>
    </row>
    <row r="875" spans="11:11" ht="15.75" customHeight="1" x14ac:dyDescent="0.25">
      <c r="K875" s="207"/>
    </row>
    <row r="876" spans="11:11" ht="15.75" customHeight="1" x14ac:dyDescent="0.25">
      <c r="K876" s="207"/>
    </row>
    <row r="877" spans="11:11" ht="15.75" customHeight="1" x14ac:dyDescent="0.25">
      <c r="K877" s="207"/>
    </row>
    <row r="878" spans="11:11" ht="15.75" customHeight="1" x14ac:dyDescent="0.25">
      <c r="K878" s="207"/>
    </row>
    <row r="879" spans="11:11" ht="15.75" customHeight="1" x14ac:dyDescent="0.25">
      <c r="K879" s="207"/>
    </row>
    <row r="880" spans="11:11" ht="15.75" customHeight="1" x14ac:dyDescent="0.25">
      <c r="K880" s="207"/>
    </row>
    <row r="881" spans="11:11" ht="15.75" customHeight="1" x14ac:dyDescent="0.25">
      <c r="K881" s="207"/>
    </row>
    <row r="882" spans="11:11" ht="15.75" customHeight="1" x14ac:dyDescent="0.25">
      <c r="K882" s="207"/>
    </row>
    <row r="883" spans="11:11" ht="15.75" customHeight="1" x14ac:dyDescent="0.25">
      <c r="K883" s="207"/>
    </row>
    <row r="884" spans="11:11" ht="15.75" customHeight="1" x14ac:dyDescent="0.25">
      <c r="K884" s="207"/>
    </row>
    <row r="885" spans="11:11" ht="15.75" customHeight="1" x14ac:dyDescent="0.25">
      <c r="K885" s="207"/>
    </row>
    <row r="886" spans="11:11" ht="15.75" customHeight="1" x14ac:dyDescent="0.25">
      <c r="K886" s="207"/>
    </row>
    <row r="887" spans="11:11" ht="15.75" customHeight="1" x14ac:dyDescent="0.25">
      <c r="K887" s="207"/>
    </row>
    <row r="888" spans="11:11" ht="15.75" customHeight="1" x14ac:dyDescent="0.25">
      <c r="K888" s="207"/>
    </row>
    <row r="889" spans="11:11" ht="15.75" customHeight="1" x14ac:dyDescent="0.25">
      <c r="K889" s="207"/>
    </row>
    <row r="890" spans="11:11" ht="15.75" customHeight="1" x14ac:dyDescent="0.25">
      <c r="K890" s="207"/>
    </row>
    <row r="891" spans="11:11" ht="15.75" customHeight="1" x14ac:dyDescent="0.25">
      <c r="K891" s="207"/>
    </row>
    <row r="892" spans="11:11" ht="15.75" customHeight="1" x14ac:dyDescent="0.25">
      <c r="K892" s="207"/>
    </row>
    <row r="893" spans="11:11" ht="15.75" customHeight="1" x14ac:dyDescent="0.25">
      <c r="K893" s="207"/>
    </row>
    <row r="894" spans="11:11" ht="15.75" customHeight="1" x14ac:dyDescent="0.25">
      <c r="K894" s="207"/>
    </row>
    <row r="895" spans="11:11" ht="15.75" customHeight="1" x14ac:dyDescent="0.25">
      <c r="K895" s="207"/>
    </row>
    <row r="896" spans="11:11" ht="15.75" customHeight="1" x14ac:dyDescent="0.25">
      <c r="K896" s="207"/>
    </row>
    <row r="897" spans="11:11" ht="15.75" customHeight="1" x14ac:dyDescent="0.25">
      <c r="K897" s="207"/>
    </row>
    <row r="898" spans="11:11" ht="15.75" customHeight="1" x14ac:dyDescent="0.25">
      <c r="K898" s="207"/>
    </row>
    <row r="899" spans="11:11" ht="15.75" customHeight="1" x14ac:dyDescent="0.25">
      <c r="K899" s="207"/>
    </row>
    <row r="900" spans="11:11" ht="15.75" customHeight="1" x14ac:dyDescent="0.25">
      <c r="K900" s="207"/>
    </row>
    <row r="901" spans="11:11" ht="15.75" customHeight="1" x14ac:dyDescent="0.25">
      <c r="K901" s="207"/>
    </row>
    <row r="902" spans="11:11" ht="15.75" customHeight="1" x14ac:dyDescent="0.25">
      <c r="K902" s="207"/>
    </row>
    <row r="903" spans="11:11" ht="15.75" customHeight="1" x14ac:dyDescent="0.25">
      <c r="K903" s="207"/>
    </row>
    <row r="904" spans="11:11" ht="15.75" customHeight="1" x14ac:dyDescent="0.25">
      <c r="K904" s="207"/>
    </row>
    <row r="905" spans="11:11" ht="15.75" customHeight="1" x14ac:dyDescent="0.25">
      <c r="K905" s="207"/>
    </row>
    <row r="906" spans="11:11" ht="15.75" customHeight="1" x14ac:dyDescent="0.25">
      <c r="K906" s="207"/>
    </row>
    <row r="907" spans="11:11" ht="15.75" customHeight="1" x14ac:dyDescent="0.25">
      <c r="K907" s="207"/>
    </row>
    <row r="908" spans="11:11" ht="15.75" customHeight="1" x14ac:dyDescent="0.25">
      <c r="K908" s="207"/>
    </row>
    <row r="909" spans="11:11" ht="15.75" customHeight="1" x14ac:dyDescent="0.25">
      <c r="K909" s="207"/>
    </row>
    <row r="910" spans="11:11" ht="15.75" customHeight="1" x14ac:dyDescent="0.25">
      <c r="K910" s="207"/>
    </row>
    <row r="911" spans="11:11" ht="15.75" customHeight="1" x14ac:dyDescent="0.25">
      <c r="K911" s="207"/>
    </row>
    <row r="912" spans="11:11" ht="15.75" customHeight="1" x14ac:dyDescent="0.25">
      <c r="K912" s="207"/>
    </row>
    <row r="913" spans="11:11" ht="15.75" customHeight="1" x14ac:dyDescent="0.25">
      <c r="K913" s="207"/>
    </row>
    <row r="914" spans="11:11" ht="15.75" customHeight="1" x14ac:dyDescent="0.25">
      <c r="K914" s="207"/>
    </row>
    <row r="915" spans="11:11" ht="15.75" customHeight="1" x14ac:dyDescent="0.25">
      <c r="K915" s="207"/>
    </row>
    <row r="916" spans="11:11" ht="15.75" customHeight="1" x14ac:dyDescent="0.25">
      <c r="K916" s="207"/>
    </row>
    <row r="917" spans="11:11" ht="15.75" customHeight="1" x14ac:dyDescent="0.25">
      <c r="K917" s="207"/>
    </row>
    <row r="918" spans="11:11" ht="15.75" customHeight="1" x14ac:dyDescent="0.25">
      <c r="K918" s="207"/>
    </row>
    <row r="919" spans="11:11" ht="15.75" customHeight="1" x14ac:dyDescent="0.25">
      <c r="K919" s="207"/>
    </row>
    <row r="920" spans="11:11" ht="15.75" customHeight="1" x14ac:dyDescent="0.25">
      <c r="K920" s="207"/>
    </row>
    <row r="921" spans="11:11" ht="15.75" customHeight="1" x14ac:dyDescent="0.25">
      <c r="K921" s="207"/>
    </row>
    <row r="922" spans="11:11" ht="15.75" customHeight="1" x14ac:dyDescent="0.25">
      <c r="K922" s="207"/>
    </row>
    <row r="923" spans="11:11" ht="15.75" customHeight="1" x14ac:dyDescent="0.25">
      <c r="K923" s="207"/>
    </row>
    <row r="924" spans="11:11" ht="15.75" customHeight="1" x14ac:dyDescent="0.25">
      <c r="K924" s="207"/>
    </row>
    <row r="925" spans="11:11" ht="15.75" customHeight="1" x14ac:dyDescent="0.25">
      <c r="K925" s="207"/>
    </row>
    <row r="926" spans="11:11" ht="15.75" customHeight="1" x14ac:dyDescent="0.25">
      <c r="K926" s="207"/>
    </row>
    <row r="927" spans="11:11" ht="15.75" customHeight="1" x14ac:dyDescent="0.25">
      <c r="K927" s="207"/>
    </row>
    <row r="928" spans="11:11" ht="15.75" customHeight="1" x14ac:dyDescent="0.25">
      <c r="K928" s="207"/>
    </row>
    <row r="929" spans="11:11" ht="15.75" customHeight="1" x14ac:dyDescent="0.25">
      <c r="K929" s="207"/>
    </row>
    <row r="930" spans="11:11" ht="15.75" customHeight="1" x14ac:dyDescent="0.25">
      <c r="K930" s="207"/>
    </row>
    <row r="931" spans="11:11" ht="15.75" customHeight="1" x14ac:dyDescent="0.25">
      <c r="K931" s="207"/>
    </row>
    <row r="932" spans="11:11" ht="15.75" customHeight="1" x14ac:dyDescent="0.25">
      <c r="K932" s="207"/>
    </row>
    <row r="933" spans="11:11" ht="15.75" customHeight="1" x14ac:dyDescent="0.25">
      <c r="K933" s="207"/>
    </row>
    <row r="934" spans="11:11" ht="15.75" customHeight="1" x14ac:dyDescent="0.25">
      <c r="K934" s="207"/>
    </row>
    <row r="935" spans="11:11" ht="15.75" customHeight="1" x14ac:dyDescent="0.25">
      <c r="K935" s="207"/>
    </row>
    <row r="936" spans="11:11" ht="15.75" customHeight="1" x14ac:dyDescent="0.25">
      <c r="K936" s="207"/>
    </row>
    <row r="937" spans="11:11" ht="15.75" customHeight="1" x14ac:dyDescent="0.25">
      <c r="K937" s="207"/>
    </row>
    <row r="938" spans="11:11" ht="15.75" customHeight="1" x14ac:dyDescent="0.25">
      <c r="K938" s="207"/>
    </row>
    <row r="939" spans="11:11" ht="15.75" customHeight="1" x14ac:dyDescent="0.25">
      <c r="K939" s="207"/>
    </row>
    <row r="940" spans="11:11" ht="15.75" customHeight="1" x14ac:dyDescent="0.25">
      <c r="K940" s="207"/>
    </row>
    <row r="941" spans="11:11" ht="15.75" customHeight="1" x14ac:dyDescent="0.25">
      <c r="K941" s="207"/>
    </row>
    <row r="942" spans="11:11" ht="15.75" customHeight="1" x14ac:dyDescent="0.25">
      <c r="K942" s="207"/>
    </row>
    <row r="943" spans="11:11" ht="15.75" customHeight="1" x14ac:dyDescent="0.25">
      <c r="K943" s="207"/>
    </row>
    <row r="944" spans="11:11" ht="15.75" customHeight="1" x14ac:dyDescent="0.25">
      <c r="K944" s="207"/>
    </row>
    <row r="945" spans="11:11" ht="15.75" customHeight="1" x14ac:dyDescent="0.25">
      <c r="K945" s="207"/>
    </row>
    <row r="946" spans="11:11" ht="15.75" customHeight="1" x14ac:dyDescent="0.25">
      <c r="K946" s="207"/>
    </row>
    <row r="947" spans="11:11" ht="15.75" customHeight="1" x14ac:dyDescent="0.25">
      <c r="K947" s="207"/>
    </row>
    <row r="948" spans="11:11" ht="15.75" customHeight="1" x14ac:dyDescent="0.25">
      <c r="K948" s="207"/>
    </row>
    <row r="949" spans="11:11" ht="15.75" customHeight="1" x14ac:dyDescent="0.25">
      <c r="K949" s="207"/>
    </row>
    <row r="950" spans="11:11" ht="15.75" customHeight="1" x14ac:dyDescent="0.25">
      <c r="K950" s="207"/>
    </row>
    <row r="951" spans="11:11" ht="15.75" customHeight="1" x14ac:dyDescent="0.25">
      <c r="K951" s="207"/>
    </row>
    <row r="952" spans="11:11" ht="15.75" customHeight="1" x14ac:dyDescent="0.25">
      <c r="K952" s="207"/>
    </row>
    <row r="953" spans="11:11" ht="15.75" customHeight="1" x14ac:dyDescent="0.25">
      <c r="K953" s="207"/>
    </row>
    <row r="954" spans="11:11" ht="15.75" customHeight="1" x14ac:dyDescent="0.25">
      <c r="K954" s="207"/>
    </row>
    <row r="955" spans="11:11" ht="15.75" customHeight="1" x14ac:dyDescent="0.25">
      <c r="K955" s="207"/>
    </row>
    <row r="956" spans="11:11" ht="15.75" customHeight="1" x14ac:dyDescent="0.25">
      <c r="K956" s="207"/>
    </row>
    <row r="957" spans="11:11" ht="15.75" customHeight="1" x14ac:dyDescent="0.25">
      <c r="K957" s="207"/>
    </row>
    <row r="958" spans="11:11" ht="15.75" customHeight="1" x14ac:dyDescent="0.25">
      <c r="K958" s="207"/>
    </row>
    <row r="959" spans="11:11" ht="15.75" customHeight="1" x14ac:dyDescent="0.25">
      <c r="K959" s="207"/>
    </row>
    <row r="960" spans="11:11" ht="15.75" customHeight="1" x14ac:dyDescent="0.25">
      <c r="K960" s="207"/>
    </row>
    <row r="961" spans="11:11" ht="15.75" customHeight="1" x14ac:dyDescent="0.25">
      <c r="K961" s="207"/>
    </row>
    <row r="962" spans="11:11" ht="15.75" customHeight="1" x14ac:dyDescent="0.25">
      <c r="K962" s="207"/>
    </row>
    <row r="963" spans="11:11" ht="15.75" customHeight="1" x14ac:dyDescent="0.25">
      <c r="K963" s="207"/>
    </row>
    <row r="964" spans="11:11" ht="15.75" customHeight="1" x14ac:dyDescent="0.25">
      <c r="K964" s="207"/>
    </row>
    <row r="965" spans="11:11" ht="15.75" customHeight="1" x14ac:dyDescent="0.25">
      <c r="K965" s="207"/>
    </row>
    <row r="966" spans="11:11" ht="15.75" customHeight="1" x14ac:dyDescent="0.25">
      <c r="K966" s="207"/>
    </row>
    <row r="967" spans="11:11" ht="15.75" customHeight="1" x14ac:dyDescent="0.25">
      <c r="K967" s="207"/>
    </row>
    <row r="968" spans="11:11" ht="15.75" customHeight="1" x14ac:dyDescent="0.25">
      <c r="K968" s="207"/>
    </row>
    <row r="969" spans="11:11" ht="15.75" customHeight="1" x14ac:dyDescent="0.25">
      <c r="K969" s="207"/>
    </row>
    <row r="970" spans="11:11" ht="15.75" customHeight="1" x14ac:dyDescent="0.25">
      <c r="K970" s="207"/>
    </row>
    <row r="971" spans="11:11" ht="15.75" customHeight="1" x14ac:dyDescent="0.25">
      <c r="K971" s="207"/>
    </row>
    <row r="972" spans="11:11" ht="15.75" customHeight="1" x14ac:dyDescent="0.25">
      <c r="K972" s="207"/>
    </row>
    <row r="973" spans="11:11" ht="15.75" customHeight="1" x14ac:dyDescent="0.25">
      <c r="K973" s="207"/>
    </row>
    <row r="974" spans="11:11" ht="15.75" customHeight="1" x14ac:dyDescent="0.25">
      <c r="K974" s="207"/>
    </row>
    <row r="975" spans="11:11" ht="15.75" customHeight="1" x14ac:dyDescent="0.25">
      <c r="K975" s="207"/>
    </row>
    <row r="976" spans="11:11" ht="15.75" customHeight="1" x14ac:dyDescent="0.25">
      <c r="K976" s="207"/>
    </row>
    <row r="977" spans="11:11" ht="15.75" customHeight="1" x14ac:dyDescent="0.25">
      <c r="K977" s="207"/>
    </row>
    <row r="978" spans="11:11" ht="15.75" customHeight="1" x14ac:dyDescent="0.25">
      <c r="K978" s="207"/>
    </row>
    <row r="979" spans="11:11" ht="15.75" customHeight="1" x14ac:dyDescent="0.25">
      <c r="K979" s="207"/>
    </row>
    <row r="980" spans="11:11" ht="15.75" customHeight="1" x14ac:dyDescent="0.25">
      <c r="K980" s="207"/>
    </row>
    <row r="981" spans="11:11" ht="15.75" customHeight="1" x14ac:dyDescent="0.25">
      <c r="K981" s="207"/>
    </row>
    <row r="982" spans="11:11" ht="15.75" customHeight="1" x14ac:dyDescent="0.25">
      <c r="K982" s="207"/>
    </row>
    <row r="983" spans="11:11" ht="15.75" customHeight="1" x14ac:dyDescent="0.25">
      <c r="K983" s="207"/>
    </row>
    <row r="984" spans="11:11" ht="15.75" customHeight="1" x14ac:dyDescent="0.25">
      <c r="K984" s="207"/>
    </row>
    <row r="985" spans="11:11" ht="15.75" customHeight="1" x14ac:dyDescent="0.25">
      <c r="K985" s="207"/>
    </row>
    <row r="986" spans="11:11" ht="15.75" customHeight="1" x14ac:dyDescent="0.25">
      <c r="K986" s="207"/>
    </row>
    <row r="987" spans="11:11" ht="15.75" customHeight="1" x14ac:dyDescent="0.25">
      <c r="K987" s="207"/>
    </row>
    <row r="988" spans="11:11" ht="15.75" customHeight="1" x14ac:dyDescent="0.25">
      <c r="K988" s="207"/>
    </row>
    <row r="989" spans="11:11" ht="15.75" customHeight="1" x14ac:dyDescent="0.25">
      <c r="K989" s="207"/>
    </row>
    <row r="990" spans="11:11" ht="15.75" customHeight="1" x14ac:dyDescent="0.25">
      <c r="K990" s="207"/>
    </row>
    <row r="991" spans="11:11" ht="15.75" customHeight="1" x14ac:dyDescent="0.25">
      <c r="K991" s="207"/>
    </row>
    <row r="992" spans="11:11" ht="15.75" customHeight="1" x14ac:dyDescent="0.25">
      <c r="K992" s="207"/>
    </row>
    <row r="993" spans="11:11" ht="15.75" customHeight="1" x14ac:dyDescent="0.25">
      <c r="K993" s="207"/>
    </row>
    <row r="994" spans="11:11" ht="15.75" customHeight="1" x14ac:dyDescent="0.25">
      <c r="K994" s="207"/>
    </row>
    <row r="995" spans="11:11" ht="15.75" customHeight="1" x14ac:dyDescent="0.25">
      <c r="K995" s="207"/>
    </row>
    <row r="996" spans="11:11" ht="15.75" customHeight="1" x14ac:dyDescent="0.25">
      <c r="K996" s="207"/>
    </row>
    <row r="997" spans="11:11" ht="15.75" customHeight="1" x14ac:dyDescent="0.25">
      <c r="K997" s="207"/>
    </row>
    <row r="998" spans="11:11" ht="15.75" customHeight="1" x14ac:dyDescent="0.25">
      <c r="K998" s="207"/>
    </row>
    <row r="999" spans="11:11" ht="15.75" customHeight="1" x14ac:dyDescent="0.25">
      <c r="K999" s="207"/>
    </row>
    <row r="1000" spans="11:11" ht="15.75" customHeight="1" x14ac:dyDescent="0.25">
      <c r="K1000"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topLeftCell="C13" workbookViewId="0">
      <selection activeCell="K15" sqref="K15"/>
    </sheetView>
  </sheetViews>
  <sheetFormatPr baseColWidth="10" defaultColWidth="12.625" defaultRowHeight="15" customHeight="1" x14ac:dyDescent="0.2"/>
  <cols>
    <col min="1" max="1" width="43" bestFit="1" customWidth="1"/>
    <col min="2" max="2" width="13.375" bestFit="1" customWidth="1"/>
    <col min="3" max="3" width="12.75" bestFit="1" customWidth="1"/>
    <col min="4" max="4" width="21.25" customWidth="1"/>
    <col min="7" max="7" width="18.5" customWidth="1"/>
    <col min="10" max="10" width="14.375" bestFit="1" customWidth="1"/>
    <col min="11" max="11" width="13" bestFit="1" customWidth="1"/>
  </cols>
  <sheetData>
    <row r="1" spans="1:11" ht="15.75" x14ac:dyDescent="0.25">
      <c r="A1" s="138"/>
      <c r="B1" s="208"/>
      <c r="C1" s="36"/>
      <c r="D1" s="36"/>
      <c r="E1" s="36"/>
      <c r="F1" s="36"/>
      <c r="G1" s="36"/>
      <c r="H1" s="36"/>
      <c r="I1" s="36"/>
      <c r="J1" s="36"/>
      <c r="K1" s="35"/>
    </row>
    <row r="2" spans="1:11" x14ac:dyDescent="0.25">
      <c r="A2" s="788" t="s">
        <v>105</v>
      </c>
      <c r="B2" s="40"/>
      <c r="C2" s="40"/>
      <c r="D2" s="40"/>
      <c r="E2" s="40"/>
      <c r="F2" s="40"/>
      <c r="G2" s="40"/>
      <c r="H2" s="40"/>
      <c r="I2" s="40"/>
      <c r="J2" s="40"/>
      <c r="K2" s="82" t="s">
        <v>106</v>
      </c>
    </row>
    <row r="3" spans="1:11" x14ac:dyDescent="0.25">
      <c r="A3" s="619" t="s">
        <v>107</v>
      </c>
      <c r="B3" s="40"/>
      <c r="C3" s="40"/>
      <c r="D3" s="40"/>
      <c r="E3" s="40"/>
      <c r="F3" s="40"/>
      <c r="G3" s="40"/>
      <c r="H3" s="40"/>
      <c r="I3" s="40"/>
      <c r="J3" s="40"/>
      <c r="K3" s="83"/>
    </row>
    <row r="4" spans="1:11" x14ac:dyDescent="0.25">
      <c r="A4" s="719" t="s">
        <v>3228</v>
      </c>
      <c r="B4" s="40"/>
      <c r="C4" s="40"/>
      <c r="D4" s="40"/>
      <c r="E4" s="40"/>
      <c r="F4" s="40"/>
      <c r="G4" s="40"/>
      <c r="H4" s="40"/>
      <c r="I4" s="40"/>
      <c r="J4" s="40"/>
      <c r="K4" s="83"/>
    </row>
    <row r="5" spans="1:11" x14ac:dyDescent="0.25">
      <c r="B5" s="79"/>
      <c r="C5" s="79"/>
      <c r="D5" s="79"/>
      <c r="E5" s="79"/>
      <c r="F5" s="79"/>
      <c r="G5" s="79"/>
      <c r="H5" s="79"/>
      <c r="I5" s="79"/>
      <c r="J5" s="79"/>
    </row>
    <row r="6" spans="1:11" x14ac:dyDescent="0.25">
      <c r="A6" s="47" t="s">
        <v>108</v>
      </c>
      <c r="B6" s="48" t="s">
        <v>109</v>
      </c>
      <c r="C6" s="48" t="s">
        <v>110</v>
      </c>
      <c r="D6" s="48"/>
      <c r="E6" s="951" t="s">
        <v>111</v>
      </c>
      <c r="F6" s="952"/>
      <c r="G6" s="48" t="s">
        <v>112</v>
      </c>
      <c r="H6" s="951" t="s">
        <v>113</v>
      </c>
      <c r="I6" s="952"/>
      <c r="J6" s="48" t="s">
        <v>114</v>
      </c>
      <c r="K6" s="48" t="s">
        <v>115</v>
      </c>
    </row>
    <row r="7" spans="1:11" ht="15" customHeight="1" x14ac:dyDescent="0.2">
      <c r="A7" s="1041" t="s">
        <v>116</v>
      </c>
      <c r="B7" s="1043" t="s">
        <v>117</v>
      </c>
      <c r="C7" s="1043" t="s">
        <v>118</v>
      </c>
      <c r="D7" s="1043" t="s">
        <v>119</v>
      </c>
      <c r="E7" s="1045" t="s">
        <v>120</v>
      </c>
      <c r="F7" s="1054"/>
      <c r="G7" s="1055" t="s">
        <v>121</v>
      </c>
      <c r="H7" s="1045" t="s">
        <v>122</v>
      </c>
      <c r="I7" s="1054"/>
      <c r="J7" s="1043" t="s">
        <v>123</v>
      </c>
      <c r="K7" s="1051" t="s">
        <v>124</v>
      </c>
    </row>
    <row r="8" spans="1:11" ht="15" customHeight="1" x14ac:dyDescent="0.2">
      <c r="A8" s="1042"/>
      <c r="B8" s="1042"/>
      <c r="C8" s="1042"/>
      <c r="D8" s="1042"/>
      <c r="E8" s="517" t="s">
        <v>125</v>
      </c>
      <c r="F8" s="517" t="s">
        <v>126</v>
      </c>
      <c r="G8" s="1042"/>
      <c r="H8" s="518" t="s">
        <v>125</v>
      </c>
      <c r="I8" s="518" t="s">
        <v>126</v>
      </c>
      <c r="J8" s="1042"/>
      <c r="K8" s="1042"/>
    </row>
    <row r="9" spans="1:11" x14ac:dyDescent="0.25">
      <c r="A9" s="53" t="s">
        <v>127</v>
      </c>
      <c r="B9" s="54"/>
      <c r="C9" s="54"/>
      <c r="D9" s="54"/>
      <c r="E9" s="54"/>
      <c r="F9" s="54"/>
      <c r="G9" s="54"/>
      <c r="H9" s="54"/>
      <c r="I9" s="54"/>
      <c r="J9" s="54"/>
      <c r="K9" s="84">
        <f>SUM(K10)</f>
        <v>0</v>
      </c>
    </row>
    <row r="10" spans="1:11" x14ac:dyDescent="0.25">
      <c r="A10" s="57"/>
      <c r="B10" s="58"/>
      <c r="C10" s="58"/>
      <c r="D10" s="59"/>
      <c r="E10" s="59"/>
      <c r="F10" s="59"/>
      <c r="G10" s="58"/>
      <c r="H10" s="58"/>
      <c r="I10" s="58"/>
      <c r="J10" s="58"/>
      <c r="K10" s="85"/>
    </row>
    <row r="11" spans="1:11" x14ac:dyDescent="0.25">
      <c r="A11" s="53" t="s">
        <v>128</v>
      </c>
      <c r="B11" s="54"/>
      <c r="C11" s="54"/>
      <c r="D11" s="62"/>
      <c r="E11" s="62"/>
      <c r="F11" s="62"/>
      <c r="G11" s="54"/>
      <c r="H11" s="54"/>
      <c r="I11" s="54"/>
      <c r="J11" s="54"/>
      <c r="K11" s="84">
        <f>SUM(K12:K25)</f>
        <v>1170597.69</v>
      </c>
    </row>
    <row r="12" spans="1:11" x14ac:dyDescent="0.25">
      <c r="A12" s="530" t="s">
        <v>2249</v>
      </c>
      <c r="B12" s="114" t="s">
        <v>148</v>
      </c>
      <c r="C12" s="114" t="s">
        <v>148</v>
      </c>
      <c r="D12" s="531">
        <v>2350</v>
      </c>
      <c r="E12" s="59"/>
      <c r="F12" s="59"/>
      <c r="G12" s="532">
        <v>2350</v>
      </c>
      <c r="H12" s="58"/>
      <c r="I12" s="58"/>
      <c r="J12" s="58" t="s">
        <v>2250</v>
      </c>
      <c r="K12" s="85">
        <v>21005</v>
      </c>
    </row>
    <row r="13" spans="1:11" ht="45" x14ac:dyDescent="0.25">
      <c r="A13" s="530" t="s">
        <v>1776</v>
      </c>
      <c r="B13" s="114" t="s">
        <v>2251</v>
      </c>
      <c r="C13" s="114" t="s">
        <v>2251</v>
      </c>
      <c r="D13" s="531">
        <v>60</v>
      </c>
      <c r="E13" s="59"/>
      <c r="F13" s="59"/>
      <c r="G13" s="532">
        <v>60</v>
      </c>
      <c r="H13" s="58"/>
      <c r="I13" s="58"/>
      <c r="J13" s="58" t="s">
        <v>2250</v>
      </c>
      <c r="K13" s="85">
        <v>8220</v>
      </c>
    </row>
    <row r="14" spans="1:11" ht="75" x14ac:dyDescent="0.25">
      <c r="A14" s="530" t="s">
        <v>2252</v>
      </c>
      <c r="B14" s="114" t="s">
        <v>2253</v>
      </c>
      <c r="C14" s="114" t="s">
        <v>2253</v>
      </c>
      <c r="D14" s="87">
        <v>8.6956000000000006E-2</v>
      </c>
      <c r="E14" s="59"/>
      <c r="F14" s="59"/>
      <c r="G14" s="87">
        <v>8.6956000000000006E-2</v>
      </c>
      <c r="H14" s="58"/>
      <c r="I14" s="58"/>
      <c r="J14" s="58" t="s">
        <v>2250</v>
      </c>
      <c r="K14" s="85">
        <v>0</v>
      </c>
    </row>
    <row r="15" spans="1:11" ht="195" x14ac:dyDescent="0.25">
      <c r="A15" s="530" t="s">
        <v>2254</v>
      </c>
      <c r="B15" s="114" t="s">
        <v>2255</v>
      </c>
      <c r="C15" s="114" t="s">
        <v>196</v>
      </c>
      <c r="D15" s="531">
        <v>1200</v>
      </c>
      <c r="E15" s="59"/>
      <c r="F15" s="59"/>
      <c r="G15" s="531">
        <v>1200</v>
      </c>
      <c r="H15" s="58"/>
      <c r="I15" s="58"/>
      <c r="J15" s="58" t="s">
        <v>2250</v>
      </c>
      <c r="K15" s="85">
        <v>692653.46</v>
      </c>
    </row>
    <row r="16" spans="1:11" x14ac:dyDescent="0.25">
      <c r="A16" s="530" t="s">
        <v>2256</v>
      </c>
      <c r="B16" s="114"/>
      <c r="C16" s="58"/>
      <c r="D16" s="59"/>
      <c r="E16" s="59"/>
      <c r="F16" s="59"/>
      <c r="G16" s="58"/>
      <c r="H16" s="58"/>
      <c r="I16" s="58"/>
      <c r="J16" s="58" t="s">
        <v>2250</v>
      </c>
      <c r="K16" s="85">
        <v>318653.23</v>
      </c>
    </row>
    <row r="17" spans="1:11" ht="60" x14ac:dyDescent="0.25">
      <c r="A17" s="530" t="s">
        <v>2257</v>
      </c>
      <c r="B17" s="114" t="s">
        <v>2258</v>
      </c>
      <c r="C17" s="114" t="s">
        <v>2259</v>
      </c>
      <c r="D17" s="533">
        <v>150</v>
      </c>
      <c r="E17" s="533">
        <v>310</v>
      </c>
      <c r="F17" s="59"/>
      <c r="G17" s="533">
        <v>150</v>
      </c>
      <c r="H17" s="58"/>
      <c r="I17" s="58"/>
      <c r="J17" s="58" t="s">
        <v>2250</v>
      </c>
      <c r="K17" s="85">
        <v>0</v>
      </c>
    </row>
    <row r="18" spans="1:11" ht="45" x14ac:dyDescent="0.25">
      <c r="A18" s="530" t="s">
        <v>2260</v>
      </c>
      <c r="B18" s="114" t="s">
        <v>2261</v>
      </c>
      <c r="C18" s="114" t="s">
        <v>2261</v>
      </c>
      <c r="D18" s="59" t="s">
        <v>2262</v>
      </c>
      <c r="E18" s="59"/>
      <c r="F18" s="59"/>
      <c r="G18" s="59" t="s">
        <v>2262</v>
      </c>
      <c r="H18" s="58"/>
      <c r="I18" s="58"/>
      <c r="J18" s="58" t="s">
        <v>2250</v>
      </c>
      <c r="K18" s="85"/>
    </row>
    <row r="19" spans="1:11" ht="45" x14ac:dyDescent="0.25">
      <c r="A19" s="530" t="s">
        <v>2263</v>
      </c>
      <c r="B19" s="114" t="s">
        <v>2264</v>
      </c>
      <c r="C19" s="114" t="s">
        <v>2264</v>
      </c>
      <c r="D19" s="59" t="s">
        <v>2265</v>
      </c>
      <c r="E19" s="59"/>
      <c r="F19" s="59"/>
      <c r="G19" s="59" t="s">
        <v>2265</v>
      </c>
      <c r="H19" s="58"/>
      <c r="I19" s="58"/>
      <c r="J19" s="58" t="s">
        <v>2250</v>
      </c>
      <c r="K19" s="85">
        <v>0</v>
      </c>
    </row>
    <row r="20" spans="1:11" ht="30" x14ac:dyDescent="0.25">
      <c r="A20" s="530" t="s">
        <v>2266</v>
      </c>
      <c r="B20" s="114" t="s">
        <v>2267</v>
      </c>
      <c r="C20" s="114" t="s">
        <v>2267</v>
      </c>
      <c r="D20" s="533">
        <v>390</v>
      </c>
      <c r="E20" s="59"/>
      <c r="F20" s="59"/>
      <c r="G20" s="533">
        <v>390</v>
      </c>
      <c r="H20" s="58"/>
      <c r="I20" s="58"/>
      <c r="J20" s="58" t="s">
        <v>2250</v>
      </c>
      <c r="K20" s="85">
        <v>12480</v>
      </c>
    </row>
    <row r="21" spans="1:11" ht="45" x14ac:dyDescent="0.25">
      <c r="A21" s="530" t="s">
        <v>2268</v>
      </c>
      <c r="B21" s="114" t="s">
        <v>2269</v>
      </c>
      <c r="C21" s="114" t="s">
        <v>2270</v>
      </c>
      <c r="D21" s="533">
        <v>100</v>
      </c>
      <c r="E21" s="59"/>
      <c r="F21" s="59"/>
      <c r="G21" s="533">
        <v>100</v>
      </c>
      <c r="H21" s="58"/>
      <c r="I21" s="58"/>
      <c r="J21" s="58" t="s">
        <v>2250</v>
      </c>
      <c r="K21" s="85">
        <v>1500</v>
      </c>
    </row>
    <row r="22" spans="1:11" x14ac:dyDescent="0.25">
      <c r="A22" s="530" t="s">
        <v>2271</v>
      </c>
      <c r="B22" s="114"/>
      <c r="C22" s="58" t="s">
        <v>1161</v>
      </c>
      <c r="D22" s="59"/>
      <c r="E22" s="59"/>
      <c r="F22" s="59"/>
      <c r="G22" s="58"/>
      <c r="H22" s="58"/>
      <c r="I22" s="58"/>
      <c r="J22" s="58" t="s">
        <v>2272</v>
      </c>
      <c r="K22" s="85">
        <v>13086</v>
      </c>
    </row>
    <row r="23" spans="1:11" ht="75" x14ac:dyDescent="0.25">
      <c r="A23" s="530" t="s">
        <v>2273</v>
      </c>
      <c r="B23" s="114" t="s">
        <v>2274</v>
      </c>
      <c r="C23" s="114" t="s">
        <v>2274</v>
      </c>
      <c r="D23" s="533">
        <v>80000</v>
      </c>
      <c r="E23" s="59"/>
      <c r="F23" s="59"/>
      <c r="G23" s="533">
        <v>80000</v>
      </c>
      <c r="H23" s="58"/>
      <c r="I23" s="58"/>
      <c r="J23" s="58" t="s">
        <v>2250</v>
      </c>
      <c r="K23" s="85">
        <v>3000</v>
      </c>
    </row>
    <row r="24" spans="1:11" ht="165" x14ac:dyDescent="0.25">
      <c r="A24" s="530" t="s">
        <v>2275</v>
      </c>
      <c r="B24" s="114" t="s">
        <v>2276</v>
      </c>
      <c r="C24" s="114" t="s">
        <v>2276</v>
      </c>
      <c r="D24" s="534">
        <v>100000</v>
      </c>
      <c r="E24" s="59"/>
      <c r="F24" s="59"/>
      <c r="G24" s="534">
        <v>100000</v>
      </c>
      <c r="H24" s="58"/>
      <c r="I24" s="58"/>
      <c r="J24" s="58" t="s">
        <v>2250</v>
      </c>
      <c r="K24" s="85">
        <v>100000</v>
      </c>
    </row>
    <row r="25" spans="1:11" x14ac:dyDescent="0.25">
      <c r="A25" s="57"/>
      <c r="B25" s="58"/>
      <c r="C25" s="58"/>
      <c r="D25" s="59"/>
      <c r="E25" s="59"/>
      <c r="F25" s="59"/>
      <c r="G25" s="58"/>
      <c r="H25" s="58"/>
      <c r="I25" s="58"/>
      <c r="J25" s="58"/>
      <c r="K25" s="85"/>
    </row>
    <row r="26" spans="1:11" x14ac:dyDescent="0.25">
      <c r="A26" s="53" t="s">
        <v>135</v>
      </c>
      <c r="B26" s="54"/>
      <c r="C26" s="54"/>
      <c r="D26" s="62"/>
      <c r="E26" s="62"/>
      <c r="F26" s="62"/>
      <c r="G26" s="54"/>
      <c r="H26" s="54"/>
      <c r="I26" s="54"/>
      <c r="J26" s="54"/>
      <c r="K26" s="367">
        <f>K27</f>
        <v>0</v>
      </c>
    </row>
    <row r="27" spans="1:11" x14ac:dyDescent="0.25">
      <c r="A27" s="57"/>
      <c r="B27" s="58"/>
      <c r="C27" s="58"/>
      <c r="D27" s="59"/>
      <c r="E27" s="59"/>
      <c r="F27" s="59"/>
      <c r="G27" s="58"/>
      <c r="H27" s="58"/>
      <c r="I27" s="58"/>
      <c r="J27" s="58"/>
      <c r="K27" s="85"/>
    </row>
    <row r="28" spans="1:11" x14ac:dyDescent="0.25">
      <c r="A28" s="53" t="s">
        <v>141</v>
      </c>
      <c r="B28" s="54"/>
      <c r="C28" s="54"/>
      <c r="D28" s="62"/>
      <c r="E28" s="62"/>
      <c r="F28" s="62"/>
      <c r="G28" s="54"/>
      <c r="H28" s="54"/>
      <c r="I28" s="54"/>
      <c r="J28" s="54"/>
      <c r="K28" s="84">
        <f>SUM(K29:K35)</f>
        <v>778574.99</v>
      </c>
    </row>
    <row r="29" spans="1:11" ht="45" x14ac:dyDescent="0.25">
      <c r="A29" s="535" t="s">
        <v>2277</v>
      </c>
      <c r="B29" s="114" t="s">
        <v>2278</v>
      </c>
      <c r="C29" s="114" t="s">
        <v>2279</v>
      </c>
      <c r="D29" s="59" t="s">
        <v>2280</v>
      </c>
      <c r="E29" s="59"/>
      <c r="F29" s="59"/>
      <c r="G29" s="59" t="s">
        <v>2280</v>
      </c>
      <c r="H29" s="58"/>
      <c r="I29" s="58"/>
      <c r="J29" s="58" t="s">
        <v>2250</v>
      </c>
      <c r="K29" s="85">
        <v>256398.96</v>
      </c>
    </row>
    <row r="30" spans="1:11" ht="45" x14ac:dyDescent="0.25">
      <c r="A30" s="530" t="s">
        <v>2281</v>
      </c>
      <c r="B30" s="114" t="s">
        <v>2282</v>
      </c>
      <c r="C30" s="114" t="s">
        <v>2283</v>
      </c>
      <c r="D30" s="59" t="s">
        <v>2284</v>
      </c>
      <c r="E30" s="59"/>
      <c r="F30" s="59"/>
      <c r="G30" s="59" t="s">
        <v>2284</v>
      </c>
      <c r="H30" s="58"/>
      <c r="I30" s="58"/>
      <c r="J30" s="58" t="s">
        <v>2250</v>
      </c>
      <c r="K30" s="85">
        <v>4900</v>
      </c>
    </row>
    <row r="31" spans="1:11" ht="45" x14ac:dyDescent="0.25">
      <c r="A31" s="530" t="s">
        <v>2285</v>
      </c>
      <c r="B31" s="114" t="s">
        <v>2286</v>
      </c>
      <c r="C31" s="114" t="s">
        <v>2287</v>
      </c>
      <c r="D31" s="59" t="s">
        <v>2288</v>
      </c>
      <c r="E31" s="59"/>
      <c r="F31" s="59"/>
      <c r="G31" s="59" t="s">
        <v>2288</v>
      </c>
      <c r="H31" s="58"/>
      <c r="I31" s="58"/>
      <c r="J31" s="58" t="s">
        <v>2250</v>
      </c>
      <c r="K31" s="85">
        <v>168549.03</v>
      </c>
    </row>
    <row r="32" spans="1:11" ht="45" x14ac:dyDescent="0.25">
      <c r="A32" s="530" t="s">
        <v>2289</v>
      </c>
      <c r="B32" s="114" t="s">
        <v>2290</v>
      </c>
      <c r="C32" s="114" t="s">
        <v>2290</v>
      </c>
      <c r="D32" s="533">
        <v>620</v>
      </c>
      <c r="E32" s="59"/>
      <c r="F32" s="59"/>
      <c r="G32" s="533">
        <v>620</v>
      </c>
      <c r="H32" s="58"/>
      <c r="I32" s="58"/>
      <c r="J32" s="58" t="s">
        <v>2250</v>
      </c>
      <c r="K32" s="85">
        <v>22320</v>
      </c>
    </row>
    <row r="33" spans="1:11" ht="30" x14ac:dyDescent="0.25">
      <c r="A33" s="530" t="s">
        <v>2291</v>
      </c>
      <c r="B33" s="114" t="s">
        <v>2292</v>
      </c>
      <c r="C33" s="114" t="s">
        <v>2293</v>
      </c>
      <c r="D33" s="534" t="s">
        <v>2294</v>
      </c>
      <c r="E33" s="59"/>
      <c r="F33" s="59"/>
      <c r="G33" s="534" t="s">
        <v>2294</v>
      </c>
      <c r="H33" s="58"/>
      <c r="I33" s="58"/>
      <c r="J33" s="58" t="s">
        <v>2250</v>
      </c>
      <c r="K33" s="85">
        <v>211787</v>
      </c>
    </row>
    <row r="34" spans="1:11" ht="30" x14ac:dyDescent="0.25">
      <c r="A34" s="530" t="s">
        <v>2295</v>
      </c>
      <c r="B34" s="114" t="s">
        <v>2292</v>
      </c>
      <c r="C34" s="114" t="s">
        <v>2293</v>
      </c>
      <c r="D34" s="534" t="s">
        <v>2296</v>
      </c>
      <c r="E34" s="59"/>
      <c r="F34" s="59"/>
      <c r="G34" s="534" t="s">
        <v>2296</v>
      </c>
      <c r="H34" s="58"/>
      <c r="I34" s="58"/>
      <c r="J34" s="58" t="s">
        <v>2250</v>
      </c>
      <c r="K34" s="85">
        <v>114620</v>
      </c>
    </row>
    <row r="35" spans="1:11" x14ac:dyDescent="0.25">
      <c r="A35" s="57"/>
      <c r="B35" s="58"/>
      <c r="C35" s="58"/>
      <c r="D35" s="59"/>
      <c r="E35" s="59"/>
      <c r="F35" s="59"/>
      <c r="G35" s="58"/>
      <c r="H35" s="58"/>
      <c r="I35" s="58"/>
      <c r="J35" s="58"/>
      <c r="K35" s="85"/>
    </row>
    <row r="36" spans="1:11" x14ac:dyDescent="0.25">
      <c r="A36" s="53" t="s">
        <v>158</v>
      </c>
      <c r="B36" s="54"/>
      <c r="C36" s="54"/>
      <c r="D36" s="62"/>
      <c r="E36" s="62"/>
      <c r="F36" s="62"/>
      <c r="G36" s="54"/>
      <c r="H36" s="54"/>
      <c r="I36" s="54"/>
      <c r="J36" s="54"/>
      <c r="K36" s="84">
        <f>SUM(K37:K39)</f>
        <v>35960</v>
      </c>
    </row>
    <row r="37" spans="1:11" ht="30" x14ac:dyDescent="0.25">
      <c r="A37" s="530" t="s">
        <v>2297</v>
      </c>
      <c r="B37" s="114" t="s">
        <v>2292</v>
      </c>
      <c r="C37" s="114" t="s">
        <v>2293</v>
      </c>
      <c r="D37" s="536" t="s">
        <v>2298</v>
      </c>
      <c r="E37" s="59"/>
      <c r="F37" s="59"/>
      <c r="G37" s="536" t="s">
        <v>2298</v>
      </c>
      <c r="H37" s="58"/>
      <c r="I37" s="58"/>
      <c r="J37" s="58" t="s">
        <v>2250</v>
      </c>
      <c r="K37" s="85">
        <v>19460</v>
      </c>
    </row>
    <row r="38" spans="1:11" ht="30" x14ac:dyDescent="0.25">
      <c r="A38" s="530" t="s">
        <v>2299</v>
      </c>
      <c r="B38" s="114" t="s">
        <v>2292</v>
      </c>
      <c r="C38" s="114" t="s">
        <v>2293</v>
      </c>
      <c r="D38" s="534"/>
      <c r="E38" s="59"/>
      <c r="F38" s="59"/>
      <c r="G38" s="534"/>
      <c r="H38" s="58"/>
      <c r="I38" s="58"/>
      <c r="J38" s="58" t="s">
        <v>2300</v>
      </c>
      <c r="K38" s="85">
        <v>16500</v>
      </c>
    </row>
    <row r="39" spans="1:11" x14ac:dyDescent="0.25">
      <c r="A39" s="57"/>
      <c r="B39" s="58"/>
      <c r="C39" s="58"/>
      <c r="D39" s="59"/>
      <c r="E39" s="59"/>
      <c r="F39" s="59"/>
      <c r="G39" s="58"/>
      <c r="H39" s="58"/>
      <c r="I39" s="58"/>
      <c r="J39" s="58"/>
      <c r="K39" s="85"/>
    </row>
    <row r="40" spans="1:11" x14ac:dyDescent="0.25">
      <c r="A40" s="53" t="s">
        <v>163</v>
      </c>
      <c r="B40" s="54"/>
      <c r="C40" s="54"/>
      <c r="D40" s="62"/>
      <c r="E40" s="62"/>
      <c r="F40" s="62"/>
      <c r="G40" s="54"/>
      <c r="H40" s="54"/>
      <c r="I40" s="54"/>
      <c r="J40" s="54"/>
      <c r="K40" s="84">
        <f>SUM(K41)</f>
        <v>8514.42</v>
      </c>
    </row>
    <row r="41" spans="1:11" x14ac:dyDescent="0.25">
      <c r="A41" s="530" t="s">
        <v>2301</v>
      </c>
      <c r="B41" s="58"/>
      <c r="C41" s="58"/>
      <c r="D41" s="59"/>
      <c r="E41" s="59"/>
      <c r="F41" s="59"/>
      <c r="G41" s="58"/>
      <c r="H41" s="58"/>
      <c r="I41" s="58"/>
      <c r="J41" s="58" t="s">
        <v>2302</v>
      </c>
      <c r="K41" s="85">
        <v>8514.42</v>
      </c>
    </row>
    <row r="42" spans="1:11" x14ac:dyDescent="0.25">
      <c r="A42" s="53" t="s">
        <v>164</v>
      </c>
      <c r="B42" s="54"/>
      <c r="C42" s="54"/>
      <c r="D42" s="62"/>
      <c r="E42" s="62"/>
      <c r="F42" s="62"/>
      <c r="G42" s="54"/>
      <c r="H42" s="54"/>
      <c r="I42" s="54"/>
      <c r="J42" s="54"/>
      <c r="K42" s="367">
        <f>SUM(K43)</f>
        <v>0</v>
      </c>
    </row>
    <row r="43" spans="1:11" x14ac:dyDescent="0.25">
      <c r="A43" s="57"/>
      <c r="B43" s="58"/>
      <c r="C43" s="58"/>
      <c r="D43" s="59"/>
      <c r="E43" s="59"/>
      <c r="F43" s="59"/>
      <c r="G43" s="58"/>
      <c r="H43" s="58"/>
      <c r="I43" s="58"/>
      <c r="J43" s="58"/>
      <c r="K43" s="85"/>
    </row>
    <row r="44" spans="1:11" x14ac:dyDescent="0.25">
      <c r="A44" s="53" t="s">
        <v>2303</v>
      </c>
      <c r="B44" s="54"/>
      <c r="C44" s="54"/>
      <c r="D44" s="62"/>
      <c r="E44" s="62"/>
      <c r="F44" s="62"/>
      <c r="G44" s="54"/>
      <c r="H44" s="54"/>
      <c r="I44" s="54"/>
      <c r="J44" s="54"/>
      <c r="K44" s="84">
        <f>K46+K47+K48+K49+K50</f>
        <v>545281</v>
      </c>
    </row>
    <row r="45" spans="1:11" x14ac:dyDescent="0.25">
      <c r="A45" s="186" t="s">
        <v>2304</v>
      </c>
      <c r="B45" s="58"/>
      <c r="C45" s="58"/>
      <c r="D45" s="59"/>
      <c r="E45" s="59"/>
      <c r="F45" s="59"/>
      <c r="G45" s="58"/>
      <c r="H45" s="58"/>
      <c r="I45" s="58"/>
      <c r="J45" s="58"/>
      <c r="K45" s="85"/>
    </row>
    <row r="46" spans="1:11" ht="45" x14ac:dyDescent="0.25">
      <c r="A46" s="530" t="s">
        <v>2305</v>
      </c>
      <c r="B46" s="58"/>
      <c r="C46" s="58"/>
      <c r="D46" s="59"/>
      <c r="E46" s="59"/>
      <c r="F46" s="59"/>
      <c r="G46" s="58"/>
      <c r="H46" s="58"/>
      <c r="I46" s="58"/>
      <c r="J46" s="114" t="s">
        <v>2306</v>
      </c>
      <c r="K46" s="85">
        <v>12497.7</v>
      </c>
    </row>
    <row r="47" spans="1:11" x14ac:dyDescent="0.25">
      <c r="A47" s="530" t="s">
        <v>2307</v>
      </c>
      <c r="B47" s="58"/>
      <c r="C47" s="58"/>
      <c r="D47" s="59"/>
      <c r="E47" s="59"/>
      <c r="F47" s="59"/>
      <c r="G47" s="58"/>
      <c r="H47" s="58"/>
      <c r="I47" s="58"/>
      <c r="J47" s="58" t="s">
        <v>2308</v>
      </c>
      <c r="K47" s="85">
        <v>0</v>
      </c>
    </row>
    <row r="48" spans="1:11" ht="45" x14ac:dyDescent="0.25">
      <c r="A48" s="530" t="s">
        <v>2309</v>
      </c>
      <c r="B48" s="114" t="s">
        <v>2310</v>
      </c>
      <c r="C48" s="58" t="s">
        <v>2311</v>
      </c>
      <c r="D48" s="58" t="s">
        <v>2312</v>
      </c>
      <c r="E48" s="59"/>
      <c r="F48" s="59"/>
      <c r="G48" s="58" t="s">
        <v>2312</v>
      </c>
      <c r="H48" s="58"/>
      <c r="I48" s="58"/>
      <c r="J48" s="58" t="s">
        <v>2313</v>
      </c>
      <c r="K48" s="85">
        <v>16440</v>
      </c>
    </row>
    <row r="49" spans="1:11" x14ac:dyDescent="0.25">
      <c r="A49" s="530" t="s">
        <v>2314</v>
      </c>
      <c r="B49" s="58"/>
      <c r="C49" s="58"/>
      <c r="D49" s="59"/>
      <c r="E49" s="59"/>
      <c r="F49" s="59"/>
      <c r="G49" s="58"/>
      <c r="H49" s="58"/>
      <c r="I49" s="58"/>
      <c r="J49" s="58" t="s">
        <v>2315</v>
      </c>
      <c r="K49" s="85">
        <v>293873.3</v>
      </c>
    </row>
    <row r="50" spans="1:11" x14ac:dyDescent="0.25">
      <c r="A50" s="530" t="s">
        <v>2316</v>
      </c>
      <c r="B50" s="58"/>
      <c r="C50" s="58"/>
      <c r="D50" s="59"/>
      <c r="E50" s="59"/>
      <c r="F50" s="59"/>
      <c r="G50" s="58"/>
      <c r="H50" s="58"/>
      <c r="I50" s="58"/>
      <c r="J50" s="58" t="s">
        <v>2317</v>
      </c>
      <c r="K50" s="110">
        <v>222470</v>
      </c>
    </row>
    <row r="51" spans="1:11" x14ac:dyDescent="0.25">
      <c r="A51" s="537" t="s">
        <v>2318</v>
      </c>
      <c r="B51" s="538"/>
      <c r="C51" s="538"/>
      <c r="D51" s="539"/>
      <c r="E51" s="539"/>
      <c r="F51" s="539"/>
      <c r="G51" s="538"/>
      <c r="H51" s="538"/>
      <c r="I51" s="538"/>
      <c r="J51" s="538"/>
      <c r="K51" s="540">
        <f>K52+K53+K54+K55+K56+K57</f>
        <v>182151.76</v>
      </c>
    </row>
    <row r="52" spans="1:11" x14ac:dyDescent="0.25">
      <c r="A52" s="530" t="s">
        <v>2319</v>
      </c>
      <c r="B52" s="58"/>
      <c r="C52" s="58"/>
      <c r="D52" s="59"/>
      <c r="E52" s="59"/>
      <c r="F52" s="59"/>
      <c r="G52" s="58"/>
      <c r="H52" s="58"/>
      <c r="I52" s="58"/>
      <c r="J52" s="58" t="s">
        <v>2320</v>
      </c>
      <c r="K52" s="110">
        <v>44397.8</v>
      </c>
    </row>
    <row r="53" spans="1:11" x14ac:dyDescent="0.25">
      <c r="A53" s="530" t="s">
        <v>2321</v>
      </c>
      <c r="B53" s="58"/>
      <c r="C53" s="58"/>
      <c r="D53" s="59"/>
      <c r="E53" s="59"/>
      <c r="F53" s="59"/>
      <c r="G53" s="58"/>
      <c r="H53" s="58"/>
      <c r="I53" s="58"/>
      <c r="J53" s="58" t="s">
        <v>2320</v>
      </c>
      <c r="K53" s="85">
        <v>1470.3</v>
      </c>
    </row>
    <row r="54" spans="1:11" x14ac:dyDescent="0.25">
      <c r="A54" s="530" t="s">
        <v>2322</v>
      </c>
      <c r="B54" s="58"/>
      <c r="C54" s="58"/>
      <c r="D54" s="59"/>
      <c r="E54" s="59"/>
      <c r="F54" s="59"/>
      <c r="G54" s="58"/>
      <c r="H54" s="58"/>
      <c r="I54" s="58"/>
      <c r="J54" s="58" t="s">
        <v>2320</v>
      </c>
      <c r="K54" s="85">
        <v>117880.03</v>
      </c>
    </row>
    <row r="55" spans="1:11" x14ac:dyDescent="0.25">
      <c r="A55" s="530" t="s">
        <v>2323</v>
      </c>
      <c r="B55" s="58"/>
      <c r="C55" s="58"/>
      <c r="D55" s="59"/>
      <c r="E55" s="59"/>
      <c r="F55" s="59"/>
      <c r="G55" s="58"/>
      <c r="H55" s="58"/>
      <c r="I55" s="58"/>
      <c r="J55" s="58" t="s">
        <v>2320</v>
      </c>
      <c r="K55" s="85">
        <v>0</v>
      </c>
    </row>
    <row r="56" spans="1:11" x14ac:dyDescent="0.25">
      <c r="A56" s="530" t="s">
        <v>2324</v>
      </c>
      <c r="B56" s="58"/>
      <c r="C56" s="58"/>
      <c r="D56" s="59"/>
      <c r="E56" s="59"/>
      <c r="F56" s="59"/>
      <c r="G56" s="58"/>
      <c r="H56" s="58"/>
      <c r="I56" s="58"/>
      <c r="J56" s="58" t="s">
        <v>2320</v>
      </c>
      <c r="K56" s="85">
        <v>18403.63</v>
      </c>
    </row>
    <row r="57" spans="1:11" x14ac:dyDescent="0.25">
      <c r="A57" s="530" t="s">
        <v>2325</v>
      </c>
      <c r="B57" s="58"/>
      <c r="C57" s="58"/>
      <c r="D57" s="59"/>
      <c r="E57" s="59"/>
      <c r="F57" s="59"/>
      <c r="G57" s="58"/>
      <c r="H57" s="58"/>
      <c r="I57" s="58"/>
      <c r="J57" s="58" t="s">
        <v>2320</v>
      </c>
      <c r="K57" s="85">
        <v>0</v>
      </c>
    </row>
    <row r="58" spans="1:11" x14ac:dyDescent="0.25">
      <c r="A58" s="541" t="s">
        <v>2326</v>
      </c>
      <c r="B58" s="538"/>
      <c r="C58" s="538"/>
      <c r="D58" s="539"/>
      <c r="E58" s="539"/>
      <c r="F58" s="539"/>
      <c r="G58" s="538"/>
      <c r="H58" s="538"/>
      <c r="I58" s="538"/>
      <c r="J58" s="538"/>
      <c r="K58" s="540">
        <f>K59+K60+K61+K62</f>
        <v>1440604.66</v>
      </c>
    </row>
    <row r="59" spans="1:11" ht="30" x14ac:dyDescent="0.25">
      <c r="A59" s="530" t="s">
        <v>2327</v>
      </c>
      <c r="B59" s="58"/>
      <c r="C59" s="58"/>
      <c r="D59" s="59"/>
      <c r="E59" s="59"/>
      <c r="F59" s="59"/>
      <c r="G59" s="58"/>
      <c r="H59" s="58"/>
      <c r="I59" s="58"/>
      <c r="J59" s="58" t="s">
        <v>2320</v>
      </c>
      <c r="K59" s="110">
        <v>427062.69</v>
      </c>
    </row>
    <row r="60" spans="1:11" x14ac:dyDescent="0.25">
      <c r="A60" s="530" t="s">
        <v>2328</v>
      </c>
      <c r="B60" s="58"/>
      <c r="C60" s="58"/>
      <c r="D60" s="59"/>
      <c r="E60" s="59"/>
      <c r="F60" s="59"/>
      <c r="G60" s="58"/>
      <c r="H60" s="58"/>
      <c r="I60" s="58"/>
      <c r="J60" s="58" t="s">
        <v>2320</v>
      </c>
      <c r="K60" s="85">
        <v>372902.07</v>
      </c>
    </row>
    <row r="61" spans="1:11" x14ac:dyDescent="0.25">
      <c r="A61" s="530" t="s">
        <v>2329</v>
      </c>
      <c r="B61" s="58"/>
      <c r="C61" s="58"/>
      <c r="D61" s="59"/>
      <c r="E61" s="59"/>
      <c r="F61" s="59"/>
      <c r="G61" s="58"/>
      <c r="H61" s="58"/>
      <c r="I61" s="58"/>
      <c r="J61" s="58" t="s">
        <v>2320</v>
      </c>
      <c r="K61" s="85">
        <v>630889.85</v>
      </c>
    </row>
    <row r="62" spans="1:11" x14ac:dyDescent="0.25">
      <c r="A62" s="530" t="s">
        <v>2330</v>
      </c>
      <c r="B62" s="58"/>
      <c r="C62" s="58"/>
      <c r="D62" s="59"/>
      <c r="E62" s="59"/>
      <c r="F62" s="59"/>
      <c r="G62" s="58"/>
      <c r="H62" s="58"/>
      <c r="I62" s="58"/>
      <c r="J62" s="58" t="s">
        <v>2320</v>
      </c>
      <c r="K62" s="85">
        <v>9750.0499999999993</v>
      </c>
    </row>
    <row r="63" spans="1:11" x14ac:dyDescent="0.2">
      <c r="A63" s="524" t="s">
        <v>168</v>
      </c>
      <c r="B63" s="525"/>
      <c r="C63" s="525"/>
      <c r="D63" s="526"/>
      <c r="E63" s="526"/>
      <c r="F63" s="526"/>
      <c r="G63" s="527"/>
      <c r="H63" s="527"/>
      <c r="I63" s="527"/>
      <c r="J63" s="525"/>
      <c r="K63" s="528">
        <f>K58+K51+K44+K42+K40+K36+K28+K26+K11</f>
        <v>4161684.52</v>
      </c>
    </row>
    <row r="64" spans="1:11"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row r="999" spans="2:10" x14ac:dyDescent="0.25">
      <c r="B999" s="79"/>
      <c r="C999" s="79"/>
      <c r="D999" s="79"/>
      <c r="E999" s="79"/>
      <c r="F999" s="79"/>
      <c r="G999" s="79"/>
      <c r="H999" s="79"/>
      <c r="I999" s="79"/>
      <c r="J999" s="79"/>
    </row>
    <row r="1000" spans="2:10" x14ac:dyDescent="0.25">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showGridLines="0" topLeftCell="B1" workbookViewId="0">
      <selection activeCell="K13" sqref="K13"/>
    </sheetView>
  </sheetViews>
  <sheetFormatPr baseColWidth="10" defaultColWidth="12.625" defaultRowHeight="15" customHeight="1" x14ac:dyDescent="0.2"/>
  <cols>
    <col min="1" max="1" width="45.25" bestFit="1" customWidth="1"/>
    <col min="2" max="2" width="15.75" bestFit="1" customWidth="1"/>
    <col min="3" max="3" width="14.25" bestFit="1" customWidth="1"/>
    <col min="10" max="10" width="11" bestFit="1" customWidth="1"/>
  </cols>
  <sheetData>
    <row r="1" spans="1:26" x14ac:dyDescent="0.25">
      <c r="A1" s="35"/>
      <c r="B1" s="542"/>
      <c r="C1" s="542"/>
      <c r="D1" s="542"/>
      <c r="E1" s="542"/>
      <c r="F1" s="542"/>
      <c r="G1" s="543"/>
      <c r="H1" s="543"/>
      <c r="I1" s="543"/>
      <c r="J1" s="35"/>
      <c r="K1" s="38"/>
    </row>
    <row r="2" spans="1:26" x14ac:dyDescent="0.25">
      <c r="A2" s="501" t="s">
        <v>105</v>
      </c>
      <c r="B2" s="544"/>
      <c r="C2" s="544"/>
      <c r="D2" s="544"/>
      <c r="E2" s="544"/>
      <c r="F2" s="544"/>
      <c r="G2" s="545"/>
      <c r="H2" s="545"/>
      <c r="I2" s="545"/>
      <c r="J2" s="83"/>
      <c r="K2" s="42" t="s">
        <v>106</v>
      </c>
    </row>
    <row r="3" spans="1:26" x14ac:dyDescent="0.25">
      <c r="A3" s="502" t="s">
        <v>107</v>
      </c>
      <c r="B3" s="544"/>
      <c r="C3" s="544"/>
      <c r="D3" s="544"/>
      <c r="E3" s="544"/>
      <c r="F3" s="544"/>
      <c r="G3" s="545"/>
      <c r="H3" s="545"/>
      <c r="I3" s="545"/>
      <c r="J3" s="83"/>
      <c r="K3" s="44"/>
    </row>
    <row r="4" spans="1:26" x14ac:dyDescent="0.25">
      <c r="A4" s="784" t="s">
        <v>3229</v>
      </c>
      <c r="B4" s="544"/>
      <c r="C4" s="544"/>
      <c r="D4" s="544"/>
      <c r="E4" s="544"/>
      <c r="F4" s="544"/>
      <c r="G4" s="545"/>
      <c r="H4" s="545"/>
      <c r="I4" s="545"/>
      <c r="J4" s="83"/>
      <c r="K4" s="44"/>
    </row>
    <row r="5" spans="1:26" x14ac:dyDescent="0.25">
      <c r="A5" s="35"/>
      <c r="B5" s="542"/>
      <c r="C5" s="542"/>
      <c r="D5" s="542"/>
      <c r="E5" s="542"/>
      <c r="F5" s="542"/>
      <c r="G5" s="543"/>
      <c r="H5" s="543"/>
      <c r="I5" s="543"/>
      <c r="J5" s="35"/>
      <c r="K5" s="38"/>
    </row>
    <row r="6" spans="1:26" x14ac:dyDescent="0.25">
      <c r="A6" s="99" t="s">
        <v>108</v>
      </c>
      <c r="B6" s="546" t="s">
        <v>109</v>
      </c>
      <c r="C6" s="546" t="s">
        <v>110</v>
      </c>
      <c r="D6" s="546"/>
      <c r="E6" s="956" t="s">
        <v>111</v>
      </c>
      <c r="F6" s="937"/>
      <c r="G6" s="547" t="s">
        <v>112</v>
      </c>
      <c r="H6" s="1021" t="s">
        <v>113</v>
      </c>
      <c r="I6" s="937"/>
      <c r="J6" s="546" t="s">
        <v>114</v>
      </c>
      <c r="K6" s="547" t="s">
        <v>115</v>
      </c>
    </row>
    <row r="7" spans="1:26" ht="15" customHeight="1" x14ac:dyDescent="0.2">
      <c r="A7" s="1041" t="s">
        <v>116</v>
      </c>
      <c r="B7" s="1043" t="s">
        <v>117</v>
      </c>
      <c r="C7" s="1043" t="s">
        <v>118</v>
      </c>
      <c r="D7" s="1043" t="s">
        <v>119</v>
      </c>
      <c r="E7" s="1045" t="s">
        <v>120</v>
      </c>
      <c r="F7" s="1054"/>
      <c r="G7" s="1058" t="s">
        <v>121</v>
      </c>
      <c r="H7" s="1056" t="s">
        <v>122</v>
      </c>
      <c r="I7" s="1054"/>
      <c r="J7" s="1043" t="s">
        <v>123</v>
      </c>
      <c r="K7" s="1057" t="s">
        <v>124</v>
      </c>
    </row>
    <row r="8" spans="1:26" ht="15" customHeight="1" x14ac:dyDescent="0.2">
      <c r="A8" s="1042"/>
      <c r="B8" s="1042"/>
      <c r="C8" s="1042"/>
      <c r="D8" s="1042"/>
      <c r="E8" s="517" t="s">
        <v>125</v>
      </c>
      <c r="F8" s="517" t="s">
        <v>126</v>
      </c>
      <c r="G8" s="1042"/>
      <c r="H8" s="548" t="s">
        <v>125</v>
      </c>
      <c r="I8" s="548" t="s">
        <v>126</v>
      </c>
      <c r="J8" s="1042"/>
      <c r="K8" s="1042"/>
    </row>
    <row r="9" spans="1:26" x14ac:dyDescent="0.25">
      <c r="A9" s="519" t="s">
        <v>460</v>
      </c>
      <c r="B9" s="549"/>
      <c r="C9" s="549"/>
      <c r="D9" s="549"/>
      <c r="E9" s="549"/>
      <c r="F9" s="549"/>
      <c r="G9" s="550"/>
      <c r="H9" s="550"/>
      <c r="I9" s="550"/>
      <c r="J9" s="440"/>
      <c r="K9" s="494">
        <f>K10</f>
        <v>0</v>
      </c>
    </row>
    <row r="10" spans="1:26" x14ac:dyDescent="0.25">
      <c r="A10" s="551"/>
      <c r="B10" s="445"/>
      <c r="C10" s="445"/>
      <c r="D10" s="445"/>
      <c r="E10" s="445"/>
      <c r="F10" s="445"/>
      <c r="G10" s="552"/>
      <c r="H10" s="552"/>
      <c r="I10" s="552"/>
      <c r="J10" s="438"/>
      <c r="K10" s="496"/>
      <c r="L10" s="241"/>
      <c r="M10" s="241"/>
      <c r="N10" s="241"/>
      <c r="O10" s="241"/>
      <c r="P10" s="241"/>
      <c r="Q10" s="241"/>
      <c r="R10" s="241"/>
      <c r="S10" s="241"/>
      <c r="T10" s="241"/>
      <c r="U10" s="241"/>
      <c r="V10" s="241"/>
      <c r="W10" s="241"/>
      <c r="X10" s="241"/>
      <c r="Y10" s="241"/>
      <c r="Z10" s="241"/>
    </row>
    <row r="11" spans="1:26" x14ac:dyDescent="0.25">
      <c r="A11" s="519" t="s">
        <v>461</v>
      </c>
      <c r="B11" s="549"/>
      <c r="C11" s="549"/>
      <c r="D11" s="549"/>
      <c r="E11" s="549"/>
      <c r="F11" s="549"/>
      <c r="G11" s="550"/>
      <c r="H11" s="550"/>
      <c r="I11" s="550"/>
      <c r="J11" s="440"/>
      <c r="K11" s="494">
        <f>SUM(K12:K18)</f>
        <v>20112160.599999998</v>
      </c>
    </row>
    <row r="12" spans="1:26" x14ac:dyDescent="0.25">
      <c r="A12" s="65" t="s">
        <v>2331</v>
      </c>
      <c r="B12" s="258" t="s">
        <v>2332</v>
      </c>
      <c r="C12" s="258" t="s">
        <v>212</v>
      </c>
      <c r="D12" s="279">
        <v>1.2E-2</v>
      </c>
      <c r="E12" s="234">
        <v>5.0000000000000001E-3</v>
      </c>
      <c r="F12" s="230">
        <v>0.03</v>
      </c>
      <c r="G12" s="553" t="s">
        <v>2333</v>
      </c>
      <c r="H12" s="553" t="s">
        <v>2333</v>
      </c>
      <c r="I12" s="553" t="s">
        <v>2333</v>
      </c>
      <c r="J12" s="58" t="s">
        <v>2334</v>
      </c>
      <c r="K12" s="215">
        <v>11333659.16</v>
      </c>
    </row>
    <row r="13" spans="1:26" x14ac:dyDescent="0.25">
      <c r="A13" s="65" t="s">
        <v>321</v>
      </c>
      <c r="B13" s="258" t="s">
        <v>2335</v>
      </c>
      <c r="C13" s="258" t="s">
        <v>131</v>
      </c>
      <c r="D13" s="554"/>
      <c r="E13" s="555" t="s">
        <v>2336</v>
      </c>
      <c r="F13" s="229" t="s">
        <v>2337</v>
      </c>
      <c r="G13" s="553" t="s">
        <v>2333</v>
      </c>
      <c r="H13" s="553" t="s">
        <v>2333</v>
      </c>
      <c r="I13" s="553" t="s">
        <v>2333</v>
      </c>
      <c r="J13" s="58" t="s">
        <v>2334</v>
      </c>
      <c r="K13" s="215">
        <v>3078995.62</v>
      </c>
    </row>
    <row r="14" spans="1:26" x14ac:dyDescent="0.25">
      <c r="A14" s="65" t="s">
        <v>2338</v>
      </c>
      <c r="B14" s="258" t="s">
        <v>2339</v>
      </c>
      <c r="C14" s="258" t="s">
        <v>212</v>
      </c>
      <c r="D14" s="258"/>
      <c r="E14" s="230">
        <v>0.04</v>
      </c>
      <c r="F14" s="230">
        <v>0.14000000000000001</v>
      </c>
      <c r="G14" s="553" t="s">
        <v>2333</v>
      </c>
      <c r="H14" s="553" t="s">
        <v>2333</v>
      </c>
      <c r="I14" s="553" t="s">
        <v>2333</v>
      </c>
      <c r="J14" s="58" t="s">
        <v>2334</v>
      </c>
      <c r="K14" s="215">
        <v>3004854.65</v>
      </c>
    </row>
    <row r="15" spans="1:26" x14ac:dyDescent="0.25">
      <c r="A15" s="65" t="s">
        <v>2340</v>
      </c>
      <c r="B15" s="258" t="s">
        <v>2341</v>
      </c>
      <c r="C15" s="258" t="s">
        <v>383</v>
      </c>
      <c r="D15" s="554"/>
      <c r="E15" s="554"/>
      <c r="F15" s="554"/>
      <c r="G15" s="552" t="s">
        <v>671</v>
      </c>
      <c r="H15" s="552">
        <v>220</v>
      </c>
      <c r="I15" s="552">
        <v>450</v>
      </c>
      <c r="J15" s="58" t="s">
        <v>2334</v>
      </c>
      <c r="K15" s="215">
        <v>71100</v>
      </c>
    </row>
    <row r="16" spans="1:26" x14ac:dyDescent="0.25">
      <c r="A16" s="65" t="s">
        <v>2342</v>
      </c>
      <c r="B16" s="258" t="s">
        <v>707</v>
      </c>
      <c r="C16" s="258" t="s">
        <v>212</v>
      </c>
      <c r="D16" s="554"/>
      <c r="E16" s="554"/>
      <c r="F16" s="554"/>
      <c r="G16" s="552"/>
      <c r="H16" s="552">
        <v>125</v>
      </c>
      <c r="I16" s="552">
        <v>198</v>
      </c>
      <c r="J16" s="58" t="s">
        <v>2334</v>
      </c>
      <c r="K16" s="215">
        <v>1882593.4</v>
      </c>
    </row>
    <row r="17" spans="1:26" x14ac:dyDescent="0.25">
      <c r="A17" s="65" t="s">
        <v>2343</v>
      </c>
      <c r="B17" s="258" t="s">
        <v>707</v>
      </c>
      <c r="C17" s="258" t="s">
        <v>131</v>
      </c>
      <c r="D17" s="554" t="s">
        <v>2333</v>
      </c>
      <c r="E17" s="556" t="s">
        <v>2333</v>
      </c>
      <c r="F17" s="554" t="s">
        <v>2333</v>
      </c>
      <c r="G17" s="552" t="s">
        <v>2344</v>
      </c>
      <c r="H17" s="553"/>
      <c r="I17" s="553"/>
      <c r="J17" s="58" t="s">
        <v>2334</v>
      </c>
      <c r="K17" s="215">
        <v>242530.56</v>
      </c>
    </row>
    <row r="18" spans="1:26" x14ac:dyDescent="0.25">
      <c r="A18" s="65" t="s">
        <v>2345</v>
      </c>
      <c r="B18" s="258" t="s">
        <v>2346</v>
      </c>
      <c r="C18" s="554"/>
      <c r="D18" s="554" t="s">
        <v>2333</v>
      </c>
      <c r="E18" s="554" t="s">
        <v>2333</v>
      </c>
      <c r="F18" s="554" t="s">
        <v>671</v>
      </c>
      <c r="G18" s="553" t="s">
        <v>2333</v>
      </c>
      <c r="H18" s="553" t="s">
        <v>2333</v>
      </c>
      <c r="I18" s="553" t="s">
        <v>2333</v>
      </c>
      <c r="J18" s="58" t="s">
        <v>2334</v>
      </c>
      <c r="K18" s="215">
        <v>498427.21</v>
      </c>
    </row>
    <row r="19" spans="1:26" x14ac:dyDescent="0.25">
      <c r="A19" s="551"/>
      <c r="B19" s="445"/>
      <c r="C19" s="445"/>
      <c r="D19" s="445"/>
      <c r="E19" s="445"/>
      <c r="F19" s="445"/>
      <c r="G19" s="552"/>
      <c r="H19" s="552"/>
      <c r="I19" s="552"/>
      <c r="J19" s="438"/>
      <c r="K19" s="496"/>
      <c r="L19" s="241"/>
      <c r="M19" s="241"/>
      <c r="N19" s="241"/>
      <c r="O19" s="241"/>
      <c r="P19" s="241"/>
      <c r="Q19" s="241"/>
      <c r="R19" s="241"/>
      <c r="S19" s="241"/>
      <c r="T19" s="241"/>
      <c r="U19" s="241"/>
      <c r="V19" s="241"/>
      <c r="W19" s="241"/>
      <c r="X19" s="241"/>
      <c r="Y19" s="241"/>
      <c r="Z19" s="241"/>
    </row>
    <row r="20" spans="1:26" x14ac:dyDescent="0.25">
      <c r="A20" s="519" t="s">
        <v>475</v>
      </c>
      <c r="B20" s="549"/>
      <c r="C20" s="549"/>
      <c r="D20" s="549"/>
      <c r="E20" s="549"/>
      <c r="F20" s="549"/>
      <c r="G20" s="550"/>
      <c r="H20" s="550"/>
      <c r="I20" s="550"/>
      <c r="J20" s="440"/>
      <c r="K20" s="494">
        <f>SUM(K21:K22)</f>
        <v>6010027.8500000006</v>
      </c>
    </row>
    <row r="21" spans="1:26" x14ac:dyDescent="0.25">
      <c r="A21" s="65" t="s">
        <v>2347</v>
      </c>
      <c r="B21" s="258" t="s">
        <v>2339</v>
      </c>
      <c r="C21" s="258" t="s">
        <v>212</v>
      </c>
      <c r="D21" s="234">
        <v>8.3000000000000004E-2</v>
      </c>
      <c r="E21" s="229"/>
      <c r="F21" s="229"/>
      <c r="G21" s="552"/>
      <c r="H21" s="552"/>
      <c r="I21" s="552"/>
      <c r="J21" s="58" t="s">
        <v>2334</v>
      </c>
      <c r="K21" s="215">
        <v>5628981.3600000003</v>
      </c>
    </row>
    <row r="22" spans="1:26" x14ac:dyDescent="0.25">
      <c r="A22" s="65" t="s">
        <v>2348</v>
      </c>
      <c r="B22" s="258" t="s">
        <v>2349</v>
      </c>
      <c r="C22" s="258" t="s">
        <v>2350</v>
      </c>
      <c r="D22" s="229"/>
      <c r="E22" s="229"/>
      <c r="F22" s="229"/>
      <c r="G22" s="552"/>
      <c r="H22" s="552"/>
      <c r="I22" s="552"/>
      <c r="J22" s="58" t="s">
        <v>2334</v>
      </c>
      <c r="K22" s="557">
        <v>381046.49</v>
      </c>
    </row>
    <row r="23" spans="1:26" x14ac:dyDescent="0.25">
      <c r="A23" s="551"/>
      <c r="B23" s="445"/>
      <c r="C23" s="445"/>
      <c r="D23" s="445"/>
      <c r="E23" s="445"/>
      <c r="F23" s="445"/>
      <c r="G23" s="552"/>
      <c r="H23" s="552"/>
      <c r="I23" s="552"/>
      <c r="J23" s="438"/>
      <c r="K23" s="496"/>
      <c r="L23" s="241"/>
      <c r="M23" s="241"/>
      <c r="N23" s="241"/>
      <c r="O23" s="241"/>
      <c r="P23" s="241"/>
      <c r="Q23" s="241"/>
      <c r="R23" s="241"/>
      <c r="S23" s="241"/>
      <c r="T23" s="241"/>
      <c r="U23" s="241"/>
      <c r="V23" s="241"/>
      <c r="W23" s="241"/>
      <c r="X23" s="241"/>
      <c r="Y23" s="241"/>
      <c r="Z23" s="241"/>
    </row>
    <row r="24" spans="1:26" x14ac:dyDescent="0.25">
      <c r="A24" s="519" t="s">
        <v>476</v>
      </c>
      <c r="B24" s="549"/>
      <c r="C24" s="549"/>
      <c r="D24" s="549"/>
      <c r="E24" s="549"/>
      <c r="F24" s="549"/>
      <c r="G24" s="550"/>
      <c r="H24" s="550"/>
      <c r="I24" s="550"/>
      <c r="J24" s="440"/>
      <c r="K24" s="494">
        <f>SUM(K25:K31)</f>
        <v>6724255.5100000007</v>
      </c>
    </row>
    <row r="25" spans="1:26" x14ac:dyDescent="0.25">
      <c r="A25" s="65" t="s">
        <v>2351</v>
      </c>
      <c r="B25" s="258" t="s">
        <v>2352</v>
      </c>
      <c r="C25" s="258" t="s">
        <v>383</v>
      </c>
      <c r="D25" s="229"/>
      <c r="E25" s="554"/>
      <c r="F25" s="554"/>
      <c r="G25" s="553"/>
      <c r="H25" s="552">
        <v>45</v>
      </c>
      <c r="I25" s="552">
        <v>1500</v>
      </c>
      <c r="J25" s="58" t="s">
        <v>2334</v>
      </c>
      <c r="K25" s="215">
        <v>164780</v>
      </c>
    </row>
    <row r="26" spans="1:26" x14ac:dyDescent="0.25">
      <c r="A26" s="65" t="s">
        <v>2353</v>
      </c>
      <c r="B26" s="258" t="s">
        <v>2354</v>
      </c>
      <c r="C26" s="258" t="s">
        <v>2355</v>
      </c>
      <c r="D26" s="258" t="s">
        <v>2082</v>
      </c>
      <c r="E26" s="554"/>
      <c r="F26" s="554"/>
      <c r="G26" s="553"/>
      <c r="H26" s="558"/>
      <c r="I26" s="558"/>
      <c r="J26" s="58" t="s">
        <v>2334</v>
      </c>
      <c r="K26" s="215">
        <v>19889</v>
      </c>
    </row>
    <row r="27" spans="1:26" x14ac:dyDescent="0.25">
      <c r="A27" s="65" t="s">
        <v>2356</v>
      </c>
      <c r="B27" s="258" t="s">
        <v>2341</v>
      </c>
      <c r="C27" s="258" t="s">
        <v>2355</v>
      </c>
      <c r="D27" s="554"/>
      <c r="E27" s="554"/>
      <c r="F27" s="554"/>
      <c r="G27" s="552"/>
      <c r="H27" s="552">
        <v>10</v>
      </c>
      <c r="I27" s="552">
        <v>3499</v>
      </c>
      <c r="J27" s="58" t="s">
        <v>2334</v>
      </c>
      <c r="K27" s="215">
        <v>5178409.8600000003</v>
      </c>
    </row>
    <row r="28" spans="1:26" x14ac:dyDescent="0.25">
      <c r="A28" s="65" t="s">
        <v>2357</v>
      </c>
      <c r="B28" s="258" t="s">
        <v>2358</v>
      </c>
      <c r="C28" s="258" t="s">
        <v>2359</v>
      </c>
      <c r="D28" s="554"/>
      <c r="E28" s="230">
        <v>0.05</v>
      </c>
      <c r="F28" s="230">
        <v>7.0000000000000007E-2</v>
      </c>
      <c r="G28" s="552"/>
      <c r="H28" s="552">
        <v>110</v>
      </c>
      <c r="I28" s="552">
        <v>225</v>
      </c>
      <c r="J28" s="58" t="s">
        <v>2334</v>
      </c>
      <c r="K28" s="215">
        <v>845</v>
      </c>
    </row>
    <row r="29" spans="1:26" x14ac:dyDescent="0.25">
      <c r="A29" s="65" t="s">
        <v>2045</v>
      </c>
      <c r="B29" s="258" t="s">
        <v>2341</v>
      </c>
      <c r="C29" s="258" t="s">
        <v>2355</v>
      </c>
      <c r="D29" s="554"/>
      <c r="E29" s="554"/>
      <c r="F29" s="554"/>
      <c r="G29" s="553"/>
      <c r="H29" s="552">
        <v>25</v>
      </c>
      <c r="I29" s="552">
        <v>1730</v>
      </c>
      <c r="J29" s="58" t="s">
        <v>2334</v>
      </c>
      <c r="K29" s="215">
        <f>521178.65+19800</f>
        <v>540978.65</v>
      </c>
    </row>
    <row r="30" spans="1:26" ht="30" x14ac:dyDescent="0.25">
      <c r="A30" s="123" t="s">
        <v>2360</v>
      </c>
      <c r="B30" s="258" t="s">
        <v>707</v>
      </c>
      <c r="C30" s="258" t="s">
        <v>383</v>
      </c>
      <c r="D30" s="554"/>
      <c r="E30" s="554"/>
      <c r="F30" s="554"/>
      <c r="G30" s="552" t="s">
        <v>671</v>
      </c>
      <c r="H30" s="552">
        <v>225</v>
      </c>
      <c r="I30" s="552">
        <v>17800</v>
      </c>
      <c r="J30" s="58" t="s">
        <v>2334</v>
      </c>
      <c r="K30" s="215">
        <v>813873</v>
      </c>
    </row>
    <row r="31" spans="1:26" x14ac:dyDescent="0.25">
      <c r="A31" s="57" t="s">
        <v>2361</v>
      </c>
      <c r="B31" s="229" t="s">
        <v>315</v>
      </c>
      <c r="C31" s="229" t="s">
        <v>2355</v>
      </c>
      <c r="D31" s="554"/>
      <c r="E31" s="554" t="s">
        <v>2333</v>
      </c>
      <c r="F31" s="554" t="s">
        <v>2333</v>
      </c>
      <c r="G31" s="553" t="s">
        <v>2333</v>
      </c>
      <c r="H31" s="552">
        <v>135</v>
      </c>
      <c r="I31" s="552">
        <v>1070</v>
      </c>
      <c r="J31" s="58" t="s">
        <v>2334</v>
      </c>
      <c r="K31" s="215">
        <v>5480</v>
      </c>
    </row>
    <row r="32" spans="1:26" x14ac:dyDescent="0.25">
      <c r="A32" s="57"/>
      <c r="B32" s="229"/>
      <c r="C32" s="229"/>
      <c r="D32" s="230"/>
      <c r="E32" s="229"/>
      <c r="F32" s="229"/>
      <c r="G32" s="552"/>
      <c r="H32" s="552"/>
      <c r="I32" s="552"/>
      <c r="J32" s="57"/>
      <c r="K32" s="559"/>
    </row>
    <row r="33" spans="1:26" x14ac:dyDescent="0.25">
      <c r="A33" s="519" t="s">
        <v>489</v>
      </c>
      <c r="B33" s="549"/>
      <c r="C33" s="549"/>
      <c r="D33" s="549"/>
      <c r="E33" s="549"/>
      <c r="F33" s="549"/>
      <c r="G33" s="550"/>
      <c r="H33" s="550"/>
      <c r="I33" s="550"/>
      <c r="J33" s="440"/>
      <c r="K33" s="494">
        <f>K34</f>
        <v>340000</v>
      </c>
    </row>
    <row r="34" spans="1:26" x14ac:dyDescent="0.25">
      <c r="A34" s="57" t="s">
        <v>2362</v>
      </c>
      <c r="B34" s="229" t="s">
        <v>2363</v>
      </c>
      <c r="C34" s="554"/>
      <c r="D34" s="554"/>
      <c r="E34" s="554"/>
      <c r="F34" s="554"/>
      <c r="G34" s="553"/>
      <c r="H34" s="553"/>
      <c r="I34" s="553"/>
      <c r="J34" s="58" t="s">
        <v>2363</v>
      </c>
      <c r="K34" s="215">
        <v>340000</v>
      </c>
    </row>
    <row r="35" spans="1:26" x14ac:dyDescent="0.25">
      <c r="A35" s="551"/>
      <c r="B35" s="445"/>
      <c r="C35" s="445"/>
      <c r="D35" s="445"/>
      <c r="E35" s="445"/>
      <c r="F35" s="445"/>
      <c r="G35" s="552"/>
      <c r="H35" s="552"/>
      <c r="I35" s="552"/>
      <c r="J35" s="438"/>
      <c r="K35" s="496"/>
      <c r="L35" s="241"/>
      <c r="M35" s="241"/>
      <c r="N35" s="241"/>
      <c r="O35" s="241"/>
      <c r="P35" s="241"/>
      <c r="Q35" s="241"/>
      <c r="R35" s="241"/>
      <c r="S35" s="241"/>
      <c r="T35" s="241"/>
      <c r="U35" s="241"/>
      <c r="V35" s="241"/>
      <c r="W35" s="241"/>
      <c r="X35" s="241"/>
      <c r="Y35" s="241"/>
      <c r="Z35" s="241"/>
    </row>
    <row r="36" spans="1:26" x14ac:dyDescent="0.25">
      <c r="A36" s="519" t="s">
        <v>490</v>
      </c>
      <c r="B36" s="549"/>
      <c r="C36" s="549"/>
      <c r="D36" s="549"/>
      <c r="E36" s="549"/>
      <c r="F36" s="549"/>
      <c r="G36" s="550"/>
      <c r="H36" s="550"/>
      <c r="I36" s="550"/>
      <c r="J36" s="440"/>
      <c r="K36" s="494">
        <f>SUM(K37:K39)</f>
        <v>67466.05</v>
      </c>
    </row>
    <row r="37" spans="1:26" x14ac:dyDescent="0.25">
      <c r="A37" s="57" t="s">
        <v>2364</v>
      </c>
      <c r="B37" s="229" t="s">
        <v>2365</v>
      </c>
      <c r="C37" s="554"/>
      <c r="D37" s="554"/>
      <c r="E37" s="554"/>
      <c r="F37" s="554"/>
      <c r="G37" s="553"/>
      <c r="H37" s="552" t="s">
        <v>2366</v>
      </c>
      <c r="I37" s="552" t="s">
        <v>2367</v>
      </c>
      <c r="J37" s="58" t="s">
        <v>2334</v>
      </c>
      <c r="K37" s="215">
        <v>35266.050000000003</v>
      </c>
    </row>
    <row r="38" spans="1:26" x14ac:dyDescent="0.25">
      <c r="A38" s="57" t="s">
        <v>2368</v>
      </c>
      <c r="B38" s="229" t="s">
        <v>2341</v>
      </c>
      <c r="C38" s="554"/>
      <c r="D38" s="554"/>
      <c r="E38" s="554"/>
      <c r="F38" s="554"/>
      <c r="G38" s="553"/>
      <c r="H38" s="552" t="s">
        <v>2367</v>
      </c>
      <c r="I38" s="552" t="s">
        <v>2369</v>
      </c>
      <c r="J38" s="58" t="s">
        <v>2334</v>
      </c>
      <c r="K38" s="215" t="s">
        <v>671</v>
      </c>
    </row>
    <row r="39" spans="1:26" x14ac:dyDescent="0.25">
      <c r="A39" s="57" t="s">
        <v>2370</v>
      </c>
      <c r="B39" s="229" t="s">
        <v>2365</v>
      </c>
      <c r="C39" s="554"/>
      <c r="D39" s="554"/>
      <c r="E39" s="554"/>
      <c r="F39" s="554"/>
      <c r="G39" s="553"/>
      <c r="H39" s="552" t="s">
        <v>2371</v>
      </c>
      <c r="I39" s="552">
        <v>500</v>
      </c>
      <c r="J39" s="58" t="s">
        <v>2334</v>
      </c>
      <c r="K39" s="215">
        <v>32200</v>
      </c>
    </row>
    <row r="40" spans="1:26" x14ac:dyDescent="0.25">
      <c r="A40" s="551"/>
      <c r="B40" s="445"/>
      <c r="C40" s="445"/>
      <c r="D40" s="445"/>
      <c r="E40" s="445"/>
      <c r="F40" s="445"/>
      <c r="G40" s="552"/>
      <c r="H40" s="552"/>
      <c r="I40" s="552"/>
      <c r="J40" s="438"/>
      <c r="K40" s="496"/>
      <c r="L40" s="241"/>
      <c r="M40" s="241"/>
      <c r="N40" s="241"/>
      <c r="O40" s="241"/>
      <c r="P40" s="241"/>
      <c r="Q40" s="241"/>
      <c r="R40" s="241"/>
      <c r="S40" s="241"/>
      <c r="T40" s="241"/>
      <c r="U40" s="241"/>
      <c r="V40" s="241"/>
      <c r="W40" s="241"/>
      <c r="X40" s="241"/>
      <c r="Y40" s="241"/>
      <c r="Z40" s="241"/>
    </row>
    <row r="41" spans="1:26" x14ac:dyDescent="0.25">
      <c r="A41" s="519" t="s">
        <v>495</v>
      </c>
      <c r="B41" s="549"/>
      <c r="C41" s="549"/>
      <c r="D41" s="549"/>
      <c r="E41" s="549"/>
      <c r="F41" s="549"/>
      <c r="G41" s="550"/>
      <c r="H41" s="550"/>
      <c r="I41" s="550"/>
      <c r="J41" s="440"/>
      <c r="K41" s="494">
        <f>K42</f>
        <v>0</v>
      </c>
    </row>
    <row r="42" spans="1:26" x14ac:dyDescent="0.25">
      <c r="A42" s="57"/>
      <c r="B42" s="229"/>
      <c r="C42" s="229"/>
      <c r="D42" s="229"/>
      <c r="E42" s="229"/>
      <c r="F42" s="229"/>
      <c r="G42" s="552"/>
      <c r="H42" s="552"/>
      <c r="I42" s="552"/>
      <c r="J42" s="57"/>
      <c r="K42" s="559"/>
    </row>
    <row r="43" spans="1:26" x14ac:dyDescent="0.25">
      <c r="A43" s="519" t="s">
        <v>496</v>
      </c>
      <c r="B43" s="549"/>
      <c r="C43" s="549"/>
      <c r="D43" s="549"/>
      <c r="E43" s="549"/>
      <c r="F43" s="549"/>
      <c r="G43" s="550"/>
      <c r="H43" s="550"/>
      <c r="I43" s="550"/>
      <c r="J43" s="440"/>
      <c r="K43" s="494">
        <f>SUM(K44:K45)</f>
        <v>1543541.3199999998</v>
      </c>
    </row>
    <row r="44" spans="1:26" x14ac:dyDescent="0.25">
      <c r="A44" s="65" t="s">
        <v>2372</v>
      </c>
      <c r="B44" s="229" t="s">
        <v>2373</v>
      </c>
      <c r="C44" s="229"/>
      <c r="D44" s="230">
        <v>0.02</v>
      </c>
      <c r="E44" s="229"/>
      <c r="F44" s="229"/>
      <c r="G44" s="552"/>
      <c r="H44" s="552"/>
      <c r="I44" s="552"/>
      <c r="J44" s="58" t="s">
        <v>2334</v>
      </c>
      <c r="K44" s="215">
        <f>185729.17</f>
        <v>185729.17</v>
      </c>
    </row>
    <row r="45" spans="1:26" ht="30" x14ac:dyDescent="0.25">
      <c r="A45" s="65" t="s">
        <v>2374</v>
      </c>
      <c r="B45" s="269" t="s">
        <v>2375</v>
      </c>
      <c r="C45" s="258" t="s">
        <v>212</v>
      </c>
      <c r="D45" s="230">
        <v>0.1</v>
      </c>
      <c r="E45" s="554" t="s">
        <v>2333</v>
      </c>
      <c r="F45" s="554" t="s">
        <v>2333</v>
      </c>
      <c r="G45" s="553" t="s">
        <v>2333</v>
      </c>
      <c r="H45" s="553" t="s">
        <v>2333</v>
      </c>
      <c r="I45" s="553" t="s">
        <v>2333</v>
      </c>
      <c r="J45" s="58" t="s">
        <v>2334</v>
      </c>
      <c r="K45" s="215">
        <v>1357812.15</v>
      </c>
    </row>
    <row r="46" spans="1:26" x14ac:dyDescent="0.25">
      <c r="A46" s="65"/>
      <c r="B46" s="258"/>
      <c r="C46" s="258"/>
      <c r="D46" s="258"/>
      <c r="E46" s="258"/>
      <c r="F46" s="258"/>
      <c r="G46" s="558"/>
      <c r="H46" s="558"/>
      <c r="I46" s="558"/>
      <c r="J46" s="65"/>
      <c r="K46" s="559"/>
    </row>
    <row r="47" spans="1:26" x14ac:dyDescent="0.2">
      <c r="A47" s="560" t="s">
        <v>602</v>
      </c>
      <c r="B47" s="450"/>
      <c r="C47" s="450"/>
      <c r="D47" s="561"/>
      <c r="E47" s="561"/>
      <c r="F47" s="561"/>
      <c r="G47" s="562"/>
      <c r="H47" s="562"/>
      <c r="I47" s="562"/>
      <c r="J47" s="450"/>
      <c r="K47" s="563">
        <f>K43+K41+K36+K33+K24+K20+K11+K9</f>
        <v>34797451.329999998</v>
      </c>
      <c r="L47" s="564"/>
      <c r="M47" s="565"/>
      <c r="N47" s="565"/>
      <c r="O47" s="566"/>
      <c r="P47" s="566"/>
      <c r="Q47" s="566"/>
      <c r="R47" s="567"/>
      <c r="S47" s="567"/>
      <c r="T47" s="567"/>
      <c r="U47" s="565"/>
      <c r="V47" s="568"/>
    </row>
    <row r="48" spans="1:26" x14ac:dyDescent="0.25">
      <c r="B48" s="271"/>
      <c r="C48" s="271"/>
      <c r="D48" s="271"/>
      <c r="E48" s="271"/>
      <c r="F48" s="271"/>
      <c r="G48" s="569"/>
      <c r="H48" s="569"/>
      <c r="I48" s="569"/>
      <c r="K48" s="81"/>
    </row>
    <row r="49" spans="2:11" x14ac:dyDescent="0.25">
      <c r="B49" s="271"/>
      <c r="C49" s="271"/>
      <c r="D49" s="271"/>
      <c r="E49" s="271"/>
      <c r="F49" s="271"/>
      <c r="G49" s="569"/>
      <c r="H49" s="569"/>
      <c r="I49" s="569"/>
      <c r="K49" s="81"/>
    </row>
    <row r="50" spans="2:11" x14ac:dyDescent="0.25">
      <c r="B50" s="271"/>
      <c r="C50" s="271"/>
      <c r="D50" s="271"/>
      <c r="E50" s="271"/>
      <c r="F50" s="271"/>
      <c r="G50" s="569"/>
      <c r="H50" s="569"/>
      <c r="I50" s="569"/>
      <c r="K50" s="81"/>
    </row>
    <row r="51" spans="2:11" x14ac:dyDescent="0.25">
      <c r="B51" s="271"/>
      <c r="C51" s="271"/>
      <c r="D51" s="271"/>
      <c r="E51" s="271"/>
      <c r="F51" s="271"/>
      <c r="G51" s="569"/>
      <c r="H51" s="569"/>
      <c r="I51" s="569"/>
      <c r="K51" s="81"/>
    </row>
    <row r="52" spans="2:11" x14ac:dyDescent="0.25">
      <c r="B52" s="271"/>
      <c r="C52" s="271"/>
      <c r="D52" s="271"/>
      <c r="E52" s="271"/>
      <c r="F52" s="271"/>
      <c r="G52" s="569"/>
      <c r="H52" s="569"/>
      <c r="I52" s="569"/>
      <c r="K52" s="81"/>
    </row>
    <row r="53" spans="2:11" x14ac:dyDescent="0.25">
      <c r="B53" s="271"/>
      <c r="C53" s="271"/>
      <c r="D53" s="271"/>
      <c r="E53" s="271"/>
      <c r="F53" s="271"/>
      <c r="G53" s="569"/>
      <c r="H53" s="569"/>
      <c r="I53" s="569"/>
      <c r="K53" s="81"/>
    </row>
    <row r="54" spans="2:11" x14ac:dyDescent="0.25">
      <c r="B54" s="271"/>
      <c r="C54" s="271"/>
      <c r="D54" s="271"/>
      <c r="E54" s="271"/>
      <c r="F54" s="271"/>
      <c r="G54" s="569"/>
      <c r="H54" s="569"/>
      <c r="I54" s="569"/>
      <c r="K54" s="81"/>
    </row>
    <row r="55" spans="2:11" x14ac:dyDescent="0.25">
      <c r="B55" s="271"/>
      <c r="C55" s="271"/>
      <c r="D55" s="271"/>
      <c r="E55" s="271"/>
      <c r="F55" s="271"/>
      <c r="G55" s="569"/>
      <c r="H55" s="569"/>
      <c r="I55" s="569"/>
      <c r="K55" s="81"/>
    </row>
    <row r="56" spans="2:11" x14ac:dyDescent="0.25">
      <c r="B56" s="271"/>
      <c r="C56" s="271"/>
      <c r="D56" s="271"/>
      <c r="E56" s="271"/>
      <c r="F56" s="271"/>
      <c r="G56" s="569"/>
      <c r="H56" s="569"/>
      <c r="I56" s="569"/>
      <c r="K56" s="81"/>
    </row>
    <row r="57" spans="2:11" x14ac:dyDescent="0.25">
      <c r="B57" s="271"/>
      <c r="C57" s="271"/>
      <c r="D57" s="271"/>
      <c r="E57" s="271"/>
      <c r="F57" s="271"/>
      <c r="G57" s="569"/>
      <c r="H57" s="569"/>
      <c r="I57" s="569"/>
      <c r="K57" s="81"/>
    </row>
    <row r="58" spans="2:11" x14ac:dyDescent="0.25">
      <c r="B58" s="271"/>
      <c r="C58" s="271"/>
      <c r="D58" s="271"/>
      <c r="E58" s="271"/>
      <c r="F58" s="271"/>
      <c r="G58" s="569"/>
      <c r="H58" s="569"/>
      <c r="I58" s="569"/>
      <c r="K58" s="81"/>
    </row>
    <row r="59" spans="2:11" x14ac:dyDescent="0.25">
      <c r="B59" s="271"/>
      <c r="C59" s="271"/>
      <c r="D59" s="271"/>
      <c r="E59" s="271"/>
      <c r="F59" s="271"/>
      <c r="G59" s="569"/>
      <c r="H59" s="569"/>
      <c r="I59" s="569"/>
      <c r="K59" s="81"/>
    </row>
    <row r="60" spans="2:11" x14ac:dyDescent="0.25">
      <c r="B60" s="271"/>
      <c r="C60" s="271"/>
      <c r="D60" s="271"/>
      <c r="E60" s="271"/>
      <c r="F60" s="271"/>
      <c r="G60" s="569"/>
      <c r="H60" s="569"/>
      <c r="I60" s="569"/>
      <c r="K60" s="81"/>
    </row>
    <row r="61" spans="2:11" x14ac:dyDescent="0.25">
      <c r="B61" s="271"/>
      <c r="C61" s="271"/>
      <c r="D61" s="271"/>
      <c r="E61" s="271"/>
      <c r="F61" s="271"/>
      <c r="G61" s="569"/>
      <c r="H61" s="569"/>
      <c r="I61" s="569"/>
      <c r="K61" s="81"/>
    </row>
    <row r="62" spans="2:11" x14ac:dyDescent="0.25">
      <c r="B62" s="271"/>
      <c r="C62" s="271"/>
      <c r="D62" s="271"/>
      <c r="E62" s="271"/>
      <c r="F62" s="271"/>
      <c r="G62" s="569"/>
      <c r="H62" s="569"/>
      <c r="I62" s="569"/>
      <c r="K62" s="81"/>
    </row>
    <row r="63" spans="2:11" x14ac:dyDescent="0.25">
      <c r="B63" s="271"/>
      <c r="C63" s="271"/>
      <c r="D63" s="271"/>
      <c r="E63" s="271"/>
      <c r="F63" s="271"/>
      <c r="G63" s="569"/>
      <c r="H63" s="569"/>
      <c r="I63" s="569"/>
      <c r="K63" s="81"/>
    </row>
    <row r="64" spans="2:11" x14ac:dyDescent="0.25">
      <c r="B64" s="271"/>
      <c r="C64" s="271"/>
      <c r="D64" s="271"/>
      <c r="E64" s="271"/>
      <c r="F64" s="271"/>
      <c r="G64" s="569"/>
      <c r="H64" s="569"/>
      <c r="I64" s="569"/>
      <c r="K64" s="81"/>
    </row>
    <row r="65" spans="2:11" x14ac:dyDescent="0.25">
      <c r="B65" s="271"/>
      <c r="C65" s="271"/>
      <c r="D65" s="271"/>
      <c r="E65" s="271"/>
      <c r="F65" s="271"/>
      <c r="G65" s="569"/>
      <c r="H65" s="569"/>
      <c r="I65" s="569"/>
      <c r="K65" s="81"/>
    </row>
    <row r="66" spans="2:11" x14ac:dyDescent="0.25">
      <c r="B66" s="271"/>
      <c r="C66" s="271"/>
      <c r="D66" s="271"/>
      <c r="E66" s="271"/>
      <c r="F66" s="271"/>
      <c r="G66" s="569"/>
      <c r="H66" s="569"/>
      <c r="I66" s="569"/>
      <c r="K66" s="81"/>
    </row>
    <row r="67" spans="2:11" x14ac:dyDescent="0.25">
      <c r="B67" s="271"/>
      <c r="C67" s="271"/>
      <c r="D67" s="271"/>
      <c r="E67" s="271"/>
      <c r="F67" s="271"/>
      <c r="G67" s="569"/>
      <c r="H67" s="569"/>
      <c r="I67" s="569"/>
      <c r="K67" s="81"/>
    </row>
    <row r="68" spans="2:11" x14ac:dyDescent="0.25">
      <c r="B68" s="271"/>
      <c r="C68" s="271"/>
      <c r="D68" s="271"/>
      <c r="E68" s="271"/>
      <c r="F68" s="271"/>
      <c r="G68" s="569"/>
      <c r="H68" s="569"/>
      <c r="I68" s="569"/>
      <c r="K68" s="81"/>
    </row>
    <row r="69" spans="2:11" x14ac:dyDescent="0.25">
      <c r="B69" s="271"/>
      <c r="C69" s="271"/>
      <c r="D69" s="271"/>
      <c r="E69" s="271"/>
      <c r="F69" s="271"/>
      <c r="G69" s="569"/>
      <c r="H69" s="569"/>
      <c r="I69" s="569"/>
      <c r="K69" s="81"/>
    </row>
    <row r="70" spans="2:11" x14ac:dyDescent="0.25">
      <c r="B70" s="271"/>
      <c r="C70" s="271"/>
      <c r="D70" s="271"/>
      <c r="E70" s="271"/>
      <c r="F70" s="271"/>
      <c r="G70" s="569"/>
      <c r="H70" s="569"/>
      <c r="I70" s="569"/>
      <c r="K70" s="81"/>
    </row>
    <row r="71" spans="2:11" x14ac:dyDescent="0.25">
      <c r="B71" s="271"/>
      <c r="C71" s="271"/>
      <c r="D71" s="271"/>
      <c r="E71" s="271"/>
      <c r="F71" s="271"/>
      <c r="G71" s="569"/>
      <c r="H71" s="569"/>
      <c r="I71" s="569"/>
      <c r="K71" s="81"/>
    </row>
    <row r="72" spans="2:11" x14ac:dyDescent="0.25">
      <c r="B72" s="271"/>
      <c r="C72" s="271"/>
      <c r="D72" s="271"/>
      <c r="E72" s="271"/>
      <c r="F72" s="271"/>
      <c r="G72" s="569"/>
      <c r="H72" s="569"/>
      <c r="I72" s="569"/>
      <c r="K72" s="81"/>
    </row>
    <row r="73" spans="2:11" x14ac:dyDescent="0.25">
      <c r="B73" s="271"/>
      <c r="C73" s="271"/>
      <c r="D73" s="271"/>
      <c r="E73" s="271"/>
      <c r="F73" s="271"/>
      <c r="G73" s="569"/>
      <c r="H73" s="569"/>
      <c r="I73" s="569"/>
      <c r="K73" s="81"/>
    </row>
    <row r="74" spans="2:11" x14ac:dyDescent="0.25">
      <c r="B74" s="271"/>
      <c r="C74" s="271"/>
      <c r="D74" s="271"/>
      <c r="E74" s="271"/>
      <c r="F74" s="271"/>
      <c r="G74" s="569"/>
      <c r="H74" s="569"/>
      <c r="I74" s="569"/>
      <c r="K74" s="81"/>
    </row>
    <row r="75" spans="2:11" x14ac:dyDescent="0.25">
      <c r="B75" s="271"/>
      <c r="C75" s="271"/>
      <c r="D75" s="271"/>
      <c r="E75" s="271"/>
      <c r="F75" s="271"/>
      <c r="G75" s="569"/>
      <c r="H75" s="569"/>
      <c r="I75" s="569"/>
      <c r="K75" s="81"/>
    </row>
    <row r="76" spans="2:11" x14ac:dyDescent="0.25">
      <c r="B76" s="271"/>
      <c r="C76" s="271"/>
      <c r="D76" s="271"/>
      <c r="E76" s="271"/>
      <c r="F76" s="271"/>
      <c r="G76" s="569"/>
      <c r="H76" s="569"/>
      <c r="I76" s="569"/>
      <c r="K76" s="81"/>
    </row>
    <row r="77" spans="2:11" x14ac:dyDescent="0.25">
      <c r="B77" s="271"/>
      <c r="C77" s="271"/>
      <c r="D77" s="271"/>
      <c r="E77" s="271"/>
      <c r="F77" s="271"/>
      <c r="G77" s="569"/>
      <c r="H77" s="569"/>
      <c r="I77" s="569"/>
      <c r="K77" s="81"/>
    </row>
    <row r="78" spans="2:11" x14ac:dyDescent="0.25">
      <c r="B78" s="271"/>
      <c r="C78" s="271"/>
      <c r="D78" s="271"/>
      <c r="E78" s="271"/>
      <c r="F78" s="271"/>
      <c r="G78" s="569"/>
      <c r="H78" s="569"/>
      <c r="I78" s="569"/>
      <c r="K78" s="81"/>
    </row>
    <row r="79" spans="2:11" x14ac:dyDescent="0.25">
      <c r="B79" s="271"/>
      <c r="C79" s="271"/>
      <c r="D79" s="271"/>
      <c r="E79" s="271"/>
      <c r="F79" s="271"/>
      <c r="G79" s="569"/>
      <c r="H79" s="569"/>
      <c r="I79" s="569"/>
      <c r="K79" s="81"/>
    </row>
    <row r="80" spans="2:11" x14ac:dyDescent="0.25">
      <c r="B80" s="271"/>
      <c r="C80" s="271"/>
      <c r="D80" s="271"/>
      <c r="E80" s="271"/>
      <c r="F80" s="271"/>
      <c r="G80" s="569"/>
      <c r="H80" s="569"/>
      <c r="I80" s="569"/>
      <c r="K80" s="81"/>
    </row>
    <row r="81" spans="2:11" x14ac:dyDescent="0.25">
      <c r="B81" s="271"/>
      <c r="C81" s="271"/>
      <c r="D81" s="271"/>
      <c r="E81" s="271"/>
      <c r="F81" s="271"/>
      <c r="G81" s="569"/>
      <c r="H81" s="569"/>
      <c r="I81" s="569"/>
      <c r="K81" s="81"/>
    </row>
    <row r="82" spans="2:11" x14ac:dyDescent="0.25">
      <c r="B82" s="271"/>
      <c r="C82" s="271"/>
      <c r="D82" s="271"/>
      <c r="E82" s="271"/>
      <c r="F82" s="271"/>
      <c r="G82" s="569"/>
      <c r="H82" s="569"/>
      <c r="I82" s="569"/>
      <c r="K82" s="81"/>
    </row>
    <row r="83" spans="2:11" x14ac:dyDescent="0.25">
      <c r="B83" s="271"/>
      <c r="C83" s="271"/>
      <c r="D83" s="271"/>
      <c r="E83" s="271"/>
      <c r="F83" s="271"/>
      <c r="G83" s="569"/>
      <c r="H83" s="569"/>
      <c r="I83" s="569"/>
      <c r="K83" s="81"/>
    </row>
    <row r="84" spans="2:11" x14ac:dyDescent="0.25">
      <c r="B84" s="271"/>
      <c r="C84" s="271"/>
      <c r="D84" s="271"/>
      <c r="E84" s="271"/>
      <c r="F84" s="271"/>
      <c r="G84" s="569"/>
      <c r="H84" s="569"/>
      <c r="I84" s="569"/>
      <c r="K84" s="81"/>
    </row>
    <row r="85" spans="2:11" x14ac:dyDescent="0.25">
      <c r="B85" s="271"/>
      <c r="C85" s="271"/>
      <c r="D85" s="271"/>
      <c r="E85" s="271"/>
      <c r="F85" s="271"/>
      <c r="G85" s="569"/>
      <c r="H85" s="569"/>
      <c r="I85" s="569"/>
      <c r="K85" s="81"/>
    </row>
    <row r="86" spans="2:11" x14ac:dyDescent="0.25">
      <c r="B86" s="271"/>
      <c r="C86" s="271"/>
      <c r="D86" s="271"/>
      <c r="E86" s="271"/>
      <c r="F86" s="271"/>
      <c r="G86" s="569"/>
      <c r="H86" s="569"/>
      <c r="I86" s="569"/>
      <c r="K86" s="81"/>
    </row>
    <row r="87" spans="2:11" x14ac:dyDescent="0.25">
      <c r="B87" s="271"/>
      <c r="C87" s="271"/>
      <c r="D87" s="271"/>
      <c r="E87" s="271"/>
      <c r="F87" s="271"/>
      <c r="G87" s="569"/>
      <c r="H87" s="569"/>
      <c r="I87" s="569"/>
      <c r="K87" s="81"/>
    </row>
    <row r="88" spans="2:11" x14ac:dyDescent="0.25">
      <c r="B88" s="271"/>
      <c r="C88" s="271"/>
      <c r="D88" s="271"/>
      <c r="E88" s="271"/>
      <c r="F88" s="271"/>
      <c r="G88" s="569"/>
      <c r="H88" s="569"/>
      <c r="I88" s="569"/>
      <c r="K88" s="81"/>
    </row>
    <row r="89" spans="2:11" x14ac:dyDescent="0.25">
      <c r="B89" s="271"/>
      <c r="C89" s="271"/>
      <c r="D89" s="271"/>
      <c r="E89" s="271"/>
      <c r="F89" s="271"/>
      <c r="G89" s="569"/>
      <c r="H89" s="569"/>
      <c r="I89" s="569"/>
      <c r="K89" s="81"/>
    </row>
    <row r="90" spans="2:11" x14ac:dyDescent="0.25">
      <c r="B90" s="271"/>
      <c r="C90" s="271"/>
      <c r="D90" s="271"/>
      <c r="E90" s="271"/>
      <c r="F90" s="271"/>
      <c r="G90" s="569"/>
      <c r="H90" s="569"/>
      <c r="I90" s="569"/>
      <c r="K90" s="81"/>
    </row>
    <row r="91" spans="2:11" x14ac:dyDescent="0.25">
      <c r="B91" s="271"/>
      <c r="C91" s="271"/>
      <c r="D91" s="271"/>
      <c r="E91" s="271"/>
      <c r="F91" s="271"/>
      <c r="G91" s="569"/>
      <c r="H91" s="569"/>
      <c r="I91" s="569"/>
      <c r="K91" s="81"/>
    </row>
    <row r="92" spans="2:11" x14ac:dyDescent="0.25">
      <c r="B92" s="271"/>
      <c r="C92" s="271"/>
      <c r="D92" s="271"/>
      <c r="E92" s="271"/>
      <c r="F92" s="271"/>
      <c r="G92" s="569"/>
      <c r="H92" s="569"/>
      <c r="I92" s="569"/>
      <c r="K92" s="81"/>
    </row>
    <row r="93" spans="2:11" x14ac:dyDescent="0.25">
      <c r="B93" s="271"/>
      <c r="C93" s="271"/>
      <c r="D93" s="271"/>
      <c r="E93" s="271"/>
      <c r="F93" s="271"/>
      <c r="G93" s="569"/>
      <c r="H93" s="569"/>
      <c r="I93" s="569"/>
      <c r="K93" s="81"/>
    </row>
    <row r="94" spans="2:11" x14ac:dyDescent="0.25">
      <c r="B94" s="271"/>
      <c r="C94" s="271"/>
      <c r="D94" s="271"/>
      <c r="E94" s="271"/>
      <c r="F94" s="271"/>
      <c r="G94" s="569"/>
      <c r="H94" s="569"/>
      <c r="I94" s="569"/>
      <c r="K94" s="81"/>
    </row>
    <row r="95" spans="2:11" x14ac:dyDescent="0.25">
      <c r="B95" s="271"/>
      <c r="C95" s="271"/>
      <c r="D95" s="271"/>
      <c r="E95" s="271"/>
      <c r="F95" s="271"/>
      <c r="G95" s="569"/>
      <c r="H95" s="569"/>
      <c r="I95" s="569"/>
      <c r="K95" s="81"/>
    </row>
    <row r="96" spans="2:11" x14ac:dyDescent="0.25">
      <c r="B96" s="271"/>
      <c r="C96" s="271"/>
      <c r="D96" s="271"/>
      <c r="E96" s="271"/>
      <c r="F96" s="271"/>
      <c r="G96" s="569"/>
      <c r="H96" s="569"/>
      <c r="I96" s="569"/>
      <c r="K96" s="81"/>
    </row>
    <row r="97" spans="2:11" x14ac:dyDescent="0.25">
      <c r="B97" s="271"/>
      <c r="C97" s="271"/>
      <c r="D97" s="271"/>
      <c r="E97" s="271"/>
      <c r="F97" s="271"/>
      <c r="G97" s="569"/>
      <c r="H97" s="569"/>
      <c r="I97" s="569"/>
      <c r="K97" s="81"/>
    </row>
    <row r="98" spans="2:11" x14ac:dyDescent="0.25">
      <c r="B98" s="271"/>
      <c r="C98" s="271"/>
      <c r="D98" s="271"/>
      <c r="E98" s="271"/>
      <c r="F98" s="271"/>
      <c r="G98" s="569"/>
      <c r="H98" s="569"/>
      <c r="I98" s="569"/>
      <c r="K98" s="81"/>
    </row>
    <row r="99" spans="2:11" x14ac:dyDescent="0.25">
      <c r="B99" s="271"/>
      <c r="C99" s="271"/>
      <c r="D99" s="271"/>
      <c r="E99" s="271"/>
      <c r="F99" s="271"/>
      <c r="G99" s="569"/>
      <c r="H99" s="569"/>
      <c r="I99" s="569"/>
      <c r="K99" s="81"/>
    </row>
    <row r="100" spans="2:11" x14ac:dyDescent="0.25">
      <c r="B100" s="271"/>
      <c r="C100" s="271"/>
      <c r="D100" s="271"/>
      <c r="E100" s="271"/>
      <c r="F100" s="271"/>
      <c r="G100" s="569"/>
      <c r="H100" s="569"/>
      <c r="I100" s="569"/>
      <c r="K100" s="81"/>
    </row>
    <row r="101" spans="2:11" x14ac:dyDescent="0.25">
      <c r="B101" s="271"/>
      <c r="C101" s="271"/>
      <c r="D101" s="271"/>
      <c r="E101" s="271"/>
      <c r="F101" s="271"/>
      <c r="G101" s="569"/>
      <c r="H101" s="569"/>
      <c r="I101" s="569"/>
      <c r="K101" s="81"/>
    </row>
    <row r="102" spans="2:11" x14ac:dyDescent="0.25">
      <c r="B102" s="271"/>
      <c r="C102" s="271"/>
      <c r="D102" s="271"/>
      <c r="E102" s="271"/>
      <c r="F102" s="271"/>
      <c r="G102" s="569"/>
      <c r="H102" s="569"/>
      <c r="I102" s="569"/>
      <c r="K102" s="81"/>
    </row>
    <row r="103" spans="2:11" x14ac:dyDescent="0.25">
      <c r="B103" s="271"/>
      <c r="C103" s="271"/>
      <c r="D103" s="271"/>
      <c r="E103" s="271"/>
      <c r="F103" s="271"/>
      <c r="G103" s="569"/>
      <c r="H103" s="569"/>
      <c r="I103" s="569"/>
      <c r="K103" s="81"/>
    </row>
    <row r="104" spans="2:11" x14ac:dyDescent="0.25">
      <c r="B104" s="271"/>
      <c r="C104" s="271"/>
      <c r="D104" s="271"/>
      <c r="E104" s="271"/>
      <c r="F104" s="271"/>
      <c r="G104" s="569"/>
      <c r="H104" s="569"/>
      <c r="I104" s="569"/>
      <c r="K104" s="81"/>
    </row>
    <row r="105" spans="2:11" x14ac:dyDescent="0.25">
      <c r="B105" s="271"/>
      <c r="C105" s="271"/>
      <c r="D105" s="271"/>
      <c r="E105" s="271"/>
      <c r="F105" s="271"/>
      <c r="G105" s="569"/>
      <c r="H105" s="569"/>
      <c r="I105" s="569"/>
      <c r="K105" s="81"/>
    </row>
    <row r="106" spans="2:11" x14ac:dyDescent="0.25">
      <c r="B106" s="271"/>
      <c r="C106" s="271"/>
      <c r="D106" s="271"/>
      <c r="E106" s="271"/>
      <c r="F106" s="271"/>
      <c r="G106" s="569"/>
      <c r="H106" s="569"/>
      <c r="I106" s="569"/>
      <c r="K106" s="81"/>
    </row>
    <row r="107" spans="2:11" x14ac:dyDescent="0.25">
      <c r="B107" s="271"/>
      <c r="C107" s="271"/>
      <c r="D107" s="271"/>
      <c r="E107" s="271"/>
      <c r="F107" s="271"/>
      <c r="G107" s="569"/>
      <c r="H107" s="569"/>
      <c r="I107" s="569"/>
      <c r="K107" s="81"/>
    </row>
    <row r="108" spans="2:11" x14ac:dyDescent="0.25">
      <c r="B108" s="271"/>
      <c r="C108" s="271"/>
      <c r="D108" s="271"/>
      <c r="E108" s="271"/>
      <c r="F108" s="271"/>
      <c r="G108" s="569"/>
      <c r="H108" s="569"/>
      <c r="I108" s="569"/>
      <c r="K108" s="81"/>
    </row>
    <row r="109" spans="2:11" x14ac:dyDescent="0.25">
      <c r="B109" s="271"/>
      <c r="C109" s="271"/>
      <c r="D109" s="271"/>
      <c r="E109" s="271"/>
      <c r="F109" s="271"/>
      <c r="G109" s="569"/>
      <c r="H109" s="569"/>
      <c r="I109" s="569"/>
      <c r="K109" s="81"/>
    </row>
    <row r="110" spans="2:11" x14ac:dyDescent="0.25">
      <c r="B110" s="271"/>
      <c r="C110" s="271"/>
      <c r="D110" s="271"/>
      <c r="E110" s="271"/>
      <c r="F110" s="271"/>
      <c r="G110" s="569"/>
      <c r="H110" s="569"/>
      <c r="I110" s="569"/>
      <c r="K110" s="81"/>
    </row>
    <row r="111" spans="2:11" x14ac:dyDescent="0.25">
      <c r="B111" s="271"/>
      <c r="C111" s="271"/>
      <c r="D111" s="271"/>
      <c r="E111" s="271"/>
      <c r="F111" s="271"/>
      <c r="G111" s="569"/>
      <c r="H111" s="569"/>
      <c r="I111" s="569"/>
      <c r="K111" s="81"/>
    </row>
    <row r="112" spans="2:11" x14ac:dyDescent="0.25">
      <c r="B112" s="271"/>
      <c r="C112" s="271"/>
      <c r="D112" s="271"/>
      <c r="E112" s="271"/>
      <c r="F112" s="271"/>
      <c r="G112" s="569"/>
      <c r="H112" s="569"/>
      <c r="I112" s="569"/>
      <c r="K112" s="81"/>
    </row>
    <row r="113" spans="2:11" x14ac:dyDescent="0.25">
      <c r="B113" s="271"/>
      <c r="C113" s="271"/>
      <c r="D113" s="271"/>
      <c r="E113" s="271"/>
      <c r="F113" s="271"/>
      <c r="G113" s="569"/>
      <c r="H113" s="569"/>
      <c r="I113" s="569"/>
      <c r="K113" s="81"/>
    </row>
    <row r="114" spans="2:11" x14ac:dyDescent="0.25">
      <c r="B114" s="271"/>
      <c r="C114" s="271"/>
      <c r="D114" s="271"/>
      <c r="E114" s="271"/>
      <c r="F114" s="271"/>
      <c r="G114" s="569"/>
      <c r="H114" s="569"/>
      <c r="I114" s="569"/>
      <c r="K114" s="81"/>
    </row>
    <row r="115" spans="2:11" x14ac:dyDescent="0.25">
      <c r="B115" s="271"/>
      <c r="C115" s="271"/>
      <c r="D115" s="271"/>
      <c r="E115" s="271"/>
      <c r="F115" s="271"/>
      <c r="G115" s="569"/>
      <c r="H115" s="569"/>
      <c r="I115" s="569"/>
      <c r="K115" s="81"/>
    </row>
    <row r="116" spans="2:11" x14ac:dyDescent="0.25">
      <c r="B116" s="271"/>
      <c r="C116" s="271"/>
      <c r="D116" s="271"/>
      <c r="E116" s="271"/>
      <c r="F116" s="271"/>
      <c r="G116" s="569"/>
      <c r="H116" s="569"/>
      <c r="I116" s="569"/>
      <c r="K116" s="81"/>
    </row>
    <row r="117" spans="2:11" x14ac:dyDescent="0.25">
      <c r="B117" s="271"/>
      <c r="C117" s="271"/>
      <c r="D117" s="271"/>
      <c r="E117" s="271"/>
      <c r="F117" s="271"/>
      <c r="G117" s="569"/>
      <c r="H117" s="569"/>
      <c r="I117" s="569"/>
      <c r="K117" s="81"/>
    </row>
    <row r="118" spans="2:11" x14ac:dyDescent="0.25">
      <c r="B118" s="271"/>
      <c r="C118" s="271"/>
      <c r="D118" s="271"/>
      <c r="E118" s="271"/>
      <c r="F118" s="271"/>
      <c r="G118" s="569"/>
      <c r="H118" s="569"/>
      <c r="I118" s="569"/>
      <c r="K118" s="81"/>
    </row>
    <row r="119" spans="2:11" x14ac:dyDescent="0.25">
      <c r="B119" s="271"/>
      <c r="C119" s="271"/>
      <c r="D119" s="271"/>
      <c r="E119" s="271"/>
      <c r="F119" s="271"/>
      <c r="G119" s="569"/>
      <c r="H119" s="569"/>
      <c r="I119" s="569"/>
      <c r="K119" s="81"/>
    </row>
    <row r="120" spans="2:11" x14ac:dyDescent="0.25">
      <c r="B120" s="271"/>
      <c r="C120" s="271"/>
      <c r="D120" s="271"/>
      <c r="E120" s="271"/>
      <c r="F120" s="271"/>
      <c r="G120" s="569"/>
      <c r="H120" s="569"/>
      <c r="I120" s="569"/>
      <c r="K120" s="81"/>
    </row>
    <row r="121" spans="2:11" x14ac:dyDescent="0.25">
      <c r="B121" s="271"/>
      <c r="C121" s="271"/>
      <c r="D121" s="271"/>
      <c r="E121" s="271"/>
      <c r="F121" s="271"/>
      <c r="G121" s="569"/>
      <c r="H121" s="569"/>
      <c r="I121" s="569"/>
      <c r="K121" s="81"/>
    </row>
    <row r="122" spans="2:11" x14ac:dyDescent="0.25">
      <c r="B122" s="271"/>
      <c r="C122" s="271"/>
      <c r="D122" s="271"/>
      <c r="E122" s="271"/>
      <c r="F122" s="271"/>
      <c r="G122" s="569"/>
      <c r="H122" s="569"/>
      <c r="I122" s="569"/>
      <c r="K122" s="81"/>
    </row>
    <row r="123" spans="2:11" x14ac:dyDescent="0.25">
      <c r="B123" s="271"/>
      <c r="C123" s="271"/>
      <c r="D123" s="271"/>
      <c r="E123" s="271"/>
      <c r="F123" s="271"/>
      <c r="G123" s="569"/>
      <c r="H123" s="569"/>
      <c r="I123" s="569"/>
      <c r="K123" s="81"/>
    </row>
    <row r="124" spans="2:11" x14ac:dyDescent="0.25">
      <c r="B124" s="271"/>
      <c r="C124" s="271"/>
      <c r="D124" s="271"/>
      <c r="E124" s="271"/>
      <c r="F124" s="271"/>
      <c r="G124" s="569"/>
      <c r="H124" s="569"/>
      <c r="I124" s="569"/>
      <c r="K124" s="81"/>
    </row>
    <row r="125" spans="2:11" x14ac:dyDescent="0.25">
      <c r="B125" s="271"/>
      <c r="C125" s="271"/>
      <c r="D125" s="271"/>
      <c r="E125" s="271"/>
      <c r="F125" s="271"/>
      <c r="G125" s="569"/>
      <c r="H125" s="569"/>
      <c r="I125" s="569"/>
      <c r="K125" s="81"/>
    </row>
    <row r="126" spans="2:11" x14ac:dyDescent="0.25">
      <c r="B126" s="271"/>
      <c r="C126" s="271"/>
      <c r="D126" s="271"/>
      <c r="E126" s="271"/>
      <c r="F126" s="271"/>
      <c r="G126" s="569"/>
      <c r="H126" s="569"/>
      <c r="I126" s="569"/>
      <c r="K126" s="81"/>
    </row>
    <row r="127" spans="2:11" x14ac:dyDescent="0.25">
      <c r="B127" s="271"/>
      <c r="C127" s="271"/>
      <c r="D127" s="271"/>
      <c r="E127" s="271"/>
      <c r="F127" s="271"/>
      <c r="G127" s="569"/>
      <c r="H127" s="569"/>
      <c r="I127" s="569"/>
      <c r="K127" s="81"/>
    </row>
    <row r="128" spans="2:11" x14ac:dyDescent="0.25">
      <c r="B128" s="271"/>
      <c r="C128" s="271"/>
      <c r="D128" s="271"/>
      <c r="E128" s="271"/>
      <c r="F128" s="271"/>
      <c r="G128" s="569"/>
      <c r="H128" s="569"/>
      <c r="I128" s="569"/>
      <c r="K128" s="81"/>
    </row>
    <row r="129" spans="2:11" x14ac:dyDescent="0.25">
      <c r="B129" s="271"/>
      <c r="C129" s="271"/>
      <c r="D129" s="271"/>
      <c r="E129" s="271"/>
      <c r="F129" s="271"/>
      <c r="G129" s="569"/>
      <c r="H129" s="569"/>
      <c r="I129" s="569"/>
      <c r="K129" s="81"/>
    </row>
    <row r="130" spans="2:11" x14ac:dyDescent="0.25">
      <c r="B130" s="271"/>
      <c r="C130" s="271"/>
      <c r="D130" s="271"/>
      <c r="E130" s="271"/>
      <c r="F130" s="271"/>
      <c r="G130" s="569"/>
      <c r="H130" s="569"/>
      <c r="I130" s="569"/>
      <c r="K130" s="81"/>
    </row>
    <row r="131" spans="2:11" x14ac:dyDescent="0.25">
      <c r="B131" s="271"/>
      <c r="C131" s="271"/>
      <c r="D131" s="271"/>
      <c r="E131" s="271"/>
      <c r="F131" s="271"/>
      <c r="G131" s="569"/>
      <c r="H131" s="569"/>
      <c r="I131" s="569"/>
      <c r="K131" s="81"/>
    </row>
    <row r="132" spans="2:11" x14ac:dyDescent="0.25">
      <c r="B132" s="271"/>
      <c r="C132" s="271"/>
      <c r="D132" s="271"/>
      <c r="E132" s="271"/>
      <c r="F132" s="271"/>
      <c r="G132" s="569"/>
      <c r="H132" s="569"/>
      <c r="I132" s="569"/>
      <c r="K132" s="81"/>
    </row>
    <row r="133" spans="2:11" x14ac:dyDescent="0.25">
      <c r="B133" s="271"/>
      <c r="C133" s="271"/>
      <c r="D133" s="271"/>
      <c r="E133" s="271"/>
      <c r="F133" s="271"/>
      <c r="G133" s="569"/>
      <c r="H133" s="569"/>
      <c r="I133" s="569"/>
      <c r="K133" s="81"/>
    </row>
    <row r="134" spans="2:11" x14ac:dyDescent="0.25">
      <c r="B134" s="271"/>
      <c r="C134" s="271"/>
      <c r="D134" s="271"/>
      <c r="E134" s="271"/>
      <c r="F134" s="271"/>
      <c r="G134" s="569"/>
      <c r="H134" s="569"/>
      <c r="I134" s="569"/>
      <c r="K134" s="81"/>
    </row>
    <row r="135" spans="2:11" x14ac:dyDescent="0.25">
      <c r="B135" s="271"/>
      <c r="C135" s="271"/>
      <c r="D135" s="271"/>
      <c r="E135" s="271"/>
      <c r="F135" s="271"/>
      <c r="G135" s="569"/>
      <c r="H135" s="569"/>
      <c r="I135" s="569"/>
      <c r="K135" s="81"/>
    </row>
    <row r="136" spans="2:11" x14ac:dyDescent="0.25">
      <c r="B136" s="271"/>
      <c r="C136" s="271"/>
      <c r="D136" s="271"/>
      <c r="E136" s="271"/>
      <c r="F136" s="271"/>
      <c r="G136" s="569"/>
      <c r="H136" s="569"/>
      <c r="I136" s="569"/>
      <c r="K136" s="81"/>
    </row>
    <row r="137" spans="2:11" x14ac:dyDescent="0.25">
      <c r="B137" s="271"/>
      <c r="C137" s="271"/>
      <c r="D137" s="271"/>
      <c r="E137" s="271"/>
      <c r="F137" s="271"/>
      <c r="G137" s="569"/>
      <c r="H137" s="569"/>
      <c r="I137" s="569"/>
      <c r="K137" s="81"/>
    </row>
    <row r="138" spans="2:11" x14ac:dyDescent="0.25">
      <c r="B138" s="271"/>
      <c r="C138" s="271"/>
      <c r="D138" s="271"/>
      <c r="E138" s="271"/>
      <c r="F138" s="271"/>
      <c r="G138" s="569"/>
      <c r="H138" s="569"/>
      <c r="I138" s="569"/>
      <c r="K138" s="81"/>
    </row>
    <row r="139" spans="2:11" x14ac:dyDescent="0.25">
      <c r="B139" s="271"/>
      <c r="C139" s="271"/>
      <c r="D139" s="271"/>
      <c r="E139" s="271"/>
      <c r="F139" s="271"/>
      <c r="G139" s="569"/>
      <c r="H139" s="569"/>
      <c r="I139" s="569"/>
      <c r="K139" s="81"/>
    </row>
    <row r="140" spans="2:11" x14ac:dyDescent="0.25">
      <c r="B140" s="271"/>
      <c r="C140" s="271"/>
      <c r="D140" s="271"/>
      <c r="E140" s="271"/>
      <c r="F140" s="271"/>
      <c r="G140" s="569"/>
      <c r="H140" s="569"/>
      <c r="I140" s="569"/>
      <c r="K140" s="81"/>
    </row>
    <row r="141" spans="2:11" x14ac:dyDescent="0.25">
      <c r="B141" s="271"/>
      <c r="C141" s="271"/>
      <c r="D141" s="271"/>
      <c r="E141" s="271"/>
      <c r="F141" s="271"/>
      <c r="G141" s="569"/>
      <c r="H141" s="569"/>
      <c r="I141" s="569"/>
      <c r="K141" s="81"/>
    </row>
    <row r="142" spans="2:11" x14ac:dyDescent="0.25">
      <c r="B142" s="271"/>
      <c r="C142" s="271"/>
      <c r="D142" s="271"/>
      <c r="E142" s="271"/>
      <c r="F142" s="271"/>
      <c r="G142" s="569"/>
      <c r="H142" s="569"/>
      <c r="I142" s="569"/>
      <c r="K142" s="81"/>
    </row>
    <row r="143" spans="2:11" x14ac:dyDescent="0.25">
      <c r="B143" s="271"/>
      <c r="C143" s="271"/>
      <c r="D143" s="271"/>
      <c r="E143" s="271"/>
      <c r="F143" s="271"/>
      <c r="G143" s="569"/>
      <c r="H143" s="569"/>
      <c r="I143" s="569"/>
      <c r="K143" s="81"/>
    </row>
    <row r="144" spans="2:11" x14ac:dyDescent="0.25">
      <c r="B144" s="271"/>
      <c r="C144" s="271"/>
      <c r="D144" s="271"/>
      <c r="E144" s="271"/>
      <c r="F144" s="271"/>
      <c r="G144" s="569"/>
      <c r="H144" s="569"/>
      <c r="I144" s="569"/>
      <c r="K144" s="81"/>
    </row>
    <row r="145" spans="2:11" x14ac:dyDescent="0.25">
      <c r="B145" s="271"/>
      <c r="C145" s="271"/>
      <c r="D145" s="271"/>
      <c r="E145" s="271"/>
      <c r="F145" s="271"/>
      <c r="G145" s="569"/>
      <c r="H145" s="569"/>
      <c r="I145" s="569"/>
      <c r="K145" s="81"/>
    </row>
    <row r="146" spans="2:11" x14ac:dyDescent="0.25">
      <c r="B146" s="271"/>
      <c r="C146" s="271"/>
      <c r="D146" s="271"/>
      <c r="E146" s="271"/>
      <c r="F146" s="271"/>
      <c r="G146" s="569"/>
      <c r="H146" s="569"/>
      <c r="I146" s="569"/>
      <c r="K146" s="81"/>
    </row>
    <row r="147" spans="2:11" x14ac:dyDescent="0.25">
      <c r="B147" s="271"/>
      <c r="C147" s="271"/>
      <c r="D147" s="271"/>
      <c r="E147" s="271"/>
      <c r="F147" s="271"/>
      <c r="G147" s="569"/>
      <c r="H147" s="569"/>
      <c r="I147" s="569"/>
      <c r="K147" s="81"/>
    </row>
    <row r="148" spans="2:11" x14ac:dyDescent="0.25">
      <c r="B148" s="271"/>
      <c r="C148" s="271"/>
      <c r="D148" s="271"/>
      <c r="E148" s="271"/>
      <c r="F148" s="271"/>
      <c r="G148" s="569"/>
      <c r="H148" s="569"/>
      <c r="I148" s="569"/>
      <c r="K148" s="81"/>
    </row>
    <row r="149" spans="2:11" x14ac:dyDescent="0.25">
      <c r="B149" s="271"/>
      <c r="C149" s="271"/>
      <c r="D149" s="271"/>
      <c r="E149" s="271"/>
      <c r="F149" s="271"/>
      <c r="G149" s="569"/>
      <c r="H149" s="569"/>
      <c r="I149" s="569"/>
      <c r="K149" s="81"/>
    </row>
    <row r="150" spans="2:11" x14ac:dyDescent="0.25">
      <c r="B150" s="271"/>
      <c r="C150" s="271"/>
      <c r="D150" s="271"/>
      <c r="E150" s="271"/>
      <c r="F150" s="271"/>
      <c r="G150" s="569"/>
      <c r="H150" s="569"/>
      <c r="I150" s="569"/>
      <c r="K150" s="81"/>
    </row>
    <row r="151" spans="2:11" x14ac:dyDescent="0.25">
      <c r="B151" s="271"/>
      <c r="C151" s="271"/>
      <c r="D151" s="271"/>
      <c r="E151" s="271"/>
      <c r="F151" s="271"/>
      <c r="G151" s="569"/>
      <c r="H151" s="569"/>
      <c r="I151" s="569"/>
      <c r="K151" s="81"/>
    </row>
    <row r="152" spans="2:11" x14ac:dyDescent="0.25">
      <c r="B152" s="271"/>
      <c r="C152" s="271"/>
      <c r="D152" s="271"/>
      <c r="E152" s="271"/>
      <c r="F152" s="271"/>
      <c r="G152" s="569"/>
      <c r="H152" s="569"/>
      <c r="I152" s="569"/>
      <c r="K152" s="81"/>
    </row>
    <row r="153" spans="2:11" x14ac:dyDescent="0.25">
      <c r="B153" s="271"/>
      <c r="C153" s="271"/>
      <c r="D153" s="271"/>
      <c r="E153" s="271"/>
      <c r="F153" s="271"/>
      <c r="G153" s="569"/>
      <c r="H153" s="569"/>
      <c r="I153" s="569"/>
      <c r="K153" s="81"/>
    </row>
    <row r="154" spans="2:11" x14ac:dyDescent="0.25">
      <c r="B154" s="271"/>
      <c r="C154" s="271"/>
      <c r="D154" s="271"/>
      <c r="E154" s="271"/>
      <c r="F154" s="271"/>
      <c r="G154" s="569"/>
      <c r="H154" s="569"/>
      <c r="I154" s="569"/>
      <c r="K154" s="81"/>
    </row>
    <row r="155" spans="2:11" x14ac:dyDescent="0.25">
      <c r="B155" s="271"/>
      <c r="C155" s="271"/>
      <c r="D155" s="271"/>
      <c r="E155" s="271"/>
      <c r="F155" s="271"/>
      <c r="G155" s="569"/>
      <c r="H155" s="569"/>
      <c r="I155" s="569"/>
      <c r="K155" s="81"/>
    </row>
    <row r="156" spans="2:11" x14ac:dyDescent="0.25">
      <c r="B156" s="271"/>
      <c r="C156" s="271"/>
      <c r="D156" s="271"/>
      <c r="E156" s="271"/>
      <c r="F156" s="271"/>
      <c r="G156" s="569"/>
      <c r="H156" s="569"/>
      <c r="I156" s="569"/>
      <c r="K156" s="81"/>
    </row>
    <row r="157" spans="2:11" x14ac:dyDescent="0.25">
      <c r="B157" s="271"/>
      <c r="C157" s="271"/>
      <c r="D157" s="271"/>
      <c r="E157" s="271"/>
      <c r="F157" s="271"/>
      <c r="G157" s="569"/>
      <c r="H157" s="569"/>
      <c r="I157" s="569"/>
      <c r="K157" s="81"/>
    </row>
    <row r="158" spans="2:11" x14ac:dyDescent="0.25">
      <c r="B158" s="271"/>
      <c r="C158" s="271"/>
      <c r="D158" s="271"/>
      <c r="E158" s="271"/>
      <c r="F158" s="271"/>
      <c r="G158" s="569"/>
      <c r="H158" s="569"/>
      <c r="I158" s="569"/>
      <c r="K158" s="81"/>
    </row>
    <row r="159" spans="2:11" x14ac:dyDescent="0.25">
      <c r="B159" s="271"/>
      <c r="C159" s="271"/>
      <c r="D159" s="271"/>
      <c r="E159" s="271"/>
      <c r="F159" s="271"/>
      <c r="G159" s="569"/>
      <c r="H159" s="569"/>
      <c r="I159" s="569"/>
      <c r="K159" s="81"/>
    </row>
    <row r="160" spans="2:11" x14ac:dyDescent="0.25">
      <c r="B160" s="271"/>
      <c r="C160" s="271"/>
      <c r="D160" s="271"/>
      <c r="E160" s="271"/>
      <c r="F160" s="271"/>
      <c r="G160" s="569"/>
      <c r="H160" s="569"/>
      <c r="I160" s="569"/>
      <c r="K160" s="81"/>
    </row>
    <row r="161" spans="2:11" x14ac:dyDescent="0.25">
      <c r="B161" s="271"/>
      <c r="C161" s="271"/>
      <c r="D161" s="271"/>
      <c r="E161" s="271"/>
      <c r="F161" s="271"/>
      <c r="G161" s="569"/>
      <c r="H161" s="569"/>
      <c r="I161" s="569"/>
      <c r="K161" s="81"/>
    </row>
    <row r="162" spans="2:11" x14ac:dyDescent="0.25">
      <c r="B162" s="271"/>
      <c r="C162" s="271"/>
      <c r="D162" s="271"/>
      <c r="E162" s="271"/>
      <c r="F162" s="271"/>
      <c r="G162" s="569"/>
      <c r="H162" s="569"/>
      <c r="I162" s="569"/>
      <c r="K162" s="81"/>
    </row>
    <row r="163" spans="2:11" x14ac:dyDescent="0.25">
      <c r="B163" s="271"/>
      <c r="C163" s="271"/>
      <c r="D163" s="271"/>
      <c r="E163" s="271"/>
      <c r="F163" s="271"/>
      <c r="G163" s="569"/>
      <c r="H163" s="569"/>
      <c r="I163" s="569"/>
      <c r="K163" s="81"/>
    </row>
    <row r="164" spans="2:11" x14ac:dyDescent="0.25">
      <c r="B164" s="271"/>
      <c r="C164" s="271"/>
      <c r="D164" s="271"/>
      <c r="E164" s="271"/>
      <c r="F164" s="271"/>
      <c r="G164" s="569"/>
      <c r="H164" s="569"/>
      <c r="I164" s="569"/>
      <c r="K164" s="81"/>
    </row>
    <row r="165" spans="2:11" x14ac:dyDescent="0.25">
      <c r="B165" s="271"/>
      <c r="C165" s="271"/>
      <c r="D165" s="271"/>
      <c r="E165" s="271"/>
      <c r="F165" s="271"/>
      <c r="G165" s="569"/>
      <c r="H165" s="569"/>
      <c r="I165" s="569"/>
      <c r="K165" s="81"/>
    </row>
    <row r="166" spans="2:11" x14ac:dyDescent="0.25">
      <c r="B166" s="271"/>
      <c r="C166" s="271"/>
      <c r="D166" s="271"/>
      <c r="E166" s="271"/>
      <c r="F166" s="271"/>
      <c r="G166" s="569"/>
      <c r="H166" s="569"/>
      <c r="I166" s="569"/>
      <c r="K166" s="81"/>
    </row>
    <row r="167" spans="2:11" x14ac:dyDescent="0.25">
      <c r="B167" s="271"/>
      <c r="C167" s="271"/>
      <c r="D167" s="271"/>
      <c r="E167" s="271"/>
      <c r="F167" s="271"/>
      <c r="G167" s="569"/>
      <c r="H167" s="569"/>
      <c r="I167" s="569"/>
      <c r="K167" s="81"/>
    </row>
    <row r="168" spans="2:11" x14ac:dyDescent="0.25">
      <c r="B168" s="271"/>
      <c r="C168" s="271"/>
      <c r="D168" s="271"/>
      <c r="E168" s="271"/>
      <c r="F168" s="271"/>
      <c r="G168" s="569"/>
      <c r="H168" s="569"/>
      <c r="I168" s="569"/>
      <c r="K168" s="81"/>
    </row>
    <row r="169" spans="2:11" x14ac:dyDescent="0.25">
      <c r="B169" s="271"/>
      <c r="C169" s="271"/>
      <c r="D169" s="271"/>
      <c r="E169" s="271"/>
      <c r="F169" s="271"/>
      <c r="G169" s="569"/>
      <c r="H169" s="569"/>
      <c r="I169" s="569"/>
      <c r="K169" s="81"/>
    </row>
    <row r="170" spans="2:11" x14ac:dyDescent="0.25">
      <c r="B170" s="271"/>
      <c r="C170" s="271"/>
      <c r="D170" s="271"/>
      <c r="E170" s="271"/>
      <c r="F170" s="271"/>
      <c r="G170" s="569"/>
      <c r="H170" s="569"/>
      <c r="I170" s="569"/>
      <c r="K170" s="81"/>
    </row>
    <row r="171" spans="2:11" x14ac:dyDescent="0.25">
      <c r="B171" s="271"/>
      <c r="C171" s="271"/>
      <c r="D171" s="271"/>
      <c r="E171" s="271"/>
      <c r="F171" s="271"/>
      <c r="G171" s="569"/>
      <c r="H171" s="569"/>
      <c r="I171" s="569"/>
      <c r="K171" s="81"/>
    </row>
    <row r="172" spans="2:11" x14ac:dyDescent="0.25">
      <c r="B172" s="271"/>
      <c r="C172" s="271"/>
      <c r="D172" s="271"/>
      <c r="E172" s="271"/>
      <c r="F172" s="271"/>
      <c r="G172" s="569"/>
      <c r="H172" s="569"/>
      <c r="I172" s="569"/>
      <c r="K172" s="81"/>
    </row>
    <row r="173" spans="2:11" x14ac:dyDescent="0.25">
      <c r="B173" s="271"/>
      <c r="C173" s="271"/>
      <c r="D173" s="271"/>
      <c r="E173" s="271"/>
      <c r="F173" s="271"/>
      <c r="G173" s="569"/>
      <c r="H173" s="569"/>
      <c r="I173" s="569"/>
      <c r="K173" s="81"/>
    </row>
    <row r="174" spans="2:11" x14ac:dyDescent="0.25">
      <c r="B174" s="271"/>
      <c r="C174" s="271"/>
      <c r="D174" s="271"/>
      <c r="E174" s="271"/>
      <c r="F174" s="271"/>
      <c r="G174" s="569"/>
      <c r="H174" s="569"/>
      <c r="I174" s="569"/>
      <c r="K174" s="81"/>
    </row>
    <row r="175" spans="2:11" x14ac:dyDescent="0.25">
      <c r="B175" s="271"/>
      <c r="C175" s="271"/>
      <c r="D175" s="271"/>
      <c r="E175" s="271"/>
      <c r="F175" s="271"/>
      <c r="G175" s="569"/>
      <c r="H175" s="569"/>
      <c r="I175" s="569"/>
      <c r="K175" s="81"/>
    </row>
    <row r="176" spans="2:11" x14ac:dyDescent="0.25">
      <c r="B176" s="271"/>
      <c r="C176" s="271"/>
      <c r="D176" s="271"/>
      <c r="E176" s="271"/>
      <c r="F176" s="271"/>
      <c r="G176" s="569"/>
      <c r="H176" s="569"/>
      <c r="I176" s="569"/>
      <c r="K176" s="81"/>
    </row>
    <row r="177" spans="2:11" x14ac:dyDescent="0.25">
      <c r="B177" s="271"/>
      <c r="C177" s="271"/>
      <c r="D177" s="271"/>
      <c r="E177" s="271"/>
      <c r="F177" s="271"/>
      <c r="G177" s="569"/>
      <c r="H177" s="569"/>
      <c r="I177" s="569"/>
      <c r="K177" s="81"/>
    </row>
    <row r="178" spans="2:11" x14ac:dyDescent="0.25">
      <c r="B178" s="271"/>
      <c r="C178" s="271"/>
      <c r="D178" s="271"/>
      <c r="E178" s="271"/>
      <c r="F178" s="271"/>
      <c r="G178" s="569"/>
      <c r="H178" s="569"/>
      <c r="I178" s="569"/>
      <c r="K178" s="81"/>
    </row>
    <row r="179" spans="2:11" x14ac:dyDescent="0.25">
      <c r="B179" s="271"/>
      <c r="C179" s="271"/>
      <c r="D179" s="271"/>
      <c r="E179" s="271"/>
      <c r="F179" s="271"/>
      <c r="G179" s="569"/>
      <c r="H179" s="569"/>
      <c r="I179" s="569"/>
      <c r="K179" s="81"/>
    </row>
    <row r="180" spans="2:11" x14ac:dyDescent="0.25">
      <c r="B180" s="271"/>
      <c r="C180" s="271"/>
      <c r="D180" s="271"/>
      <c r="E180" s="271"/>
      <c r="F180" s="271"/>
      <c r="G180" s="569"/>
      <c r="H180" s="569"/>
      <c r="I180" s="569"/>
      <c r="K180" s="81"/>
    </row>
    <row r="181" spans="2:11" x14ac:dyDescent="0.25">
      <c r="B181" s="271"/>
      <c r="C181" s="271"/>
      <c r="D181" s="271"/>
      <c r="E181" s="271"/>
      <c r="F181" s="271"/>
      <c r="G181" s="569"/>
      <c r="H181" s="569"/>
      <c r="I181" s="569"/>
      <c r="K181" s="81"/>
    </row>
    <row r="182" spans="2:11" x14ac:dyDescent="0.25">
      <c r="B182" s="271"/>
      <c r="C182" s="271"/>
      <c r="D182" s="271"/>
      <c r="E182" s="271"/>
      <c r="F182" s="271"/>
      <c r="G182" s="569"/>
      <c r="H182" s="569"/>
      <c r="I182" s="569"/>
      <c r="K182" s="81"/>
    </row>
    <row r="183" spans="2:11" x14ac:dyDescent="0.25">
      <c r="B183" s="271"/>
      <c r="C183" s="271"/>
      <c r="D183" s="271"/>
      <c r="E183" s="271"/>
      <c r="F183" s="271"/>
      <c r="G183" s="569"/>
      <c r="H183" s="569"/>
      <c r="I183" s="569"/>
      <c r="K183" s="81"/>
    </row>
    <row r="184" spans="2:11" x14ac:dyDescent="0.25">
      <c r="B184" s="271"/>
      <c r="C184" s="271"/>
      <c r="D184" s="271"/>
      <c r="E184" s="271"/>
      <c r="F184" s="271"/>
      <c r="G184" s="569"/>
      <c r="H184" s="569"/>
      <c r="I184" s="569"/>
      <c r="K184" s="81"/>
    </row>
    <row r="185" spans="2:11" x14ac:dyDescent="0.25">
      <c r="B185" s="271"/>
      <c r="C185" s="271"/>
      <c r="D185" s="271"/>
      <c r="E185" s="271"/>
      <c r="F185" s="271"/>
      <c r="G185" s="569"/>
      <c r="H185" s="569"/>
      <c r="I185" s="569"/>
      <c r="K185" s="81"/>
    </row>
    <row r="186" spans="2:11" x14ac:dyDescent="0.25">
      <c r="B186" s="271"/>
      <c r="C186" s="271"/>
      <c r="D186" s="271"/>
      <c r="E186" s="271"/>
      <c r="F186" s="271"/>
      <c r="G186" s="569"/>
      <c r="H186" s="569"/>
      <c r="I186" s="569"/>
      <c r="K186" s="81"/>
    </row>
    <row r="187" spans="2:11" x14ac:dyDescent="0.25">
      <c r="B187" s="271"/>
      <c r="C187" s="271"/>
      <c r="D187" s="271"/>
      <c r="E187" s="271"/>
      <c r="F187" s="271"/>
      <c r="G187" s="569"/>
      <c r="H187" s="569"/>
      <c r="I187" s="569"/>
      <c r="K187" s="81"/>
    </row>
    <row r="188" spans="2:11" x14ac:dyDescent="0.25">
      <c r="B188" s="271"/>
      <c r="C188" s="271"/>
      <c r="D188" s="271"/>
      <c r="E188" s="271"/>
      <c r="F188" s="271"/>
      <c r="G188" s="569"/>
      <c r="H188" s="569"/>
      <c r="I188" s="569"/>
      <c r="K188" s="81"/>
    </row>
    <row r="189" spans="2:11" x14ac:dyDescent="0.25">
      <c r="B189" s="271"/>
      <c r="C189" s="271"/>
      <c r="D189" s="271"/>
      <c r="E189" s="271"/>
      <c r="F189" s="271"/>
      <c r="G189" s="569"/>
      <c r="H189" s="569"/>
      <c r="I189" s="569"/>
      <c r="K189" s="81"/>
    </row>
    <row r="190" spans="2:11" x14ac:dyDescent="0.25">
      <c r="B190" s="271"/>
      <c r="C190" s="271"/>
      <c r="D190" s="271"/>
      <c r="E190" s="271"/>
      <c r="F190" s="271"/>
      <c r="G190" s="569"/>
      <c r="H190" s="569"/>
      <c r="I190" s="569"/>
      <c r="K190" s="81"/>
    </row>
    <row r="191" spans="2:11" x14ac:dyDescent="0.25">
      <c r="B191" s="271"/>
      <c r="C191" s="271"/>
      <c r="D191" s="271"/>
      <c r="E191" s="271"/>
      <c r="F191" s="271"/>
      <c r="G191" s="569"/>
      <c r="H191" s="569"/>
      <c r="I191" s="569"/>
      <c r="K191" s="81"/>
    </row>
    <row r="192" spans="2:11" x14ac:dyDescent="0.25">
      <c r="B192" s="271"/>
      <c r="C192" s="271"/>
      <c r="D192" s="271"/>
      <c r="E192" s="271"/>
      <c r="F192" s="271"/>
      <c r="G192" s="569"/>
      <c r="H192" s="569"/>
      <c r="I192" s="569"/>
      <c r="K192" s="81"/>
    </row>
    <row r="193" spans="2:11" x14ac:dyDescent="0.25">
      <c r="B193" s="271"/>
      <c r="C193" s="271"/>
      <c r="D193" s="271"/>
      <c r="E193" s="271"/>
      <c r="F193" s="271"/>
      <c r="G193" s="569"/>
      <c r="H193" s="569"/>
      <c r="I193" s="569"/>
      <c r="K193" s="81"/>
    </row>
    <row r="194" spans="2:11" x14ac:dyDescent="0.25">
      <c r="B194" s="271"/>
      <c r="C194" s="271"/>
      <c r="D194" s="271"/>
      <c r="E194" s="271"/>
      <c r="F194" s="271"/>
      <c r="G194" s="569"/>
      <c r="H194" s="569"/>
      <c r="I194" s="569"/>
      <c r="K194" s="81"/>
    </row>
    <row r="195" spans="2:11" x14ac:dyDescent="0.25">
      <c r="B195" s="271"/>
      <c r="C195" s="271"/>
      <c r="D195" s="271"/>
      <c r="E195" s="271"/>
      <c r="F195" s="271"/>
      <c r="G195" s="569"/>
      <c r="H195" s="569"/>
      <c r="I195" s="569"/>
      <c r="K195" s="81"/>
    </row>
    <row r="196" spans="2:11" x14ac:dyDescent="0.25">
      <c r="B196" s="271"/>
      <c r="C196" s="271"/>
      <c r="D196" s="271"/>
      <c r="E196" s="271"/>
      <c r="F196" s="271"/>
      <c r="G196" s="569"/>
      <c r="H196" s="569"/>
      <c r="I196" s="569"/>
      <c r="K196" s="81"/>
    </row>
    <row r="197" spans="2:11" x14ac:dyDescent="0.25">
      <c r="B197" s="271"/>
      <c r="C197" s="271"/>
      <c r="D197" s="271"/>
      <c r="E197" s="271"/>
      <c r="F197" s="271"/>
      <c r="G197" s="569"/>
      <c r="H197" s="569"/>
      <c r="I197" s="569"/>
      <c r="K197" s="81"/>
    </row>
    <row r="198" spans="2:11" x14ac:dyDescent="0.25">
      <c r="B198" s="271"/>
      <c r="C198" s="271"/>
      <c r="D198" s="271"/>
      <c r="E198" s="271"/>
      <c r="F198" s="271"/>
      <c r="G198" s="569"/>
      <c r="H198" s="569"/>
      <c r="I198" s="569"/>
      <c r="K198" s="81"/>
    </row>
    <row r="199" spans="2:11" x14ac:dyDescent="0.25">
      <c r="B199" s="271"/>
      <c r="C199" s="271"/>
      <c r="D199" s="271"/>
      <c r="E199" s="271"/>
      <c r="F199" s="271"/>
      <c r="G199" s="569"/>
      <c r="H199" s="569"/>
      <c r="I199" s="569"/>
      <c r="K199" s="81"/>
    </row>
    <row r="200" spans="2:11" x14ac:dyDescent="0.25">
      <c r="B200" s="271"/>
      <c r="C200" s="271"/>
      <c r="D200" s="271"/>
      <c r="E200" s="271"/>
      <c r="F200" s="271"/>
      <c r="G200" s="569"/>
      <c r="H200" s="569"/>
      <c r="I200" s="569"/>
      <c r="K200" s="81"/>
    </row>
    <row r="201" spans="2:11" x14ac:dyDescent="0.25">
      <c r="B201" s="271"/>
      <c r="C201" s="271"/>
      <c r="D201" s="271"/>
      <c r="E201" s="271"/>
      <c r="F201" s="271"/>
      <c r="G201" s="569"/>
      <c r="H201" s="569"/>
      <c r="I201" s="569"/>
      <c r="K201" s="81"/>
    </row>
    <row r="202" spans="2:11" x14ac:dyDescent="0.25">
      <c r="B202" s="271"/>
      <c r="C202" s="271"/>
      <c r="D202" s="271"/>
      <c r="E202" s="271"/>
      <c r="F202" s="271"/>
      <c r="G202" s="569"/>
      <c r="H202" s="569"/>
      <c r="I202" s="569"/>
      <c r="K202" s="81"/>
    </row>
    <row r="203" spans="2:11" x14ac:dyDescent="0.25">
      <c r="B203" s="271"/>
      <c r="C203" s="271"/>
      <c r="D203" s="271"/>
      <c r="E203" s="271"/>
      <c r="F203" s="271"/>
      <c r="G203" s="569"/>
      <c r="H203" s="569"/>
      <c r="I203" s="569"/>
      <c r="K203" s="81"/>
    </row>
    <row r="204" spans="2:11" x14ac:dyDescent="0.25">
      <c r="B204" s="271"/>
      <c r="C204" s="271"/>
      <c r="D204" s="271"/>
      <c r="E204" s="271"/>
      <c r="F204" s="271"/>
      <c r="G204" s="569"/>
      <c r="H204" s="569"/>
      <c r="I204" s="569"/>
      <c r="K204" s="81"/>
    </row>
    <row r="205" spans="2:11" x14ac:dyDescent="0.25">
      <c r="B205" s="271"/>
      <c r="C205" s="271"/>
      <c r="D205" s="271"/>
      <c r="E205" s="271"/>
      <c r="F205" s="271"/>
      <c r="G205" s="569"/>
      <c r="H205" s="569"/>
      <c r="I205" s="569"/>
      <c r="K205" s="81"/>
    </row>
    <row r="206" spans="2:11" x14ac:dyDescent="0.25">
      <c r="B206" s="271"/>
      <c r="C206" s="271"/>
      <c r="D206" s="271"/>
      <c r="E206" s="271"/>
      <c r="F206" s="271"/>
      <c r="G206" s="569"/>
      <c r="H206" s="569"/>
      <c r="I206" s="569"/>
      <c r="K206" s="81"/>
    </row>
    <row r="207" spans="2:11" x14ac:dyDescent="0.25">
      <c r="B207" s="271"/>
      <c r="C207" s="271"/>
      <c r="D207" s="271"/>
      <c r="E207" s="271"/>
      <c r="F207" s="271"/>
      <c r="G207" s="569"/>
      <c r="H207" s="569"/>
      <c r="I207" s="569"/>
      <c r="K207" s="81"/>
    </row>
    <row r="208" spans="2:11" x14ac:dyDescent="0.25">
      <c r="B208" s="271"/>
      <c r="C208" s="271"/>
      <c r="D208" s="271"/>
      <c r="E208" s="271"/>
      <c r="F208" s="271"/>
      <c r="G208" s="569"/>
      <c r="H208" s="569"/>
      <c r="I208" s="569"/>
      <c r="K208" s="81"/>
    </row>
    <row r="209" spans="2:11" x14ac:dyDescent="0.25">
      <c r="B209" s="271"/>
      <c r="C209" s="271"/>
      <c r="D209" s="271"/>
      <c r="E209" s="271"/>
      <c r="F209" s="271"/>
      <c r="G209" s="569"/>
      <c r="H209" s="569"/>
      <c r="I209" s="569"/>
      <c r="K209" s="81"/>
    </row>
    <row r="210" spans="2:11" x14ac:dyDescent="0.25">
      <c r="B210" s="271"/>
      <c r="C210" s="271"/>
      <c r="D210" s="271"/>
      <c r="E210" s="271"/>
      <c r="F210" s="271"/>
      <c r="G210" s="569"/>
      <c r="H210" s="569"/>
      <c r="I210" s="569"/>
      <c r="K210" s="81"/>
    </row>
    <row r="211" spans="2:11" x14ac:dyDescent="0.25">
      <c r="B211" s="271"/>
      <c r="C211" s="271"/>
      <c r="D211" s="271"/>
      <c r="E211" s="271"/>
      <c r="F211" s="271"/>
      <c r="G211" s="569"/>
      <c r="H211" s="569"/>
      <c r="I211" s="569"/>
      <c r="K211" s="81"/>
    </row>
    <row r="212" spans="2:11" x14ac:dyDescent="0.25">
      <c r="B212" s="271"/>
      <c r="C212" s="271"/>
      <c r="D212" s="271"/>
      <c r="E212" s="271"/>
      <c r="F212" s="271"/>
      <c r="G212" s="569"/>
      <c r="H212" s="569"/>
      <c r="I212" s="569"/>
      <c r="K212" s="81"/>
    </row>
    <row r="213" spans="2:11" x14ac:dyDescent="0.25">
      <c r="B213" s="271"/>
      <c r="C213" s="271"/>
      <c r="D213" s="271"/>
      <c r="E213" s="271"/>
      <c r="F213" s="271"/>
      <c r="G213" s="569"/>
      <c r="H213" s="569"/>
      <c r="I213" s="569"/>
      <c r="K213" s="81"/>
    </row>
    <row r="214" spans="2:11" x14ac:dyDescent="0.25">
      <c r="B214" s="271"/>
      <c r="C214" s="271"/>
      <c r="D214" s="271"/>
      <c r="E214" s="271"/>
      <c r="F214" s="271"/>
      <c r="G214" s="569"/>
      <c r="H214" s="569"/>
      <c r="I214" s="569"/>
      <c r="K214" s="81"/>
    </row>
    <row r="215" spans="2:11" x14ac:dyDescent="0.25">
      <c r="B215" s="271"/>
      <c r="C215" s="271"/>
      <c r="D215" s="271"/>
      <c r="E215" s="271"/>
      <c r="F215" s="271"/>
      <c r="G215" s="569"/>
      <c r="H215" s="569"/>
      <c r="I215" s="569"/>
      <c r="K215" s="81"/>
    </row>
    <row r="216" spans="2:11" x14ac:dyDescent="0.25">
      <c r="B216" s="271"/>
      <c r="C216" s="271"/>
      <c r="D216" s="271"/>
      <c r="E216" s="271"/>
      <c r="F216" s="271"/>
      <c r="G216" s="569"/>
      <c r="H216" s="569"/>
      <c r="I216" s="569"/>
      <c r="K216" s="81"/>
    </row>
    <row r="217" spans="2:11" x14ac:dyDescent="0.25">
      <c r="B217" s="271"/>
      <c r="C217" s="271"/>
      <c r="D217" s="271"/>
      <c r="E217" s="271"/>
      <c r="F217" s="271"/>
      <c r="G217" s="569"/>
      <c r="H217" s="569"/>
      <c r="I217" s="569"/>
      <c r="K217" s="81"/>
    </row>
    <row r="218" spans="2:11" x14ac:dyDescent="0.25">
      <c r="B218" s="271"/>
      <c r="C218" s="271"/>
      <c r="D218" s="271"/>
      <c r="E218" s="271"/>
      <c r="F218" s="271"/>
      <c r="G218" s="569"/>
      <c r="H218" s="569"/>
      <c r="I218" s="569"/>
      <c r="K218" s="81"/>
    </row>
    <row r="219" spans="2:11" x14ac:dyDescent="0.25">
      <c r="B219" s="271"/>
      <c r="C219" s="271"/>
      <c r="D219" s="271"/>
      <c r="E219" s="271"/>
      <c r="F219" s="271"/>
      <c r="G219" s="569"/>
      <c r="H219" s="569"/>
      <c r="I219" s="569"/>
      <c r="K219" s="81"/>
    </row>
    <row r="220" spans="2:11" x14ac:dyDescent="0.25">
      <c r="B220" s="271"/>
      <c r="C220" s="271"/>
      <c r="D220" s="271"/>
      <c r="E220" s="271"/>
      <c r="F220" s="271"/>
      <c r="G220" s="569"/>
      <c r="H220" s="569"/>
      <c r="I220" s="569"/>
      <c r="K220" s="81"/>
    </row>
    <row r="221" spans="2:11" x14ac:dyDescent="0.25">
      <c r="B221" s="271"/>
      <c r="C221" s="271"/>
      <c r="D221" s="271"/>
      <c r="E221" s="271"/>
      <c r="F221" s="271"/>
      <c r="G221" s="569"/>
      <c r="H221" s="569"/>
      <c r="I221" s="569"/>
      <c r="K221" s="81"/>
    </row>
    <row r="222" spans="2:11" x14ac:dyDescent="0.25">
      <c r="B222" s="271"/>
      <c r="C222" s="271"/>
      <c r="D222" s="271"/>
      <c r="E222" s="271"/>
      <c r="F222" s="271"/>
      <c r="G222" s="569"/>
      <c r="H222" s="569"/>
      <c r="I222" s="569"/>
      <c r="K222" s="81"/>
    </row>
    <row r="223" spans="2:11" x14ac:dyDescent="0.25">
      <c r="B223" s="271"/>
      <c r="C223" s="271"/>
      <c r="D223" s="271"/>
      <c r="E223" s="271"/>
      <c r="F223" s="271"/>
      <c r="G223" s="569"/>
      <c r="H223" s="569"/>
      <c r="I223" s="569"/>
      <c r="K223" s="81"/>
    </row>
    <row r="224" spans="2:11" x14ac:dyDescent="0.25">
      <c r="B224" s="271"/>
      <c r="C224" s="271"/>
      <c r="D224" s="271"/>
      <c r="E224" s="271"/>
      <c r="F224" s="271"/>
      <c r="G224" s="569"/>
      <c r="H224" s="569"/>
      <c r="I224" s="569"/>
      <c r="K224" s="81"/>
    </row>
    <row r="225" spans="2:11" x14ac:dyDescent="0.25">
      <c r="B225" s="271"/>
      <c r="C225" s="271"/>
      <c r="D225" s="271"/>
      <c r="E225" s="271"/>
      <c r="F225" s="271"/>
      <c r="G225" s="569"/>
      <c r="H225" s="569"/>
      <c r="I225" s="569"/>
      <c r="K225" s="81"/>
    </row>
    <row r="226" spans="2:11" x14ac:dyDescent="0.25">
      <c r="B226" s="271"/>
      <c r="C226" s="271"/>
      <c r="D226" s="271"/>
      <c r="E226" s="271"/>
      <c r="F226" s="271"/>
      <c r="G226" s="569"/>
      <c r="H226" s="569"/>
      <c r="I226" s="569"/>
      <c r="K226" s="81"/>
    </row>
    <row r="227" spans="2:11" x14ac:dyDescent="0.25">
      <c r="B227" s="271"/>
      <c r="C227" s="271"/>
      <c r="D227" s="271"/>
      <c r="E227" s="271"/>
      <c r="F227" s="271"/>
      <c r="G227" s="569"/>
      <c r="H227" s="569"/>
      <c r="I227" s="569"/>
      <c r="K227" s="81"/>
    </row>
    <row r="228" spans="2:11" x14ac:dyDescent="0.25">
      <c r="B228" s="271"/>
      <c r="C228" s="271"/>
      <c r="D228" s="271"/>
      <c r="E228" s="271"/>
      <c r="F228" s="271"/>
      <c r="G228" s="569"/>
      <c r="H228" s="569"/>
      <c r="I228" s="569"/>
      <c r="K228" s="81"/>
    </row>
    <row r="229" spans="2:11" x14ac:dyDescent="0.25">
      <c r="B229" s="271"/>
      <c r="C229" s="271"/>
      <c r="D229" s="271"/>
      <c r="E229" s="271"/>
      <c r="F229" s="271"/>
      <c r="G229" s="569"/>
      <c r="H229" s="569"/>
      <c r="I229" s="569"/>
      <c r="K229" s="81"/>
    </row>
    <row r="230" spans="2:11" x14ac:dyDescent="0.25">
      <c r="B230" s="271"/>
      <c r="C230" s="271"/>
      <c r="D230" s="271"/>
      <c r="E230" s="271"/>
      <c r="F230" s="271"/>
      <c r="G230" s="569"/>
      <c r="H230" s="569"/>
      <c r="I230" s="569"/>
      <c r="K230" s="81"/>
    </row>
    <row r="231" spans="2:11" x14ac:dyDescent="0.25">
      <c r="B231" s="271"/>
      <c r="C231" s="271"/>
      <c r="D231" s="271"/>
      <c r="E231" s="271"/>
      <c r="F231" s="271"/>
      <c r="G231" s="569"/>
      <c r="H231" s="569"/>
      <c r="I231" s="569"/>
      <c r="K231" s="81"/>
    </row>
    <row r="232" spans="2:11" x14ac:dyDescent="0.25">
      <c r="B232" s="271"/>
      <c r="C232" s="271"/>
      <c r="D232" s="271"/>
      <c r="E232" s="271"/>
      <c r="F232" s="271"/>
      <c r="G232" s="569"/>
      <c r="H232" s="569"/>
      <c r="I232" s="569"/>
      <c r="K232" s="81"/>
    </row>
    <row r="233" spans="2:11" x14ac:dyDescent="0.25">
      <c r="B233" s="271"/>
      <c r="C233" s="271"/>
      <c r="D233" s="271"/>
      <c r="E233" s="271"/>
      <c r="F233" s="271"/>
      <c r="G233" s="569"/>
      <c r="H233" s="569"/>
      <c r="I233" s="569"/>
      <c r="K233" s="81"/>
    </row>
    <row r="234" spans="2:11" x14ac:dyDescent="0.25">
      <c r="B234" s="271"/>
      <c r="C234" s="271"/>
      <c r="D234" s="271"/>
      <c r="E234" s="271"/>
      <c r="F234" s="271"/>
      <c r="G234" s="569"/>
      <c r="H234" s="569"/>
      <c r="I234" s="569"/>
      <c r="K234" s="81"/>
    </row>
    <row r="235" spans="2:11" x14ac:dyDescent="0.25">
      <c r="B235" s="271"/>
      <c r="C235" s="271"/>
      <c r="D235" s="271"/>
      <c r="E235" s="271"/>
      <c r="F235" s="271"/>
      <c r="G235" s="569"/>
      <c r="H235" s="569"/>
      <c r="I235" s="569"/>
      <c r="K235" s="81"/>
    </row>
    <row r="236" spans="2:11" x14ac:dyDescent="0.25">
      <c r="B236" s="271"/>
      <c r="C236" s="271"/>
      <c r="D236" s="271"/>
      <c r="E236" s="271"/>
      <c r="F236" s="271"/>
      <c r="G236" s="569"/>
      <c r="H236" s="569"/>
      <c r="I236" s="569"/>
      <c r="K236" s="81"/>
    </row>
    <row r="237" spans="2:11" x14ac:dyDescent="0.25">
      <c r="B237" s="271"/>
      <c r="C237" s="271"/>
      <c r="D237" s="271"/>
      <c r="E237" s="271"/>
      <c r="F237" s="271"/>
      <c r="G237" s="569"/>
      <c r="H237" s="569"/>
      <c r="I237" s="569"/>
      <c r="K237" s="81"/>
    </row>
    <row r="238" spans="2:11" x14ac:dyDescent="0.25">
      <c r="B238" s="271"/>
      <c r="C238" s="271"/>
      <c r="D238" s="271"/>
      <c r="E238" s="271"/>
      <c r="F238" s="271"/>
      <c r="G238" s="569"/>
      <c r="H238" s="569"/>
      <c r="I238" s="569"/>
      <c r="K238" s="81"/>
    </row>
    <row r="239" spans="2:11" x14ac:dyDescent="0.25">
      <c r="B239" s="271"/>
      <c r="C239" s="271"/>
      <c r="D239" s="271"/>
      <c r="E239" s="271"/>
      <c r="F239" s="271"/>
      <c r="G239" s="569"/>
      <c r="H239" s="569"/>
      <c r="I239" s="569"/>
      <c r="K239" s="81"/>
    </row>
    <row r="240" spans="2:11" x14ac:dyDescent="0.25">
      <c r="B240" s="271"/>
      <c r="C240" s="271"/>
      <c r="D240" s="271"/>
      <c r="E240" s="271"/>
      <c r="F240" s="271"/>
      <c r="G240" s="569"/>
      <c r="H240" s="569"/>
      <c r="I240" s="569"/>
      <c r="K240" s="81"/>
    </row>
    <row r="241" spans="2:11" x14ac:dyDescent="0.25">
      <c r="B241" s="271"/>
      <c r="C241" s="271"/>
      <c r="D241" s="271"/>
      <c r="E241" s="271"/>
      <c r="F241" s="271"/>
      <c r="G241" s="569"/>
      <c r="H241" s="569"/>
      <c r="I241" s="569"/>
      <c r="K241" s="81"/>
    </row>
    <row r="242" spans="2:11" x14ac:dyDescent="0.25">
      <c r="B242" s="271"/>
      <c r="C242" s="271"/>
      <c r="D242" s="271"/>
      <c r="E242" s="271"/>
      <c r="F242" s="271"/>
      <c r="G242" s="569"/>
      <c r="H242" s="569"/>
      <c r="I242" s="569"/>
      <c r="K242" s="81"/>
    </row>
    <row r="243" spans="2:11" x14ac:dyDescent="0.25">
      <c r="B243" s="271"/>
      <c r="C243" s="271"/>
      <c r="D243" s="271"/>
      <c r="E243" s="271"/>
      <c r="F243" s="271"/>
      <c r="G243" s="569"/>
      <c r="H243" s="569"/>
      <c r="I243" s="569"/>
      <c r="K243" s="81"/>
    </row>
    <row r="244" spans="2:11" x14ac:dyDescent="0.25">
      <c r="B244" s="271"/>
      <c r="C244" s="271"/>
      <c r="D244" s="271"/>
      <c r="E244" s="271"/>
      <c r="F244" s="271"/>
      <c r="G244" s="569"/>
      <c r="H244" s="569"/>
      <c r="I244" s="569"/>
      <c r="K244" s="81"/>
    </row>
    <row r="245" spans="2:11" x14ac:dyDescent="0.25">
      <c r="B245" s="271"/>
      <c r="C245" s="271"/>
      <c r="D245" s="271"/>
      <c r="E245" s="271"/>
      <c r="F245" s="271"/>
      <c r="G245" s="569"/>
      <c r="H245" s="569"/>
      <c r="I245" s="569"/>
      <c r="K245" s="81"/>
    </row>
    <row r="246" spans="2:11" x14ac:dyDescent="0.25">
      <c r="B246" s="271"/>
      <c r="C246" s="271"/>
      <c r="D246" s="271"/>
      <c r="E246" s="271"/>
      <c r="F246" s="271"/>
      <c r="G246" s="569"/>
      <c r="H246" s="569"/>
      <c r="I246" s="569"/>
      <c r="K246" s="81"/>
    </row>
    <row r="247" spans="2:11" x14ac:dyDescent="0.25">
      <c r="B247" s="271"/>
      <c r="C247" s="271"/>
      <c r="D247" s="271"/>
      <c r="E247" s="271"/>
      <c r="F247" s="271"/>
      <c r="G247" s="569"/>
      <c r="H247" s="569"/>
      <c r="I247" s="569"/>
      <c r="K247" s="81"/>
    </row>
    <row r="248" spans="2:11" x14ac:dyDescent="0.25">
      <c r="B248" s="271"/>
      <c r="C248" s="271"/>
      <c r="D248" s="271"/>
      <c r="E248" s="271"/>
      <c r="F248" s="271"/>
      <c r="G248" s="569"/>
      <c r="H248" s="569"/>
      <c r="I248" s="569"/>
      <c r="K248" s="81"/>
    </row>
    <row r="249" spans="2:11" x14ac:dyDescent="0.25">
      <c r="B249" s="271"/>
      <c r="C249" s="271"/>
      <c r="D249" s="271"/>
      <c r="E249" s="271"/>
      <c r="F249" s="271"/>
      <c r="G249" s="569"/>
      <c r="H249" s="569"/>
      <c r="I249" s="569"/>
      <c r="K249" s="81"/>
    </row>
    <row r="250" spans="2:11" x14ac:dyDescent="0.25">
      <c r="B250" s="271"/>
      <c r="C250" s="271"/>
      <c r="D250" s="271"/>
      <c r="E250" s="271"/>
      <c r="F250" s="271"/>
      <c r="G250" s="569"/>
      <c r="H250" s="569"/>
      <c r="I250" s="569"/>
      <c r="K250" s="81"/>
    </row>
    <row r="251" spans="2:11" x14ac:dyDescent="0.25">
      <c r="B251" s="271"/>
      <c r="C251" s="271"/>
      <c r="D251" s="271"/>
      <c r="E251" s="271"/>
      <c r="F251" s="271"/>
      <c r="G251" s="569"/>
      <c r="H251" s="569"/>
      <c r="I251" s="569"/>
      <c r="K251" s="81"/>
    </row>
    <row r="252" spans="2:11" x14ac:dyDescent="0.25">
      <c r="B252" s="271"/>
      <c r="C252" s="271"/>
      <c r="D252" s="271"/>
      <c r="E252" s="271"/>
      <c r="F252" s="271"/>
      <c r="G252" s="569"/>
      <c r="H252" s="569"/>
      <c r="I252" s="569"/>
      <c r="K252" s="81"/>
    </row>
    <row r="253" spans="2:11" x14ac:dyDescent="0.25">
      <c r="B253" s="271"/>
      <c r="C253" s="271"/>
      <c r="D253" s="271"/>
      <c r="E253" s="271"/>
      <c r="F253" s="271"/>
      <c r="G253" s="569"/>
      <c r="H253" s="569"/>
      <c r="I253" s="569"/>
      <c r="K253" s="81"/>
    </row>
    <row r="254" spans="2:11" x14ac:dyDescent="0.25">
      <c r="B254" s="271"/>
      <c r="C254" s="271"/>
      <c r="D254" s="271"/>
      <c r="E254" s="271"/>
      <c r="F254" s="271"/>
      <c r="G254" s="569"/>
      <c r="H254" s="569"/>
      <c r="I254" s="569"/>
      <c r="K254" s="81"/>
    </row>
    <row r="255" spans="2:11" x14ac:dyDescent="0.25">
      <c r="B255" s="271"/>
      <c r="C255" s="271"/>
      <c r="D255" s="271"/>
      <c r="E255" s="271"/>
      <c r="F255" s="271"/>
      <c r="G255" s="569"/>
      <c r="H255" s="569"/>
      <c r="I255" s="569"/>
      <c r="K255" s="81"/>
    </row>
    <row r="256" spans="2:11" x14ac:dyDescent="0.25">
      <c r="B256" s="271"/>
      <c r="C256" s="271"/>
      <c r="D256" s="271"/>
      <c r="E256" s="271"/>
      <c r="F256" s="271"/>
      <c r="G256" s="569"/>
      <c r="H256" s="569"/>
      <c r="I256" s="569"/>
      <c r="K256" s="81"/>
    </row>
    <row r="257" spans="2:11" x14ac:dyDescent="0.25">
      <c r="B257" s="271"/>
      <c r="C257" s="271"/>
      <c r="D257" s="271"/>
      <c r="E257" s="271"/>
      <c r="F257" s="271"/>
      <c r="G257" s="569"/>
      <c r="H257" s="569"/>
      <c r="I257" s="569"/>
      <c r="K257" s="81"/>
    </row>
    <row r="258" spans="2:11" x14ac:dyDescent="0.25">
      <c r="B258" s="271"/>
      <c r="C258" s="271"/>
      <c r="D258" s="271"/>
      <c r="E258" s="271"/>
      <c r="F258" s="271"/>
      <c r="G258" s="569"/>
      <c r="H258" s="569"/>
      <c r="I258" s="569"/>
      <c r="K258" s="81"/>
    </row>
    <row r="259" spans="2:11" x14ac:dyDescent="0.25">
      <c r="B259" s="271"/>
      <c r="C259" s="271"/>
      <c r="D259" s="271"/>
      <c r="E259" s="271"/>
      <c r="F259" s="271"/>
      <c r="G259" s="569"/>
      <c r="H259" s="569"/>
      <c r="I259" s="569"/>
      <c r="K259" s="81"/>
    </row>
    <row r="260" spans="2:11" x14ac:dyDescent="0.25">
      <c r="B260" s="271"/>
      <c r="C260" s="271"/>
      <c r="D260" s="271"/>
      <c r="E260" s="271"/>
      <c r="F260" s="271"/>
      <c r="G260" s="569"/>
      <c r="H260" s="569"/>
      <c r="I260" s="569"/>
      <c r="K260" s="81"/>
    </row>
    <row r="261" spans="2:11" x14ac:dyDescent="0.25">
      <c r="B261" s="271"/>
      <c r="C261" s="271"/>
      <c r="D261" s="271"/>
      <c r="E261" s="271"/>
      <c r="F261" s="271"/>
      <c r="G261" s="569"/>
      <c r="H261" s="569"/>
      <c r="I261" s="569"/>
      <c r="K261" s="81"/>
    </row>
    <row r="262" spans="2:11" x14ac:dyDescent="0.25">
      <c r="B262" s="271"/>
      <c r="C262" s="271"/>
      <c r="D262" s="271"/>
      <c r="E262" s="271"/>
      <c r="F262" s="271"/>
      <c r="G262" s="569"/>
      <c r="H262" s="569"/>
      <c r="I262" s="569"/>
      <c r="K262" s="81"/>
    </row>
    <row r="263" spans="2:11" x14ac:dyDescent="0.25">
      <c r="B263" s="271"/>
      <c r="C263" s="271"/>
      <c r="D263" s="271"/>
      <c r="E263" s="271"/>
      <c r="F263" s="271"/>
      <c r="G263" s="569"/>
      <c r="H263" s="569"/>
      <c r="I263" s="569"/>
      <c r="K263" s="81"/>
    </row>
    <row r="264" spans="2:11" x14ac:dyDescent="0.25">
      <c r="B264" s="271"/>
      <c r="C264" s="271"/>
      <c r="D264" s="271"/>
      <c r="E264" s="271"/>
      <c r="F264" s="271"/>
      <c r="G264" s="569"/>
      <c r="H264" s="569"/>
      <c r="I264" s="569"/>
      <c r="K264" s="81"/>
    </row>
    <row r="265" spans="2:11" x14ac:dyDescent="0.25">
      <c r="B265" s="271"/>
      <c r="C265" s="271"/>
      <c r="D265" s="271"/>
      <c r="E265" s="271"/>
      <c r="F265" s="271"/>
      <c r="G265" s="569"/>
      <c r="H265" s="569"/>
      <c r="I265" s="569"/>
      <c r="K265" s="81"/>
    </row>
    <row r="266" spans="2:11" x14ac:dyDescent="0.25">
      <c r="B266" s="271"/>
      <c r="C266" s="271"/>
      <c r="D266" s="271"/>
      <c r="E266" s="271"/>
      <c r="F266" s="271"/>
      <c r="G266" s="569"/>
      <c r="H266" s="569"/>
      <c r="I266" s="569"/>
      <c r="K266" s="81"/>
    </row>
    <row r="267" spans="2:11" x14ac:dyDescent="0.25">
      <c r="B267" s="271"/>
      <c r="C267" s="271"/>
      <c r="D267" s="271"/>
      <c r="E267" s="271"/>
      <c r="F267" s="271"/>
      <c r="G267" s="569"/>
      <c r="H267" s="569"/>
      <c r="I267" s="569"/>
      <c r="K267" s="81"/>
    </row>
    <row r="268" spans="2:11" x14ac:dyDescent="0.25">
      <c r="B268" s="271"/>
      <c r="C268" s="271"/>
      <c r="D268" s="271"/>
      <c r="E268" s="271"/>
      <c r="F268" s="271"/>
      <c r="G268" s="569"/>
      <c r="H268" s="569"/>
      <c r="I268" s="569"/>
      <c r="K268" s="81"/>
    </row>
    <row r="269" spans="2:11" x14ac:dyDescent="0.25">
      <c r="B269" s="271"/>
      <c r="C269" s="271"/>
      <c r="D269" s="271"/>
      <c r="E269" s="271"/>
      <c r="F269" s="271"/>
      <c r="G269" s="569"/>
      <c r="H269" s="569"/>
      <c r="I269" s="569"/>
      <c r="K269" s="81"/>
    </row>
    <row r="270" spans="2:11" x14ac:dyDescent="0.25">
      <c r="B270" s="271"/>
      <c r="C270" s="271"/>
      <c r="D270" s="271"/>
      <c r="E270" s="271"/>
      <c r="F270" s="271"/>
      <c r="G270" s="569"/>
      <c r="H270" s="569"/>
      <c r="I270" s="569"/>
      <c r="K270" s="81"/>
    </row>
    <row r="271" spans="2:11" x14ac:dyDescent="0.25">
      <c r="B271" s="271"/>
      <c r="C271" s="271"/>
      <c r="D271" s="271"/>
      <c r="E271" s="271"/>
      <c r="F271" s="271"/>
      <c r="G271" s="569"/>
      <c r="H271" s="569"/>
      <c r="I271" s="569"/>
      <c r="K271" s="81"/>
    </row>
    <row r="272" spans="2:11" x14ac:dyDescent="0.25">
      <c r="B272" s="271"/>
      <c r="C272" s="271"/>
      <c r="D272" s="271"/>
      <c r="E272" s="271"/>
      <c r="F272" s="271"/>
      <c r="G272" s="569"/>
      <c r="H272" s="569"/>
      <c r="I272" s="569"/>
      <c r="K272" s="81"/>
    </row>
    <row r="273" spans="2:11" x14ac:dyDescent="0.25">
      <c r="B273" s="271"/>
      <c r="C273" s="271"/>
      <c r="D273" s="271"/>
      <c r="E273" s="271"/>
      <c r="F273" s="271"/>
      <c r="G273" s="569"/>
      <c r="H273" s="569"/>
      <c r="I273" s="569"/>
      <c r="K273" s="81"/>
    </row>
    <row r="274" spans="2:11" x14ac:dyDescent="0.25">
      <c r="B274" s="271"/>
      <c r="C274" s="271"/>
      <c r="D274" s="271"/>
      <c r="E274" s="271"/>
      <c r="F274" s="271"/>
      <c r="G274" s="569"/>
      <c r="H274" s="569"/>
      <c r="I274" s="569"/>
      <c r="K274" s="81"/>
    </row>
    <row r="275" spans="2:11" x14ac:dyDescent="0.25">
      <c r="B275" s="271"/>
      <c r="C275" s="271"/>
      <c r="D275" s="271"/>
      <c r="E275" s="271"/>
      <c r="F275" s="271"/>
      <c r="G275" s="569"/>
      <c r="H275" s="569"/>
      <c r="I275" s="569"/>
      <c r="K275" s="81"/>
    </row>
    <row r="276" spans="2:11" x14ac:dyDescent="0.25">
      <c r="B276" s="271"/>
      <c r="C276" s="271"/>
      <c r="D276" s="271"/>
      <c r="E276" s="271"/>
      <c r="F276" s="271"/>
      <c r="G276" s="569"/>
      <c r="H276" s="569"/>
      <c r="I276" s="569"/>
      <c r="K276" s="81"/>
    </row>
    <row r="277" spans="2:11" x14ac:dyDescent="0.25">
      <c r="B277" s="271"/>
      <c r="C277" s="271"/>
      <c r="D277" s="271"/>
      <c r="E277" s="271"/>
      <c r="F277" s="271"/>
      <c r="G277" s="569"/>
      <c r="H277" s="569"/>
      <c r="I277" s="569"/>
      <c r="K277" s="81"/>
    </row>
    <row r="278" spans="2:11" x14ac:dyDescent="0.25">
      <c r="B278" s="271"/>
      <c r="C278" s="271"/>
      <c r="D278" s="271"/>
      <c r="E278" s="271"/>
      <c r="F278" s="271"/>
      <c r="G278" s="569"/>
      <c r="H278" s="569"/>
      <c r="I278" s="569"/>
      <c r="K278" s="81"/>
    </row>
    <row r="279" spans="2:11" x14ac:dyDescent="0.25">
      <c r="B279" s="271"/>
      <c r="C279" s="271"/>
      <c r="D279" s="271"/>
      <c r="E279" s="271"/>
      <c r="F279" s="271"/>
      <c r="G279" s="569"/>
      <c r="H279" s="569"/>
      <c r="I279" s="569"/>
      <c r="K279" s="81"/>
    </row>
    <row r="280" spans="2:11" x14ac:dyDescent="0.25">
      <c r="B280" s="271"/>
      <c r="C280" s="271"/>
      <c r="D280" s="271"/>
      <c r="E280" s="271"/>
      <c r="F280" s="271"/>
      <c r="G280" s="569"/>
      <c r="H280" s="569"/>
      <c r="I280" s="569"/>
      <c r="K280" s="81"/>
    </row>
    <row r="281" spans="2:11" x14ac:dyDescent="0.25">
      <c r="B281" s="271"/>
      <c r="C281" s="271"/>
      <c r="D281" s="271"/>
      <c r="E281" s="271"/>
      <c r="F281" s="271"/>
      <c r="G281" s="569"/>
      <c r="H281" s="569"/>
      <c r="I281" s="569"/>
      <c r="K281" s="81"/>
    </row>
    <row r="282" spans="2:11" x14ac:dyDescent="0.25">
      <c r="B282" s="271"/>
      <c r="C282" s="271"/>
      <c r="D282" s="271"/>
      <c r="E282" s="271"/>
      <c r="F282" s="271"/>
      <c r="G282" s="569"/>
      <c r="H282" s="569"/>
      <c r="I282" s="569"/>
      <c r="K282" s="81"/>
    </row>
    <row r="283" spans="2:11" x14ac:dyDescent="0.25">
      <c r="B283" s="271"/>
      <c r="C283" s="271"/>
      <c r="D283" s="271"/>
      <c r="E283" s="271"/>
      <c r="F283" s="271"/>
      <c r="G283" s="569"/>
      <c r="H283" s="569"/>
      <c r="I283" s="569"/>
      <c r="K283" s="81"/>
    </row>
    <row r="284" spans="2:11" x14ac:dyDescent="0.25">
      <c r="B284" s="271"/>
      <c r="C284" s="271"/>
      <c r="D284" s="271"/>
      <c r="E284" s="271"/>
      <c r="F284" s="271"/>
      <c r="G284" s="569"/>
      <c r="H284" s="569"/>
      <c r="I284" s="569"/>
      <c r="K284" s="81"/>
    </row>
    <row r="285" spans="2:11" x14ac:dyDescent="0.25">
      <c r="B285" s="271"/>
      <c r="C285" s="271"/>
      <c r="D285" s="271"/>
      <c r="E285" s="271"/>
      <c r="F285" s="271"/>
      <c r="G285" s="569"/>
      <c r="H285" s="569"/>
      <c r="I285" s="569"/>
      <c r="K285" s="81"/>
    </row>
    <row r="286" spans="2:11" x14ac:dyDescent="0.25">
      <c r="B286" s="271"/>
      <c r="C286" s="271"/>
      <c r="D286" s="271"/>
      <c r="E286" s="271"/>
      <c r="F286" s="271"/>
      <c r="G286" s="569"/>
      <c r="H286" s="569"/>
      <c r="I286" s="569"/>
      <c r="K286" s="81"/>
    </row>
    <row r="287" spans="2:11" x14ac:dyDescent="0.25">
      <c r="B287" s="271"/>
      <c r="C287" s="271"/>
      <c r="D287" s="271"/>
      <c r="E287" s="271"/>
      <c r="F287" s="271"/>
      <c r="G287" s="569"/>
      <c r="H287" s="569"/>
      <c r="I287" s="569"/>
      <c r="K287" s="81"/>
    </row>
    <row r="288" spans="2:11" x14ac:dyDescent="0.25">
      <c r="B288" s="271"/>
      <c r="C288" s="271"/>
      <c r="D288" s="271"/>
      <c r="E288" s="271"/>
      <c r="F288" s="271"/>
      <c r="G288" s="569"/>
      <c r="H288" s="569"/>
      <c r="I288" s="569"/>
      <c r="K288" s="81"/>
    </row>
    <row r="289" spans="2:11" x14ac:dyDescent="0.25">
      <c r="B289" s="271"/>
      <c r="C289" s="271"/>
      <c r="D289" s="271"/>
      <c r="E289" s="271"/>
      <c r="F289" s="271"/>
      <c r="G289" s="569"/>
      <c r="H289" s="569"/>
      <c r="I289" s="569"/>
      <c r="K289" s="81"/>
    </row>
    <row r="290" spans="2:11" x14ac:dyDescent="0.25">
      <c r="B290" s="271"/>
      <c r="C290" s="271"/>
      <c r="D290" s="271"/>
      <c r="E290" s="271"/>
      <c r="F290" s="271"/>
      <c r="G290" s="569"/>
      <c r="H290" s="569"/>
      <c r="I290" s="569"/>
      <c r="K290" s="81"/>
    </row>
    <row r="291" spans="2:11" x14ac:dyDescent="0.25">
      <c r="B291" s="271"/>
      <c r="C291" s="271"/>
      <c r="D291" s="271"/>
      <c r="E291" s="271"/>
      <c r="F291" s="271"/>
      <c r="G291" s="569"/>
      <c r="H291" s="569"/>
      <c r="I291" s="569"/>
      <c r="K291" s="81"/>
    </row>
    <row r="292" spans="2:11" x14ac:dyDescent="0.25">
      <c r="B292" s="271"/>
      <c r="C292" s="271"/>
      <c r="D292" s="271"/>
      <c r="E292" s="271"/>
      <c r="F292" s="271"/>
      <c r="G292" s="569"/>
      <c r="H292" s="569"/>
      <c r="I292" s="569"/>
      <c r="K292" s="81"/>
    </row>
    <row r="293" spans="2:11" x14ac:dyDescent="0.25">
      <c r="B293" s="271"/>
      <c r="C293" s="271"/>
      <c r="D293" s="271"/>
      <c r="E293" s="271"/>
      <c r="F293" s="271"/>
      <c r="G293" s="569"/>
      <c r="H293" s="569"/>
      <c r="I293" s="569"/>
      <c r="K293" s="81"/>
    </row>
    <row r="294" spans="2:11" x14ac:dyDescent="0.25">
      <c r="B294" s="271"/>
      <c r="C294" s="271"/>
      <c r="D294" s="271"/>
      <c r="E294" s="271"/>
      <c r="F294" s="271"/>
      <c r="G294" s="569"/>
      <c r="H294" s="569"/>
      <c r="I294" s="569"/>
      <c r="K294" s="81"/>
    </row>
    <row r="295" spans="2:11" x14ac:dyDescent="0.25">
      <c r="B295" s="271"/>
      <c r="C295" s="271"/>
      <c r="D295" s="271"/>
      <c r="E295" s="271"/>
      <c r="F295" s="271"/>
      <c r="G295" s="569"/>
      <c r="H295" s="569"/>
      <c r="I295" s="569"/>
      <c r="K295" s="81"/>
    </row>
    <row r="296" spans="2:11" x14ac:dyDescent="0.25">
      <c r="B296" s="271"/>
      <c r="C296" s="271"/>
      <c r="D296" s="271"/>
      <c r="E296" s="271"/>
      <c r="F296" s="271"/>
      <c r="G296" s="569"/>
      <c r="H296" s="569"/>
      <c r="I296" s="569"/>
      <c r="K296" s="81"/>
    </row>
    <row r="297" spans="2:11" x14ac:dyDescent="0.25">
      <c r="B297" s="271"/>
      <c r="C297" s="271"/>
      <c r="D297" s="271"/>
      <c r="E297" s="271"/>
      <c r="F297" s="271"/>
      <c r="G297" s="569"/>
      <c r="H297" s="569"/>
      <c r="I297" s="569"/>
      <c r="K297" s="81"/>
    </row>
    <row r="298" spans="2:11" x14ac:dyDescent="0.25">
      <c r="B298" s="271"/>
      <c r="C298" s="271"/>
      <c r="D298" s="271"/>
      <c r="E298" s="271"/>
      <c r="F298" s="271"/>
      <c r="G298" s="569"/>
      <c r="H298" s="569"/>
      <c r="I298" s="569"/>
      <c r="K298" s="81"/>
    </row>
    <row r="299" spans="2:11" x14ac:dyDescent="0.25">
      <c r="B299" s="271"/>
      <c r="C299" s="271"/>
      <c r="D299" s="271"/>
      <c r="E299" s="271"/>
      <c r="F299" s="271"/>
      <c r="G299" s="569"/>
      <c r="H299" s="569"/>
      <c r="I299" s="569"/>
      <c r="K299" s="81"/>
    </row>
    <row r="300" spans="2:11" x14ac:dyDescent="0.25">
      <c r="B300" s="271"/>
      <c r="C300" s="271"/>
      <c r="D300" s="271"/>
      <c r="E300" s="271"/>
      <c r="F300" s="271"/>
      <c r="G300" s="569"/>
      <c r="H300" s="569"/>
      <c r="I300" s="569"/>
      <c r="K300" s="81"/>
    </row>
    <row r="301" spans="2:11" x14ac:dyDescent="0.25">
      <c r="B301" s="271"/>
      <c r="C301" s="271"/>
      <c r="D301" s="271"/>
      <c r="E301" s="271"/>
      <c r="F301" s="271"/>
      <c r="G301" s="569"/>
      <c r="H301" s="569"/>
      <c r="I301" s="569"/>
      <c r="K301" s="81"/>
    </row>
    <row r="302" spans="2:11" x14ac:dyDescent="0.25">
      <c r="B302" s="271"/>
      <c r="C302" s="271"/>
      <c r="D302" s="271"/>
      <c r="E302" s="271"/>
      <c r="F302" s="271"/>
      <c r="G302" s="569"/>
      <c r="H302" s="569"/>
      <c r="I302" s="569"/>
      <c r="K302" s="81"/>
    </row>
    <row r="303" spans="2:11" x14ac:dyDescent="0.25">
      <c r="B303" s="271"/>
      <c r="C303" s="271"/>
      <c r="D303" s="271"/>
      <c r="E303" s="271"/>
      <c r="F303" s="271"/>
      <c r="G303" s="569"/>
      <c r="H303" s="569"/>
      <c r="I303" s="569"/>
      <c r="K303" s="81"/>
    </row>
    <row r="304" spans="2:11" x14ac:dyDescent="0.25">
      <c r="B304" s="271"/>
      <c r="C304" s="271"/>
      <c r="D304" s="271"/>
      <c r="E304" s="271"/>
      <c r="F304" s="271"/>
      <c r="G304" s="569"/>
      <c r="H304" s="569"/>
      <c r="I304" s="569"/>
      <c r="K304" s="81"/>
    </row>
    <row r="305" spans="2:11" x14ac:dyDescent="0.25">
      <c r="B305" s="271"/>
      <c r="C305" s="271"/>
      <c r="D305" s="271"/>
      <c r="E305" s="271"/>
      <c r="F305" s="271"/>
      <c r="G305" s="569"/>
      <c r="H305" s="569"/>
      <c r="I305" s="569"/>
      <c r="K305" s="81"/>
    </row>
    <row r="306" spans="2:11" x14ac:dyDescent="0.25">
      <c r="B306" s="271"/>
      <c r="C306" s="271"/>
      <c r="D306" s="271"/>
      <c r="E306" s="271"/>
      <c r="F306" s="271"/>
      <c r="G306" s="569"/>
      <c r="H306" s="569"/>
      <c r="I306" s="569"/>
      <c r="K306" s="81"/>
    </row>
    <row r="307" spans="2:11" x14ac:dyDescent="0.25">
      <c r="B307" s="271"/>
      <c r="C307" s="271"/>
      <c r="D307" s="271"/>
      <c r="E307" s="271"/>
      <c r="F307" s="271"/>
      <c r="G307" s="569"/>
      <c r="H307" s="569"/>
      <c r="I307" s="569"/>
      <c r="K307" s="81"/>
    </row>
    <row r="308" spans="2:11" x14ac:dyDescent="0.25">
      <c r="B308" s="271"/>
      <c r="C308" s="271"/>
      <c r="D308" s="271"/>
      <c r="E308" s="271"/>
      <c r="F308" s="271"/>
      <c r="G308" s="569"/>
      <c r="H308" s="569"/>
      <c r="I308" s="569"/>
      <c r="K308" s="81"/>
    </row>
    <row r="309" spans="2:11" x14ac:dyDescent="0.25">
      <c r="B309" s="271"/>
      <c r="C309" s="271"/>
      <c r="D309" s="271"/>
      <c r="E309" s="271"/>
      <c r="F309" s="271"/>
      <c r="G309" s="569"/>
      <c r="H309" s="569"/>
      <c r="I309" s="569"/>
      <c r="K309" s="81"/>
    </row>
    <row r="310" spans="2:11" x14ac:dyDescent="0.25">
      <c r="B310" s="271"/>
      <c r="C310" s="271"/>
      <c r="D310" s="271"/>
      <c r="E310" s="271"/>
      <c r="F310" s="271"/>
      <c r="G310" s="569"/>
      <c r="H310" s="569"/>
      <c r="I310" s="569"/>
      <c r="K310" s="81"/>
    </row>
    <row r="311" spans="2:11" x14ac:dyDescent="0.25">
      <c r="B311" s="271"/>
      <c r="C311" s="271"/>
      <c r="D311" s="271"/>
      <c r="E311" s="271"/>
      <c r="F311" s="271"/>
      <c r="G311" s="569"/>
      <c r="H311" s="569"/>
      <c r="I311" s="569"/>
      <c r="K311" s="81"/>
    </row>
    <row r="312" spans="2:11" x14ac:dyDescent="0.25">
      <c r="B312" s="271"/>
      <c r="C312" s="271"/>
      <c r="D312" s="271"/>
      <c r="E312" s="271"/>
      <c r="F312" s="271"/>
      <c r="G312" s="569"/>
      <c r="H312" s="569"/>
      <c r="I312" s="569"/>
      <c r="K312" s="81"/>
    </row>
    <row r="313" spans="2:11" x14ac:dyDescent="0.25">
      <c r="B313" s="271"/>
      <c r="C313" s="271"/>
      <c r="D313" s="271"/>
      <c r="E313" s="271"/>
      <c r="F313" s="271"/>
      <c r="G313" s="569"/>
      <c r="H313" s="569"/>
      <c r="I313" s="569"/>
      <c r="K313" s="81"/>
    </row>
    <row r="314" spans="2:11" x14ac:dyDescent="0.25">
      <c r="B314" s="271"/>
      <c r="C314" s="271"/>
      <c r="D314" s="271"/>
      <c r="E314" s="271"/>
      <c r="F314" s="271"/>
      <c r="G314" s="569"/>
      <c r="H314" s="569"/>
      <c r="I314" s="569"/>
      <c r="K314" s="81"/>
    </row>
    <row r="315" spans="2:11" x14ac:dyDescent="0.25">
      <c r="B315" s="271"/>
      <c r="C315" s="271"/>
      <c r="D315" s="271"/>
      <c r="E315" s="271"/>
      <c r="F315" s="271"/>
      <c r="G315" s="569"/>
      <c r="H315" s="569"/>
      <c r="I315" s="569"/>
      <c r="K315" s="81"/>
    </row>
    <row r="316" spans="2:11" x14ac:dyDescent="0.25">
      <c r="B316" s="271"/>
      <c r="C316" s="271"/>
      <c r="D316" s="271"/>
      <c r="E316" s="271"/>
      <c r="F316" s="271"/>
      <c r="G316" s="569"/>
      <c r="H316" s="569"/>
      <c r="I316" s="569"/>
      <c r="K316" s="81"/>
    </row>
    <row r="317" spans="2:11" x14ac:dyDescent="0.25">
      <c r="B317" s="271"/>
      <c r="C317" s="271"/>
      <c r="D317" s="271"/>
      <c r="E317" s="271"/>
      <c r="F317" s="271"/>
      <c r="G317" s="569"/>
      <c r="H317" s="569"/>
      <c r="I317" s="569"/>
      <c r="K317" s="81"/>
    </row>
    <row r="318" spans="2:11" x14ac:dyDescent="0.25">
      <c r="B318" s="271"/>
      <c r="C318" s="271"/>
      <c r="D318" s="271"/>
      <c r="E318" s="271"/>
      <c r="F318" s="271"/>
      <c r="G318" s="569"/>
      <c r="H318" s="569"/>
      <c r="I318" s="569"/>
      <c r="K318" s="81"/>
    </row>
    <row r="319" spans="2:11" x14ac:dyDescent="0.25">
      <c r="B319" s="271"/>
      <c r="C319" s="271"/>
      <c r="D319" s="271"/>
      <c r="E319" s="271"/>
      <c r="F319" s="271"/>
      <c r="G319" s="569"/>
      <c r="H319" s="569"/>
      <c r="I319" s="569"/>
      <c r="K319" s="81"/>
    </row>
    <row r="320" spans="2:11" x14ac:dyDescent="0.25">
      <c r="B320" s="271"/>
      <c r="C320" s="271"/>
      <c r="D320" s="271"/>
      <c r="E320" s="271"/>
      <c r="F320" s="271"/>
      <c r="G320" s="569"/>
      <c r="H320" s="569"/>
      <c r="I320" s="569"/>
      <c r="K320" s="81"/>
    </row>
    <row r="321" spans="2:11" x14ac:dyDescent="0.25">
      <c r="B321" s="271"/>
      <c r="C321" s="271"/>
      <c r="D321" s="271"/>
      <c r="E321" s="271"/>
      <c r="F321" s="271"/>
      <c r="G321" s="569"/>
      <c r="H321" s="569"/>
      <c r="I321" s="569"/>
      <c r="K321" s="81"/>
    </row>
    <row r="322" spans="2:11" x14ac:dyDescent="0.25">
      <c r="B322" s="271"/>
      <c r="C322" s="271"/>
      <c r="D322" s="271"/>
      <c r="E322" s="271"/>
      <c r="F322" s="271"/>
      <c r="G322" s="569"/>
      <c r="H322" s="569"/>
      <c r="I322" s="569"/>
      <c r="K322" s="81"/>
    </row>
    <row r="323" spans="2:11" x14ac:dyDescent="0.25">
      <c r="B323" s="271"/>
      <c r="C323" s="271"/>
      <c r="D323" s="271"/>
      <c r="E323" s="271"/>
      <c r="F323" s="271"/>
      <c r="G323" s="569"/>
      <c r="H323" s="569"/>
      <c r="I323" s="569"/>
      <c r="K323" s="81"/>
    </row>
    <row r="324" spans="2:11" x14ac:dyDescent="0.25">
      <c r="B324" s="271"/>
      <c r="C324" s="271"/>
      <c r="D324" s="271"/>
      <c r="E324" s="271"/>
      <c r="F324" s="271"/>
      <c r="G324" s="569"/>
      <c r="H324" s="569"/>
      <c r="I324" s="569"/>
      <c r="K324" s="81"/>
    </row>
    <row r="325" spans="2:11" x14ac:dyDescent="0.25">
      <c r="B325" s="271"/>
      <c r="C325" s="271"/>
      <c r="D325" s="271"/>
      <c r="E325" s="271"/>
      <c r="F325" s="271"/>
      <c r="G325" s="569"/>
      <c r="H325" s="569"/>
      <c r="I325" s="569"/>
      <c r="K325" s="81"/>
    </row>
    <row r="326" spans="2:11" x14ac:dyDescent="0.25">
      <c r="B326" s="271"/>
      <c r="C326" s="271"/>
      <c r="D326" s="271"/>
      <c r="E326" s="271"/>
      <c r="F326" s="271"/>
      <c r="G326" s="569"/>
      <c r="H326" s="569"/>
      <c r="I326" s="569"/>
      <c r="K326" s="81"/>
    </row>
    <row r="327" spans="2:11" x14ac:dyDescent="0.25">
      <c r="B327" s="271"/>
      <c r="C327" s="271"/>
      <c r="D327" s="271"/>
      <c r="E327" s="271"/>
      <c r="F327" s="271"/>
      <c r="G327" s="569"/>
      <c r="H327" s="569"/>
      <c r="I327" s="569"/>
      <c r="K327" s="81"/>
    </row>
    <row r="328" spans="2:11" x14ac:dyDescent="0.25">
      <c r="B328" s="271"/>
      <c r="C328" s="271"/>
      <c r="D328" s="271"/>
      <c r="E328" s="271"/>
      <c r="F328" s="271"/>
      <c r="G328" s="569"/>
      <c r="H328" s="569"/>
      <c r="I328" s="569"/>
      <c r="K328" s="81"/>
    </row>
    <row r="329" spans="2:11" x14ac:dyDescent="0.25">
      <c r="B329" s="271"/>
      <c r="C329" s="271"/>
      <c r="D329" s="271"/>
      <c r="E329" s="271"/>
      <c r="F329" s="271"/>
      <c r="G329" s="569"/>
      <c r="H329" s="569"/>
      <c r="I329" s="569"/>
      <c r="K329" s="81"/>
    </row>
    <row r="330" spans="2:11" x14ac:dyDescent="0.25">
      <c r="B330" s="271"/>
      <c r="C330" s="271"/>
      <c r="D330" s="271"/>
      <c r="E330" s="271"/>
      <c r="F330" s="271"/>
      <c r="G330" s="569"/>
      <c r="H330" s="569"/>
      <c r="I330" s="569"/>
      <c r="K330" s="81"/>
    </row>
    <row r="331" spans="2:11" x14ac:dyDescent="0.25">
      <c r="B331" s="271"/>
      <c r="C331" s="271"/>
      <c r="D331" s="271"/>
      <c r="E331" s="271"/>
      <c r="F331" s="271"/>
      <c r="G331" s="569"/>
      <c r="H331" s="569"/>
      <c r="I331" s="569"/>
      <c r="K331" s="81"/>
    </row>
    <row r="332" spans="2:11" x14ac:dyDescent="0.25">
      <c r="B332" s="271"/>
      <c r="C332" s="271"/>
      <c r="D332" s="271"/>
      <c r="E332" s="271"/>
      <c r="F332" s="271"/>
      <c r="G332" s="569"/>
      <c r="H332" s="569"/>
      <c r="I332" s="569"/>
      <c r="K332" s="81"/>
    </row>
    <row r="333" spans="2:11" x14ac:dyDescent="0.25">
      <c r="B333" s="271"/>
      <c r="C333" s="271"/>
      <c r="D333" s="271"/>
      <c r="E333" s="271"/>
      <c r="F333" s="271"/>
      <c r="G333" s="569"/>
      <c r="H333" s="569"/>
      <c r="I333" s="569"/>
      <c r="K333" s="81"/>
    </row>
    <row r="334" spans="2:11" x14ac:dyDescent="0.25">
      <c r="B334" s="271"/>
      <c r="C334" s="271"/>
      <c r="D334" s="271"/>
      <c r="E334" s="271"/>
      <c r="F334" s="271"/>
      <c r="G334" s="569"/>
      <c r="H334" s="569"/>
      <c r="I334" s="569"/>
      <c r="K334" s="81"/>
    </row>
    <row r="335" spans="2:11" x14ac:dyDescent="0.25">
      <c r="B335" s="271"/>
      <c r="C335" s="271"/>
      <c r="D335" s="271"/>
      <c r="E335" s="271"/>
      <c r="F335" s="271"/>
      <c r="G335" s="569"/>
      <c r="H335" s="569"/>
      <c r="I335" s="569"/>
      <c r="K335" s="81"/>
    </row>
    <row r="336" spans="2:11" x14ac:dyDescent="0.25">
      <c r="B336" s="271"/>
      <c r="C336" s="271"/>
      <c r="D336" s="271"/>
      <c r="E336" s="271"/>
      <c r="F336" s="271"/>
      <c r="G336" s="569"/>
      <c r="H336" s="569"/>
      <c r="I336" s="569"/>
      <c r="K336" s="81"/>
    </row>
    <row r="337" spans="2:11" x14ac:dyDescent="0.25">
      <c r="B337" s="271"/>
      <c r="C337" s="271"/>
      <c r="D337" s="271"/>
      <c r="E337" s="271"/>
      <c r="F337" s="271"/>
      <c r="G337" s="569"/>
      <c r="H337" s="569"/>
      <c r="I337" s="569"/>
      <c r="K337" s="81"/>
    </row>
    <row r="338" spans="2:11" x14ac:dyDescent="0.25">
      <c r="B338" s="271"/>
      <c r="C338" s="271"/>
      <c r="D338" s="271"/>
      <c r="E338" s="271"/>
      <c r="F338" s="271"/>
      <c r="G338" s="569"/>
      <c r="H338" s="569"/>
      <c r="I338" s="569"/>
      <c r="K338" s="81"/>
    </row>
    <row r="339" spans="2:11" x14ac:dyDescent="0.25">
      <c r="B339" s="271"/>
      <c r="C339" s="271"/>
      <c r="D339" s="271"/>
      <c r="E339" s="271"/>
      <c r="F339" s="271"/>
      <c r="G339" s="569"/>
      <c r="H339" s="569"/>
      <c r="I339" s="569"/>
      <c r="K339" s="81"/>
    </row>
    <row r="340" spans="2:11" x14ac:dyDescent="0.25">
      <c r="B340" s="271"/>
      <c r="C340" s="271"/>
      <c r="D340" s="271"/>
      <c r="E340" s="271"/>
      <c r="F340" s="271"/>
      <c r="G340" s="569"/>
      <c r="H340" s="569"/>
      <c r="I340" s="569"/>
      <c r="K340" s="81"/>
    </row>
    <row r="341" spans="2:11" x14ac:dyDescent="0.25">
      <c r="B341" s="271"/>
      <c r="C341" s="271"/>
      <c r="D341" s="271"/>
      <c r="E341" s="271"/>
      <c r="F341" s="271"/>
      <c r="G341" s="569"/>
      <c r="H341" s="569"/>
      <c r="I341" s="569"/>
      <c r="K341" s="81"/>
    </row>
    <row r="342" spans="2:11" x14ac:dyDescent="0.25">
      <c r="B342" s="271"/>
      <c r="C342" s="271"/>
      <c r="D342" s="271"/>
      <c r="E342" s="271"/>
      <c r="F342" s="271"/>
      <c r="G342" s="569"/>
      <c r="H342" s="569"/>
      <c r="I342" s="569"/>
      <c r="K342" s="81"/>
    </row>
    <row r="343" spans="2:11" x14ac:dyDescent="0.25">
      <c r="B343" s="271"/>
      <c r="C343" s="271"/>
      <c r="D343" s="271"/>
      <c r="E343" s="271"/>
      <c r="F343" s="271"/>
      <c r="G343" s="569"/>
      <c r="H343" s="569"/>
      <c r="I343" s="569"/>
      <c r="K343" s="81"/>
    </row>
    <row r="344" spans="2:11" x14ac:dyDescent="0.25">
      <c r="B344" s="271"/>
      <c r="C344" s="271"/>
      <c r="D344" s="271"/>
      <c r="E344" s="271"/>
      <c r="F344" s="271"/>
      <c r="G344" s="569"/>
      <c r="H344" s="569"/>
      <c r="I344" s="569"/>
      <c r="K344" s="81"/>
    </row>
    <row r="345" spans="2:11" x14ac:dyDescent="0.25">
      <c r="B345" s="271"/>
      <c r="C345" s="271"/>
      <c r="D345" s="271"/>
      <c r="E345" s="271"/>
      <c r="F345" s="271"/>
      <c r="G345" s="569"/>
      <c r="H345" s="569"/>
      <c r="I345" s="569"/>
      <c r="K345" s="81"/>
    </row>
    <row r="346" spans="2:11" x14ac:dyDescent="0.25">
      <c r="B346" s="271"/>
      <c r="C346" s="271"/>
      <c r="D346" s="271"/>
      <c r="E346" s="271"/>
      <c r="F346" s="271"/>
      <c r="G346" s="569"/>
      <c r="H346" s="569"/>
      <c r="I346" s="569"/>
      <c r="K346" s="81"/>
    </row>
    <row r="347" spans="2:11" x14ac:dyDescent="0.25">
      <c r="B347" s="271"/>
      <c r="C347" s="271"/>
      <c r="D347" s="271"/>
      <c r="E347" s="271"/>
      <c r="F347" s="271"/>
      <c r="G347" s="569"/>
      <c r="H347" s="569"/>
      <c r="I347" s="569"/>
      <c r="K347" s="81"/>
    </row>
    <row r="348" spans="2:11" x14ac:dyDescent="0.25">
      <c r="B348" s="271"/>
      <c r="C348" s="271"/>
      <c r="D348" s="271"/>
      <c r="E348" s="271"/>
      <c r="F348" s="271"/>
      <c r="G348" s="569"/>
      <c r="H348" s="569"/>
      <c r="I348" s="569"/>
      <c r="K348" s="81"/>
    </row>
    <row r="349" spans="2:11" x14ac:dyDescent="0.25">
      <c r="B349" s="271"/>
      <c r="C349" s="271"/>
      <c r="D349" s="271"/>
      <c r="E349" s="271"/>
      <c r="F349" s="271"/>
      <c r="G349" s="569"/>
      <c r="H349" s="569"/>
      <c r="I349" s="569"/>
      <c r="K349" s="81"/>
    </row>
    <row r="350" spans="2:11" x14ac:dyDescent="0.25">
      <c r="B350" s="271"/>
      <c r="C350" s="271"/>
      <c r="D350" s="271"/>
      <c r="E350" s="271"/>
      <c r="F350" s="271"/>
      <c r="G350" s="569"/>
      <c r="H350" s="569"/>
      <c r="I350" s="569"/>
      <c r="K350" s="81"/>
    </row>
    <row r="351" spans="2:11" x14ac:dyDescent="0.25">
      <c r="B351" s="271"/>
      <c r="C351" s="271"/>
      <c r="D351" s="271"/>
      <c r="E351" s="271"/>
      <c r="F351" s="271"/>
      <c r="G351" s="569"/>
      <c r="H351" s="569"/>
      <c r="I351" s="569"/>
      <c r="K351" s="81"/>
    </row>
    <row r="352" spans="2:11" x14ac:dyDescent="0.25">
      <c r="B352" s="271"/>
      <c r="C352" s="271"/>
      <c r="D352" s="271"/>
      <c r="E352" s="271"/>
      <c r="F352" s="271"/>
      <c r="G352" s="569"/>
      <c r="H352" s="569"/>
      <c r="I352" s="569"/>
      <c r="K352" s="81"/>
    </row>
    <row r="353" spans="2:11" x14ac:dyDescent="0.25">
      <c r="B353" s="271"/>
      <c r="C353" s="271"/>
      <c r="D353" s="271"/>
      <c r="E353" s="271"/>
      <c r="F353" s="271"/>
      <c r="G353" s="569"/>
      <c r="H353" s="569"/>
      <c r="I353" s="569"/>
      <c r="K353" s="81"/>
    </row>
    <row r="354" spans="2:11" x14ac:dyDescent="0.25">
      <c r="B354" s="271"/>
      <c r="C354" s="271"/>
      <c r="D354" s="271"/>
      <c r="E354" s="271"/>
      <c r="F354" s="271"/>
      <c r="G354" s="569"/>
      <c r="H354" s="569"/>
      <c r="I354" s="569"/>
      <c r="K354" s="81"/>
    </row>
    <row r="355" spans="2:11" x14ac:dyDescent="0.25">
      <c r="B355" s="271"/>
      <c r="C355" s="271"/>
      <c r="D355" s="271"/>
      <c r="E355" s="271"/>
      <c r="F355" s="271"/>
      <c r="G355" s="569"/>
      <c r="H355" s="569"/>
      <c r="I355" s="569"/>
      <c r="K355" s="81"/>
    </row>
    <row r="356" spans="2:11" x14ac:dyDescent="0.25">
      <c r="B356" s="271"/>
      <c r="C356" s="271"/>
      <c r="D356" s="271"/>
      <c r="E356" s="271"/>
      <c r="F356" s="271"/>
      <c r="G356" s="569"/>
      <c r="H356" s="569"/>
      <c r="I356" s="569"/>
      <c r="K356" s="81"/>
    </row>
    <row r="357" spans="2:11" x14ac:dyDescent="0.25">
      <c r="B357" s="271"/>
      <c r="C357" s="271"/>
      <c r="D357" s="271"/>
      <c r="E357" s="271"/>
      <c r="F357" s="271"/>
      <c r="G357" s="569"/>
      <c r="H357" s="569"/>
      <c r="I357" s="569"/>
      <c r="K357" s="81"/>
    </row>
    <row r="358" spans="2:11" x14ac:dyDescent="0.25">
      <c r="B358" s="271"/>
      <c r="C358" s="271"/>
      <c r="D358" s="271"/>
      <c r="E358" s="271"/>
      <c r="F358" s="271"/>
      <c r="G358" s="569"/>
      <c r="H358" s="569"/>
      <c r="I358" s="569"/>
      <c r="K358" s="81"/>
    </row>
    <row r="359" spans="2:11" x14ac:dyDescent="0.25">
      <c r="B359" s="271"/>
      <c r="C359" s="271"/>
      <c r="D359" s="271"/>
      <c r="E359" s="271"/>
      <c r="F359" s="271"/>
      <c r="G359" s="569"/>
      <c r="H359" s="569"/>
      <c r="I359" s="569"/>
      <c r="K359" s="81"/>
    </row>
    <row r="360" spans="2:11" x14ac:dyDescent="0.25">
      <c r="B360" s="271"/>
      <c r="C360" s="271"/>
      <c r="D360" s="271"/>
      <c r="E360" s="271"/>
      <c r="F360" s="271"/>
      <c r="G360" s="569"/>
      <c r="H360" s="569"/>
      <c r="I360" s="569"/>
      <c r="K360" s="81"/>
    </row>
    <row r="361" spans="2:11" x14ac:dyDescent="0.25">
      <c r="B361" s="271"/>
      <c r="C361" s="271"/>
      <c r="D361" s="271"/>
      <c r="E361" s="271"/>
      <c r="F361" s="271"/>
      <c r="G361" s="569"/>
      <c r="H361" s="569"/>
      <c r="I361" s="569"/>
      <c r="K361" s="81"/>
    </row>
    <row r="362" spans="2:11" x14ac:dyDescent="0.25">
      <c r="B362" s="271"/>
      <c r="C362" s="271"/>
      <c r="D362" s="271"/>
      <c r="E362" s="271"/>
      <c r="F362" s="271"/>
      <c r="G362" s="569"/>
      <c r="H362" s="569"/>
      <c r="I362" s="569"/>
      <c r="K362" s="81"/>
    </row>
    <row r="363" spans="2:11" x14ac:dyDescent="0.25">
      <c r="B363" s="271"/>
      <c r="C363" s="271"/>
      <c r="D363" s="271"/>
      <c r="E363" s="271"/>
      <c r="F363" s="271"/>
      <c r="G363" s="569"/>
      <c r="H363" s="569"/>
      <c r="I363" s="569"/>
      <c r="K363" s="81"/>
    </row>
    <row r="364" spans="2:11" x14ac:dyDescent="0.25">
      <c r="B364" s="271"/>
      <c r="C364" s="271"/>
      <c r="D364" s="271"/>
      <c r="E364" s="271"/>
      <c r="F364" s="271"/>
      <c r="G364" s="569"/>
      <c r="H364" s="569"/>
      <c r="I364" s="569"/>
      <c r="K364" s="81"/>
    </row>
    <row r="365" spans="2:11" x14ac:dyDescent="0.25">
      <c r="B365" s="271"/>
      <c r="C365" s="271"/>
      <c r="D365" s="271"/>
      <c r="E365" s="271"/>
      <c r="F365" s="271"/>
      <c r="G365" s="569"/>
      <c r="H365" s="569"/>
      <c r="I365" s="569"/>
      <c r="K365" s="81"/>
    </row>
    <row r="366" spans="2:11" x14ac:dyDescent="0.25">
      <c r="B366" s="271"/>
      <c r="C366" s="271"/>
      <c r="D366" s="271"/>
      <c r="E366" s="271"/>
      <c r="F366" s="271"/>
      <c r="G366" s="569"/>
      <c r="H366" s="569"/>
      <c r="I366" s="569"/>
      <c r="K366" s="81"/>
    </row>
    <row r="367" spans="2:11" x14ac:dyDescent="0.25">
      <c r="B367" s="271"/>
      <c r="C367" s="271"/>
      <c r="D367" s="271"/>
      <c r="E367" s="271"/>
      <c r="F367" s="271"/>
      <c r="G367" s="569"/>
      <c r="H367" s="569"/>
      <c r="I367" s="569"/>
      <c r="K367" s="81"/>
    </row>
    <row r="368" spans="2:11" x14ac:dyDescent="0.25">
      <c r="B368" s="271"/>
      <c r="C368" s="271"/>
      <c r="D368" s="271"/>
      <c r="E368" s="271"/>
      <c r="F368" s="271"/>
      <c r="G368" s="569"/>
      <c r="H368" s="569"/>
      <c r="I368" s="569"/>
      <c r="K368" s="81"/>
    </row>
    <row r="369" spans="2:11" x14ac:dyDescent="0.25">
      <c r="B369" s="271"/>
      <c r="C369" s="271"/>
      <c r="D369" s="271"/>
      <c r="E369" s="271"/>
      <c r="F369" s="271"/>
      <c r="G369" s="569"/>
      <c r="H369" s="569"/>
      <c r="I369" s="569"/>
      <c r="K369" s="81"/>
    </row>
    <row r="370" spans="2:11" x14ac:dyDescent="0.25">
      <c r="B370" s="271"/>
      <c r="C370" s="271"/>
      <c r="D370" s="271"/>
      <c r="E370" s="271"/>
      <c r="F370" s="271"/>
      <c r="G370" s="569"/>
      <c r="H370" s="569"/>
      <c r="I370" s="569"/>
      <c r="K370" s="81"/>
    </row>
    <row r="371" spans="2:11" x14ac:dyDescent="0.25">
      <c r="B371" s="271"/>
      <c r="C371" s="271"/>
      <c r="D371" s="271"/>
      <c r="E371" s="271"/>
      <c r="F371" s="271"/>
      <c r="G371" s="569"/>
      <c r="H371" s="569"/>
      <c r="I371" s="569"/>
      <c r="K371" s="81"/>
    </row>
    <row r="372" spans="2:11" x14ac:dyDescent="0.25">
      <c r="B372" s="271"/>
      <c r="C372" s="271"/>
      <c r="D372" s="271"/>
      <c r="E372" s="271"/>
      <c r="F372" s="271"/>
      <c r="G372" s="569"/>
      <c r="H372" s="569"/>
      <c r="I372" s="569"/>
      <c r="K372" s="81"/>
    </row>
    <row r="373" spans="2:11" x14ac:dyDescent="0.25">
      <c r="B373" s="271"/>
      <c r="C373" s="271"/>
      <c r="D373" s="271"/>
      <c r="E373" s="271"/>
      <c r="F373" s="271"/>
      <c r="G373" s="569"/>
      <c r="H373" s="569"/>
      <c r="I373" s="569"/>
      <c r="K373" s="81"/>
    </row>
    <row r="374" spans="2:11" x14ac:dyDescent="0.25">
      <c r="B374" s="271"/>
      <c r="C374" s="271"/>
      <c r="D374" s="271"/>
      <c r="E374" s="271"/>
      <c r="F374" s="271"/>
      <c r="G374" s="569"/>
      <c r="H374" s="569"/>
      <c r="I374" s="569"/>
      <c r="K374" s="81"/>
    </row>
    <row r="375" spans="2:11" x14ac:dyDescent="0.25">
      <c r="B375" s="271"/>
      <c r="C375" s="271"/>
      <c r="D375" s="271"/>
      <c r="E375" s="271"/>
      <c r="F375" s="271"/>
      <c r="G375" s="569"/>
      <c r="H375" s="569"/>
      <c r="I375" s="569"/>
      <c r="K375" s="81"/>
    </row>
    <row r="376" spans="2:11" x14ac:dyDescent="0.25">
      <c r="B376" s="271"/>
      <c r="C376" s="271"/>
      <c r="D376" s="271"/>
      <c r="E376" s="271"/>
      <c r="F376" s="271"/>
      <c r="G376" s="569"/>
      <c r="H376" s="569"/>
      <c r="I376" s="569"/>
      <c r="K376" s="81"/>
    </row>
    <row r="377" spans="2:11" x14ac:dyDescent="0.25">
      <c r="B377" s="271"/>
      <c r="C377" s="271"/>
      <c r="D377" s="271"/>
      <c r="E377" s="271"/>
      <c r="F377" s="271"/>
      <c r="G377" s="569"/>
      <c r="H377" s="569"/>
      <c r="I377" s="569"/>
      <c r="K377" s="81"/>
    </row>
    <row r="378" spans="2:11" x14ac:dyDescent="0.25">
      <c r="B378" s="271"/>
      <c r="C378" s="271"/>
      <c r="D378" s="271"/>
      <c r="E378" s="271"/>
      <c r="F378" s="271"/>
      <c r="G378" s="569"/>
      <c r="H378" s="569"/>
      <c r="I378" s="569"/>
      <c r="K378" s="81"/>
    </row>
    <row r="379" spans="2:11" x14ac:dyDescent="0.25">
      <c r="B379" s="271"/>
      <c r="C379" s="271"/>
      <c r="D379" s="271"/>
      <c r="E379" s="271"/>
      <c r="F379" s="271"/>
      <c r="G379" s="569"/>
      <c r="H379" s="569"/>
      <c r="I379" s="569"/>
      <c r="K379" s="81"/>
    </row>
    <row r="380" spans="2:11" x14ac:dyDescent="0.25">
      <c r="B380" s="271"/>
      <c r="C380" s="271"/>
      <c r="D380" s="271"/>
      <c r="E380" s="271"/>
      <c r="F380" s="271"/>
      <c r="G380" s="569"/>
      <c r="H380" s="569"/>
      <c r="I380" s="569"/>
      <c r="K380" s="81"/>
    </row>
    <row r="381" spans="2:11" x14ac:dyDescent="0.25">
      <c r="B381" s="271"/>
      <c r="C381" s="271"/>
      <c r="D381" s="271"/>
      <c r="E381" s="271"/>
      <c r="F381" s="271"/>
      <c r="G381" s="569"/>
      <c r="H381" s="569"/>
      <c r="I381" s="569"/>
      <c r="K381" s="81"/>
    </row>
    <row r="382" spans="2:11" x14ac:dyDescent="0.25">
      <c r="B382" s="271"/>
      <c r="C382" s="271"/>
      <c r="D382" s="271"/>
      <c r="E382" s="271"/>
      <c r="F382" s="271"/>
      <c r="G382" s="569"/>
      <c r="H382" s="569"/>
      <c r="I382" s="569"/>
      <c r="K382" s="81"/>
    </row>
    <row r="383" spans="2:11" x14ac:dyDescent="0.25">
      <c r="B383" s="271"/>
      <c r="C383" s="271"/>
      <c r="D383" s="271"/>
      <c r="E383" s="271"/>
      <c r="F383" s="271"/>
      <c r="G383" s="569"/>
      <c r="H383" s="569"/>
      <c r="I383" s="569"/>
      <c r="K383" s="81"/>
    </row>
    <row r="384" spans="2:11" x14ac:dyDescent="0.25">
      <c r="B384" s="271"/>
      <c r="C384" s="271"/>
      <c r="D384" s="271"/>
      <c r="E384" s="271"/>
      <c r="F384" s="271"/>
      <c r="G384" s="569"/>
      <c r="H384" s="569"/>
      <c r="I384" s="569"/>
      <c r="K384" s="81"/>
    </row>
    <row r="385" spans="2:11" x14ac:dyDescent="0.25">
      <c r="B385" s="271"/>
      <c r="C385" s="271"/>
      <c r="D385" s="271"/>
      <c r="E385" s="271"/>
      <c r="F385" s="271"/>
      <c r="G385" s="569"/>
      <c r="H385" s="569"/>
      <c r="I385" s="569"/>
      <c r="K385" s="81"/>
    </row>
    <row r="386" spans="2:11" x14ac:dyDescent="0.25">
      <c r="B386" s="271"/>
      <c r="C386" s="271"/>
      <c r="D386" s="271"/>
      <c r="E386" s="271"/>
      <c r="F386" s="271"/>
      <c r="G386" s="569"/>
      <c r="H386" s="569"/>
      <c r="I386" s="569"/>
      <c r="K386" s="81"/>
    </row>
    <row r="387" spans="2:11" x14ac:dyDescent="0.25">
      <c r="B387" s="271"/>
      <c r="C387" s="271"/>
      <c r="D387" s="271"/>
      <c r="E387" s="271"/>
      <c r="F387" s="271"/>
      <c r="G387" s="569"/>
      <c r="H387" s="569"/>
      <c r="I387" s="569"/>
      <c r="K387" s="81"/>
    </row>
    <row r="388" spans="2:11" x14ac:dyDescent="0.25">
      <c r="B388" s="271"/>
      <c r="C388" s="271"/>
      <c r="D388" s="271"/>
      <c r="E388" s="271"/>
      <c r="F388" s="271"/>
      <c r="G388" s="569"/>
      <c r="H388" s="569"/>
      <c r="I388" s="569"/>
      <c r="K388" s="81"/>
    </row>
    <row r="389" spans="2:11" x14ac:dyDescent="0.25">
      <c r="B389" s="271"/>
      <c r="C389" s="271"/>
      <c r="D389" s="271"/>
      <c r="E389" s="271"/>
      <c r="F389" s="271"/>
      <c r="G389" s="569"/>
      <c r="H389" s="569"/>
      <c r="I389" s="569"/>
      <c r="K389" s="81"/>
    </row>
    <row r="390" spans="2:11" x14ac:dyDescent="0.25">
      <c r="B390" s="271"/>
      <c r="C390" s="271"/>
      <c r="D390" s="271"/>
      <c r="E390" s="271"/>
      <c r="F390" s="271"/>
      <c r="G390" s="569"/>
      <c r="H390" s="569"/>
      <c r="I390" s="569"/>
      <c r="K390" s="81"/>
    </row>
    <row r="391" spans="2:11" x14ac:dyDescent="0.25">
      <c r="B391" s="271"/>
      <c r="C391" s="271"/>
      <c r="D391" s="271"/>
      <c r="E391" s="271"/>
      <c r="F391" s="271"/>
      <c r="G391" s="569"/>
      <c r="H391" s="569"/>
      <c r="I391" s="569"/>
      <c r="K391" s="81"/>
    </row>
    <row r="392" spans="2:11" x14ac:dyDescent="0.25">
      <c r="B392" s="271"/>
      <c r="C392" s="271"/>
      <c r="D392" s="271"/>
      <c r="E392" s="271"/>
      <c r="F392" s="271"/>
      <c r="G392" s="569"/>
      <c r="H392" s="569"/>
      <c r="I392" s="569"/>
      <c r="K392" s="81"/>
    </row>
    <row r="393" spans="2:11" x14ac:dyDescent="0.25">
      <c r="B393" s="271"/>
      <c r="C393" s="271"/>
      <c r="D393" s="271"/>
      <c r="E393" s="271"/>
      <c r="F393" s="271"/>
      <c r="G393" s="569"/>
      <c r="H393" s="569"/>
      <c r="I393" s="569"/>
      <c r="K393" s="81"/>
    </row>
    <row r="394" spans="2:11" x14ac:dyDescent="0.25">
      <c r="B394" s="271"/>
      <c r="C394" s="271"/>
      <c r="D394" s="271"/>
      <c r="E394" s="271"/>
      <c r="F394" s="271"/>
      <c r="G394" s="569"/>
      <c r="H394" s="569"/>
      <c r="I394" s="569"/>
      <c r="K394" s="81"/>
    </row>
    <row r="395" spans="2:11" x14ac:dyDescent="0.25">
      <c r="B395" s="271"/>
      <c r="C395" s="271"/>
      <c r="D395" s="271"/>
      <c r="E395" s="271"/>
      <c r="F395" s="271"/>
      <c r="G395" s="569"/>
      <c r="H395" s="569"/>
      <c r="I395" s="569"/>
      <c r="K395" s="81"/>
    </row>
    <row r="396" spans="2:11" x14ac:dyDescent="0.25">
      <c r="B396" s="271"/>
      <c r="C396" s="271"/>
      <c r="D396" s="271"/>
      <c r="E396" s="271"/>
      <c r="F396" s="271"/>
      <c r="G396" s="569"/>
      <c r="H396" s="569"/>
      <c r="I396" s="569"/>
      <c r="K396" s="81"/>
    </row>
    <row r="397" spans="2:11" x14ac:dyDescent="0.25">
      <c r="B397" s="271"/>
      <c r="C397" s="271"/>
      <c r="D397" s="271"/>
      <c r="E397" s="271"/>
      <c r="F397" s="271"/>
      <c r="G397" s="569"/>
      <c r="H397" s="569"/>
      <c r="I397" s="569"/>
      <c r="K397" s="81"/>
    </row>
    <row r="398" spans="2:11" x14ac:dyDescent="0.25">
      <c r="B398" s="271"/>
      <c r="C398" s="271"/>
      <c r="D398" s="271"/>
      <c r="E398" s="271"/>
      <c r="F398" s="271"/>
      <c r="G398" s="569"/>
      <c r="H398" s="569"/>
      <c r="I398" s="569"/>
      <c r="K398" s="81"/>
    </row>
    <row r="399" spans="2:11" x14ac:dyDescent="0.25">
      <c r="B399" s="271"/>
      <c r="C399" s="271"/>
      <c r="D399" s="271"/>
      <c r="E399" s="271"/>
      <c r="F399" s="271"/>
      <c r="G399" s="569"/>
      <c r="H399" s="569"/>
      <c r="I399" s="569"/>
      <c r="K399" s="81"/>
    </row>
    <row r="400" spans="2:11" x14ac:dyDescent="0.25">
      <c r="B400" s="271"/>
      <c r="C400" s="271"/>
      <c r="D400" s="271"/>
      <c r="E400" s="271"/>
      <c r="F400" s="271"/>
      <c r="G400" s="569"/>
      <c r="H400" s="569"/>
      <c r="I400" s="569"/>
      <c r="K400" s="81"/>
    </row>
    <row r="401" spans="2:11" x14ac:dyDescent="0.25">
      <c r="B401" s="271"/>
      <c r="C401" s="271"/>
      <c r="D401" s="271"/>
      <c r="E401" s="271"/>
      <c r="F401" s="271"/>
      <c r="G401" s="569"/>
      <c r="H401" s="569"/>
      <c r="I401" s="569"/>
      <c r="K401" s="81"/>
    </row>
    <row r="402" spans="2:11" x14ac:dyDescent="0.25">
      <c r="B402" s="271"/>
      <c r="C402" s="271"/>
      <c r="D402" s="271"/>
      <c r="E402" s="271"/>
      <c r="F402" s="271"/>
      <c r="G402" s="569"/>
      <c r="H402" s="569"/>
      <c r="I402" s="569"/>
      <c r="K402" s="81"/>
    </row>
    <row r="403" spans="2:11" x14ac:dyDescent="0.25">
      <c r="B403" s="271"/>
      <c r="C403" s="271"/>
      <c r="D403" s="271"/>
      <c r="E403" s="271"/>
      <c r="F403" s="271"/>
      <c r="G403" s="569"/>
      <c r="H403" s="569"/>
      <c r="I403" s="569"/>
      <c r="K403" s="81"/>
    </row>
    <row r="404" spans="2:11" x14ac:dyDescent="0.25">
      <c r="B404" s="271"/>
      <c r="C404" s="271"/>
      <c r="D404" s="271"/>
      <c r="E404" s="271"/>
      <c r="F404" s="271"/>
      <c r="G404" s="569"/>
      <c r="H404" s="569"/>
      <c r="I404" s="569"/>
      <c r="K404" s="81"/>
    </row>
    <row r="405" spans="2:11" x14ac:dyDescent="0.25">
      <c r="B405" s="271"/>
      <c r="C405" s="271"/>
      <c r="D405" s="271"/>
      <c r="E405" s="271"/>
      <c r="F405" s="271"/>
      <c r="G405" s="569"/>
      <c r="H405" s="569"/>
      <c r="I405" s="569"/>
      <c r="K405" s="81"/>
    </row>
    <row r="406" spans="2:11" x14ac:dyDescent="0.25">
      <c r="B406" s="271"/>
      <c r="C406" s="271"/>
      <c r="D406" s="271"/>
      <c r="E406" s="271"/>
      <c r="F406" s="271"/>
      <c r="G406" s="569"/>
      <c r="H406" s="569"/>
      <c r="I406" s="569"/>
      <c r="K406" s="81"/>
    </row>
    <row r="407" spans="2:11" x14ac:dyDescent="0.25">
      <c r="B407" s="271"/>
      <c r="C407" s="271"/>
      <c r="D407" s="271"/>
      <c r="E407" s="271"/>
      <c r="F407" s="271"/>
      <c r="G407" s="569"/>
      <c r="H407" s="569"/>
      <c r="I407" s="569"/>
      <c r="K407" s="81"/>
    </row>
    <row r="408" spans="2:11" x14ac:dyDescent="0.25">
      <c r="B408" s="271"/>
      <c r="C408" s="271"/>
      <c r="D408" s="271"/>
      <c r="E408" s="271"/>
      <c r="F408" s="271"/>
      <c r="G408" s="569"/>
      <c r="H408" s="569"/>
      <c r="I408" s="569"/>
      <c r="K408" s="81"/>
    </row>
    <row r="409" spans="2:11" x14ac:dyDescent="0.25">
      <c r="B409" s="271"/>
      <c r="C409" s="271"/>
      <c r="D409" s="271"/>
      <c r="E409" s="271"/>
      <c r="F409" s="271"/>
      <c r="G409" s="569"/>
      <c r="H409" s="569"/>
      <c r="I409" s="569"/>
      <c r="K409" s="81"/>
    </row>
    <row r="410" spans="2:11" x14ac:dyDescent="0.25">
      <c r="B410" s="271"/>
      <c r="C410" s="271"/>
      <c r="D410" s="271"/>
      <c r="E410" s="271"/>
      <c r="F410" s="271"/>
      <c r="G410" s="569"/>
      <c r="H410" s="569"/>
      <c r="I410" s="569"/>
      <c r="K410" s="81"/>
    </row>
    <row r="411" spans="2:11" x14ac:dyDescent="0.25">
      <c r="B411" s="271"/>
      <c r="C411" s="271"/>
      <c r="D411" s="271"/>
      <c r="E411" s="271"/>
      <c r="F411" s="271"/>
      <c r="G411" s="569"/>
      <c r="H411" s="569"/>
      <c r="I411" s="569"/>
      <c r="K411" s="81"/>
    </row>
    <row r="412" spans="2:11" x14ac:dyDescent="0.25">
      <c r="B412" s="271"/>
      <c r="C412" s="271"/>
      <c r="D412" s="271"/>
      <c r="E412" s="271"/>
      <c r="F412" s="271"/>
      <c r="G412" s="569"/>
      <c r="H412" s="569"/>
      <c r="I412" s="569"/>
      <c r="K412" s="81"/>
    </row>
    <row r="413" spans="2:11" x14ac:dyDescent="0.25">
      <c r="B413" s="271"/>
      <c r="C413" s="271"/>
      <c r="D413" s="271"/>
      <c r="E413" s="271"/>
      <c r="F413" s="271"/>
      <c r="G413" s="569"/>
      <c r="H413" s="569"/>
      <c r="I413" s="569"/>
      <c r="K413" s="81"/>
    </row>
    <row r="414" spans="2:11" x14ac:dyDescent="0.25">
      <c r="B414" s="271"/>
      <c r="C414" s="271"/>
      <c r="D414" s="271"/>
      <c r="E414" s="271"/>
      <c r="F414" s="271"/>
      <c r="G414" s="569"/>
      <c r="H414" s="569"/>
      <c r="I414" s="569"/>
      <c r="K414" s="81"/>
    </row>
    <row r="415" spans="2:11" x14ac:dyDescent="0.25">
      <c r="B415" s="271"/>
      <c r="C415" s="271"/>
      <c r="D415" s="271"/>
      <c r="E415" s="271"/>
      <c r="F415" s="271"/>
      <c r="G415" s="569"/>
      <c r="H415" s="569"/>
      <c r="I415" s="569"/>
      <c r="K415" s="81"/>
    </row>
    <row r="416" spans="2:11" x14ac:dyDescent="0.25">
      <c r="B416" s="271"/>
      <c r="C416" s="271"/>
      <c r="D416" s="271"/>
      <c r="E416" s="271"/>
      <c r="F416" s="271"/>
      <c r="G416" s="569"/>
      <c r="H416" s="569"/>
      <c r="I416" s="569"/>
      <c r="K416" s="81"/>
    </row>
    <row r="417" spans="2:11" x14ac:dyDescent="0.25">
      <c r="B417" s="271"/>
      <c r="C417" s="271"/>
      <c r="D417" s="271"/>
      <c r="E417" s="271"/>
      <c r="F417" s="271"/>
      <c r="G417" s="569"/>
      <c r="H417" s="569"/>
      <c r="I417" s="569"/>
      <c r="K417" s="81"/>
    </row>
    <row r="418" spans="2:11" x14ac:dyDescent="0.25">
      <c r="B418" s="271"/>
      <c r="C418" s="271"/>
      <c r="D418" s="271"/>
      <c r="E418" s="271"/>
      <c r="F418" s="271"/>
      <c r="G418" s="569"/>
      <c r="H418" s="569"/>
      <c r="I418" s="569"/>
      <c r="K418" s="81"/>
    </row>
    <row r="419" spans="2:11" x14ac:dyDescent="0.25">
      <c r="B419" s="271"/>
      <c r="C419" s="271"/>
      <c r="D419" s="271"/>
      <c r="E419" s="271"/>
      <c r="F419" s="271"/>
      <c r="G419" s="569"/>
      <c r="H419" s="569"/>
      <c r="I419" s="569"/>
      <c r="K419" s="81"/>
    </row>
    <row r="420" spans="2:11" x14ac:dyDescent="0.25">
      <c r="B420" s="271"/>
      <c r="C420" s="271"/>
      <c r="D420" s="271"/>
      <c r="E420" s="271"/>
      <c r="F420" s="271"/>
      <c r="G420" s="569"/>
      <c r="H420" s="569"/>
      <c r="I420" s="569"/>
      <c r="K420" s="81"/>
    </row>
    <row r="421" spans="2:11" x14ac:dyDescent="0.25">
      <c r="B421" s="271"/>
      <c r="C421" s="271"/>
      <c r="D421" s="271"/>
      <c r="E421" s="271"/>
      <c r="F421" s="271"/>
      <c r="G421" s="569"/>
      <c r="H421" s="569"/>
      <c r="I421" s="569"/>
      <c r="K421" s="81"/>
    </row>
    <row r="422" spans="2:11" x14ac:dyDescent="0.25">
      <c r="B422" s="271"/>
      <c r="C422" s="271"/>
      <c r="D422" s="271"/>
      <c r="E422" s="271"/>
      <c r="F422" s="271"/>
      <c r="G422" s="569"/>
      <c r="H422" s="569"/>
      <c r="I422" s="569"/>
      <c r="K422" s="81"/>
    </row>
    <row r="423" spans="2:11" x14ac:dyDescent="0.25">
      <c r="B423" s="271"/>
      <c r="C423" s="271"/>
      <c r="D423" s="271"/>
      <c r="E423" s="271"/>
      <c r="F423" s="271"/>
      <c r="G423" s="569"/>
      <c r="H423" s="569"/>
      <c r="I423" s="569"/>
      <c r="K423" s="81"/>
    </row>
    <row r="424" spans="2:11" x14ac:dyDescent="0.25">
      <c r="B424" s="271"/>
      <c r="C424" s="271"/>
      <c r="D424" s="271"/>
      <c r="E424" s="271"/>
      <c r="F424" s="271"/>
      <c r="G424" s="569"/>
      <c r="H424" s="569"/>
      <c r="I424" s="569"/>
      <c r="K424" s="81"/>
    </row>
    <row r="425" spans="2:11" x14ac:dyDescent="0.25">
      <c r="B425" s="271"/>
      <c r="C425" s="271"/>
      <c r="D425" s="271"/>
      <c r="E425" s="271"/>
      <c r="F425" s="271"/>
      <c r="G425" s="569"/>
      <c r="H425" s="569"/>
      <c r="I425" s="569"/>
      <c r="K425" s="81"/>
    </row>
    <row r="426" spans="2:11" x14ac:dyDescent="0.25">
      <c r="B426" s="271"/>
      <c r="C426" s="271"/>
      <c r="D426" s="271"/>
      <c r="E426" s="271"/>
      <c r="F426" s="271"/>
      <c r="G426" s="569"/>
      <c r="H426" s="569"/>
      <c r="I426" s="569"/>
      <c r="K426" s="81"/>
    </row>
    <row r="427" spans="2:11" x14ac:dyDescent="0.25">
      <c r="B427" s="271"/>
      <c r="C427" s="271"/>
      <c r="D427" s="271"/>
      <c r="E427" s="271"/>
      <c r="F427" s="271"/>
      <c r="G427" s="569"/>
      <c r="H427" s="569"/>
      <c r="I427" s="569"/>
      <c r="K427" s="81"/>
    </row>
    <row r="428" spans="2:11" x14ac:dyDescent="0.25">
      <c r="B428" s="271"/>
      <c r="C428" s="271"/>
      <c r="D428" s="271"/>
      <c r="E428" s="271"/>
      <c r="F428" s="271"/>
      <c r="G428" s="569"/>
      <c r="H428" s="569"/>
      <c r="I428" s="569"/>
      <c r="K428" s="81"/>
    </row>
    <row r="429" spans="2:11" x14ac:dyDescent="0.25">
      <c r="B429" s="271"/>
      <c r="C429" s="271"/>
      <c r="D429" s="271"/>
      <c r="E429" s="271"/>
      <c r="F429" s="271"/>
      <c r="G429" s="569"/>
      <c r="H429" s="569"/>
      <c r="I429" s="569"/>
      <c r="K429" s="81"/>
    </row>
    <row r="430" spans="2:11" x14ac:dyDescent="0.25">
      <c r="B430" s="271"/>
      <c r="C430" s="271"/>
      <c r="D430" s="271"/>
      <c r="E430" s="271"/>
      <c r="F430" s="271"/>
      <c r="G430" s="569"/>
      <c r="H430" s="569"/>
      <c r="I430" s="569"/>
      <c r="K430" s="81"/>
    </row>
    <row r="431" spans="2:11" x14ac:dyDescent="0.25">
      <c r="B431" s="271"/>
      <c r="C431" s="271"/>
      <c r="D431" s="271"/>
      <c r="E431" s="271"/>
      <c r="F431" s="271"/>
      <c r="G431" s="569"/>
      <c r="H431" s="569"/>
      <c r="I431" s="569"/>
      <c r="K431" s="81"/>
    </row>
    <row r="432" spans="2:11" x14ac:dyDescent="0.25">
      <c r="B432" s="271"/>
      <c r="C432" s="271"/>
      <c r="D432" s="271"/>
      <c r="E432" s="271"/>
      <c r="F432" s="271"/>
      <c r="G432" s="569"/>
      <c r="H432" s="569"/>
      <c r="I432" s="569"/>
      <c r="K432" s="81"/>
    </row>
    <row r="433" spans="2:11" x14ac:dyDescent="0.25">
      <c r="B433" s="271"/>
      <c r="C433" s="271"/>
      <c r="D433" s="271"/>
      <c r="E433" s="271"/>
      <c r="F433" s="271"/>
      <c r="G433" s="569"/>
      <c r="H433" s="569"/>
      <c r="I433" s="569"/>
      <c r="K433" s="81"/>
    </row>
    <row r="434" spans="2:11" x14ac:dyDescent="0.25">
      <c r="B434" s="271"/>
      <c r="C434" s="271"/>
      <c r="D434" s="271"/>
      <c r="E434" s="271"/>
      <c r="F434" s="271"/>
      <c r="G434" s="569"/>
      <c r="H434" s="569"/>
      <c r="I434" s="569"/>
      <c r="K434" s="81"/>
    </row>
    <row r="435" spans="2:11" x14ac:dyDescent="0.25">
      <c r="B435" s="271"/>
      <c r="C435" s="271"/>
      <c r="D435" s="271"/>
      <c r="E435" s="271"/>
      <c r="F435" s="271"/>
      <c r="G435" s="569"/>
      <c r="H435" s="569"/>
      <c r="I435" s="569"/>
      <c r="K435" s="81"/>
    </row>
    <row r="436" spans="2:11" x14ac:dyDescent="0.25">
      <c r="B436" s="271"/>
      <c r="C436" s="271"/>
      <c r="D436" s="271"/>
      <c r="E436" s="271"/>
      <c r="F436" s="271"/>
      <c r="G436" s="569"/>
      <c r="H436" s="569"/>
      <c r="I436" s="569"/>
      <c r="K436" s="81"/>
    </row>
    <row r="437" spans="2:11" x14ac:dyDescent="0.25">
      <c r="B437" s="271"/>
      <c r="C437" s="271"/>
      <c r="D437" s="271"/>
      <c r="E437" s="271"/>
      <c r="F437" s="271"/>
      <c r="G437" s="569"/>
      <c r="H437" s="569"/>
      <c r="I437" s="569"/>
      <c r="K437" s="81"/>
    </row>
    <row r="438" spans="2:11" x14ac:dyDescent="0.25">
      <c r="B438" s="271"/>
      <c r="C438" s="271"/>
      <c r="D438" s="271"/>
      <c r="E438" s="271"/>
      <c r="F438" s="271"/>
      <c r="G438" s="569"/>
      <c r="H438" s="569"/>
      <c r="I438" s="569"/>
      <c r="K438" s="81"/>
    </row>
    <row r="439" spans="2:11" x14ac:dyDescent="0.25">
      <c r="B439" s="271"/>
      <c r="C439" s="271"/>
      <c r="D439" s="271"/>
      <c r="E439" s="271"/>
      <c r="F439" s="271"/>
      <c r="G439" s="569"/>
      <c r="H439" s="569"/>
      <c r="I439" s="569"/>
      <c r="K439" s="81"/>
    </row>
    <row r="440" spans="2:11" x14ac:dyDescent="0.25">
      <c r="B440" s="271"/>
      <c r="C440" s="271"/>
      <c r="D440" s="271"/>
      <c r="E440" s="271"/>
      <c r="F440" s="271"/>
      <c r="G440" s="569"/>
      <c r="H440" s="569"/>
      <c r="I440" s="569"/>
      <c r="K440" s="81"/>
    </row>
    <row r="441" spans="2:11" x14ac:dyDescent="0.25">
      <c r="B441" s="271"/>
      <c r="C441" s="271"/>
      <c r="D441" s="271"/>
      <c r="E441" s="271"/>
      <c r="F441" s="271"/>
      <c r="G441" s="569"/>
      <c r="H441" s="569"/>
      <c r="I441" s="569"/>
      <c r="K441" s="81"/>
    </row>
    <row r="442" spans="2:11" x14ac:dyDescent="0.25">
      <c r="B442" s="271"/>
      <c r="C442" s="271"/>
      <c r="D442" s="271"/>
      <c r="E442" s="271"/>
      <c r="F442" s="271"/>
      <c r="G442" s="569"/>
      <c r="H442" s="569"/>
      <c r="I442" s="569"/>
      <c r="K442" s="81"/>
    </row>
    <row r="443" spans="2:11" x14ac:dyDescent="0.25">
      <c r="B443" s="271"/>
      <c r="C443" s="271"/>
      <c r="D443" s="271"/>
      <c r="E443" s="271"/>
      <c r="F443" s="271"/>
      <c r="G443" s="569"/>
      <c r="H443" s="569"/>
      <c r="I443" s="569"/>
      <c r="K443" s="81"/>
    </row>
    <row r="444" spans="2:11" x14ac:dyDescent="0.25">
      <c r="B444" s="271"/>
      <c r="C444" s="271"/>
      <c r="D444" s="271"/>
      <c r="E444" s="271"/>
      <c r="F444" s="271"/>
      <c r="G444" s="569"/>
      <c r="H444" s="569"/>
      <c r="I444" s="569"/>
      <c r="K444" s="81"/>
    </row>
    <row r="445" spans="2:11" x14ac:dyDescent="0.25">
      <c r="B445" s="271"/>
      <c r="C445" s="271"/>
      <c r="D445" s="271"/>
      <c r="E445" s="271"/>
      <c r="F445" s="271"/>
      <c r="G445" s="569"/>
      <c r="H445" s="569"/>
      <c r="I445" s="569"/>
      <c r="K445" s="81"/>
    </row>
    <row r="446" spans="2:11" x14ac:dyDescent="0.25">
      <c r="B446" s="271"/>
      <c r="C446" s="271"/>
      <c r="D446" s="271"/>
      <c r="E446" s="271"/>
      <c r="F446" s="271"/>
      <c r="G446" s="569"/>
      <c r="H446" s="569"/>
      <c r="I446" s="569"/>
      <c r="K446" s="81"/>
    </row>
    <row r="447" spans="2:11" x14ac:dyDescent="0.25">
      <c r="B447" s="271"/>
      <c r="C447" s="271"/>
      <c r="D447" s="271"/>
      <c r="E447" s="271"/>
      <c r="F447" s="271"/>
      <c r="G447" s="569"/>
      <c r="H447" s="569"/>
      <c r="I447" s="569"/>
      <c r="K447" s="81"/>
    </row>
    <row r="448" spans="2:11" x14ac:dyDescent="0.25">
      <c r="B448" s="271"/>
      <c r="C448" s="271"/>
      <c r="D448" s="271"/>
      <c r="E448" s="271"/>
      <c r="F448" s="271"/>
      <c r="G448" s="569"/>
      <c r="H448" s="569"/>
      <c r="I448" s="569"/>
      <c r="K448" s="81"/>
    </row>
    <row r="449" spans="2:11" x14ac:dyDescent="0.25">
      <c r="B449" s="271"/>
      <c r="C449" s="271"/>
      <c r="D449" s="271"/>
      <c r="E449" s="271"/>
      <c r="F449" s="271"/>
      <c r="G449" s="569"/>
      <c r="H449" s="569"/>
      <c r="I449" s="569"/>
      <c r="K449" s="81"/>
    </row>
    <row r="450" spans="2:11" x14ac:dyDescent="0.25">
      <c r="B450" s="271"/>
      <c r="C450" s="271"/>
      <c r="D450" s="271"/>
      <c r="E450" s="271"/>
      <c r="F450" s="271"/>
      <c r="G450" s="569"/>
      <c r="H450" s="569"/>
      <c r="I450" s="569"/>
      <c r="K450" s="81"/>
    </row>
    <row r="451" spans="2:11" x14ac:dyDescent="0.25">
      <c r="B451" s="271"/>
      <c r="C451" s="271"/>
      <c r="D451" s="271"/>
      <c r="E451" s="271"/>
      <c r="F451" s="271"/>
      <c r="G451" s="569"/>
      <c r="H451" s="569"/>
      <c r="I451" s="569"/>
      <c r="K451" s="81"/>
    </row>
    <row r="452" spans="2:11" x14ac:dyDescent="0.25">
      <c r="B452" s="271"/>
      <c r="C452" s="271"/>
      <c r="D452" s="271"/>
      <c r="E452" s="271"/>
      <c r="F452" s="271"/>
      <c r="G452" s="569"/>
      <c r="H452" s="569"/>
      <c r="I452" s="569"/>
      <c r="K452" s="81"/>
    </row>
    <row r="453" spans="2:11" x14ac:dyDescent="0.25">
      <c r="B453" s="271"/>
      <c r="C453" s="271"/>
      <c r="D453" s="271"/>
      <c r="E453" s="271"/>
      <c r="F453" s="271"/>
      <c r="G453" s="569"/>
      <c r="H453" s="569"/>
      <c r="I453" s="569"/>
      <c r="K453" s="81"/>
    </row>
    <row r="454" spans="2:11" x14ac:dyDescent="0.25">
      <c r="B454" s="271"/>
      <c r="C454" s="271"/>
      <c r="D454" s="271"/>
      <c r="E454" s="271"/>
      <c r="F454" s="271"/>
      <c r="G454" s="569"/>
      <c r="H454" s="569"/>
      <c r="I454" s="569"/>
      <c r="K454" s="81"/>
    </row>
    <row r="455" spans="2:11" x14ac:dyDescent="0.25">
      <c r="B455" s="271"/>
      <c r="C455" s="271"/>
      <c r="D455" s="271"/>
      <c r="E455" s="271"/>
      <c r="F455" s="271"/>
      <c r="G455" s="569"/>
      <c r="H455" s="569"/>
      <c r="I455" s="569"/>
      <c r="K455" s="81"/>
    </row>
    <row r="456" spans="2:11" x14ac:dyDescent="0.25">
      <c r="B456" s="271"/>
      <c r="C456" s="271"/>
      <c r="D456" s="271"/>
      <c r="E456" s="271"/>
      <c r="F456" s="271"/>
      <c r="G456" s="569"/>
      <c r="H456" s="569"/>
      <c r="I456" s="569"/>
      <c r="K456" s="81"/>
    </row>
    <row r="457" spans="2:11" x14ac:dyDescent="0.25">
      <c r="B457" s="271"/>
      <c r="C457" s="271"/>
      <c r="D457" s="271"/>
      <c r="E457" s="271"/>
      <c r="F457" s="271"/>
      <c r="G457" s="569"/>
      <c r="H457" s="569"/>
      <c r="I457" s="569"/>
      <c r="K457" s="81"/>
    </row>
    <row r="458" spans="2:11" x14ac:dyDescent="0.25">
      <c r="B458" s="271"/>
      <c r="C458" s="271"/>
      <c r="D458" s="271"/>
      <c r="E458" s="271"/>
      <c r="F458" s="271"/>
      <c r="G458" s="569"/>
      <c r="H458" s="569"/>
      <c r="I458" s="569"/>
      <c r="K458" s="81"/>
    </row>
    <row r="459" spans="2:11" x14ac:dyDescent="0.25">
      <c r="B459" s="271"/>
      <c r="C459" s="271"/>
      <c r="D459" s="271"/>
      <c r="E459" s="271"/>
      <c r="F459" s="271"/>
      <c r="G459" s="569"/>
      <c r="H459" s="569"/>
      <c r="I459" s="569"/>
      <c r="K459" s="81"/>
    </row>
    <row r="460" spans="2:11" x14ac:dyDescent="0.25">
      <c r="B460" s="271"/>
      <c r="C460" s="271"/>
      <c r="D460" s="271"/>
      <c r="E460" s="271"/>
      <c r="F460" s="271"/>
      <c r="G460" s="569"/>
      <c r="H460" s="569"/>
      <c r="I460" s="569"/>
      <c r="K460" s="81"/>
    </row>
    <row r="461" spans="2:11" x14ac:dyDescent="0.25">
      <c r="B461" s="271"/>
      <c r="C461" s="271"/>
      <c r="D461" s="271"/>
      <c r="E461" s="271"/>
      <c r="F461" s="271"/>
      <c r="G461" s="569"/>
      <c r="H461" s="569"/>
      <c r="I461" s="569"/>
      <c r="K461" s="81"/>
    </row>
    <row r="462" spans="2:11" x14ac:dyDescent="0.25">
      <c r="B462" s="271"/>
      <c r="C462" s="271"/>
      <c r="D462" s="271"/>
      <c r="E462" s="271"/>
      <c r="F462" s="271"/>
      <c r="G462" s="569"/>
      <c r="H462" s="569"/>
      <c r="I462" s="569"/>
      <c r="K462" s="81"/>
    </row>
    <row r="463" spans="2:11" x14ac:dyDescent="0.25">
      <c r="B463" s="271"/>
      <c r="C463" s="271"/>
      <c r="D463" s="271"/>
      <c r="E463" s="271"/>
      <c r="F463" s="271"/>
      <c r="G463" s="569"/>
      <c r="H463" s="569"/>
      <c r="I463" s="569"/>
      <c r="K463" s="81"/>
    </row>
    <row r="464" spans="2:11" x14ac:dyDescent="0.25">
      <c r="B464" s="271"/>
      <c r="C464" s="271"/>
      <c r="D464" s="271"/>
      <c r="E464" s="271"/>
      <c r="F464" s="271"/>
      <c r="G464" s="569"/>
      <c r="H464" s="569"/>
      <c r="I464" s="569"/>
      <c r="K464" s="81"/>
    </row>
    <row r="465" spans="2:11" x14ac:dyDescent="0.25">
      <c r="B465" s="271"/>
      <c r="C465" s="271"/>
      <c r="D465" s="271"/>
      <c r="E465" s="271"/>
      <c r="F465" s="271"/>
      <c r="G465" s="569"/>
      <c r="H465" s="569"/>
      <c r="I465" s="569"/>
      <c r="K465" s="81"/>
    </row>
    <row r="466" spans="2:11" x14ac:dyDescent="0.25">
      <c r="B466" s="271"/>
      <c r="C466" s="271"/>
      <c r="D466" s="271"/>
      <c r="E466" s="271"/>
      <c r="F466" s="271"/>
      <c r="G466" s="569"/>
      <c r="H466" s="569"/>
      <c r="I466" s="569"/>
      <c r="K466" s="81"/>
    </row>
    <row r="467" spans="2:11" x14ac:dyDescent="0.25">
      <c r="B467" s="271"/>
      <c r="C467" s="271"/>
      <c r="D467" s="271"/>
      <c r="E467" s="271"/>
      <c r="F467" s="271"/>
      <c r="G467" s="569"/>
      <c r="H467" s="569"/>
      <c r="I467" s="569"/>
      <c r="K467" s="81"/>
    </row>
    <row r="468" spans="2:11" x14ac:dyDescent="0.25">
      <c r="B468" s="271"/>
      <c r="C468" s="271"/>
      <c r="D468" s="271"/>
      <c r="E468" s="271"/>
      <c r="F468" s="271"/>
      <c r="G468" s="569"/>
      <c r="H468" s="569"/>
      <c r="I468" s="569"/>
      <c r="K468" s="81"/>
    </row>
    <row r="469" spans="2:11" x14ac:dyDescent="0.25">
      <c r="B469" s="271"/>
      <c r="C469" s="271"/>
      <c r="D469" s="271"/>
      <c r="E469" s="271"/>
      <c r="F469" s="271"/>
      <c r="G469" s="569"/>
      <c r="H469" s="569"/>
      <c r="I469" s="569"/>
      <c r="K469" s="81"/>
    </row>
    <row r="470" spans="2:11" x14ac:dyDescent="0.25">
      <c r="B470" s="271"/>
      <c r="C470" s="271"/>
      <c r="D470" s="271"/>
      <c r="E470" s="271"/>
      <c r="F470" s="271"/>
      <c r="G470" s="569"/>
      <c r="H470" s="569"/>
      <c r="I470" s="569"/>
      <c r="K470" s="81"/>
    </row>
    <row r="471" spans="2:11" x14ac:dyDescent="0.25">
      <c r="B471" s="271"/>
      <c r="C471" s="271"/>
      <c r="D471" s="271"/>
      <c r="E471" s="271"/>
      <c r="F471" s="271"/>
      <c r="G471" s="569"/>
      <c r="H471" s="569"/>
      <c r="I471" s="569"/>
      <c r="K471" s="81"/>
    </row>
    <row r="472" spans="2:11" x14ac:dyDescent="0.25">
      <c r="B472" s="271"/>
      <c r="C472" s="271"/>
      <c r="D472" s="271"/>
      <c r="E472" s="271"/>
      <c r="F472" s="271"/>
      <c r="G472" s="569"/>
      <c r="H472" s="569"/>
      <c r="I472" s="569"/>
      <c r="K472" s="81"/>
    </row>
    <row r="473" spans="2:11" x14ac:dyDescent="0.25">
      <c r="B473" s="271"/>
      <c r="C473" s="271"/>
      <c r="D473" s="271"/>
      <c r="E473" s="271"/>
      <c r="F473" s="271"/>
      <c r="G473" s="569"/>
      <c r="H473" s="569"/>
      <c r="I473" s="569"/>
      <c r="K473" s="81"/>
    </row>
    <row r="474" spans="2:11" x14ac:dyDescent="0.25">
      <c r="B474" s="271"/>
      <c r="C474" s="271"/>
      <c r="D474" s="271"/>
      <c r="E474" s="271"/>
      <c r="F474" s="271"/>
      <c r="G474" s="569"/>
      <c r="H474" s="569"/>
      <c r="I474" s="569"/>
      <c r="K474" s="81"/>
    </row>
    <row r="475" spans="2:11" x14ac:dyDescent="0.25">
      <c r="B475" s="271"/>
      <c r="C475" s="271"/>
      <c r="D475" s="271"/>
      <c r="E475" s="271"/>
      <c r="F475" s="271"/>
      <c r="G475" s="569"/>
      <c r="H475" s="569"/>
      <c r="I475" s="569"/>
      <c r="K475" s="81"/>
    </row>
    <row r="476" spans="2:11" x14ac:dyDescent="0.25">
      <c r="B476" s="271"/>
      <c r="C476" s="271"/>
      <c r="D476" s="271"/>
      <c r="E476" s="271"/>
      <c r="F476" s="271"/>
      <c r="G476" s="569"/>
      <c r="H476" s="569"/>
      <c r="I476" s="569"/>
      <c r="K476" s="81"/>
    </row>
    <row r="477" spans="2:11" x14ac:dyDescent="0.25">
      <c r="B477" s="271"/>
      <c r="C477" s="271"/>
      <c r="D477" s="271"/>
      <c r="E477" s="271"/>
      <c r="F477" s="271"/>
      <c r="G477" s="569"/>
      <c r="H477" s="569"/>
      <c r="I477" s="569"/>
      <c r="K477" s="81"/>
    </row>
    <row r="478" spans="2:11" x14ac:dyDescent="0.25">
      <c r="B478" s="271"/>
      <c r="C478" s="271"/>
      <c r="D478" s="271"/>
      <c r="E478" s="271"/>
      <c r="F478" s="271"/>
      <c r="G478" s="569"/>
      <c r="H478" s="569"/>
      <c r="I478" s="569"/>
      <c r="K478" s="81"/>
    </row>
    <row r="479" spans="2:11" x14ac:dyDescent="0.25">
      <c r="B479" s="271"/>
      <c r="C479" s="271"/>
      <c r="D479" s="271"/>
      <c r="E479" s="271"/>
      <c r="F479" s="271"/>
      <c r="G479" s="569"/>
      <c r="H479" s="569"/>
      <c r="I479" s="569"/>
      <c r="K479" s="81"/>
    </row>
    <row r="480" spans="2:11" x14ac:dyDescent="0.25">
      <c r="B480" s="271"/>
      <c r="C480" s="271"/>
      <c r="D480" s="271"/>
      <c r="E480" s="271"/>
      <c r="F480" s="271"/>
      <c r="G480" s="569"/>
      <c r="H480" s="569"/>
      <c r="I480" s="569"/>
      <c r="K480" s="81"/>
    </row>
    <row r="481" spans="2:11" x14ac:dyDescent="0.25">
      <c r="B481" s="271"/>
      <c r="C481" s="271"/>
      <c r="D481" s="271"/>
      <c r="E481" s="271"/>
      <c r="F481" s="271"/>
      <c r="G481" s="569"/>
      <c r="H481" s="569"/>
      <c r="I481" s="569"/>
      <c r="K481" s="81"/>
    </row>
    <row r="482" spans="2:11" x14ac:dyDescent="0.25">
      <c r="B482" s="271"/>
      <c r="C482" s="271"/>
      <c r="D482" s="271"/>
      <c r="E482" s="271"/>
      <c r="F482" s="271"/>
      <c r="G482" s="569"/>
      <c r="H482" s="569"/>
      <c r="I482" s="569"/>
      <c r="K482" s="81"/>
    </row>
    <row r="483" spans="2:11" x14ac:dyDescent="0.25">
      <c r="B483" s="271"/>
      <c r="C483" s="271"/>
      <c r="D483" s="271"/>
      <c r="E483" s="271"/>
      <c r="F483" s="271"/>
      <c r="G483" s="569"/>
      <c r="H483" s="569"/>
      <c r="I483" s="569"/>
      <c r="K483" s="81"/>
    </row>
    <row r="484" spans="2:11" x14ac:dyDescent="0.25">
      <c r="B484" s="271"/>
      <c r="C484" s="271"/>
      <c r="D484" s="271"/>
      <c r="E484" s="271"/>
      <c r="F484" s="271"/>
      <c r="G484" s="569"/>
      <c r="H484" s="569"/>
      <c r="I484" s="569"/>
      <c r="K484" s="81"/>
    </row>
    <row r="485" spans="2:11" x14ac:dyDescent="0.25">
      <c r="B485" s="271"/>
      <c r="C485" s="271"/>
      <c r="D485" s="271"/>
      <c r="E485" s="271"/>
      <c r="F485" s="271"/>
      <c r="G485" s="569"/>
      <c r="H485" s="569"/>
      <c r="I485" s="569"/>
      <c r="K485" s="81"/>
    </row>
    <row r="486" spans="2:11" x14ac:dyDescent="0.25">
      <c r="B486" s="271"/>
      <c r="C486" s="271"/>
      <c r="D486" s="271"/>
      <c r="E486" s="271"/>
      <c r="F486" s="271"/>
      <c r="G486" s="569"/>
      <c r="H486" s="569"/>
      <c r="I486" s="569"/>
      <c r="K486" s="81"/>
    </row>
    <row r="487" spans="2:11" x14ac:dyDescent="0.25">
      <c r="B487" s="271"/>
      <c r="C487" s="271"/>
      <c r="D487" s="271"/>
      <c r="E487" s="271"/>
      <c r="F487" s="271"/>
      <c r="G487" s="569"/>
      <c r="H487" s="569"/>
      <c r="I487" s="569"/>
      <c r="K487" s="81"/>
    </row>
    <row r="488" spans="2:11" x14ac:dyDescent="0.25">
      <c r="B488" s="271"/>
      <c r="C488" s="271"/>
      <c r="D488" s="271"/>
      <c r="E488" s="271"/>
      <c r="F488" s="271"/>
      <c r="G488" s="569"/>
      <c r="H488" s="569"/>
      <c r="I488" s="569"/>
      <c r="K488" s="81"/>
    </row>
    <row r="489" spans="2:11" x14ac:dyDescent="0.25">
      <c r="B489" s="271"/>
      <c r="C489" s="271"/>
      <c r="D489" s="271"/>
      <c r="E489" s="271"/>
      <c r="F489" s="271"/>
      <c r="G489" s="569"/>
      <c r="H489" s="569"/>
      <c r="I489" s="569"/>
      <c r="K489" s="81"/>
    </row>
    <row r="490" spans="2:11" x14ac:dyDescent="0.25">
      <c r="B490" s="271"/>
      <c r="C490" s="271"/>
      <c r="D490" s="271"/>
      <c r="E490" s="271"/>
      <c r="F490" s="271"/>
      <c r="G490" s="569"/>
      <c r="H490" s="569"/>
      <c r="I490" s="569"/>
      <c r="K490" s="81"/>
    </row>
    <row r="491" spans="2:11" x14ac:dyDescent="0.25">
      <c r="B491" s="271"/>
      <c r="C491" s="271"/>
      <c r="D491" s="271"/>
      <c r="E491" s="271"/>
      <c r="F491" s="271"/>
      <c r="G491" s="569"/>
      <c r="H491" s="569"/>
      <c r="I491" s="569"/>
      <c r="K491" s="81"/>
    </row>
    <row r="492" spans="2:11" x14ac:dyDescent="0.25">
      <c r="B492" s="271"/>
      <c r="C492" s="271"/>
      <c r="D492" s="271"/>
      <c r="E492" s="271"/>
      <c r="F492" s="271"/>
      <c r="G492" s="569"/>
      <c r="H492" s="569"/>
      <c r="I492" s="569"/>
      <c r="K492" s="81"/>
    </row>
    <row r="493" spans="2:11" x14ac:dyDescent="0.25">
      <c r="B493" s="271"/>
      <c r="C493" s="271"/>
      <c r="D493" s="271"/>
      <c r="E493" s="271"/>
      <c r="F493" s="271"/>
      <c r="G493" s="569"/>
      <c r="H493" s="569"/>
      <c r="I493" s="569"/>
      <c r="K493" s="81"/>
    </row>
    <row r="494" spans="2:11" x14ac:dyDescent="0.25">
      <c r="B494" s="271"/>
      <c r="C494" s="271"/>
      <c r="D494" s="271"/>
      <c r="E494" s="271"/>
      <c r="F494" s="271"/>
      <c r="G494" s="569"/>
      <c r="H494" s="569"/>
      <c r="I494" s="569"/>
      <c r="K494" s="81"/>
    </row>
    <row r="495" spans="2:11" x14ac:dyDescent="0.25">
      <c r="B495" s="271"/>
      <c r="C495" s="271"/>
      <c r="D495" s="271"/>
      <c r="E495" s="271"/>
      <c r="F495" s="271"/>
      <c r="G495" s="569"/>
      <c r="H495" s="569"/>
      <c r="I495" s="569"/>
      <c r="K495" s="81"/>
    </row>
    <row r="496" spans="2:11" x14ac:dyDescent="0.25">
      <c r="B496" s="271"/>
      <c r="C496" s="271"/>
      <c r="D496" s="271"/>
      <c r="E496" s="271"/>
      <c r="F496" s="271"/>
      <c r="G496" s="569"/>
      <c r="H496" s="569"/>
      <c r="I496" s="569"/>
      <c r="K496" s="81"/>
    </row>
    <row r="497" spans="2:11" x14ac:dyDescent="0.25">
      <c r="B497" s="271"/>
      <c r="C497" s="271"/>
      <c r="D497" s="271"/>
      <c r="E497" s="271"/>
      <c r="F497" s="271"/>
      <c r="G497" s="569"/>
      <c r="H497" s="569"/>
      <c r="I497" s="569"/>
      <c r="K497" s="81"/>
    </row>
    <row r="498" spans="2:11" x14ac:dyDescent="0.25">
      <c r="B498" s="271"/>
      <c r="C498" s="271"/>
      <c r="D498" s="271"/>
      <c r="E498" s="271"/>
      <c r="F498" s="271"/>
      <c r="G498" s="569"/>
      <c r="H498" s="569"/>
      <c r="I498" s="569"/>
      <c r="K498" s="81"/>
    </row>
    <row r="499" spans="2:11" x14ac:dyDescent="0.25">
      <c r="B499" s="271"/>
      <c r="C499" s="271"/>
      <c r="D499" s="271"/>
      <c r="E499" s="271"/>
      <c r="F499" s="271"/>
      <c r="G499" s="569"/>
      <c r="H499" s="569"/>
      <c r="I499" s="569"/>
      <c r="K499" s="81"/>
    </row>
    <row r="500" spans="2:11" x14ac:dyDescent="0.25">
      <c r="B500" s="271"/>
      <c r="C500" s="271"/>
      <c r="D500" s="271"/>
      <c r="E500" s="271"/>
      <c r="F500" s="271"/>
      <c r="G500" s="569"/>
      <c r="H500" s="569"/>
      <c r="I500" s="569"/>
      <c r="K500" s="81"/>
    </row>
    <row r="501" spans="2:11" x14ac:dyDescent="0.25">
      <c r="B501" s="271"/>
      <c r="C501" s="271"/>
      <c r="D501" s="271"/>
      <c r="E501" s="271"/>
      <c r="F501" s="271"/>
      <c r="G501" s="569"/>
      <c r="H501" s="569"/>
      <c r="I501" s="569"/>
      <c r="K501" s="81"/>
    </row>
    <row r="502" spans="2:11" x14ac:dyDescent="0.25">
      <c r="B502" s="271"/>
      <c r="C502" s="271"/>
      <c r="D502" s="271"/>
      <c r="E502" s="271"/>
      <c r="F502" s="271"/>
      <c r="G502" s="569"/>
      <c r="H502" s="569"/>
      <c r="I502" s="569"/>
      <c r="K502" s="81"/>
    </row>
    <row r="503" spans="2:11" x14ac:dyDescent="0.25">
      <c r="B503" s="271"/>
      <c r="C503" s="271"/>
      <c r="D503" s="271"/>
      <c r="E503" s="271"/>
      <c r="F503" s="271"/>
      <c r="G503" s="569"/>
      <c r="H503" s="569"/>
      <c r="I503" s="569"/>
      <c r="K503" s="81"/>
    </row>
    <row r="504" spans="2:11" x14ac:dyDescent="0.25">
      <c r="B504" s="271"/>
      <c r="C504" s="271"/>
      <c r="D504" s="271"/>
      <c r="E504" s="271"/>
      <c r="F504" s="271"/>
      <c r="G504" s="569"/>
      <c r="H504" s="569"/>
      <c r="I504" s="569"/>
      <c r="K504" s="81"/>
    </row>
    <row r="505" spans="2:11" x14ac:dyDescent="0.25">
      <c r="B505" s="271"/>
      <c r="C505" s="271"/>
      <c r="D505" s="271"/>
      <c r="E505" s="271"/>
      <c r="F505" s="271"/>
      <c r="G505" s="569"/>
      <c r="H505" s="569"/>
      <c r="I505" s="569"/>
      <c r="K505" s="81"/>
    </row>
    <row r="506" spans="2:11" x14ac:dyDescent="0.25">
      <c r="B506" s="271"/>
      <c r="C506" s="271"/>
      <c r="D506" s="271"/>
      <c r="E506" s="271"/>
      <c r="F506" s="271"/>
      <c r="G506" s="569"/>
      <c r="H506" s="569"/>
      <c r="I506" s="569"/>
      <c r="K506" s="81"/>
    </row>
    <row r="507" spans="2:11" x14ac:dyDescent="0.25">
      <c r="B507" s="271"/>
      <c r="C507" s="271"/>
      <c r="D507" s="271"/>
      <c r="E507" s="271"/>
      <c r="F507" s="271"/>
      <c r="G507" s="569"/>
      <c r="H507" s="569"/>
      <c r="I507" s="569"/>
      <c r="K507" s="81"/>
    </row>
    <row r="508" spans="2:11" x14ac:dyDescent="0.25">
      <c r="B508" s="271"/>
      <c r="C508" s="271"/>
      <c r="D508" s="271"/>
      <c r="E508" s="271"/>
      <c r="F508" s="271"/>
      <c r="G508" s="569"/>
      <c r="H508" s="569"/>
      <c r="I508" s="569"/>
      <c r="K508" s="81"/>
    </row>
    <row r="509" spans="2:11" x14ac:dyDescent="0.25">
      <c r="B509" s="271"/>
      <c r="C509" s="271"/>
      <c r="D509" s="271"/>
      <c r="E509" s="271"/>
      <c r="F509" s="271"/>
      <c r="G509" s="569"/>
      <c r="H509" s="569"/>
      <c r="I509" s="569"/>
      <c r="K509" s="81"/>
    </row>
    <row r="510" spans="2:11" x14ac:dyDescent="0.25">
      <c r="B510" s="271"/>
      <c r="C510" s="271"/>
      <c r="D510" s="271"/>
      <c r="E510" s="271"/>
      <c r="F510" s="271"/>
      <c r="G510" s="569"/>
      <c r="H510" s="569"/>
      <c r="I510" s="569"/>
      <c r="K510" s="81"/>
    </row>
    <row r="511" spans="2:11" x14ac:dyDescent="0.25">
      <c r="B511" s="271"/>
      <c r="C511" s="271"/>
      <c r="D511" s="271"/>
      <c r="E511" s="271"/>
      <c r="F511" s="271"/>
      <c r="G511" s="569"/>
      <c r="H511" s="569"/>
      <c r="I511" s="569"/>
      <c r="K511" s="81"/>
    </row>
    <row r="512" spans="2:11" x14ac:dyDescent="0.25">
      <c r="B512" s="271"/>
      <c r="C512" s="271"/>
      <c r="D512" s="271"/>
      <c r="E512" s="271"/>
      <c r="F512" s="271"/>
      <c r="G512" s="569"/>
      <c r="H512" s="569"/>
      <c r="I512" s="569"/>
      <c r="K512" s="81"/>
    </row>
    <row r="513" spans="2:11" x14ac:dyDescent="0.25">
      <c r="B513" s="271"/>
      <c r="C513" s="271"/>
      <c r="D513" s="271"/>
      <c r="E513" s="271"/>
      <c r="F513" s="271"/>
      <c r="G513" s="569"/>
      <c r="H513" s="569"/>
      <c r="I513" s="569"/>
      <c r="K513" s="81"/>
    </row>
    <row r="514" spans="2:11" x14ac:dyDescent="0.25">
      <c r="B514" s="271"/>
      <c r="C514" s="271"/>
      <c r="D514" s="271"/>
      <c r="E514" s="271"/>
      <c r="F514" s="271"/>
      <c r="G514" s="569"/>
      <c r="H514" s="569"/>
      <c r="I514" s="569"/>
      <c r="K514" s="81"/>
    </row>
    <row r="515" spans="2:11" x14ac:dyDescent="0.25">
      <c r="B515" s="271"/>
      <c r="C515" s="271"/>
      <c r="D515" s="271"/>
      <c r="E515" s="271"/>
      <c r="F515" s="271"/>
      <c r="G515" s="569"/>
      <c r="H515" s="569"/>
      <c r="I515" s="569"/>
      <c r="K515" s="81"/>
    </row>
    <row r="516" spans="2:11" x14ac:dyDescent="0.25">
      <c r="B516" s="271"/>
      <c r="C516" s="271"/>
      <c r="D516" s="271"/>
      <c r="E516" s="271"/>
      <c r="F516" s="271"/>
      <c r="G516" s="569"/>
      <c r="H516" s="569"/>
      <c r="I516" s="569"/>
      <c r="K516" s="81"/>
    </row>
    <row r="517" spans="2:11" x14ac:dyDescent="0.25">
      <c r="B517" s="271"/>
      <c r="C517" s="271"/>
      <c r="D517" s="271"/>
      <c r="E517" s="271"/>
      <c r="F517" s="271"/>
      <c r="G517" s="569"/>
      <c r="H517" s="569"/>
      <c r="I517" s="569"/>
      <c r="K517" s="81"/>
    </row>
    <row r="518" spans="2:11" x14ac:dyDescent="0.25">
      <c r="B518" s="271"/>
      <c r="C518" s="271"/>
      <c r="D518" s="271"/>
      <c r="E518" s="271"/>
      <c r="F518" s="271"/>
      <c r="G518" s="569"/>
      <c r="H518" s="569"/>
      <c r="I518" s="569"/>
      <c r="K518" s="81"/>
    </row>
    <row r="519" spans="2:11" x14ac:dyDescent="0.25">
      <c r="B519" s="271"/>
      <c r="C519" s="271"/>
      <c r="D519" s="271"/>
      <c r="E519" s="271"/>
      <c r="F519" s="271"/>
      <c r="G519" s="569"/>
      <c r="H519" s="569"/>
      <c r="I519" s="569"/>
      <c r="K519" s="81"/>
    </row>
    <row r="520" spans="2:11" x14ac:dyDescent="0.25">
      <c r="B520" s="271"/>
      <c r="C520" s="271"/>
      <c r="D520" s="271"/>
      <c r="E520" s="271"/>
      <c r="F520" s="271"/>
      <c r="G520" s="569"/>
      <c r="H520" s="569"/>
      <c r="I520" s="569"/>
      <c r="K520" s="81"/>
    </row>
    <row r="521" spans="2:11" x14ac:dyDescent="0.25">
      <c r="B521" s="271"/>
      <c r="C521" s="271"/>
      <c r="D521" s="271"/>
      <c r="E521" s="271"/>
      <c r="F521" s="271"/>
      <c r="G521" s="569"/>
      <c r="H521" s="569"/>
      <c r="I521" s="569"/>
      <c r="K521" s="81"/>
    </row>
    <row r="522" spans="2:11" x14ac:dyDescent="0.25">
      <c r="B522" s="271"/>
      <c r="C522" s="271"/>
      <c r="D522" s="271"/>
      <c r="E522" s="271"/>
      <c r="F522" s="271"/>
      <c r="G522" s="569"/>
      <c r="H522" s="569"/>
      <c r="I522" s="569"/>
      <c r="K522" s="81"/>
    </row>
    <row r="523" spans="2:11" x14ac:dyDescent="0.25">
      <c r="B523" s="271"/>
      <c r="C523" s="271"/>
      <c r="D523" s="271"/>
      <c r="E523" s="271"/>
      <c r="F523" s="271"/>
      <c r="G523" s="569"/>
      <c r="H523" s="569"/>
      <c r="I523" s="569"/>
      <c r="K523" s="81"/>
    </row>
    <row r="524" spans="2:11" x14ac:dyDescent="0.25">
      <c r="B524" s="271"/>
      <c r="C524" s="271"/>
      <c r="D524" s="271"/>
      <c r="E524" s="271"/>
      <c r="F524" s="271"/>
      <c r="G524" s="569"/>
      <c r="H524" s="569"/>
      <c r="I524" s="569"/>
      <c r="K524" s="81"/>
    </row>
    <row r="525" spans="2:11" x14ac:dyDescent="0.25">
      <c r="B525" s="271"/>
      <c r="C525" s="271"/>
      <c r="D525" s="271"/>
      <c r="E525" s="271"/>
      <c r="F525" s="271"/>
      <c r="G525" s="569"/>
      <c r="H525" s="569"/>
      <c r="I525" s="569"/>
      <c r="K525" s="81"/>
    </row>
    <row r="526" spans="2:11" x14ac:dyDescent="0.25">
      <c r="B526" s="271"/>
      <c r="C526" s="271"/>
      <c r="D526" s="271"/>
      <c r="E526" s="271"/>
      <c r="F526" s="271"/>
      <c r="G526" s="569"/>
      <c r="H526" s="569"/>
      <c r="I526" s="569"/>
      <c r="K526" s="81"/>
    </row>
    <row r="527" spans="2:11" x14ac:dyDescent="0.25">
      <c r="B527" s="271"/>
      <c r="C527" s="271"/>
      <c r="D527" s="271"/>
      <c r="E527" s="271"/>
      <c r="F527" s="271"/>
      <c r="G527" s="569"/>
      <c r="H527" s="569"/>
      <c r="I527" s="569"/>
      <c r="K527" s="81"/>
    </row>
    <row r="528" spans="2:11" x14ac:dyDescent="0.25">
      <c r="B528" s="271"/>
      <c r="C528" s="271"/>
      <c r="D528" s="271"/>
      <c r="E528" s="271"/>
      <c r="F528" s="271"/>
      <c r="G528" s="569"/>
      <c r="H528" s="569"/>
      <c r="I528" s="569"/>
      <c r="K528" s="81"/>
    </row>
    <row r="529" spans="2:11" x14ac:dyDescent="0.25">
      <c r="B529" s="271"/>
      <c r="C529" s="271"/>
      <c r="D529" s="271"/>
      <c r="E529" s="271"/>
      <c r="F529" s="271"/>
      <c r="G529" s="569"/>
      <c r="H529" s="569"/>
      <c r="I529" s="569"/>
      <c r="K529" s="81"/>
    </row>
    <row r="530" spans="2:11" x14ac:dyDescent="0.25">
      <c r="B530" s="271"/>
      <c r="C530" s="271"/>
      <c r="D530" s="271"/>
      <c r="E530" s="271"/>
      <c r="F530" s="271"/>
      <c r="G530" s="569"/>
      <c r="H530" s="569"/>
      <c r="I530" s="569"/>
      <c r="K530" s="81"/>
    </row>
    <row r="531" spans="2:11" x14ac:dyDescent="0.25">
      <c r="B531" s="271"/>
      <c r="C531" s="271"/>
      <c r="D531" s="271"/>
      <c r="E531" s="271"/>
      <c r="F531" s="271"/>
      <c r="G531" s="569"/>
      <c r="H531" s="569"/>
      <c r="I531" s="569"/>
      <c r="K531" s="81"/>
    </row>
    <row r="532" spans="2:11" x14ac:dyDescent="0.25">
      <c r="B532" s="271"/>
      <c r="C532" s="271"/>
      <c r="D532" s="271"/>
      <c r="E532" s="271"/>
      <c r="F532" s="271"/>
      <c r="G532" s="569"/>
      <c r="H532" s="569"/>
      <c r="I532" s="569"/>
      <c r="K532" s="81"/>
    </row>
    <row r="533" spans="2:11" x14ac:dyDescent="0.25">
      <c r="B533" s="271"/>
      <c r="C533" s="271"/>
      <c r="D533" s="271"/>
      <c r="E533" s="271"/>
      <c r="F533" s="271"/>
      <c r="G533" s="569"/>
      <c r="H533" s="569"/>
      <c r="I533" s="569"/>
      <c r="K533" s="81"/>
    </row>
    <row r="534" spans="2:11" x14ac:dyDescent="0.25">
      <c r="B534" s="271"/>
      <c r="C534" s="271"/>
      <c r="D534" s="271"/>
      <c r="E534" s="271"/>
      <c r="F534" s="271"/>
      <c r="G534" s="569"/>
      <c r="H534" s="569"/>
      <c r="I534" s="569"/>
      <c r="K534" s="81"/>
    </row>
    <row r="535" spans="2:11" x14ac:dyDescent="0.25">
      <c r="B535" s="271"/>
      <c r="C535" s="271"/>
      <c r="D535" s="271"/>
      <c r="E535" s="271"/>
      <c r="F535" s="271"/>
      <c r="G535" s="569"/>
      <c r="H535" s="569"/>
      <c r="I535" s="569"/>
      <c r="K535" s="81"/>
    </row>
    <row r="536" spans="2:11" x14ac:dyDescent="0.25">
      <c r="B536" s="271"/>
      <c r="C536" s="271"/>
      <c r="D536" s="271"/>
      <c r="E536" s="271"/>
      <c r="F536" s="271"/>
      <c r="G536" s="569"/>
      <c r="H536" s="569"/>
      <c r="I536" s="569"/>
      <c r="K536" s="81"/>
    </row>
    <row r="537" spans="2:11" x14ac:dyDescent="0.25">
      <c r="B537" s="271"/>
      <c r="C537" s="271"/>
      <c r="D537" s="271"/>
      <c r="E537" s="271"/>
      <c r="F537" s="271"/>
      <c r="G537" s="569"/>
      <c r="H537" s="569"/>
      <c r="I537" s="569"/>
      <c r="K537" s="81"/>
    </row>
    <row r="538" spans="2:11" x14ac:dyDescent="0.25">
      <c r="B538" s="271"/>
      <c r="C538" s="271"/>
      <c r="D538" s="271"/>
      <c r="E538" s="271"/>
      <c r="F538" s="271"/>
      <c r="G538" s="569"/>
      <c r="H538" s="569"/>
      <c r="I538" s="569"/>
      <c r="K538" s="81"/>
    </row>
    <row r="539" spans="2:11" x14ac:dyDescent="0.25">
      <c r="B539" s="271"/>
      <c r="C539" s="271"/>
      <c r="D539" s="271"/>
      <c r="E539" s="271"/>
      <c r="F539" s="271"/>
      <c r="G539" s="569"/>
      <c r="H539" s="569"/>
      <c r="I539" s="569"/>
      <c r="K539" s="81"/>
    </row>
    <row r="540" spans="2:11" x14ac:dyDescent="0.25">
      <c r="B540" s="271"/>
      <c r="C540" s="271"/>
      <c r="D540" s="271"/>
      <c r="E540" s="271"/>
      <c r="F540" s="271"/>
      <c r="G540" s="569"/>
      <c r="H540" s="569"/>
      <c r="I540" s="569"/>
      <c r="K540" s="81"/>
    </row>
    <row r="541" spans="2:11" x14ac:dyDescent="0.25">
      <c r="B541" s="271"/>
      <c r="C541" s="271"/>
      <c r="D541" s="271"/>
      <c r="E541" s="271"/>
      <c r="F541" s="271"/>
      <c r="G541" s="569"/>
      <c r="H541" s="569"/>
      <c r="I541" s="569"/>
      <c r="K541" s="81"/>
    </row>
    <row r="542" spans="2:11" x14ac:dyDescent="0.25">
      <c r="B542" s="271"/>
      <c r="C542" s="271"/>
      <c r="D542" s="271"/>
      <c r="E542" s="271"/>
      <c r="F542" s="271"/>
      <c r="G542" s="569"/>
      <c r="H542" s="569"/>
      <c r="I542" s="569"/>
      <c r="K542" s="81"/>
    </row>
    <row r="543" spans="2:11" x14ac:dyDescent="0.25">
      <c r="B543" s="271"/>
      <c r="C543" s="271"/>
      <c r="D543" s="271"/>
      <c r="E543" s="271"/>
      <c r="F543" s="271"/>
      <c r="G543" s="569"/>
      <c r="H543" s="569"/>
      <c r="I543" s="569"/>
      <c r="K543" s="81"/>
    </row>
    <row r="544" spans="2:11" x14ac:dyDescent="0.25">
      <c r="B544" s="271"/>
      <c r="C544" s="271"/>
      <c r="D544" s="271"/>
      <c r="E544" s="271"/>
      <c r="F544" s="271"/>
      <c r="G544" s="569"/>
      <c r="H544" s="569"/>
      <c r="I544" s="569"/>
      <c r="K544" s="81"/>
    </row>
    <row r="545" spans="2:11" x14ac:dyDescent="0.25">
      <c r="B545" s="271"/>
      <c r="C545" s="271"/>
      <c r="D545" s="271"/>
      <c r="E545" s="271"/>
      <c r="F545" s="271"/>
      <c r="G545" s="569"/>
      <c r="H545" s="569"/>
      <c r="I545" s="569"/>
      <c r="K545" s="81"/>
    </row>
    <row r="546" spans="2:11" x14ac:dyDescent="0.25">
      <c r="B546" s="271"/>
      <c r="C546" s="271"/>
      <c r="D546" s="271"/>
      <c r="E546" s="271"/>
      <c r="F546" s="271"/>
      <c r="G546" s="569"/>
      <c r="H546" s="569"/>
      <c r="I546" s="569"/>
      <c r="K546" s="81"/>
    </row>
    <row r="547" spans="2:11" x14ac:dyDescent="0.25">
      <c r="B547" s="271"/>
      <c r="C547" s="271"/>
      <c r="D547" s="271"/>
      <c r="E547" s="271"/>
      <c r="F547" s="271"/>
      <c r="G547" s="569"/>
      <c r="H547" s="569"/>
      <c r="I547" s="569"/>
      <c r="K547" s="81"/>
    </row>
    <row r="548" spans="2:11" x14ac:dyDescent="0.25">
      <c r="B548" s="271"/>
      <c r="C548" s="271"/>
      <c r="D548" s="271"/>
      <c r="E548" s="271"/>
      <c r="F548" s="271"/>
      <c r="G548" s="569"/>
      <c r="H548" s="569"/>
      <c r="I548" s="569"/>
      <c r="K548" s="81"/>
    </row>
    <row r="549" spans="2:11" x14ac:dyDescent="0.25">
      <c r="B549" s="271"/>
      <c r="C549" s="271"/>
      <c r="D549" s="271"/>
      <c r="E549" s="271"/>
      <c r="F549" s="271"/>
      <c r="G549" s="569"/>
      <c r="H549" s="569"/>
      <c r="I549" s="569"/>
      <c r="K549" s="81"/>
    </row>
    <row r="550" spans="2:11" x14ac:dyDescent="0.25">
      <c r="B550" s="271"/>
      <c r="C550" s="271"/>
      <c r="D550" s="271"/>
      <c r="E550" s="271"/>
      <c r="F550" s="271"/>
      <c r="G550" s="569"/>
      <c r="H550" s="569"/>
      <c r="I550" s="569"/>
      <c r="K550" s="81"/>
    </row>
    <row r="551" spans="2:11" x14ac:dyDescent="0.25">
      <c r="B551" s="271"/>
      <c r="C551" s="271"/>
      <c r="D551" s="271"/>
      <c r="E551" s="271"/>
      <c r="F551" s="271"/>
      <c r="G551" s="569"/>
      <c r="H551" s="569"/>
      <c r="I551" s="569"/>
      <c r="K551" s="81"/>
    </row>
    <row r="552" spans="2:11" x14ac:dyDescent="0.25">
      <c r="B552" s="271"/>
      <c r="C552" s="271"/>
      <c r="D552" s="271"/>
      <c r="E552" s="271"/>
      <c r="F552" s="271"/>
      <c r="G552" s="569"/>
      <c r="H552" s="569"/>
      <c r="I552" s="569"/>
      <c r="K552" s="81"/>
    </row>
    <row r="553" spans="2:11" x14ac:dyDescent="0.25">
      <c r="B553" s="271"/>
      <c r="C553" s="271"/>
      <c r="D553" s="271"/>
      <c r="E553" s="271"/>
      <c r="F553" s="271"/>
      <c r="G553" s="569"/>
      <c r="H553" s="569"/>
      <c r="I553" s="569"/>
      <c r="K553" s="81"/>
    </row>
    <row r="554" spans="2:11" x14ac:dyDescent="0.25">
      <c r="B554" s="271"/>
      <c r="C554" s="271"/>
      <c r="D554" s="271"/>
      <c r="E554" s="271"/>
      <c r="F554" s="271"/>
      <c r="G554" s="569"/>
      <c r="H554" s="569"/>
      <c r="I554" s="569"/>
      <c r="K554" s="81"/>
    </row>
    <row r="555" spans="2:11" x14ac:dyDescent="0.25">
      <c r="B555" s="271"/>
      <c r="C555" s="271"/>
      <c r="D555" s="271"/>
      <c r="E555" s="271"/>
      <c r="F555" s="271"/>
      <c r="G555" s="569"/>
      <c r="H555" s="569"/>
      <c r="I555" s="569"/>
      <c r="K555" s="81"/>
    </row>
    <row r="556" spans="2:11" x14ac:dyDescent="0.25">
      <c r="B556" s="271"/>
      <c r="C556" s="271"/>
      <c r="D556" s="271"/>
      <c r="E556" s="271"/>
      <c r="F556" s="271"/>
      <c r="G556" s="569"/>
      <c r="H556" s="569"/>
      <c r="I556" s="569"/>
      <c r="K556" s="81"/>
    </row>
    <row r="557" spans="2:11" x14ac:dyDescent="0.25">
      <c r="B557" s="271"/>
      <c r="C557" s="271"/>
      <c r="D557" s="271"/>
      <c r="E557" s="271"/>
      <c r="F557" s="271"/>
      <c r="G557" s="569"/>
      <c r="H557" s="569"/>
      <c r="I557" s="569"/>
      <c r="K557" s="81"/>
    </row>
    <row r="558" spans="2:11" x14ac:dyDescent="0.25">
      <c r="B558" s="271"/>
      <c r="C558" s="271"/>
      <c r="D558" s="271"/>
      <c r="E558" s="271"/>
      <c r="F558" s="271"/>
      <c r="G558" s="569"/>
      <c r="H558" s="569"/>
      <c r="I558" s="569"/>
      <c r="K558" s="81"/>
    </row>
    <row r="559" spans="2:11" x14ac:dyDescent="0.25">
      <c r="B559" s="271"/>
      <c r="C559" s="271"/>
      <c r="D559" s="271"/>
      <c r="E559" s="271"/>
      <c r="F559" s="271"/>
      <c r="G559" s="569"/>
      <c r="H559" s="569"/>
      <c r="I559" s="569"/>
      <c r="K559" s="81"/>
    </row>
    <row r="560" spans="2:11" x14ac:dyDescent="0.25">
      <c r="B560" s="271"/>
      <c r="C560" s="271"/>
      <c r="D560" s="271"/>
      <c r="E560" s="271"/>
      <c r="F560" s="271"/>
      <c r="G560" s="569"/>
      <c r="H560" s="569"/>
      <c r="I560" s="569"/>
      <c r="K560" s="81"/>
    </row>
    <row r="561" spans="2:11" x14ac:dyDescent="0.25">
      <c r="B561" s="271"/>
      <c r="C561" s="271"/>
      <c r="D561" s="271"/>
      <c r="E561" s="271"/>
      <c r="F561" s="271"/>
      <c r="G561" s="569"/>
      <c r="H561" s="569"/>
      <c r="I561" s="569"/>
      <c r="K561" s="81"/>
    </row>
    <row r="562" spans="2:11" x14ac:dyDescent="0.25">
      <c r="B562" s="271"/>
      <c r="C562" s="271"/>
      <c r="D562" s="271"/>
      <c r="E562" s="271"/>
      <c r="F562" s="271"/>
      <c r="G562" s="569"/>
      <c r="H562" s="569"/>
      <c r="I562" s="569"/>
      <c r="K562" s="81"/>
    </row>
    <row r="563" spans="2:11" x14ac:dyDescent="0.25">
      <c r="B563" s="271"/>
      <c r="C563" s="271"/>
      <c r="D563" s="271"/>
      <c r="E563" s="271"/>
      <c r="F563" s="271"/>
      <c r="G563" s="569"/>
      <c r="H563" s="569"/>
      <c r="I563" s="569"/>
      <c r="K563" s="81"/>
    </row>
    <row r="564" spans="2:11" x14ac:dyDescent="0.25">
      <c r="B564" s="271"/>
      <c r="C564" s="271"/>
      <c r="D564" s="271"/>
      <c r="E564" s="271"/>
      <c r="F564" s="271"/>
      <c r="G564" s="569"/>
      <c r="H564" s="569"/>
      <c r="I564" s="569"/>
      <c r="K564" s="81"/>
    </row>
    <row r="565" spans="2:11" x14ac:dyDescent="0.25">
      <c r="B565" s="271"/>
      <c r="C565" s="271"/>
      <c r="D565" s="271"/>
      <c r="E565" s="271"/>
      <c r="F565" s="271"/>
      <c r="G565" s="569"/>
      <c r="H565" s="569"/>
      <c r="I565" s="569"/>
      <c r="K565" s="81"/>
    </row>
    <row r="566" spans="2:11" x14ac:dyDescent="0.25">
      <c r="B566" s="271"/>
      <c r="C566" s="271"/>
      <c r="D566" s="271"/>
      <c r="E566" s="271"/>
      <c r="F566" s="271"/>
      <c r="G566" s="569"/>
      <c r="H566" s="569"/>
      <c r="I566" s="569"/>
      <c r="K566" s="81"/>
    </row>
    <row r="567" spans="2:11" x14ac:dyDescent="0.25">
      <c r="B567" s="271"/>
      <c r="C567" s="271"/>
      <c r="D567" s="271"/>
      <c r="E567" s="271"/>
      <c r="F567" s="271"/>
      <c r="G567" s="569"/>
      <c r="H567" s="569"/>
      <c r="I567" s="569"/>
      <c r="K567" s="81"/>
    </row>
    <row r="568" spans="2:11" x14ac:dyDescent="0.25">
      <c r="B568" s="271"/>
      <c r="C568" s="271"/>
      <c r="D568" s="271"/>
      <c r="E568" s="271"/>
      <c r="F568" s="271"/>
      <c r="G568" s="569"/>
      <c r="H568" s="569"/>
      <c r="I568" s="569"/>
      <c r="K568" s="81"/>
    </row>
    <row r="569" spans="2:11" x14ac:dyDescent="0.25">
      <c r="B569" s="271"/>
      <c r="C569" s="271"/>
      <c r="D569" s="271"/>
      <c r="E569" s="271"/>
      <c r="F569" s="271"/>
      <c r="G569" s="569"/>
      <c r="H569" s="569"/>
      <c r="I569" s="569"/>
      <c r="K569" s="81"/>
    </row>
    <row r="570" spans="2:11" x14ac:dyDescent="0.25">
      <c r="B570" s="271"/>
      <c r="C570" s="271"/>
      <c r="D570" s="271"/>
      <c r="E570" s="271"/>
      <c r="F570" s="271"/>
      <c r="G570" s="569"/>
      <c r="H570" s="569"/>
      <c r="I570" s="569"/>
      <c r="K570" s="81"/>
    </row>
    <row r="571" spans="2:11" x14ac:dyDescent="0.25">
      <c r="B571" s="271"/>
      <c r="C571" s="271"/>
      <c r="D571" s="271"/>
      <c r="E571" s="271"/>
      <c r="F571" s="271"/>
      <c r="G571" s="569"/>
      <c r="H571" s="569"/>
      <c r="I571" s="569"/>
      <c r="K571" s="81"/>
    </row>
    <row r="572" spans="2:11" x14ac:dyDescent="0.25">
      <c r="B572" s="271"/>
      <c r="C572" s="271"/>
      <c r="D572" s="271"/>
      <c r="E572" s="271"/>
      <c r="F572" s="271"/>
      <c r="G572" s="569"/>
      <c r="H572" s="569"/>
      <c r="I572" s="569"/>
      <c r="K572" s="81"/>
    </row>
    <row r="573" spans="2:11" x14ac:dyDescent="0.25">
      <c r="B573" s="271"/>
      <c r="C573" s="271"/>
      <c r="D573" s="271"/>
      <c r="E573" s="271"/>
      <c r="F573" s="271"/>
      <c r="G573" s="569"/>
      <c r="H573" s="569"/>
      <c r="I573" s="569"/>
      <c r="K573" s="81"/>
    </row>
    <row r="574" spans="2:11" x14ac:dyDescent="0.25">
      <c r="B574" s="271"/>
      <c r="C574" s="271"/>
      <c r="D574" s="271"/>
      <c r="E574" s="271"/>
      <c r="F574" s="271"/>
      <c r="G574" s="569"/>
      <c r="H574" s="569"/>
      <c r="I574" s="569"/>
      <c r="K574" s="81"/>
    </row>
    <row r="575" spans="2:11" x14ac:dyDescent="0.25">
      <c r="B575" s="271"/>
      <c r="C575" s="271"/>
      <c r="D575" s="271"/>
      <c r="E575" s="271"/>
      <c r="F575" s="271"/>
      <c r="G575" s="569"/>
      <c r="H575" s="569"/>
      <c r="I575" s="569"/>
      <c r="K575" s="81"/>
    </row>
    <row r="576" spans="2:11" x14ac:dyDescent="0.25">
      <c r="B576" s="271"/>
      <c r="C576" s="271"/>
      <c r="D576" s="271"/>
      <c r="E576" s="271"/>
      <c r="F576" s="271"/>
      <c r="G576" s="569"/>
      <c r="H576" s="569"/>
      <c r="I576" s="569"/>
      <c r="K576" s="81"/>
    </row>
    <row r="577" spans="2:11" x14ac:dyDescent="0.25">
      <c r="B577" s="271"/>
      <c r="C577" s="271"/>
      <c r="D577" s="271"/>
      <c r="E577" s="271"/>
      <c r="F577" s="271"/>
      <c r="G577" s="569"/>
      <c r="H577" s="569"/>
      <c r="I577" s="569"/>
      <c r="K577" s="81"/>
    </row>
    <row r="578" spans="2:11" x14ac:dyDescent="0.25">
      <c r="B578" s="271"/>
      <c r="C578" s="271"/>
      <c r="D578" s="271"/>
      <c r="E578" s="271"/>
      <c r="F578" s="271"/>
      <c r="G578" s="569"/>
      <c r="H578" s="569"/>
      <c r="I578" s="569"/>
      <c r="K578" s="81"/>
    </row>
    <row r="579" spans="2:11" x14ac:dyDescent="0.25">
      <c r="B579" s="271"/>
      <c r="C579" s="271"/>
      <c r="D579" s="271"/>
      <c r="E579" s="271"/>
      <c r="F579" s="271"/>
      <c r="G579" s="569"/>
      <c r="H579" s="569"/>
      <c r="I579" s="569"/>
      <c r="K579" s="81"/>
    </row>
    <row r="580" spans="2:11" x14ac:dyDescent="0.25">
      <c r="B580" s="271"/>
      <c r="C580" s="271"/>
      <c r="D580" s="271"/>
      <c r="E580" s="271"/>
      <c r="F580" s="271"/>
      <c r="G580" s="569"/>
      <c r="H580" s="569"/>
      <c r="I580" s="569"/>
      <c r="K580" s="81"/>
    </row>
    <row r="581" spans="2:11" x14ac:dyDescent="0.25">
      <c r="B581" s="271"/>
      <c r="C581" s="271"/>
      <c r="D581" s="271"/>
      <c r="E581" s="271"/>
      <c r="F581" s="271"/>
      <c r="G581" s="569"/>
      <c r="H581" s="569"/>
      <c r="I581" s="569"/>
      <c r="K581" s="81"/>
    </row>
    <row r="582" spans="2:11" x14ac:dyDescent="0.25">
      <c r="B582" s="271"/>
      <c r="C582" s="271"/>
      <c r="D582" s="271"/>
      <c r="E582" s="271"/>
      <c r="F582" s="271"/>
      <c r="G582" s="569"/>
      <c r="H582" s="569"/>
      <c r="I582" s="569"/>
      <c r="K582" s="81"/>
    </row>
    <row r="583" spans="2:11" x14ac:dyDescent="0.25">
      <c r="B583" s="271"/>
      <c r="C583" s="271"/>
      <c r="D583" s="271"/>
      <c r="E583" s="271"/>
      <c r="F583" s="271"/>
      <c r="G583" s="569"/>
      <c r="H583" s="569"/>
      <c r="I583" s="569"/>
      <c r="K583" s="81"/>
    </row>
    <row r="584" spans="2:11" x14ac:dyDescent="0.25">
      <c r="B584" s="271"/>
      <c r="C584" s="271"/>
      <c r="D584" s="271"/>
      <c r="E584" s="271"/>
      <c r="F584" s="271"/>
      <c r="G584" s="569"/>
      <c r="H584" s="569"/>
      <c r="I584" s="569"/>
      <c r="K584" s="81"/>
    </row>
    <row r="585" spans="2:11" x14ac:dyDescent="0.25">
      <c r="B585" s="271"/>
      <c r="C585" s="271"/>
      <c r="D585" s="271"/>
      <c r="E585" s="271"/>
      <c r="F585" s="271"/>
      <c r="G585" s="569"/>
      <c r="H585" s="569"/>
      <c r="I585" s="569"/>
      <c r="K585" s="81"/>
    </row>
    <row r="586" spans="2:11" x14ac:dyDescent="0.25">
      <c r="B586" s="271"/>
      <c r="C586" s="271"/>
      <c r="D586" s="271"/>
      <c r="E586" s="271"/>
      <c r="F586" s="271"/>
      <c r="G586" s="569"/>
      <c r="H586" s="569"/>
      <c r="I586" s="569"/>
      <c r="K586" s="81"/>
    </row>
    <row r="587" spans="2:11" x14ac:dyDescent="0.25">
      <c r="B587" s="271"/>
      <c r="C587" s="271"/>
      <c r="D587" s="271"/>
      <c r="E587" s="271"/>
      <c r="F587" s="271"/>
      <c r="G587" s="569"/>
      <c r="H587" s="569"/>
      <c r="I587" s="569"/>
      <c r="K587" s="81"/>
    </row>
    <row r="588" spans="2:11" x14ac:dyDescent="0.25">
      <c r="B588" s="271"/>
      <c r="C588" s="271"/>
      <c r="D588" s="271"/>
      <c r="E588" s="271"/>
      <c r="F588" s="271"/>
      <c r="G588" s="569"/>
      <c r="H588" s="569"/>
      <c r="I588" s="569"/>
      <c r="K588" s="81"/>
    </row>
    <row r="589" spans="2:11" x14ac:dyDescent="0.25">
      <c r="B589" s="271"/>
      <c r="C589" s="271"/>
      <c r="D589" s="271"/>
      <c r="E589" s="271"/>
      <c r="F589" s="271"/>
      <c r="G589" s="569"/>
      <c r="H589" s="569"/>
      <c r="I589" s="569"/>
      <c r="K589" s="81"/>
    </row>
    <row r="590" spans="2:11" x14ac:dyDescent="0.25">
      <c r="B590" s="271"/>
      <c r="C590" s="271"/>
      <c r="D590" s="271"/>
      <c r="E590" s="271"/>
      <c r="F590" s="271"/>
      <c r="G590" s="569"/>
      <c r="H590" s="569"/>
      <c r="I590" s="569"/>
      <c r="K590" s="81"/>
    </row>
    <row r="591" spans="2:11" x14ac:dyDescent="0.25">
      <c r="B591" s="271"/>
      <c r="C591" s="271"/>
      <c r="D591" s="271"/>
      <c r="E591" s="271"/>
      <c r="F591" s="271"/>
      <c r="G591" s="569"/>
      <c r="H591" s="569"/>
      <c r="I591" s="569"/>
      <c r="K591" s="81"/>
    </row>
    <row r="592" spans="2:11" x14ac:dyDescent="0.25">
      <c r="B592" s="271"/>
      <c r="C592" s="271"/>
      <c r="D592" s="271"/>
      <c r="E592" s="271"/>
      <c r="F592" s="271"/>
      <c r="G592" s="569"/>
      <c r="H592" s="569"/>
      <c r="I592" s="569"/>
      <c r="K592" s="81"/>
    </row>
    <row r="593" spans="2:11" x14ac:dyDescent="0.25">
      <c r="B593" s="271"/>
      <c r="C593" s="271"/>
      <c r="D593" s="271"/>
      <c r="E593" s="271"/>
      <c r="F593" s="271"/>
      <c r="G593" s="569"/>
      <c r="H593" s="569"/>
      <c r="I593" s="569"/>
      <c r="K593" s="81"/>
    </row>
    <row r="594" spans="2:11" x14ac:dyDescent="0.25">
      <c r="B594" s="271"/>
      <c r="C594" s="271"/>
      <c r="D594" s="271"/>
      <c r="E594" s="271"/>
      <c r="F594" s="271"/>
      <c r="G594" s="569"/>
      <c r="H594" s="569"/>
      <c r="I594" s="569"/>
      <c r="K594" s="81"/>
    </row>
    <row r="595" spans="2:11" x14ac:dyDescent="0.25">
      <c r="B595" s="271"/>
      <c r="C595" s="271"/>
      <c r="D595" s="271"/>
      <c r="E595" s="271"/>
      <c r="F595" s="271"/>
      <c r="G595" s="569"/>
      <c r="H595" s="569"/>
      <c r="I595" s="569"/>
      <c r="K595" s="81"/>
    </row>
    <row r="596" spans="2:11" x14ac:dyDescent="0.25">
      <c r="B596" s="271"/>
      <c r="C596" s="271"/>
      <c r="D596" s="271"/>
      <c r="E596" s="271"/>
      <c r="F596" s="271"/>
      <c r="G596" s="569"/>
      <c r="H596" s="569"/>
      <c r="I596" s="569"/>
      <c r="K596" s="81"/>
    </row>
    <row r="597" spans="2:11" x14ac:dyDescent="0.25">
      <c r="B597" s="271"/>
      <c r="C597" s="271"/>
      <c r="D597" s="271"/>
      <c r="E597" s="271"/>
      <c r="F597" s="271"/>
      <c r="G597" s="569"/>
      <c r="H597" s="569"/>
      <c r="I597" s="569"/>
      <c r="K597" s="81"/>
    </row>
    <row r="598" spans="2:11" x14ac:dyDescent="0.25">
      <c r="B598" s="271"/>
      <c r="C598" s="271"/>
      <c r="D598" s="271"/>
      <c r="E598" s="271"/>
      <c r="F598" s="271"/>
      <c r="G598" s="569"/>
      <c r="H598" s="569"/>
      <c r="I598" s="569"/>
      <c r="K598" s="81"/>
    </row>
    <row r="599" spans="2:11" x14ac:dyDescent="0.25">
      <c r="B599" s="271"/>
      <c r="C599" s="271"/>
      <c r="D599" s="271"/>
      <c r="E599" s="271"/>
      <c r="F599" s="271"/>
      <c r="G599" s="569"/>
      <c r="H599" s="569"/>
      <c r="I599" s="569"/>
      <c r="K599" s="81"/>
    </row>
    <row r="600" spans="2:11" x14ac:dyDescent="0.25">
      <c r="B600" s="271"/>
      <c r="C600" s="271"/>
      <c r="D600" s="271"/>
      <c r="E600" s="271"/>
      <c r="F600" s="271"/>
      <c r="G600" s="569"/>
      <c r="H600" s="569"/>
      <c r="I600" s="569"/>
      <c r="K600" s="81"/>
    </row>
    <row r="601" spans="2:11" x14ac:dyDescent="0.25">
      <c r="B601" s="271"/>
      <c r="C601" s="271"/>
      <c r="D601" s="271"/>
      <c r="E601" s="271"/>
      <c r="F601" s="271"/>
      <c r="G601" s="569"/>
      <c r="H601" s="569"/>
      <c r="I601" s="569"/>
      <c r="K601" s="81"/>
    </row>
    <row r="602" spans="2:11" x14ac:dyDescent="0.25">
      <c r="B602" s="271"/>
      <c r="C602" s="271"/>
      <c r="D602" s="271"/>
      <c r="E602" s="271"/>
      <c r="F602" s="271"/>
      <c r="G602" s="569"/>
      <c r="H602" s="569"/>
      <c r="I602" s="569"/>
      <c r="K602" s="81"/>
    </row>
    <row r="603" spans="2:11" x14ac:dyDescent="0.25">
      <c r="B603" s="271"/>
      <c r="C603" s="271"/>
      <c r="D603" s="271"/>
      <c r="E603" s="271"/>
      <c r="F603" s="271"/>
      <c r="G603" s="569"/>
      <c r="H603" s="569"/>
      <c r="I603" s="569"/>
      <c r="K603" s="81"/>
    </row>
    <row r="604" spans="2:11" x14ac:dyDescent="0.25">
      <c r="B604" s="271"/>
      <c r="C604" s="271"/>
      <c r="D604" s="271"/>
      <c r="E604" s="271"/>
      <c r="F604" s="271"/>
      <c r="G604" s="569"/>
      <c r="H604" s="569"/>
      <c r="I604" s="569"/>
      <c r="K604" s="81"/>
    </row>
    <row r="605" spans="2:11" x14ac:dyDescent="0.25">
      <c r="B605" s="271"/>
      <c r="C605" s="271"/>
      <c r="D605" s="271"/>
      <c r="E605" s="271"/>
      <c r="F605" s="271"/>
      <c r="G605" s="569"/>
      <c r="H605" s="569"/>
      <c r="I605" s="569"/>
      <c r="K605" s="81"/>
    </row>
    <row r="606" spans="2:11" x14ac:dyDescent="0.25">
      <c r="B606" s="271"/>
      <c r="C606" s="271"/>
      <c r="D606" s="271"/>
      <c r="E606" s="271"/>
      <c r="F606" s="271"/>
      <c r="G606" s="569"/>
      <c r="H606" s="569"/>
      <c r="I606" s="569"/>
      <c r="K606" s="81"/>
    </row>
    <row r="607" spans="2:11" x14ac:dyDescent="0.25">
      <c r="B607" s="271"/>
      <c r="C607" s="271"/>
      <c r="D607" s="271"/>
      <c r="E607" s="271"/>
      <c r="F607" s="271"/>
      <c r="G607" s="569"/>
      <c r="H607" s="569"/>
      <c r="I607" s="569"/>
      <c r="K607" s="81"/>
    </row>
    <row r="608" spans="2:11" x14ac:dyDescent="0.25">
      <c r="B608" s="271"/>
      <c r="C608" s="271"/>
      <c r="D608" s="271"/>
      <c r="E608" s="271"/>
      <c r="F608" s="271"/>
      <c r="G608" s="569"/>
      <c r="H608" s="569"/>
      <c r="I608" s="569"/>
      <c r="K608" s="81"/>
    </row>
    <row r="609" spans="2:11" x14ac:dyDescent="0.25">
      <c r="B609" s="271"/>
      <c r="C609" s="271"/>
      <c r="D609" s="271"/>
      <c r="E609" s="271"/>
      <c r="F609" s="271"/>
      <c r="G609" s="569"/>
      <c r="H609" s="569"/>
      <c r="I609" s="569"/>
      <c r="K609" s="81"/>
    </row>
    <row r="610" spans="2:11" x14ac:dyDescent="0.25">
      <c r="B610" s="271"/>
      <c r="C610" s="271"/>
      <c r="D610" s="271"/>
      <c r="E610" s="271"/>
      <c r="F610" s="271"/>
      <c r="G610" s="569"/>
      <c r="H610" s="569"/>
      <c r="I610" s="569"/>
      <c r="K610" s="81"/>
    </row>
    <row r="611" spans="2:11" x14ac:dyDescent="0.25">
      <c r="B611" s="271"/>
      <c r="C611" s="271"/>
      <c r="D611" s="271"/>
      <c r="E611" s="271"/>
      <c r="F611" s="271"/>
      <c r="G611" s="569"/>
      <c r="H611" s="569"/>
      <c r="I611" s="569"/>
      <c r="K611" s="81"/>
    </row>
    <row r="612" spans="2:11" x14ac:dyDescent="0.25">
      <c r="B612" s="271"/>
      <c r="C612" s="271"/>
      <c r="D612" s="271"/>
      <c r="E612" s="271"/>
      <c r="F612" s="271"/>
      <c r="G612" s="569"/>
      <c r="H612" s="569"/>
      <c r="I612" s="569"/>
      <c r="K612" s="81"/>
    </row>
    <row r="613" spans="2:11" x14ac:dyDescent="0.25">
      <c r="B613" s="271"/>
      <c r="C613" s="271"/>
      <c r="D613" s="271"/>
      <c r="E613" s="271"/>
      <c r="F613" s="271"/>
      <c r="G613" s="569"/>
      <c r="H613" s="569"/>
      <c r="I613" s="569"/>
      <c r="K613" s="81"/>
    </row>
    <row r="614" spans="2:11" x14ac:dyDescent="0.25">
      <c r="B614" s="271"/>
      <c r="C614" s="271"/>
      <c r="D614" s="271"/>
      <c r="E614" s="271"/>
      <c r="F614" s="271"/>
      <c r="G614" s="569"/>
      <c r="H614" s="569"/>
      <c r="I614" s="569"/>
      <c r="K614" s="81"/>
    </row>
    <row r="615" spans="2:11" x14ac:dyDescent="0.25">
      <c r="B615" s="271"/>
      <c r="C615" s="271"/>
      <c r="D615" s="271"/>
      <c r="E615" s="271"/>
      <c r="F615" s="271"/>
      <c r="G615" s="569"/>
      <c r="H615" s="569"/>
      <c r="I615" s="569"/>
      <c r="K615" s="81"/>
    </row>
    <row r="616" spans="2:11" x14ac:dyDescent="0.25">
      <c r="B616" s="271"/>
      <c r="C616" s="271"/>
      <c r="D616" s="271"/>
      <c r="E616" s="271"/>
      <c r="F616" s="271"/>
      <c r="G616" s="569"/>
      <c r="H616" s="569"/>
      <c r="I616" s="569"/>
      <c r="K616" s="81"/>
    </row>
    <row r="617" spans="2:11" x14ac:dyDescent="0.25">
      <c r="B617" s="271"/>
      <c r="C617" s="271"/>
      <c r="D617" s="271"/>
      <c r="E617" s="271"/>
      <c r="F617" s="271"/>
      <c r="G617" s="569"/>
      <c r="H617" s="569"/>
      <c r="I617" s="569"/>
      <c r="K617" s="81"/>
    </row>
    <row r="618" spans="2:11" x14ac:dyDescent="0.25">
      <c r="B618" s="271"/>
      <c r="C618" s="271"/>
      <c r="D618" s="271"/>
      <c r="E618" s="271"/>
      <c r="F618" s="271"/>
      <c r="G618" s="569"/>
      <c r="H618" s="569"/>
      <c r="I618" s="569"/>
      <c r="K618" s="81"/>
    </row>
    <row r="619" spans="2:11" x14ac:dyDescent="0.25">
      <c r="B619" s="271"/>
      <c r="C619" s="271"/>
      <c r="D619" s="271"/>
      <c r="E619" s="271"/>
      <c r="F619" s="271"/>
      <c r="G619" s="569"/>
      <c r="H619" s="569"/>
      <c r="I619" s="569"/>
      <c r="K619" s="81"/>
    </row>
    <row r="620" spans="2:11" x14ac:dyDescent="0.25">
      <c r="B620" s="271"/>
      <c r="C620" s="271"/>
      <c r="D620" s="271"/>
      <c r="E620" s="271"/>
      <c r="F620" s="271"/>
      <c r="G620" s="569"/>
      <c r="H620" s="569"/>
      <c r="I620" s="569"/>
      <c r="K620" s="81"/>
    </row>
    <row r="621" spans="2:11" x14ac:dyDescent="0.25">
      <c r="B621" s="271"/>
      <c r="C621" s="271"/>
      <c r="D621" s="271"/>
      <c r="E621" s="271"/>
      <c r="F621" s="271"/>
      <c r="G621" s="569"/>
      <c r="H621" s="569"/>
      <c r="I621" s="569"/>
      <c r="K621" s="81"/>
    </row>
    <row r="622" spans="2:11" x14ac:dyDescent="0.25">
      <c r="B622" s="271"/>
      <c r="C622" s="271"/>
      <c r="D622" s="271"/>
      <c r="E622" s="271"/>
      <c r="F622" s="271"/>
      <c r="G622" s="569"/>
      <c r="H622" s="569"/>
      <c r="I622" s="569"/>
      <c r="K622" s="81"/>
    </row>
    <row r="623" spans="2:11" x14ac:dyDescent="0.25">
      <c r="B623" s="271"/>
      <c r="C623" s="271"/>
      <c r="D623" s="271"/>
      <c r="E623" s="271"/>
      <c r="F623" s="271"/>
      <c r="G623" s="569"/>
      <c r="H623" s="569"/>
      <c r="I623" s="569"/>
      <c r="K623" s="81"/>
    </row>
    <row r="624" spans="2:11" x14ac:dyDescent="0.25">
      <c r="B624" s="271"/>
      <c r="C624" s="271"/>
      <c r="D624" s="271"/>
      <c r="E624" s="271"/>
      <c r="F624" s="271"/>
      <c r="G624" s="569"/>
      <c r="H624" s="569"/>
      <c r="I624" s="569"/>
      <c r="K624" s="81"/>
    </row>
    <row r="625" spans="2:11" x14ac:dyDescent="0.25">
      <c r="B625" s="271"/>
      <c r="C625" s="271"/>
      <c r="D625" s="271"/>
      <c r="E625" s="271"/>
      <c r="F625" s="271"/>
      <c r="G625" s="569"/>
      <c r="H625" s="569"/>
      <c r="I625" s="569"/>
      <c r="K625" s="81"/>
    </row>
    <row r="626" spans="2:11" x14ac:dyDescent="0.25">
      <c r="B626" s="271"/>
      <c r="C626" s="271"/>
      <c r="D626" s="271"/>
      <c r="E626" s="271"/>
      <c r="F626" s="271"/>
      <c r="G626" s="569"/>
      <c r="H626" s="569"/>
      <c r="I626" s="569"/>
      <c r="K626" s="81"/>
    </row>
    <row r="627" spans="2:11" x14ac:dyDescent="0.25">
      <c r="B627" s="271"/>
      <c r="C627" s="271"/>
      <c r="D627" s="271"/>
      <c r="E627" s="271"/>
      <c r="F627" s="271"/>
      <c r="G627" s="569"/>
      <c r="H627" s="569"/>
      <c r="I627" s="569"/>
      <c r="K627" s="81"/>
    </row>
    <row r="628" spans="2:11" x14ac:dyDescent="0.25">
      <c r="B628" s="271"/>
      <c r="C628" s="271"/>
      <c r="D628" s="271"/>
      <c r="E628" s="271"/>
      <c r="F628" s="271"/>
      <c r="G628" s="569"/>
      <c r="H628" s="569"/>
      <c r="I628" s="569"/>
      <c r="K628" s="81"/>
    </row>
    <row r="629" spans="2:11" x14ac:dyDescent="0.25">
      <c r="B629" s="271"/>
      <c r="C629" s="271"/>
      <c r="D629" s="271"/>
      <c r="E629" s="271"/>
      <c r="F629" s="271"/>
      <c r="G629" s="569"/>
      <c r="H629" s="569"/>
      <c r="I629" s="569"/>
      <c r="K629" s="81"/>
    </row>
    <row r="630" spans="2:11" x14ac:dyDescent="0.25">
      <c r="B630" s="271"/>
      <c r="C630" s="271"/>
      <c r="D630" s="271"/>
      <c r="E630" s="271"/>
      <c r="F630" s="271"/>
      <c r="G630" s="569"/>
      <c r="H630" s="569"/>
      <c r="I630" s="569"/>
      <c r="K630" s="81"/>
    </row>
    <row r="631" spans="2:11" x14ac:dyDescent="0.25">
      <c r="B631" s="271"/>
      <c r="C631" s="271"/>
      <c r="D631" s="271"/>
      <c r="E631" s="271"/>
      <c r="F631" s="271"/>
      <c r="G631" s="569"/>
      <c r="H631" s="569"/>
      <c r="I631" s="569"/>
      <c r="K631" s="81"/>
    </row>
    <row r="632" spans="2:11" x14ac:dyDescent="0.25">
      <c r="B632" s="271"/>
      <c r="C632" s="271"/>
      <c r="D632" s="271"/>
      <c r="E632" s="271"/>
      <c r="F632" s="271"/>
      <c r="G632" s="569"/>
      <c r="H632" s="569"/>
      <c r="I632" s="569"/>
      <c r="K632" s="81"/>
    </row>
    <row r="633" spans="2:11" x14ac:dyDescent="0.25">
      <c r="B633" s="271"/>
      <c r="C633" s="271"/>
      <c r="D633" s="271"/>
      <c r="E633" s="271"/>
      <c r="F633" s="271"/>
      <c r="G633" s="569"/>
      <c r="H633" s="569"/>
      <c r="I633" s="569"/>
      <c r="K633" s="81"/>
    </row>
    <row r="634" spans="2:11" x14ac:dyDescent="0.25">
      <c r="B634" s="271"/>
      <c r="C634" s="271"/>
      <c r="D634" s="271"/>
      <c r="E634" s="271"/>
      <c r="F634" s="271"/>
      <c r="G634" s="569"/>
      <c r="H634" s="569"/>
      <c r="I634" s="569"/>
      <c r="K634" s="81"/>
    </row>
    <row r="635" spans="2:11" x14ac:dyDescent="0.25">
      <c r="B635" s="271"/>
      <c r="C635" s="271"/>
      <c r="D635" s="271"/>
      <c r="E635" s="271"/>
      <c r="F635" s="271"/>
      <c r="G635" s="569"/>
      <c r="H635" s="569"/>
      <c r="I635" s="569"/>
      <c r="K635" s="81"/>
    </row>
    <row r="636" spans="2:11" x14ac:dyDescent="0.25">
      <c r="B636" s="271"/>
      <c r="C636" s="271"/>
      <c r="D636" s="271"/>
      <c r="E636" s="271"/>
      <c r="F636" s="271"/>
      <c r="G636" s="569"/>
      <c r="H636" s="569"/>
      <c r="I636" s="569"/>
      <c r="K636" s="81"/>
    </row>
    <row r="637" spans="2:11" x14ac:dyDescent="0.25">
      <c r="B637" s="271"/>
      <c r="C637" s="271"/>
      <c r="D637" s="271"/>
      <c r="E637" s="271"/>
      <c r="F637" s="271"/>
      <c r="G637" s="569"/>
      <c r="H637" s="569"/>
      <c r="I637" s="569"/>
      <c r="K637" s="81"/>
    </row>
    <row r="638" spans="2:11" x14ac:dyDescent="0.25">
      <c r="B638" s="271"/>
      <c r="C638" s="271"/>
      <c r="D638" s="271"/>
      <c r="E638" s="271"/>
      <c r="F638" s="271"/>
      <c r="G638" s="569"/>
      <c r="H638" s="569"/>
      <c r="I638" s="569"/>
      <c r="K638" s="81"/>
    </row>
    <row r="639" spans="2:11" x14ac:dyDescent="0.25">
      <c r="B639" s="271"/>
      <c r="C639" s="271"/>
      <c r="D639" s="271"/>
      <c r="E639" s="271"/>
      <c r="F639" s="271"/>
      <c r="G639" s="569"/>
      <c r="H639" s="569"/>
      <c r="I639" s="569"/>
      <c r="K639" s="81"/>
    </row>
    <row r="640" spans="2:11" x14ac:dyDescent="0.25">
      <c r="B640" s="271"/>
      <c r="C640" s="271"/>
      <c r="D640" s="271"/>
      <c r="E640" s="271"/>
      <c r="F640" s="271"/>
      <c r="G640" s="569"/>
      <c r="H640" s="569"/>
      <c r="I640" s="569"/>
      <c r="K640" s="81"/>
    </row>
    <row r="641" spans="2:11" x14ac:dyDescent="0.25">
      <c r="B641" s="271"/>
      <c r="C641" s="271"/>
      <c r="D641" s="271"/>
      <c r="E641" s="271"/>
      <c r="F641" s="271"/>
      <c r="G641" s="569"/>
      <c r="H641" s="569"/>
      <c r="I641" s="569"/>
      <c r="K641" s="81"/>
    </row>
    <row r="642" spans="2:11" x14ac:dyDescent="0.25">
      <c r="B642" s="271"/>
      <c r="C642" s="271"/>
      <c r="D642" s="271"/>
      <c r="E642" s="271"/>
      <c r="F642" s="271"/>
      <c r="G642" s="569"/>
      <c r="H642" s="569"/>
      <c r="I642" s="569"/>
      <c r="K642" s="81"/>
    </row>
    <row r="643" spans="2:11" x14ac:dyDescent="0.25">
      <c r="B643" s="271"/>
      <c r="C643" s="271"/>
      <c r="D643" s="271"/>
      <c r="E643" s="271"/>
      <c r="F643" s="271"/>
      <c r="G643" s="569"/>
      <c r="H643" s="569"/>
      <c r="I643" s="569"/>
      <c r="K643" s="81"/>
    </row>
    <row r="644" spans="2:11" x14ac:dyDescent="0.25">
      <c r="B644" s="271"/>
      <c r="C644" s="271"/>
      <c r="D644" s="271"/>
      <c r="E644" s="271"/>
      <c r="F644" s="271"/>
      <c r="G644" s="569"/>
      <c r="H644" s="569"/>
      <c r="I644" s="569"/>
      <c r="K644" s="81"/>
    </row>
    <row r="645" spans="2:11" x14ac:dyDescent="0.25">
      <c r="B645" s="271"/>
      <c r="C645" s="271"/>
      <c r="D645" s="271"/>
      <c r="E645" s="271"/>
      <c r="F645" s="271"/>
      <c r="G645" s="569"/>
      <c r="H645" s="569"/>
      <c r="I645" s="569"/>
      <c r="K645" s="81"/>
    </row>
    <row r="646" spans="2:11" x14ac:dyDescent="0.25">
      <c r="B646" s="271"/>
      <c r="C646" s="271"/>
      <c r="D646" s="271"/>
      <c r="E646" s="271"/>
      <c r="F646" s="271"/>
      <c r="G646" s="569"/>
      <c r="H646" s="569"/>
      <c r="I646" s="569"/>
      <c r="K646" s="81"/>
    </row>
    <row r="647" spans="2:11" x14ac:dyDescent="0.25">
      <c r="B647" s="271"/>
      <c r="C647" s="271"/>
      <c r="D647" s="271"/>
      <c r="E647" s="271"/>
      <c r="F647" s="271"/>
      <c r="G647" s="569"/>
      <c r="H647" s="569"/>
      <c r="I647" s="569"/>
      <c r="K647" s="81"/>
    </row>
    <row r="648" spans="2:11" x14ac:dyDescent="0.25">
      <c r="B648" s="271"/>
      <c r="C648" s="271"/>
      <c r="D648" s="271"/>
      <c r="E648" s="271"/>
      <c r="F648" s="271"/>
      <c r="G648" s="569"/>
      <c r="H648" s="569"/>
      <c r="I648" s="569"/>
      <c r="K648" s="81"/>
    </row>
    <row r="649" spans="2:11" x14ac:dyDescent="0.25">
      <c r="B649" s="271"/>
      <c r="C649" s="271"/>
      <c r="D649" s="271"/>
      <c r="E649" s="271"/>
      <c r="F649" s="271"/>
      <c r="G649" s="569"/>
      <c r="H649" s="569"/>
      <c r="I649" s="569"/>
      <c r="K649" s="81"/>
    </row>
    <row r="650" spans="2:11" x14ac:dyDescent="0.25">
      <c r="B650" s="271"/>
      <c r="C650" s="271"/>
      <c r="D650" s="271"/>
      <c r="E650" s="271"/>
      <c r="F650" s="271"/>
      <c r="G650" s="569"/>
      <c r="H650" s="569"/>
      <c r="I650" s="569"/>
      <c r="K650" s="81"/>
    </row>
    <row r="651" spans="2:11" x14ac:dyDescent="0.25">
      <c r="B651" s="271"/>
      <c r="C651" s="271"/>
      <c r="D651" s="271"/>
      <c r="E651" s="271"/>
      <c r="F651" s="271"/>
      <c r="G651" s="569"/>
      <c r="H651" s="569"/>
      <c r="I651" s="569"/>
      <c r="K651" s="81"/>
    </row>
    <row r="652" spans="2:11" x14ac:dyDescent="0.25">
      <c r="B652" s="271"/>
      <c r="C652" s="271"/>
      <c r="D652" s="271"/>
      <c r="E652" s="271"/>
      <c r="F652" s="271"/>
      <c r="G652" s="569"/>
      <c r="H652" s="569"/>
      <c r="I652" s="569"/>
      <c r="K652" s="81"/>
    </row>
    <row r="653" spans="2:11" x14ac:dyDescent="0.25">
      <c r="B653" s="271"/>
      <c r="C653" s="271"/>
      <c r="D653" s="271"/>
      <c r="E653" s="271"/>
      <c r="F653" s="271"/>
      <c r="G653" s="569"/>
      <c r="H653" s="569"/>
      <c r="I653" s="569"/>
      <c r="K653" s="81"/>
    </row>
    <row r="654" spans="2:11" x14ac:dyDescent="0.25">
      <c r="B654" s="271"/>
      <c r="C654" s="271"/>
      <c r="D654" s="271"/>
      <c r="E654" s="271"/>
      <c r="F654" s="271"/>
      <c r="G654" s="569"/>
      <c r="H654" s="569"/>
      <c r="I654" s="569"/>
      <c r="K654" s="81"/>
    </row>
    <row r="655" spans="2:11" x14ac:dyDescent="0.25">
      <c r="B655" s="271"/>
      <c r="C655" s="271"/>
      <c r="D655" s="271"/>
      <c r="E655" s="271"/>
      <c r="F655" s="271"/>
      <c r="G655" s="569"/>
      <c r="H655" s="569"/>
      <c r="I655" s="569"/>
      <c r="K655" s="81"/>
    </row>
    <row r="656" spans="2:11" x14ac:dyDescent="0.25">
      <c r="B656" s="271"/>
      <c r="C656" s="271"/>
      <c r="D656" s="271"/>
      <c r="E656" s="271"/>
      <c r="F656" s="271"/>
      <c r="G656" s="569"/>
      <c r="H656" s="569"/>
      <c r="I656" s="569"/>
      <c r="K656" s="81"/>
    </row>
    <row r="657" spans="2:11" x14ac:dyDescent="0.25">
      <c r="B657" s="271"/>
      <c r="C657" s="271"/>
      <c r="D657" s="271"/>
      <c r="E657" s="271"/>
      <c r="F657" s="271"/>
      <c r="G657" s="569"/>
      <c r="H657" s="569"/>
      <c r="I657" s="569"/>
      <c r="K657" s="81"/>
    </row>
    <row r="658" spans="2:11" x14ac:dyDescent="0.25">
      <c r="B658" s="271"/>
      <c r="C658" s="271"/>
      <c r="D658" s="271"/>
      <c r="E658" s="271"/>
      <c r="F658" s="271"/>
      <c r="G658" s="569"/>
      <c r="H658" s="569"/>
      <c r="I658" s="569"/>
      <c r="K658" s="81"/>
    </row>
    <row r="659" spans="2:11" x14ac:dyDescent="0.25">
      <c r="B659" s="271"/>
      <c r="C659" s="271"/>
      <c r="D659" s="271"/>
      <c r="E659" s="271"/>
      <c r="F659" s="271"/>
      <c r="G659" s="569"/>
      <c r="H659" s="569"/>
      <c r="I659" s="569"/>
      <c r="K659" s="81"/>
    </row>
    <row r="660" spans="2:11" x14ac:dyDescent="0.25">
      <c r="B660" s="271"/>
      <c r="C660" s="271"/>
      <c r="D660" s="271"/>
      <c r="E660" s="271"/>
      <c r="F660" s="271"/>
      <c r="G660" s="569"/>
      <c r="H660" s="569"/>
      <c r="I660" s="569"/>
      <c r="K660" s="81"/>
    </row>
    <row r="661" spans="2:11" x14ac:dyDescent="0.25">
      <c r="B661" s="271"/>
      <c r="C661" s="271"/>
      <c r="D661" s="271"/>
      <c r="E661" s="271"/>
      <c r="F661" s="271"/>
      <c r="G661" s="569"/>
      <c r="H661" s="569"/>
      <c r="I661" s="569"/>
      <c r="K661" s="81"/>
    </row>
    <row r="662" spans="2:11" x14ac:dyDescent="0.25">
      <c r="B662" s="271"/>
      <c r="C662" s="271"/>
      <c r="D662" s="271"/>
      <c r="E662" s="271"/>
      <c r="F662" s="271"/>
      <c r="G662" s="569"/>
      <c r="H662" s="569"/>
      <c r="I662" s="569"/>
      <c r="K662" s="81"/>
    </row>
    <row r="663" spans="2:11" x14ac:dyDescent="0.25">
      <c r="B663" s="271"/>
      <c r="C663" s="271"/>
      <c r="D663" s="271"/>
      <c r="E663" s="271"/>
      <c r="F663" s="271"/>
      <c r="G663" s="569"/>
      <c r="H663" s="569"/>
      <c r="I663" s="569"/>
      <c r="K663" s="81"/>
    </row>
    <row r="664" spans="2:11" x14ac:dyDescent="0.25">
      <c r="B664" s="271"/>
      <c r="C664" s="271"/>
      <c r="D664" s="271"/>
      <c r="E664" s="271"/>
      <c r="F664" s="271"/>
      <c r="G664" s="569"/>
      <c r="H664" s="569"/>
      <c r="I664" s="569"/>
      <c r="K664" s="81"/>
    </row>
    <row r="665" spans="2:11" x14ac:dyDescent="0.25">
      <c r="B665" s="271"/>
      <c r="C665" s="271"/>
      <c r="D665" s="271"/>
      <c r="E665" s="271"/>
      <c r="F665" s="271"/>
      <c r="G665" s="569"/>
      <c r="H665" s="569"/>
      <c r="I665" s="569"/>
      <c r="K665" s="81"/>
    </row>
    <row r="666" spans="2:11" x14ac:dyDescent="0.25">
      <c r="B666" s="271"/>
      <c r="C666" s="271"/>
      <c r="D666" s="271"/>
      <c r="E666" s="271"/>
      <c r="F666" s="271"/>
      <c r="G666" s="569"/>
      <c r="H666" s="569"/>
      <c r="I666" s="569"/>
      <c r="K666" s="81"/>
    </row>
    <row r="667" spans="2:11" x14ac:dyDescent="0.25">
      <c r="B667" s="271"/>
      <c r="C667" s="271"/>
      <c r="D667" s="271"/>
      <c r="E667" s="271"/>
      <c r="F667" s="271"/>
      <c r="G667" s="569"/>
      <c r="H667" s="569"/>
      <c r="I667" s="569"/>
      <c r="K667" s="81"/>
    </row>
    <row r="668" spans="2:11" x14ac:dyDescent="0.25">
      <c r="B668" s="271"/>
      <c r="C668" s="271"/>
      <c r="D668" s="271"/>
      <c r="E668" s="271"/>
      <c r="F668" s="271"/>
      <c r="G668" s="569"/>
      <c r="H668" s="569"/>
      <c r="I668" s="569"/>
      <c r="K668" s="81"/>
    </row>
    <row r="669" spans="2:11" x14ac:dyDescent="0.25">
      <c r="B669" s="271"/>
      <c r="C669" s="271"/>
      <c r="D669" s="271"/>
      <c r="E669" s="271"/>
      <c r="F669" s="271"/>
      <c r="G669" s="569"/>
      <c r="H669" s="569"/>
      <c r="I669" s="569"/>
      <c r="K669" s="81"/>
    </row>
    <row r="670" spans="2:11" x14ac:dyDescent="0.25">
      <c r="B670" s="271"/>
      <c r="C670" s="271"/>
      <c r="D670" s="271"/>
      <c r="E670" s="271"/>
      <c r="F670" s="271"/>
      <c r="G670" s="569"/>
      <c r="H670" s="569"/>
      <c r="I670" s="569"/>
      <c r="K670" s="81"/>
    </row>
    <row r="671" spans="2:11" x14ac:dyDescent="0.25">
      <c r="B671" s="271"/>
      <c r="C671" s="271"/>
      <c r="D671" s="271"/>
      <c r="E671" s="271"/>
      <c r="F671" s="271"/>
      <c r="G671" s="569"/>
      <c r="H671" s="569"/>
      <c r="I671" s="569"/>
      <c r="K671" s="81"/>
    </row>
    <row r="672" spans="2:11" x14ac:dyDescent="0.25">
      <c r="B672" s="271"/>
      <c r="C672" s="271"/>
      <c r="D672" s="271"/>
      <c r="E672" s="271"/>
      <c r="F672" s="271"/>
      <c r="G672" s="569"/>
      <c r="H672" s="569"/>
      <c r="I672" s="569"/>
      <c r="K672" s="81"/>
    </row>
    <row r="673" spans="2:11" x14ac:dyDescent="0.25">
      <c r="B673" s="271"/>
      <c r="C673" s="271"/>
      <c r="D673" s="271"/>
      <c r="E673" s="271"/>
      <c r="F673" s="271"/>
      <c r="G673" s="569"/>
      <c r="H673" s="569"/>
      <c r="I673" s="569"/>
      <c r="K673" s="81"/>
    </row>
    <row r="674" spans="2:11" x14ac:dyDescent="0.25">
      <c r="B674" s="271"/>
      <c r="C674" s="271"/>
      <c r="D674" s="271"/>
      <c r="E674" s="271"/>
      <c r="F674" s="271"/>
      <c r="G674" s="569"/>
      <c r="H674" s="569"/>
      <c r="I674" s="569"/>
      <c r="K674" s="81"/>
    </row>
    <row r="675" spans="2:11" x14ac:dyDescent="0.25">
      <c r="B675" s="271"/>
      <c r="C675" s="271"/>
      <c r="D675" s="271"/>
      <c r="E675" s="271"/>
      <c r="F675" s="271"/>
      <c r="G675" s="569"/>
      <c r="H675" s="569"/>
      <c r="I675" s="569"/>
      <c r="K675" s="81"/>
    </row>
    <row r="676" spans="2:11" x14ac:dyDescent="0.25">
      <c r="B676" s="271"/>
      <c r="C676" s="271"/>
      <c r="D676" s="271"/>
      <c r="E676" s="271"/>
      <c r="F676" s="271"/>
      <c r="G676" s="569"/>
      <c r="H676" s="569"/>
      <c r="I676" s="569"/>
      <c r="K676" s="81"/>
    </row>
    <row r="677" spans="2:11" x14ac:dyDescent="0.25">
      <c r="B677" s="271"/>
      <c r="C677" s="271"/>
      <c r="D677" s="271"/>
      <c r="E677" s="271"/>
      <c r="F677" s="271"/>
      <c r="G677" s="569"/>
      <c r="H677" s="569"/>
      <c r="I677" s="569"/>
      <c r="K677" s="81"/>
    </row>
    <row r="678" spans="2:11" x14ac:dyDescent="0.25">
      <c r="B678" s="271"/>
      <c r="C678" s="271"/>
      <c r="D678" s="271"/>
      <c r="E678" s="271"/>
      <c r="F678" s="271"/>
      <c r="G678" s="569"/>
      <c r="H678" s="569"/>
      <c r="I678" s="569"/>
      <c r="K678" s="81"/>
    </row>
    <row r="679" spans="2:11" x14ac:dyDescent="0.25">
      <c r="B679" s="271"/>
      <c r="C679" s="271"/>
      <c r="D679" s="271"/>
      <c r="E679" s="271"/>
      <c r="F679" s="271"/>
      <c r="G679" s="569"/>
      <c r="H679" s="569"/>
      <c r="I679" s="569"/>
      <c r="K679" s="81"/>
    </row>
    <row r="680" spans="2:11" x14ac:dyDescent="0.25">
      <c r="B680" s="271"/>
      <c r="C680" s="271"/>
      <c r="D680" s="271"/>
      <c r="E680" s="271"/>
      <c r="F680" s="271"/>
      <c r="G680" s="569"/>
      <c r="H680" s="569"/>
      <c r="I680" s="569"/>
      <c r="K680" s="81"/>
    </row>
    <row r="681" spans="2:11" x14ac:dyDescent="0.25">
      <c r="B681" s="271"/>
      <c r="C681" s="271"/>
      <c r="D681" s="271"/>
      <c r="E681" s="271"/>
      <c r="F681" s="271"/>
      <c r="G681" s="569"/>
      <c r="H681" s="569"/>
      <c r="I681" s="569"/>
      <c r="K681" s="81"/>
    </row>
    <row r="682" spans="2:11" x14ac:dyDescent="0.25">
      <c r="B682" s="271"/>
      <c r="C682" s="271"/>
      <c r="D682" s="271"/>
      <c r="E682" s="271"/>
      <c r="F682" s="271"/>
      <c r="G682" s="569"/>
      <c r="H682" s="569"/>
      <c r="I682" s="569"/>
      <c r="K682" s="81"/>
    </row>
    <row r="683" spans="2:11" x14ac:dyDescent="0.25">
      <c r="B683" s="271"/>
      <c r="C683" s="271"/>
      <c r="D683" s="271"/>
      <c r="E683" s="271"/>
      <c r="F683" s="271"/>
      <c r="G683" s="569"/>
      <c r="H683" s="569"/>
      <c r="I683" s="569"/>
      <c r="K683" s="81"/>
    </row>
    <row r="684" spans="2:11" x14ac:dyDescent="0.25">
      <c r="B684" s="271"/>
      <c r="C684" s="271"/>
      <c r="D684" s="271"/>
      <c r="E684" s="271"/>
      <c r="F684" s="271"/>
      <c r="G684" s="569"/>
      <c r="H684" s="569"/>
      <c r="I684" s="569"/>
      <c r="K684" s="81"/>
    </row>
    <row r="685" spans="2:11" x14ac:dyDescent="0.25">
      <c r="B685" s="271"/>
      <c r="C685" s="271"/>
      <c r="D685" s="271"/>
      <c r="E685" s="271"/>
      <c r="F685" s="271"/>
      <c r="G685" s="569"/>
      <c r="H685" s="569"/>
      <c r="I685" s="569"/>
      <c r="K685" s="81"/>
    </row>
    <row r="686" spans="2:11" x14ac:dyDescent="0.25">
      <c r="B686" s="271"/>
      <c r="C686" s="271"/>
      <c r="D686" s="271"/>
      <c r="E686" s="271"/>
      <c r="F686" s="271"/>
      <c r="G686" s="569"/>
      <c r="H686" s="569"/>
      <c r="I686" s="569"/>
      <c r="K686" s="81"/>
    </row>
    <row r="687" spans="2:11" x14ac:dyDescent="0.25">
      <c r="B687" s="271"/>
      <c r="C687" s="271"/>
      <c r="D687" s="271"/>
      <c r="E687" s="271"/>
      <c r="F687" s="271"/>
      <c r="G687" s="569"/>
      <c r="H687" s="569"/>
      <c r="I687" s="569"/>
      <c r="K687" s="81"/>
    </row>
    <row r="688" spans="2:11" x14ac:dyDescent="0.25">
      <c r="B688" s="271"/>
      <c r="C688" s="271"/>
      <c r="D688" s="271"/>
      <c r="E688" s="271"/>
      <c r="F688" s="271"/>
      <c r="G688" s="569"/>
      <c r="H688" s="569"/>
      <c r="I688" s="569"/>
      <c r="K688" s="81"/>
    </row>
    <row r="689" spans="2:11" x14ac:dyDescent="0.25">
      <c r="B689" s="271"/>
      <c r="C689" s="271"/>
      <c r="D689" s="271"/>
      <c r="E689" s="271"/>
      <c r="F689" s="271"/>
      <c r="G689" s="569"/>
      <c r="H689" s="569"/>
      <c r="I689" s="569"/>
      <c r="K689" s="81"/>
    </row>
    <row r="690" spans="2:11" x14ac:dyDescent="0.25">
      <c r="B690" s="271"/>
      <c r="C690" s="271"/>
      <c r="D690" s="271"/>
      <c r="E690" s="271"/>
      <c r="F690" s="271"/>
      <c r="G690" s="569"/>
      <c r="H690" s="569"/>
      <c r="I690" s="569"/>
      <c r="K690" s="81"/>
    </row>
    <row r="691" spans="2:11" x14ac:dyDescent="0.25">
      <c r="B691" s="271"/>
      <c r="C691" s="271"/>
      <c r="D691" s="271"/>
      <c r="E691" s="271"/>
      <c r="F691" s="271"/>
      <c r="G691" s="569"/>
      <c r="H691" s="569"/>
      <c r="I691" s="569"/>
      <c r="K691" s="81"/>
    </row>
    <row r="692" spans="2:11" x14ac:dyDescent="0.25">
      <c r="B692" s="271"/>
      <c r="C692" s="271"/>
      <c r="D692" s="271"/>
      <c r="E692" s="271"/>
      <c r="F692" s="271"/>
      <c r="G692" s="569"/>
      <c r="H692" s="569"/>
      <c r="I692" s="569"/>
      <c r="K692" s="81"/>
    </row>
    <row r="693" spans="2:11" x14ac:dyDescent="0.25">
      <c r="B693" s="271"/>
      <c r="C693" s="271"/>
      <c r="D693" s="271"/>
      <c r="E693" s="271"/>
      <c r="F693" s="271"/>
      <c r="G693" s="569"/>
      <c r="H693" s="569"/>
      <c r="I693" s="569"/>
      <c r="K693" s="81"/>
    </row>
    <row r="694" spans="2:11" x14ac:dyDescent="0.25">
      <c r="B694" s="271"/>
      <c r="C694" s="271"/>
      <c r="D694" s="271"/>
      <c r="E694" s="271"/>
      <c r="F694" s="271"/>
      <c r="G694" s="569"/>
      <c r="H694" s="569"/>
      <c r="I694" s="569"/>
      <c r="K694" s="81"/>
    </row>
    <row r="695" spans="2:11" x14ac:dyDescent="0.25">
      <c r="B695" s="271"/>
      <c r="C695" s="271"/>
      <c r="D695" s="271"/>
      <c r="E695" s="271"/>
      <c r="F695" s="271"/>
      <c r="G695" s="569"/>
      <c r="H695" s="569"/>
      <c r="I695" s="569"/>
      <c r="K695" s="81"/>
    </row>
    <row r="696" spans="2:11" x14ac:dyDescent="0.25">
      <c r="B696" s="271"/>
      <c r="C696" s="271"/>
      <c r="D696" s="271"/>
      <c r="E696" s="271"/>
      <c r="F696" s="271"/>
      <c r="G696" s="569"/>
      <c r="H696" s="569"/>
      <c r="I696" s="569"/>
      <c r="K696" s="81"/>
    </row>
    <row r="697" spans="2:11" x14ac:dyDescent="0.25">
      <c r="B697" s="271"/>
      <c r="C697" s="271"/>
      <c r="D697" s="271"/>
      <c r="E697" s="271"/>
      <c r="F697" s="271"/>
      <c r="G697" s="569"/>
      <c r="H697" s="569"/>
      <c r="I697" s="569"/>
      <c r="K697" s="81"/>
    </row>
    <row r="698" spans="2:11" x14ac:dyDescent="0.25">
      <c r="B698" s="271"/>
      <c r="C698" s="271"/>
      <c r="D698" s="271"/>
      <c r="E698" s="271"/>
      <c r="F698" s="271"/>
      <c r="G698" s="569"/>
      <c r="H698" s="569"/>
      <c r="I698" s="569"/>
      <c r="K698" s="81"/>
    </row>
    <row r="699" spans="2:11" x14ac:dyDescent="0.25">
      <c r="B699" s="271"/>
      <c r="C699" s="271"/>
      <c r="D699" s="271"/>
      <c r="E699" s="271"/>
      <c r="F699" s="271"/>
      <c r="G699" s="569"/>
      <c r="H699" s="569"/>
      <c r="I699" s="569"/>
      <c r="K699" s="81"/>
    </row>
    <row r="700" spans="2:11" x14ac:dyDescent="0.25">
      <c r="B700" s="271"/>
      <c r="C700" s="271"/>
      <c r="D700" s="271"/>
      <c r="E700" s="271"/>
      <c r="F700" s="271"/>
      <c r="G700" s="569"/>
      <c r="H700" s="569"/>
      <c r="I700" s="569"/>
      <c r="K700" s="81"/>
    </row>
    <row r="701" spans="2:11" x14ac:dyDescent="0.25">
      <c r="B701" s="271"/>
      <c r="C701" s="271"/>
      <c r="D701" s="271"/>
      <c r="E701" s="271"/>
      <c r="F701" s="271"/>
      <c r="G701" s="569"/>
      <c r="H701" s="569"/>
      <c r="I701" s="569"/>
      <c r="K701" s="81"/>
    </row>
    <row r="702" spans="2:11" x14ac:dyDescent="0.25">
      <c r="B702" s="271"/>
      <c r="C702" s="271"/>
      <c r="D702" s="271"/>
      <c r="E702" s="271"/>
      <c r="F702" s="271"/>
      <c r="G702" s="569"/>
      <c r="H702" s="569"/>
      <c r="I702" s="569"/>
      <c r="K702" s="81"/>
    </row>
    <row r="703" spans="2:11" x14ac:dyDescent="0.25">
      <c r="B703" s="271"/>
      <c r="C703" s="271"/>
      <c r="D703" s="271"/>
      <c r="E703" s="271"/>
      <c r="F703" s="271"/>
      <c r="G703" s="569"/>
      <c r="H703" s="569"/>
      <c r="I703" s="569"/>
      <c r="K703" s="81"/>
    </row>
    <row r="704" spans="2:11" x14ac:dyDescent="0.25">
      <c r="B704" s="271"/>
      <c r="C704" s="271"/>
      <c r="D704" s="271"/>
      <c r="E704" s="271"/>
      <c r="F704" s="271"/>
      <c r="G704" s="569"/>
      <c r="H704" s="569"/>
      <c r="I704" s="569"/>
      <c r="K704" s="81"/>
    </row>
    <row r="705" spans="2:11" x14ac:dyDescent="0.25">
      <c r="B705" s="271"/>
      <c r="C705" s="271"/>
      <c r="D705" s="271"/>
      <c r="E705" s="271"/>
      <c r="F705" s="271"/>
      <c r="G705" s="569"/>
      <c r="H705" s="569"/>
      <c r="I705" s="569"/>
      <c r="K705" s="81"/>
    </row>
    <row r="706" spans="2:11" x14ac:dyDescent="0.25">
      <c r="B706" s="271"/>
      <c r="C706" s="271"/>
      <c r="D706" s="271"/>
      <c r="E706" s="271"/>
      <c r="F706" s="271"/>
      <c r="G706" s="569"/>
      <c r="H706" s="569"/>
      <c r="I706" s="569"/>
      <c r="K706" s="81"/>
    </row>
    <row r="707" spans="2:11" x14ac:dyDescent="0.25">
      <c r="B707" s="271"/>
      <c r="C707" s="271"/>
      <c r="D707" s="271"/>
      <c r="E707" s="271"/>
      <c r="F707" s="271"/>
      <c r="G707" s="569"/>
      <c r="H707" s="569"/>
      <c r="I707" s="569"/>
      <c r="K707" s="81"/>
    </row>
    <row r="708" spans="2:11" x14ac:dyDescent="0.25">
      <c r="B708" s="271"/>
      <c r="C708" s="271"/>
      <c r="D708" s="271"/>
      <c r="E708" s="271"/>
      <c r="F708" s="271"/>
      <c r="G708" s="569"/>
      <c r="H708" s="569"/>
      <c r="I708" s="569"/>
      <c r="K708" s="81"/>
    </row>
    <row r="709" spans="2:11" x14ac:dyDescent="0.25">
      <c r="B709" s="271"/>
      <c r="C709" s="271"/>
      <c r="D709" s="271"/>
      <c r="E709" s="271"/>
      <c r="F709" s="271"/>
      <c r="G709" s="569"/>
      <c r="H709" s="569"/>
      <c r="I709" s="569"/>
      <c r="K709" s="81"/>
    </row>
    <row r="710" spans="2:11" x14ac:dyDescent="0.25">
      <c r="B710" s="271"/>
      <c r="C710" s="271"/>
      <c r="D710" s="271"/>
      <c r="E710" s="271"/>
      <c r="F710" s="271"/>
      <c r="G710" s="569"/>
      <c r="H710" s="569"/>
      <c r="I710" s="569"/>
      <c r="K710" s="81"/>
    </row>
    <row r="711" spans="2:11" x14ac:dyDescent="0.25">
      <c r="B711" s="271"/>
      <c r="C711" s="271"/>
      <c r="D711" s="271"/>
      <c r="E711" s="271"/>
      <c r="F711" s="271"/>
      <c r="G711" s="569"/>
      <c r="H711" s="569"/>
      <c r="I711" s="569"/>
      <c r="K711" s="81"/>
    </row>
    <row r="712" spans="2:11" x14ac:dyDescent="0.25">
      <c r="B712" s="271"/>
      <c r="C712" s="271"/>
      <c r="D712" s="271"/>
      <c r="E712" s="271"/>
      <c r="F712" s="271"/>
      <c r="G712" s="569"/>
      <c r="H712" s="569"/>
      <c r="I712" s="569"/>
      <c r="K712" s="81"/>
    </row>
    <row r="713" spans="2:11" x14ac:dyDescent="0.25">
      <c r="B713" s="271"/>
      <c r="C713" s="271"/>
      <c r="D713" s="271"/>
      <c r="E713" s="271"/>
      <c r="F713" s="271"/>
      <c r="G713" s="569"/>
      <c r="H713" s="569"/>
      <c r="I713" s="569"/>
      <c r="K713" s="81"/>
    </row>
    <row r="714" spans="2:11" x14ac:dyDescent="0.25">
      <c r="B714" s="271"/>
      <c r="C714" s="271"/>
      <c r="D714" s="271"/>
      <c r="E714" s="271"/>
      <c r="F714" s="271"/>
      <c r="G714" s="569"/>
      <c r="H714" s="569"/>
      <c r="I714" s="569"/>
      <c r="K714" s="81"/>
    </row>
    <row r="715" spans="2:11" x14ac:dyDescent="0.25">
      <c r="B715" s="271"/>
      <c r="C715" s="271"/>
      <c r="D715" s="271"/>
      <c r="E715" s="271"/>
      <c r="F715" s="271"/>
      <c r="G715" s="569"/>
      <c r="H715" s="569"/>
      <c r="I715" s="569"/>
      <c r="K715" s="81"/>
    </row>
    <row r="716" spans="2:11" x14ac:dyDescent="0.25">
      <c r="B716" s="271"/>
      <c r="C716" s="271"/>
      <c r="D716" s="271"/>
      <c r="E716" s="271"/>
      <c r="F716" s="271"/>
      <c r="G716" s="569"/>
      <c r="H716" s="569"/>
      <c r="I716" s="569"/>
      <c r="K716" s="81"/>
    </row>
    <row r="717" spans="2:11" x14ac:dyDescent="0.25">
      <c r="B717" s="271"/>
      <c r="C717" s="271"/>
      <c r="D717" s="271"/>
      <c r="E717" s="271"/>
      <c r="F717" s="271"/>
      <c r="G717" s="569"/>
      <c r="H717" s="569"/>
      <c r="I717" s="569"/>
      <c r="K717" s="81"/>
    </row>
    <row r="718" spans="2:11" x14ac:dyDescent="0.25">
      <c r="B718" s="271"/>
      <c r="C718" s="271"/>
      <c r="D718" s="271"/>
      <c r="E718" s="271"/>
      <c r="F718" s="271"/>
      <c r="G718" s="569"/>
      <c r="H718" s="569"/>
      <c r="I718" s="569"/>
      <c r="K718" s="81"/>
    </row>
    <row r="719" spans="2:11" x14ac:dyDescent="0.25">
      <c r="B719" s="271"/>
      <c r="C719" s="271"/>
      <c r="D719" s="271"/>
      <c r="E719" s="271"/>
      <c r="F719" s="271"/>
      <c r="G719" s="569"/>
      <c r="H719" s="569"/>
      <c r="I719" s="569"/>
      <c r="K719" s="81"/>
    </row>
    <row r="720" spans="2:11" x14ac:dyDescent="0.25">
      <c r="B720" s="271"/>
      <c r="C720" s="271"/>
      <c r="D720" s="271"/>
      <c r="E720" s="271"/>
      <c r="F720" s="271"/>
      <c r="G720" s="569"/>
      <c r="H720" s="569"/>
      <c r="I720" s="569"/>
      <c r="K720" s="81"/>
    </row>
    <row r="721" spans="2:11" x14ac:dyDescent="0.25">
      <c r="B721" s="271"/>
      <c r="C721" s="271"/>
      <c r="D721" s="271"/>
      <c r="E721" s="271"/>
      <c r="F721" s="271"/>
      <c r="G721" s="569"/>
      <c r="H721" s="569"/>
      <c r="I721" s="569"/>
      <c r="K721" s="81"/>
    </row>
    <row r="722" spans="2:11" x14ac:dyDescent="0.25">
      <c r="B722" s="271"/>
      <c r="C722" s="271"/>
      <c r="D722" s="271"/>
      <c r="E722" s="271"/>
      <c r="F722" s="271"/>
      <c r="G722" s="569"/>
      <c r="H722" s="569"/>
      <c r="I722" s="569"/>
      <c r="K722" s="81"/>
    </row>
    <row r="723" spans="2:11" x14ac:dyDescent="0.25">
      <c r="B723" s="271"/>
      <c r="C723" s="271"/>
      <c r="D723" s="271"/>
      <c r="E723" s="271"/>
      <c r="F723" s="271"/>
      <c r="G723" s="569"/>
      <c r="H723" s="569"/>
      <c r="I723" s="569"/>
      <c r="K723" s="81"/>
    </row>
    <row r="724" spans="2:11" x14ac:dyDescent="0.25">
      <c r="B724" s="271"/>
      <c r="C724" s="271"/>
      <c r="D724" s="271"/>
      <c r="E724" s="271"/>
      <c r="F724" s="271"/>
      <c r="G724" s="569"/>
      <c r="H724" s="569"/>
      <c r="I724" s="569"/>
      <c r="K724" s="81"/>
    </row>
    <row r="725" spans="2:11" x14ac:dyDescent="0.25">
      <c r="B725" s="271"/>
      <c r="C725" s="271"/>
      <c r="D725" s="271"/>
      <c r="E725" s="271"/>
      <c r="F725" s="271"/>
      <c r="G725" s="569"/>
      <c r="H725" s="569"/>
      <c r="I725" s="569"/>
      <c r="K725" s="81"/>
    </row>
    <row r="726" spans="2:11" x14ac:dyDescent="0.25">
      <c r="B726" s="271"/>
      <c r="C726" s="271"/>
      <c r="D726" s="271"/>
      <c r="E726" s="271"/>
      <c r="F726" s="271"/>
      <c r="G726" s="569"/>
      <c r="H726" s="569"/>
      <c r="I726" s="569"/>
      <c r="K726" s="81"/>
    </row>
    <row r="727" spans="2:11" x14ac:dyDescent="0.25">
      <c r="B727" s="271"/>
      <c r="C727" s="271"/>
      <c r="D727" s="271"/>
      <c r="E727" s="271"/>
      <c r="F727" s="271"/>
      <c r="G727" s="569"/>
      <c r="H727" s="569"/>
      <c r="I727" s="569"/>
      <c r="K727" s="81"/>
    </row>
    <row r="728" spans="2:11" x14ac:dyDescent="0.25">
      <c r="B728" s="271"/>
      <c r="C728" s="271"/>
      <c r="D728" s="271"/>
      <c r="E728" s="271"/>
      <c r="F728" s="271"/>
      <c r="G728" s="569"/>
      <c r="H728" s="569"/>
      <c r="I728" s="569"/>
      <c r="K728" s="81"/>
    </row>
    <row r="729" spans="2:11" x14ac:dyDescent="0.25">
      <c r="B729" s="271"/>
      <c r="C729" s="271"/>
      <c r="D729" s="271"/>
      <c r="E729" s="271"/>
      <c r="F729" s="271"/>
      <c r="G729" s="569"/>
      <c r="H729" s="569"/>
      <c r="I729" s="569"/>
      <c r="K729" s="81"/>
    </row>
    <row r="730" spans="2:11" x14ac:dyDescent="0.25">
      <c r="B730" s="271"/>
      <c r="C730" s="271"/>
      <c r="D730" s="271"/>
      <c r="E730" s="271"/>
      <c r="F730" s="271"/>
      <c r="G730" s="569"/>
      <c r="H730" s="569"/>
      <c r="I730" s="569"/>
      <c r="K730" s="81"/>
    </row>
    <row r="731" spans="2:11" x14ac:dyDescent="0.25">
      <c r="B731" s="271"/>
      <c r="C731" s="271"/>
      <c r="D731" s="271"/>
      <c r="E731" s="271"/>
      <c r="F731" s="271"/>
      <c r="G731" s="569"/>
      <c r="H731" s="569"/>
      <c r="I731" s="569"/>
      <c r="K731" s="81"/>
    </row>
    <row r="732" spans="2:11" x14ac:dyDescent="0.25">
      <c r="B732" s="271"/>
      <c r="C732" s="271"/>
      <c r="D732" s="271"/>
      <c r="E732" s="271"/>
      <c r="F732" s="271"/>
      <c r="G732" s="569"/>
      <c r="H732" s="569"/>
      <c r="I732" s="569"/>
      <c r="K732" s="81"/>
    </row>
    <row r="733" spans="2:11" x14ac:dyDescent="0.25">
      <c r="B733" s="271"/>
      <c r="C733" s="271"/>
      <c r="D733" s="271"/>
      <c r="E733" s="271"/>
      <c r="F733" s="271"/>
      <c r="G733" s="569"/>
      <c r="H733" s="569"/>
      <c r="I733" s="569"/>
      <c r="K733" s="81"/>
    </row>
    <row r="734" spans="2:11" x14ac:dyDescent="0.25">
      <c r="B734" s="271"/>
      <c r="C734" s="271"/>
      <c r="D734" s="271"/>
      <c r="E734" s="271"/>
      <c r="F734" s="271"/>
      <c r="G734" s="569"/>
      <c r="H734" s="569"/>
      <c r="I734" s="569"/>
      <c r="K734" s="81"/>
    </row>
    <row r="735" spans="2:11" x14ac:dyDescent="0.25">
      <c r="B735" s="271"/>
      <c r="C735" s="271"/>
      <c r="D735" s="271"/>
      <c r="E735" s="271"/>
      <c r="F735" s="271"/>
      <c r="G735" s="569"/>
      <c r="H735" s="569"/>
      <c r="I735" s="569"/>
      <c r="K735" s="81"/>
    </row>
    <row r="736" spans="2:11" x14ac:dyDescent="0.25">
      <c r="B736" s="271"/>
      <c r="C736" s="271"/>
      <c r="D736" s="271"/>
      <c r="E736" s="271"/>
      <c r="F736" s="271"/>
      <c r="G736" s="569"/>
      <c r="H736" s="569"/>
      <c r="I736" s="569"/>
      <c r="K736" s="81"/>
    </row>
    <row r="737" spans="2:11" x14ac:dyDescent="0.25">
      <c r="B737" s="271"/>
      <c r="C737" s="271"/>
      <c r="D737" s="271"/>
      <c r="E737" s="271"/>
      <c r="F737" s="271"/>
      <c r="G737" s="569"/>
      <c r="H737" s="569"/>
      <c r="I737" s="569"/>
      <c r="K737" s="81"/>
    </row>
    <row r="738" spans="2:11" x14ac:dyDescent="0.25">
      <c r="B738" s="271"/>
      <c r="C738" s="271"/>
      <c r="D738" s="271"/>
      <c r="E738" s="271"/>
      <c r="F738" s="271"/>
      <c r="G738" s="569"/>
      <c r="H738" s="569"/>
      <c r="I738" s="569"/>
      <c r="K738" s="81"/>
    </row>
    <row r="739" spans="2:11" x14ac:dyDescent="0.25">
      <c r="B739" s="271"/>
      <c r="C739" s="271"/>
      <c r="D739" s="271"/>
      <c r="E739" s="271"/>
      <c r="F739" s="271"/>
      <c r="G739" s="569"/>
      <c r="H739" s="569"/>
      <c r="I739" s="569"/>
      <c r="K739" s="81"/>
    </row>
    <row r="740" spans="2:11" x14ac:dyDescent="0.25">
      <c r="B740" s="271"/>
      <c r="C740" s="271"/>
      <c r="D740" s="271"/>
      <c r="E740" s="271"/>
      <c r="F740" s="271"/>
      <c r="G740" s="569"/>
      <c r="H740" s="569"/>
      <c r="I740" s="569"/>
      <c r="K740" s="81"/>
    </row>
    <row r="741" spans="2:11" x14ac:dyDescent="0.25">
      <c r="B741" s="271"/>
      <c r="C741" s="271"/>
      <c r="D741" s="271"/>
      <c r="E741" s="271"/>
      <c r="F741" s="271"/>
      <c r="G741" s="569"/>
      <c r="H741" s="569"/>
      <c r="I741" s="569"/>
      <c r="K741" s="81"/>
    </row>
    <row r="742" spans="2:11" x14ac:dyDescent="0.25">
      <c r="B742" s="271"/>
      <c r="C742" s="271"/>
      <c r="D742" s="271"/>
      <c r="E742" s="271"/>
      <c r="F742" s="271"/>
      <c r="G742" s="569"/>
      <c r="H742" s="569"/>
      <c r="I742" s="569"/>
      <c r="K742" s="81"/>
    </row>
    <row r="743" spans="2:11" x14ac:dyDescent="0.25">
      <c r="B743" s="271"/>
      <c r="C743" s="271"/>
      <c r="D743" s="271"/>
      <c r="E743" s="271"/>
      <c r="F743" s="271"/>
      <c r="G743" s="569"/>
      <c r="H743" s="569"/>
      <c r="I743" s="569"/>
      <c r="K743" s="81"/>
    </row>
    <row r="744" spans="2:11" x14ac:dyDescent="0.25">
      <c r="B744" s="271"/>
      <c r="C744" s="271"/>
      <c r="D744" s="271"/>
      <c r="E744" s="271"/>
      <c r="F744" s="271"/>
      <c r="G744" s="569"/>
      <c r="H744" s="569"/>
      <c r="I744" s="569"/>
      <c r="K744" s="81"/>
    </row>
    <row r="745" spans="2:11" x14ac:dyDescent="0.25">
      <c r="B745" s="271"/>
      <c r="C745" s="271"/>
      <c r="D745" s="271"/>
      <c r="E745" s="271"/>
      <c r="F745" s="271"/>
      <c r="G745" s="569"/>
      <c r="H745" s="569"/>
      <c r="I745" s="569"/>
      <c r="K745" s="81"/>
    </row>
    <row r="746" spans="2:11" x14ac:dyDescent="0.25">
      <c r="B746" s="271"/>
      <c r="C746" s="271"/>
      <c r="D746" s="271"/>
      <c r="E746" s="271"/>
      <c r="F746" s="271"/>
      <c r="G746" s="569"/>
      <c r="H746" s="569"/>
      <c r="I746" s="569"/>
      <c r="K746" s="81"/>
    </row>
    <row r="747" spans="2:11" x14ac:dyDescent="0.25">
      <c r="B747" s="271"/>
      <c r="C747" s="271"/>
      <c r="D747" s="271"/>
      <c r="E747" s="271"/>
      <c r="F747" s="271"/>
      <c r="G747" s="569"/>
      <c r="H747" s="569"/>
      <c r="I747" s="569"/>
      <c r="K747" s="81"/>
    </row>
    <row r="748" spans="2:11" x14ac:dyDescent="0.25">
      <c r="B748" s="271"/>
      <c r="C748" s="271"/>
      <c r="D748" s="271"/>
      <c r="E748" s="271"/>
      <c r="F748" s="271"/>
      <c r="G748" s="569"/>
      <c r="H748" s="569"/>
      <c r="I748" s="569"/>
      <c r="K748" s="81"/>
    </row>
    <row r="749" spans="2:11" x14ac:dyDescent="0.25">
      <c r="B749" s="271"/>
      <c r="C749" s="271"/>
      <c r="D749" s="271"/>
      <c r="E749" s="271"/>
      <c r="F749" s="271"/>
      <c r="G749" s="569"/>
      <c r="H749" s="569"/>
      <c r="I749" s="569"/>
      <c r="K749" s="81"/>
    </row>
    <row r="750" spans="2:11" x14ac:dyDescent="0.25">
      <c r="B750" s="271"/>
      <c r="C750" s="271"/>
      <c r="D750" s="271"/>
      <c r="E750" s="271"/>
      <c r="F750" s="271"/>
      <c r="G750" s="569"/>
      <c r="H750" s="569"/>
      <c r="I750" s="569"/>
      <c r="K750" s="81"/>
    </row>
    <row r="751" spans="2:11" x14ac:dyDescent="0.25">
      <c r="B751" s="271"/>
      <c r="C751" s="271"/>
      <c r="D751" s="271"/>
      <c r="E751" s="271"/>
      <c r="F751" s="271"/>
      <c r="G751" s="569"/>
      <c r="H751" s="569"/>
      <c r="I751" s="569"/>
      <c r="K751" s="81"/>
    </row>
    <row r="752" spans="2:11" x14ac:dyDescent="0.25">
      <c r="B752" s="271"/>
      <c r="C752" s="271"/>
      <c r="D752" s="271"/>
      <c r="E752" s="271"/>
      <c r="F752" s="271"/>
      <c r="G752" s="569"/>
      <c r="H752" s="569"/>
      <c r="I752" s="569"/>
      <c r="K752" s="81"/>
    </row>
    <row r="753" spans="2:11" x14ac:dyDescent="0.25">
      <c r="B753" s="271"/>
      <c r="C753" s="271"/>
      <c r="D753" s="271"/>
      <c r="E753" s="271"/>
      <c r="F753" s="271"/>
      <c r="G753" s="569"/>
      <c r="H753" s="569"/>
      <c r="I753" s="569"/>
      <c r="K753" s="81"/>
    </row>
    <row r="754" spans="2:11" x14ac:dyDescent="0.25">
      <c r="B754" s="271"/>
      <c r="C754" s="271"/>
      <c r="D754" s="271"/>
      <c r="E754" s="271"/>
      <c r="F754" s="271"/>
      <c r="G754" s="569"/>
      <c r="H754" s="569"/>
      <c r="I754" s="569"/>
      <c r="K754" s="81"/>
    </row>
    <row r="755" spans="2:11" x14ac:dyDescent="0.25">
      <c r="B755" s="271"/>
      <c r="C755" s="271"/>
      <c r="D755" s="271"/>
      <c r="E755" s="271"/>
      <c r="F755" s="271"/>
      <c r="G755" s="569"/>
      <c r="H755" s="569"/>
      <c r="I755" s="569"/>
      <c r="K755" s="81"/>
    </row>
    <row r="756" spans="2:11" x14ac:dyDescent="0.25">
      <c r="B756" s="271"/>
      <c r="C756" s="271"/>
      <c r="D756" s="271"/>
      <c r="E756" s="271"/>
      <c r="F756" s="271"/>
      <c r="G756" s="569"/>
      <c r="H756" s="569"/>
      <c r="I756" s="569"/>
      <c r="K756" s="81"/>
    </row>
    <row r="757" spans="2:11" x14ac:dyDescent="0.25">
      <c r="B757" s="271"/>
      <c r="C757" s="271"/>
      <c r="D757" s="271"/>
      <c r="E757" s="271"/>
      <c r="F757" s="271"/>
      <c r="G757" s="569"/>
      <c r="H757" s="569"/>
      <c r="I757" s="569"/>
      <c r="K757" s="81"/>
    </row>
    <row r="758" spans="2:11" x14ac:dyDescent="0.25">
      <c r="B758" s="271"/>
      <c r="C758" s="271"/>
      <c r="D758" s="271"/>
      <c r="E758" s="271"/>
      <c r="F758" s="271"/>
      <c r="G758" s="569"/>
      <c r="H758" s="569"/>
      <c r="I758" s="569"/>
      <c r="K758" s="81"/>
    </row>
    <row r="759" spans="2:11" x14ac:dyDescent="0.25">
      <c r="B759" s="271"/>
      <c r="C759" s="271"/>
      <c r="D759" s="271"/>
      <c r="E759" s="271"/>
      <c r="F759" s="271"/>
      <c r="G759" s="569"/>
      <c r="H759" s="569"/>
      <c r="I759" s="569"/>
      <c r="K759" s="81"/>
    </row>
    <row r="760" spans="2:11" x14ac:dyDescent="0.25">
      <c r="B760" s="271"/>
      <c r="C760" s="271"/>
      <c r="D760" s="271"/>
      <c r="E760" s="271"/>
      <c r="F760" s="271"/>
      <c r="G760" s="569"/>
      <c r="H760" s="569"/>
      <c r="I760" s="569"/>
      <c r="K760" s="81"/>
    </row>
    <row r="761" spans="2:11" x14ac:dyDescent="0.25">
      <c r="B761" s="271"/>
      <c r="C761" s="271"/>
      <c r="D761" s="271"/>
      <c r="E761" s="271"/>
      <c r="F761" s="271"/>
      <c r="G761" s="569"/>
      <c r="H761" s="569"/>
      <c r="I761" s="569"/>
      <c r="K761" s="81"/>
    </row>
    <row r="762" spans="2:11" x14ac:dyDescent="0.25">
      <c r="B762" s="271"/>
      <c r="C762" s="271"/>
      <c r="D762" s="271"/>
      <c r="E762" s="271"/>
      <c r="F762" s="271"/>
      <c r="G762" s="569"/>
      <c r="H762" s="569"/>
      <c r="I762" s="569"/>
      <c r="K762" s="81"/>
    </row>
    <row r="763" spans="2:11" x14ac:dyDescent="0.25">
      <c r="B763" s="271"/>
      <c r="C763" s="271"/>
      <c r="D763" s="271"/>
      <c r="E763" s="271"/>
      <c r="F763" s="271"/>
      <c r="G763" s="569"/>
      <c r="H763" s="569"/>
      <c r="I763" s="569"/>
      <c r="K763" s="81"/>
    </row>
    <row r="764" spans="2:11" x14ac:dyDescent="0.25">
      <c r="B764" s="271"/>
      <c r="C764" s="271"/>
      <c r="D764" s="271"/>
      <c r="E764" s="271"/>
      <c r="F764" s="271"/>
      <c r="G764" s="569"/>
      <c r="H764" s="569"/>
      <c r="I764" s="569"/>
      <c r="K764" s="81"/>
    </row>
    <row r="765" spans="2:11" x14ac:dyDescent="0.25">
      <c r="B765" s="271"/>
      <c r="C765" s="271"/>
      <c r="D765" s="271"/>
      <c r="E765" s="271"/>
      <c r="F765" s="271"/>
      <c r="G765" s="569"/>
      <c r="H765" s="569"/>
      <c r="I765" s="569"/>
      <c r="K765" s="81"/>
    </row>
    <row r="766" spans="2:11" x14ac:dyDescent="0.25">
      <c r="B766" s="271"/>
      <c r="C766" s="271"/>
      <c r="D766" s="271"/>
      <c r="E766" s="271"/>
      <c r="F766" s="271"/>
      <c r="G766" s="569"/>
      <c r="H766" s="569"/>
      <c r="I766" s="569"/>
      <c r="K766" s="81"/>
    </row>
    <row r="767" spans="2:11" x14ac:dyDescent="0.25">
      <c r="B767" s="271"/>
      <c r="C767" s="271"/>
      <c r="D767" s="271"/>
      <c r="E767" s="271"/>
      <c r="F767" s="271"/>
      <c r="G767" s="569"/>
      <c r="H767" s="569"/>
      <c r="I767" s="569"/>
      <c r="K767" s="81"/>
    </row>
    <row r="768" spans="2:11" x14ac:dyDescent="0.25">
      <c r="B768" s="271"/>
      <c r="C768" s="271"/>
      <c r="D768" s="271"/>
      <c r="E768" s="271"/>
      <c r="F768" s="271"/>
      <c r="G768" s="569"/>
      <c r="H768" s="569"/>
      <c r="I768" s="569"/>
      <c r="K768" s="81"/>
    </row>
    <row r="769" spans="2:11" x14ac:dyDescent="0.25">
      <c r="B769" s="271"/>
      <c r="C769" s="271"/>
      <c r="D769" s="271"/>
      <c r="E769" s="271"/>
      <c r="F769" s="271"/>
      <c r="G769" s="569"/>
      <c r="H769" s="569"/>
      <c r="I769" s="569"/>
      <c r="K769" s="81"/>
    </row>
    <row r="770" spans="2:11" x14ac:dyDescent="0.25">
      <c r="B770" s="271"/>
      <c r="C770" s="271"/>
      <c r="D770" s="271"/>
      <c r="E770" s="271"/>
      <c r="F770" s="271"/>
      <c r="G770" s="569"/>
      <c r="H770" s="569"/>
      <c r="I770" s="569"/>
      <c r="K770" s="81"/>
    </row>
    <row r="771" spans="2:11" x14ac:dyDescent="0.25">
      <c r="B771" s="271"/>
      <c r="C771" s="271"/>
      <c r="D771" s="271"/>
      <c r="E771" s="271"/>
      <c r="F771" s="271"/>
      <c r="G771" s="569"/>
      <c r="H771" s="569"/>
      <c r="I771" s="569"/>
      <c r="K771" s="81"/>
    </row>
    <row r="772" spans="2:11" x14ac:dyDescent="0.25">
      <c r="B772" s="271"/>
      <c r="C772" s="271"/>
      <c r="D772" s="271"/>
      <c r="E772" s="271"/>
      <c r="F772" s="271"/>
      <c r="G772" s="569"/>
      <c r="H772" s="569"/>
      <c r="I772" s="569"/>
      <c r="K772" s="81"/>
    </row>
    <row r="773" spans="2:11" x14ac:dyDescent="0.25">
      <c r="B773" s="271"/>
      <c r="C773" s="271"/>
      <c r="D773" s="271"/>
      <c r="E773" s="271"/>
      <c r="F773" s="271"/>
      <c r="G773" s="569"/>
      <c r="H773" s="569"/>
      <c r="I773" s="569"/>
      <c r="K773" s="81"/>
    </row>
    <row r="774" spans="2:11" x14ac:dyDescent="0.25">
      <c r="B774" s="271"/>
      <c r="C774" s="271"/>
      <c r="D774" s="271"/>
      <c r="E774" s="271"/>
      <c r="F774" s="271"/>
      <c r="G774" s="569"/>
      <c r="H774" s="569"/>
      <c r="I774" s="569"/>
      <c r="K774" s="81"/>
    </row>
    <row r="775" spans="2:11" x14ac:dyDescent="0.25">
      <c r="B775" s="271"/>
      <c r="C775" s="271"/>
      <c r="D775" s="271"/>
      <c r="E775" s="271"/>
      <c r="F775" s="271"/>
      <c r="G775" s="569"/>
      <c r="H775" s="569"/>
      <c r="I775" s="569"/>
      <c r="K775" s="81"/>
    </row>
    <row r="776" spans="2:11" x14ac:dyDescent="0.25">
      <c r="B776" s="271"/>
      <c r="C776" s="271"/>
      <c r="D776" s="271"/>
      <c r="E776" s="271"/>
      <c r="F776" s="271"/>
      <c r="G776" s="569"/>
      <c r="H776" s="569"/>
      <c r="I776" s="569"/>
      <c r="K776" s="81"/>
    </row>
    <row r="777" spans="2:11" x14ac:dyDescent="0.25">
      <c r="B777" s="271"/>
      <c r="C777" s="271"/>
      <c r="D777" s="271"/>
      <c r="E777" s="271"/>
      <c r="F777" s="271"/>
      <c r="G777" s="569"/>
      <c r="H777" s="569"/>
      <c r="I777" s="569"/>
      <c r="K777" s="81"/>
    </row>
    <row r="778" spans="2:11" x14ac:dyDescent="0.25">
      <c r="B778" s="271"/>
      <c r="C778" s="271"/>
      <c r="D778" s="271"/>
      <c r="E778" s="271"/>
      <c r="F778" s="271"/>
      <c r="G778" s="569"/>
      <c r="H778" s="569"/>
      <c r="I778" s="569"/>
      <c r="K778" s="81"/>
    </row>
    <row r="779" spans="2:11" x14ac:dyDescent="0.25">
      <c r="B779" s="271"/>
      <c r="C779" s="271"/>
      <c r="D779" s="271"/>
      <c r="E779" s="271"/>
      <c r="F779" s="271"/>
      <c r="G779" s="569"/>
      <c r="H779" s="569"/>
      <c r="I779" s="569"/>
      <c r="K779" s="81"/>
    </row>
    <row r="780" spans="2:11" x14ac:dyDescent="0.25">
      <c r="B780" s="271"/>
      <c r="C780" s="271"/>
      <c r="D780" s="271"/>
      <c r="E780" s="271"/>
      <c r="F780" s="271"/>
      <c r="G780" s="569"/>
      <c r="H780" s="569"/>
      <c r="I780" s="569"/>
      <c r="K780" s="81"/>
    </row>
    <row r="781" spans="2:11" x14ac:dyDescent="0.25">
      <c r="B781" s="271"/>
      <c r="C781" s="271"/>
      <c r="D781" s="271"/>
      <c r="E781" s="271"/>
      <c r="F781" s="271"/>
      <c r="G781" s="569"/>
      <c r="H781" s="569"/>
      <c r="I781" s="569"/>
      <c r="K781" s="81"/>
    </row>
    <row r="782" spans="2:11" x14ac:dyDescent="0.25">
      <c r="B782" s="271"/>
      <c r="C782" s="271"/>
      <c r="D782" s="271"/>
      <c r="E782" s="271"/>
      <c r="F782" s="271"/>
      <c r="G782" s="569"/>
      <c r="H782" s="569"/>
      <c r="I782" s="569"/>
      <c r="K782" s="81"/>
    </row>
    <row r="783" spans="2:11" x14ac:dyDescent="0.25">
      <c r="B783" s="271"/>
      <c r="C783" s="271"/>
      <c r="D783" s="271"/>
      <c r="E783" s="271"/>
      <c r="F783" s="271"/>
      <c r="G783" s="569"/>
      <c r="H783" s="569"/>
      <c r="I783" s="569"/>
      <c r="K783" s="81"/>
    </row>
    <row r="784" spans="2:11" x14ac:dyDescent="0.25">
      <c r="B784" s="271"/>
      <c r="C784" s="271"/>
      <c r="D784" s="271"/>
      <c r="E784" s="271"/>
      <c r="F784" s="271"/>
      <c r="G784" s="569"/>
      <c r="H784" s="569"/>
      <c r="I784" s="569"/>
      <c r="K784" s="81"/>
    </row>
    <row r="785" spans="2:11" x14ac:dyDescent="0.25">
      <c r="B785" s="271"/>
      <c r="C785" s="271"/>
      <c r="D785" s="271"/>
      <c r="E785" s="271"/>
      <c r="F785" s="271"/>
      <c r="G785" s="569"/>
      <c r="H785" s="569"/>
      <c r="I785" s="569"/>
      <c r="K785" s="81"/>
    </row>
    <row r="786" spans="2:11" x14ac:dyDescent="0.25">
      <c r="B786" s="271"/>
      <c r="C786" s="271"/>
      <c r="D786" s="271"/>
      <c r="E786" s="271"/>
      <c r="F786" s="271"/>
      <c r="G786" s="569"/>
      <c r="H786" s="569"/>
      <c r="I786" s="569"/>
      <c r="K786" s="81"/>
    </row>
    <row r="787" spans="2:11" x14ac:dyDescent="0.25">
      <c r="B787" s="271"/>
      <c r="C787" s="271"/>
      <c r="D787" s="271"/>
      <c r="E787" s="271"/>
      <c r="F787" s="271"/>
      <c r="G787" s="569"/>
      <c r="H787" s="569"/>
      <c r="I787" s="569"/>
      <c r="K787" s="81"/>
    </row>
    <row r="788" spans="2:11" x14ac:dyDescent="0.25">
      <c r="B788" s="271"/>
      <c r="C788" s="271"/>
      <c r="D788" s="271"/>
      <c r="E788" s="271"/>
      <c r="F788" s="271"/>
      <c r="G788" s="569"/>
      <c r="H788" s="569"/>
      <c r="I788" s="569"/>
      <c r="K788" s="81"/>
    </row>
    <row r="789" spans="2:11" x14ac:dyDescent="0.25">
      <c r="B789" s="271"/>
      <c r="C789" s="271"/>
      <c r="D789" s="271"/>
      <c r="E789" s="271"/>
      <c r="F789" s="271"/>
      <c r="G789" s="569"/>
      <c r="H789" s="569"/>
      <c r="I789" s="569"/>
      <c r="K789" s="81"/>
    </row>
    <row r="790" spans="2:11" x14ac:dyDescent="0.25">
      <c r="B790" s="271"/>
      <c r="C790" s="271"/>
      <c r="D790" s="271"/>
      <c r="E790" s="271"/>
      <c r="F790" s="271"/>
      <c r="G790" s="569"/>
      <c r="H790" s="569"/>
      <c r="I790" s="569"/>
      <c r="K790" s="81"/>
    </row>
    <row r="791" spans="2:11" x14ac:dyDescent="0.25">
      <c r="B791" s="271"/>
      <c r="C791" s="271"/>
      <c r="D791" s="271"/>
      <c r="E791" s="271"/>
      <c r="F791" s="271"/>
      <c r="G791" s="569"/>
      <c r="H791" s="569"/>
      <c r="I791" s="569"/>
      <c r="K791" s="81"/>
    </row>
    <row r="792" spans="2:11" x14ac:dyDescent="0.25">
      <c r="B792" s="271"/>
      <c r="C792" s="271"/>
      <c r="D792" s="271"/>
      <c r="E792" s="271"/>
      <c r="F792" s="271"/>
      <c r="G792" s="569"/>
      <c r="H792" s="569"/>
      <c r="I792" s="569"/>
      <c r="K792" s="81"/>
    </row>
    <row r="793" spans="2:11" x14ac:dyDescent="0.25">
      <c r="B793" s="271"/>
      <c r="C793" s="271"/>
      <c r="D793" s="271"/>
      <c r="E793" s="271"/>
      <c r="F793" s="271"/>
      <c r="G793" s="569"/>
      <c r="H793" s="569"/>
      <c r="I793" s="569"/>
      <c r="K793" s="81"/>
    </row>
    <row r="794" spans="2:11" x14ac:dyDescent="0.25">
      <c r="B794" s="271"/>
      <c r="C794" s="271"/>
      <c r="D794" s="271"/>
      <c r="E794" s="271"/>
      <c r="F794" s="271"/>
      <c r="G794" s="569"/>
      <c r="H794" s="569"/>
      <c r="I794" s="569"/>
      <c r="K794" s="81"/>
    </row>
    <row r="795" spans="2:11" x14ac:dyDescent="0.25">
      <c r="B795" s="271"/>
      <c r="C795" s="271"/>
      <c r="D795" s="271"/>
      <c r="E795" s="271"/>
      <c r="F795" s="271"/>
      <c r="G795" s="569"/>
      <c r="H795" s="569"/>
      <c r="I795" s="569"/>
      <c r="K795" s="81"/>
    </row>
    <row r="796" spans="2:11" x14ac:dyDescent="0.25">
      <c r="B796" s="271"/>
      <c r="C796" s="271"/>
      <c r="D796" s="271"/>
      <c r="E796" s="271"/>
      <c r="F796" s="271"/>
      <c r="G796" s="569"/>
      <c r="H796" s="569"/>
      <c r="I796" s="569"/>
      <c r="K796" s="81"/>
    </row>
    <row r="797" spans="2:11" x14ac:dyDescent="0.25">
      <c r="B797" s="271"/>
      <c r="C797" s="271"/>
      <c r="D797" s="271"/>
      <c r="E797" s="271"/>
      <c r="F797" s="271"/>
      <c r="G797" s="569"/>
      <c r="H797" s="569"/>
      <c r="I797" s="569"/>
      <c r="K797" s="81"/>
    </row>
    <row r="798" spans="2:11" x14ac:dyDescent="0.25">
      <c r="B798" s="271"/>
      <c r="C798" s="271"/>
      <c r="D798" s="271"/>
      <c r="E798" s="271"/>
      <c r="F798" s="271"/>
      <c r="G798" s="569"/>
      <c r="H798" s="569"/>
      <c r="I798" s="569"/>
      <c r="K798" s="81"/>
    </row>
    <row r="799" spans="2:11" x14ac:dyDescent="0.25">
      <c r="B799" s="271"/>
      <c r="C799" s="271"/>
      <c r="D799" s="271"/>
      <c r="E799" s="271"/>
      <c r="F799" s="271"/>
      <c r="G799" s="569"/>
      <c r="H799" s="569"/>
      <c r="I799" s="569"/>
      <c r="K799" s="81"/>
    </row>
    <row r="800" spans="2:11" x14ac:dyDescent="0.25">
      <c r="B800" s="271"/>
      <c r="C800" s="271"/>
      <c r="D800" s="271"/>
      <c r="E800" s="271"/>
      <c r="F800" s="271"/>
      <c r="G800" s="569"/>
      <c r="H800" s="569"/>
      <c r="I800" s="569"/>
      <c r="K800" s="81"/>
    </row>
    <row r="801" spans="2:11" x14ac:dyDescent="0.25">
      <c r="B801" s="271"/>
      <c r="C801" s="271"/>
      <c r="D801" s="271"/>
      <c r="E801" s="271"/>
      <c r="F801" s="271"/>
      <c r="G801" s="569"/>
      <c r="H801" s="569"/>
      <c r="I801" s="569"/>
      <c r="K801" s="81"/>
    </row>
    <row r="802" spans="2:11" x14ac:dyDescent="0.25">
      <c r="B802" s="271"/>
      <c r="C802" s="271"/>
      <c r="D802" s="271"/>
      <c r="E802" s="271"/>
      <c r="F802" s="271"/>
      <c r="G802" s="569"/>
      <c r="H802" s="569"/>
      <c r="I802" s="569"/>
      <c r="K802" s="81"/>
    </row>
    <row r="803" spans="2:11" x14ac:dyDescent="0.25">
      <c r="B803" s="271"/>
      <c r="C803" s="271"/>
      <c r="D803" s="271"/>
      <c r="E803" s="271"/>
      <c r="F803" s="271"/>
      <c r="G803" s="569"/>
      <c r="H803" s="569"/>
      <c r="I803" s="569"/>
      <c r="K803" s="81"/>
    </row>
    <row r="804" spans="2:11" x14ac:dyDescent="0.25">
      <c r="B804" s="271"/>
      <c r="C804" s="271"/>
      <c r="D804" s="271"/>
      <c r="E804" s="271"/>
      <c r="F804" s="271"/>
      <c r="G804" s="569"/>
      <c r="H804" s="569"/>
      <c r="I804" s="569"/>
      <c r="K804" s="81"/>
    </row>
    <row r="805" spans="2:11" x14ac:dyDescent="0.25">
      <c r="B805" s="271"/>
      <c r="C805" s="271"/>
      <c r="D805" s="271"/>
      <c r="E805" s="271"/>
      <c r="F805" s="271"/>
      <c r="G805" s="569"/>
      <c r="H805" s="569"/>
      <c r="I805" s="569"/>
      <c r="K805" s="81"/>
    </row>
    <row r="806" spans="2:11" x14ac:dyDescent="0.25">
      <c r="B806" s="271"/>
      <c r="C806" s="271"/>
      <c r="D806" s="271"/>
      <c r="E806" s="271"/>
      <c r="F806" s="271"/>
      <c r="G806" s="569"/>
      <c r="H806" s="569"/>
      <c r="I806" s="569"/>
      <c r="K806" s="81"/>
    </row>
    <row r="807" spans="2:11" x14ac:dyDescent="0.25">
      <c r="B807" s="271"/>
      <c r="C807" s="271"/>
      <c r="D807" s="271"/>
      <c r="E807" s="271"/>
      <c r="F807" s="271"/>
      <c r="G807" s="569"/>
      <c r="H807" s="569"/>
      <c r="I807" s="569"/>
      <c r="K807" s="81"/>
    </row>
    <row r="808" spans="2:11" x14ac:dyDescent="0.25">
      <c r="B808" s="271"/>
      <c r="C808" s="271"/>
      <c r="D808" s="271"/>
      <c r="E808" s="271"/>
      <c r="F808" s="271"/>
      <c r="G808" s="569"/>
      <c r="H808" s="569"/>
      <c r="I808" s="569"/>
      <c r="K808" s="81"/>
    </row>
    <row r="809" spans="2:11" x14ac:dyDescent="0.25">
      <c r="B809" s="271"/>
      <c r="C809" s="271"/>
      <c r="D809" s="271"/>
      <c r="E809" s="271"/>
      <c r="F809" s="271"/>
      <c r="G809" s="569"/>
      <c r="H809" s="569"/>
      <c r="I809" s="569"/>
      <c r="K809" s="81"/>
    </row>
    <row r="810" spans="2:11" x14ac:dyDescent="0.25">
      <c r="B810" s="271"/>
      <c r="C810" s="271"/>
      <c r="D810" s="271"/>
      <c r="E810" s="271"/>
      <c r="F810" s="271"/>
      <c r="G810" s="569"/>
      <c r="H810" s="569"/>
      <c r="I810" s="569"/>
      <c r="K810" s="81"/>
    </row>
    <row r="811" spans="2:11" x14ac:dyDescent="0.25">
      <c r="B811" s="271"/>
      <c r="C811" s="271"/>
      <c r="D811" s="271"/>
      <c r="E811" s="271"/>
      <c r="F811" s="271"/>
      <c r="G811" s="569"/>
      <c r="H811" s="569"/>
      <c r="I811" s="569"/>
      <c r="K811" s="81"/>
    </row>
    <row r="812" spans="2:11" x14ac:dyDescent="0.25">
      <c r="B812" s="271"/>
      <c r="C812" s="271"/>
      <c r="D812" s="271"/>
      <c r="E812" s="271"/>
      <c r="F812" s="271"/>
      <c r="G812" s="569"/>
      <c r="H812" s="569"/>
      <c r="I812" s="569"/>
      <c r="K812" s="81"/>
    </row>
    <row r="813" spans="2:11" x14ac:dyDescent="0.25">
      <c r="B813" s="271"/>
      <c r="C813" s="271"/>
      <c r="D813" s="271"/>
      <c r="E813" s="271"/>
      <c r="F813" s="271"/>
      <c r="G813" s="569"/>
      <c r="H813" s="569"/>
      <c r="I813" s="569"/>
      <c r="K813" s="81"/>
    </row>
    <row r="814" spans="2:11" x14ac:dyDescent="0.25">
      <c r="B814" s="271"/>
      <c r="C814" s="271"/>
      <c r="D814" s="271"/>
      <c r="E814" s="271"/>
      <c r="F814" s="271"/>
      <c r="G814" s="569"/>
      <c r="H814" s="569"/>
      <c r="I814" s="569"/>
      <c r="K814" s="81"/>
    </row>
    <row r="815" spans="2:11" x14ac:dyDescent="0.25">
      <c r="B815" s="271"/>
      <c r="C815" s="271"/>
      <c r="D815" s="271"/>
      <c r="E815" s="271"/>
      <c r="F815" s="271"/>
      <c r="G815" s="569"/>
      <c r="H815" s="569"/>
      <c r="I815" s="569"/>
      <c r="K815" s="81"/>
    </row>
    <row r="816" spans="2:11" x14ac:dyDescent="0.25">
      <c r="B816" s="271"/>
      <c r="C816" s="271"/>
      <c r="D816" s="271"/>
      <c r="E816" s="271"/>
      <c r="F816" s="271"/>
      <c r="G816" s="569"/>
      <c r="H816" s="569"/>
      <c r="I816" s="569"/>
      <c r="K816" s="81"/>
    </row>
    <row r="817" spans="2:11" x14ac:dyDescent="0.25">
      <c r="B817" s="271"/>
      <c r="C817" s="271"/>
      <c r="D817" s="271"/>
      <c r="E817" s="271"/>
      <c r="F817" s="271"/>
      <c r="G817" s="569"/>
      <c r="H817" s="569"/>
      <c r="I817" s="569"/>
      <c r="K817" s="81"/>
    </row>
    <row r="818" spans="2:11" x14ac:dyDescent="0.25">
      <c r="B818" s="271"/>
      <c r="C818" s="271"/>
      <c r="D818" s="271"/>
      <c r="E818" s="271"/>
      <c r="F818" s="271"/>
      <c r="G818" s="569"/>
      <c r="H818" s="569"/>
      <c r="I818" s="569"/>
      <c r="K818" s="81"/>
    </row>
    <row r="819" spans="2:11" x14ac:dyDescent="0.25">
      <c r="B819" s="271"/>
      <c r="C819" s="271"/>
      <c r="D819" s="271"/>
      <c r="E819" s="271"/>
      <c r="F819" s="271"/>
      <c r="G819" s="569"/>
      <c r="H819" s="569"/>
      <c r="I819" s="569"/>
      <c r="K819" s="81"/>
    </row>
    <row r="820" spans="2:11" x14ac:dyDescent="0.25">
      <c r="B820" s="271"/>
      <c r="C820" s="271"/>
      <c r="D820" s="271"/>
      <c r="E820" s="271"/>
      <c r="F820" s="271"/>
      <c r="G820" s="569"/>
      <c r="H820" s="569"/>
      <c r="I820" s="569"/>
      <c r="K820" s="81"/>
    </row>
    <row r="821" spans="2:11" x14ac:dyDescent="0.25">
      <c r="B821" s="271"/>
      <c r="C821" s="271"/>
      <c r="D821" s="271"/>
      <c r="E821" s="271"/>
      <c r="F821" s="271"/>
      <c r="G821" s="569"/>
      <c r="H821" s="569"/>
      <c r="I821" s="569"/>
      <c r="K821" s="81"/>
    </row>
    <row r="822" spans="2:11" x14ac:dyDescent="0.25">
      <c r="B822" s="271"/>
      <c r="C822" s="271"/>
      <c r="D822" s="271"/>
      <c r="E822" s="271"/>
      <c r="F822" s="271"/>
      <c r="G822" s="569"/>
      <c r="H822" s="569"/>
      <c r="I822" s="569"/>
      <c r="K822" s="81"/>
    </row>
    <row r="823" spans="2:11" x14ac:dyDescent="0.25">
      <c r="B823" s="271"/>
      <c r="C823" s="271"/>
      <c r="D823" s="271"/>
      <c r="E823" s="271"/>
      <c r="F823" s="271"/>
      <c r="G823" s="569"/>
      <c r="H823" s="569"/>
      <c r="I823" s="569"/>
      <c r="K823" s="81"/>
    </row>
    <row r="824" spans="2:11" x14ac:dyDescent="0.25">
      <c r="B824" s="271"/>
      <c r="C824" s="271"/>
      <c r="D824" s="271"/>
      <c r="E824" s="271"/>
      <c r="F824" s="271"/>
      <c r="G824" s="569"/>
      <c r="H824" s="569"/>
      <c r="I824" s="569"/>
      <c r="K824" s="81"/>
    </row>
    <row r="825" spans="2:11" x14ac:dyDescent="0.25">
      <c r="B825" s="271"/>
      <c r="C825" s="271"/>
      <c r="D825" s="271"/>
      <c r="E825" s="271"/>
      <c r="F825" s="271"/>
      <c r="G825" s="569"/>
      <c r="H825" s="569"/>
      <c r="I825" s="569"/>
      <c r="K825" s="81"/>
    </row>
    <row r="826" spans="2:11" x14ac:dyDescent="0.25">
      <c r="B826" s="271"/>
      <c r="C826" s="271"/>
      <c r="D826" s="271"/>
      <c r="E826" s="271"/>
      <c r="F826" s="271"/>
      <c r="G826" s="569"/>
      <c r="H826" s="569"/>
      <c r="I826" s="569"/>
      <c r="K826" s="81"/>
    </row>
    <row r="827" spans="2:11" x14ac:dyDescent="0.25">
      <c r="B827" s="271"/>
      <c r="C827" s="271"/>
      <c r="D827" s="271"/>
      <c r="E827" s="271"/>
      <c r="F827" s="271"/>
      <c r="G827" s="569"/>
      <c r="H827" s="569"/>
      <c r="I827" s="569"/>
      <c r="K827" s="81"/>
    </row>
    <row r="828" spans="2:11" x14ac:dyDescent="0.25">
      <c r="B828" s="271"/>
      <c r="C828" s="271"/>
      <c r="D828" s="271"/>
      <c r="E828" s="271"/>
      <c r="F828" s="271"/>
      <c r="G828" s="569"/>
      <c r="H828" s="569"/>
      <c r="I828" s="569"/>
      <c r="K828" s="81"/>
    </row>
    <row r="829" spans="2:11" x14ac:dyDescent="0.25">
      <c r="B829" s="271"/>
      <c r="C829" s="271"/>
      <c r="D829" s="271"/>
      <c r="E829" s="271"/>
      <c r="F829" s="271"/>
      <c r="G829" s="569"/>
      <c r="H829" s="569"/>
      <c r="I829" s="569"/>
      <c r="K829" s="81"/>
    </row>
    <row r="830" spans="2:11" x14ac:dyDescent="0.25">
      <c r="B830" s="271"/>
      <c r="C830" s="271"/>
      <c r="D830" s="271"/>
      <c r="E830" s="271"/>
      <c r="F830" s="271"/>
      <c r="G830" s="569"/>
      <c r="H830" s="569"/>
      <c r="I830" s="569"/>
      <c r="K830" s="81"/>
    </row>
    <row r="831" spans="2:11" x14ac:dyDescent="0.25">
      <c r="B831" s="271"/>
      <c r="C831" s="271"/>
      <c r="D831" s="271"/>
      <c r="E831" s="271"/>
      <c r="F831" s="271"/>
      <c r="G831" s="569"/>
      <c r="H831" s="569"/>
      <c r="I831" s="569"/>
      <c r="K831" s="81"/>
    </row>
    <row r="832" spans="2:11" x14ac:dyDescent="0.25">
      <c r="B832" s="271"/>
      <c r="C832" s="271"/>
      <c r="D832" s="271"/>
      <c r="E832" s="271"/>
      <c r="F832" s="271"/>
      <c r="G832" s="569"/>
      <c r="H832" s="569"/>
      <c r="I832" s="569"/>
      <c r="K832" s="81"/>
    </row>
    <row r="833" spans="2:11" x14ac:dyDescent="0.25">
      <c r="B833" s="271"/>
      <c r="C833" s="271"/>
      <c r="D833" s="271"/>
      <c r="E833" s="271"/>
      <c r="F833" s="271"/>
      <c r="G833" s="569"/>
      <c r="H833" s="569"/>
      <c r="I833" s="569"/>
      <c r="K833" s="81"/>
    </row>
    <row r="834" spans="2:11" x14ac:dyDescent="0.25">
      <c r="B834" s="271"/>
      <c r="C834" s="271"/>
      <c r="D834" s="271"/>
      <c r="E834" s="271"/>
      <c r="F834" s="271"/>
      <c r="G834" s="569"/>
      <c r="H834" s="569"/>
      <c r="I834" s="569"/>
      <c r="K834" s="81"/>
    </row>
    <row r="835" spans="2:11" x14ac:dyDescent="0.25">
      <c r="B835" s="271"/>
      <c r="C835" s="271"/>
      <c r="D835" s="271"/>
      <c r="E835" s="271"/>
      <c r="F835" s="271"/>
      <c r="G835" s="569"/>
      <c r="H835" s="569"/>
      <c r="I835" s="569"/>
      <c r="K835" s="81"/>
    </row>
    <row r="836" spans="2:11" x14ac:dyDescent="0.25">
      <c r="B836" s="271"/>
      <c r="C836" s="271"/>
      <c r="D836" s="271"/>
      <c r="E836" s="271"/>
      <c r="F836" s="271"/>
      <c r="G836" s="569"/>
      <c r="H836" s="569"/>
      <c r="I836" s="569"/>
      <c r="K836" s="81"/>
    </row>
    <row r="837" spans="2:11" x14ac:dyDescent="0.25">
      <c r="B837" s="271"/>
      <c r="C837" s="271"/>
      <c r="D837" s="271"/>
      <c r="E837" s="271"/>
      <c r="F837" s="271"/>
      <c r="G837" s="569"/>
      <c r="H837" s="569"/>
      <c r="I837" s="569"/>
      <c r="K837" s="81"/>
    </row>
    <row r="838" spans="2:11" x14ac:dyDescent="0.25">
      <c r="B838" s="271"/>
      <c r="C838" s="271"/>
      <c r="D838" s="271"/>
      <c r="E838" s="271"/>
      <c r="F838" s="271"/>
      <c r="G838" s="569"/>
      <c r="H838" s="569"/>
      <c r="I838" s="569"/>
      <c r="K838" s="81"/>
    </row>
    <row r="839" spans="2:11" x14ac:dyDescent="0.25">
      <c r="B839" s="271"/>
      <c r="C839" s="271"/>
      <c r="D839" s="271"/>
      <c r="E839" s="271"/>
      <c r="F839" s="271"/>
      <c r="G839" s="569"/>
      <c r="H839" s="569"/>
      <c r="I839" s="569"/>
      <c r="K839" s="81"/>
    </row>
    <row r="840" spans="2:11" x14ac:dyDescent="0.25">
      <c r="B840" s="271"/>
      <c r="C840" s="271"/>
      <c r="D840" s="271"/>
      <c r="E840" s="271"/>
      <c r="F840" s="271"/>
      <c r="G840" s="569"/>
      <c r="H840" s="569"/>
      <c r="I840" s="569"/>
      <c r="K840" s="81"/>
    </row>
    <row r="841" spans="2:11" x14ac:dyDescent="0.25">
      <c r="B841" s="271"/>
      <c r="C841" s="271"/>
      <c r="D841" s="271"/>
      <c r="E841" s="271"/>
      <c r="F841" s="271"/>
      <c r="G841" s="569"/>
      <c r="H841" s="569"/>
      <c r="I841" s="569"/>
      <c r="K841" s="81"/>
    </row>
    <row r="842" spans="2:11" x14ac:dyDescent="0.25">
      <c r="B842" s="271"/>
      <c r="C842" s="271"/>
      <c r="D842" s="271"/>
      <c r="E842" s="271"/>
      <c r="F842" s="271"/>
      <c r="G842" s="569"/>
      <c r="H842" s="569"/>
      <c r="I842" s="569"/>
      <c r="K842" s="81"/>
    </row>
    <row r="843" spans="2:11" x14ac:dyDescent="0.25">
      <c r="B843" s="271"/>
      <c r="C843" s="271"/>
      <c r="D843" s="271"/>
      <c r="E843" s="271"/>
      <c r="F843" s="271"/>
      <c r="G843" s="569"/>
      <c r="H843" s="569"/>
      <c r="I843" s="569"/>
      <c r="K843" s="81"/>
    </row>
    <row r="844" spans="2:11" x14ac:dyDescent="0.25">
      <c r="B844" s="271"/>
      <c r="C844" s="271"/>
      <c r="D844" s="271"/>
      <c r="E844" s="271"/>
      <c r="F844" s="271"/>
      <c r="G844" s="569"/>
      <c r="H844" s="569"/>
      <c r="I844" s="569"/>
      <c r="K844" s="81"/>
    </row>
    <row r="845" spans="2:11" x14ac:dyDescent="0.25">
      <c r="B845" s="271"/>
      <c r="C845" s="271"/>
      <c r="D845" s="271"/>
      <c r="E845" s="271"/>
      <c r="F845" s="271"/>
      <c r="G845" s="569"/>
      <c r="H845" s="569"/>
      <c r="I845" s="569"/>
      <c r="K845" s="81"/>
    </row>
    <row r="846" spans="2:11" x14ac:dyDescent="0.25">
      <c r="B846" s="271"/>
      <c r="C846" s="271"/>
      <c r="D846" s="271"/>
      <c r="E846" s="271"/>
      <c r="F846" s="271"/>
      <c r="G846" s="569"/>
      <c r="H846" s="569"/>
      <c r="I846" s="569"/>
      <c r="K846" s="81"/>
    </row>
    <row r="847" spans="2:11" x14ac:dyDescent="0.25">
      <c r="B847" s="271"/>
      <c r="C847" s="271"/>
      <c r="D847" s="271"/>
      <c r="E847" s="271"/>
      <c r="F847" s="271"/>
      <c r="G847" s="569"/>
      <c r="H847" s="569"/>
      <c r="I847" s="569"/>
      <c r="K847" s="81"/>
    </row>
    <row r="848" spans="2:11" x14ac:dyDescent="0.25">
      <c r="B848" s="271"/>
      <c r="C848" s="271"/>
      <c r="D848" s="271"/>
      <c r="E848" s="271"/>
      <c r="F848" s="271"/>
      <c r="G848" s="569"/>
      <c r="H848" s="569"/>
      <c r="I848" s="569"/>
      <c r="K848" s="81"/>
    </row>
    <row r="849" spans="2:11" x14ac:dyDescent="0.25">
      <c r="B849" s="271"/>
      <c r="C849" s="271"/>
      <c r="D849" s="271"/>
      <c r="E849" s="271"/>
      <c r="F849" s="271"/>
      <c r="G849" s="569"/>
      <c r="H849" s="569"/>
      <c r="I849" s="569"/>
      <c r="K849" s="81"/>
    </row>
    <row r="850" spans="2:11" x14ac:dyDescent="0.25">
      <c r="B850" s="271"/>
      <c r="C850" s="271"/>
      <c r="D850" s="271"/>
      <c r="E850" s="271"/>
      <c r="F850" s="271"/>
      <c r="G850" s="569"/>
      <c r="H850" s="569"/>
      <c r="I850" s="569"/>
      <c r="K850" s="81"/>
    </row>
    <row r="851" spans="2:11" x14ac:dyDescent="0.25">
      <c r="B851" s="271"/>
      <c r="C851" s="271"/>
      <c r="D851" s="271"/>
      <c r="E851" s="271"/>
      <c r="F851" s="271"/>
      <c r="G851" s="569"/>
      <c r="H851" s="569"/>
      <c r="I851" s="569"/>
      <c r="K851" s="81"/>
    </row>
    <row r="852" spans="2:11" x14ac:dyDescent="0.25">
      <c r="B852" s="271"/>
      <c r="C852" s="271"/>
      <c r="D852" s="271"/>
      <c r="E852" s="271"/>
      <c r="F852" s="271"/>
      <c r="G852" s="569"/>
      <c r="H852" s="569"/>
      <c r="I852" s="569"/>
      <c r="K852" s="81"/>
    </row>
    <row r="853" spans="2:11" x14ac:dyDescent="0.25">
      <c r="B853" s="271"/>
      <c r="C853" s="271"/>
      <c r="D853" s="271"/>
      <c r="E853" s="271"/>
      <c r="F853" s="271"/>
      <c r="G853" s="569"/>
      <c r="H853" s="569"/>
      <c r="I853" s="569"/>
      <c r="K853" s="81"/>
    </row>
    <row r="854" spans="2:11" x14ac:dyDescent="0.25">
      <c r="B854" s="271"/>
      <c r="C854" s="271"/>
      <c r="D854" s="271"/>
      <c r="E854" s="271"/>
      <c r="F854" s="271"/>
      <c r="G854" s="569"/>
      <c r="H854" s="569"/>
      <c r="I854" s="569"/>
      <c r="K854" s="81"/>
    </row>
    <row r="855" spans="2:11" x14ac:dyDescent="0.25">
      <c r="B855" s="271"/>
      <c r="C855" s="271"/>
      <c r="D855" s="271"/>
      <c r="E855" s="271"/>
      <c r="F855" s="271"/>
      <c r="G855" s="569"/>
      <c r="H855" s="569"/>
      <c r="I855" s="569"/>
      <c r="K855" s="81"/>
    </row>
    <row r="856" spans="2:11" x14ac:dyDescent="0.25">
      <c r="B856" s="271"/>
      <c r="C856" s="271"/>
      <c r="D856" s="271"/>
      <c r="E856" s="271"/>
      <c r="F856" s="271"/>
      <c r="G856" s="569"/>
      <c r="H856" s="569"/>
      <c r="I856" s="569"/>
      <c r="K856" s="81"/>
    </row>
    <row r="857" spans="2:11" x14ac:dyDescent="0.25">
      <c r="B857" s="271"/>
      <c r="C857" s="271"/>
      <c r="D857" s="271"/>
      <c r="E857" s="271"/>
      <c r="F857" s="271"/>
      <c r="G857" s="569"/>
      <c r="H857" s="569"/>
      <c r="I857" s="569"/>
      <c r="K857" s="81"/>
    </row>
    <row r="858" spans="2:11" x14ac:dyDescent="0.25">
      <c r="B858" s="271"/>
      <c r="C858" s="271"/>
      <c r="D858" s="271"/>
      <c r="E858" s="271"/>
      <c r="F858" s="271"/>
      <c r="G858" s="569"/>
      <c r="H858" s="569"/>
      <c r="I858" s="569"/>
      <c r="K858" s="81"/>
    </row>
    <row r="859" spans="2:11" x14ac:dyDescent="0.25">
      <c r="B859" s="271"/>
      <c r="C859" s="271"/>
      <c r="D859" s="271"/>
      <c r="E859" s="271"/>
      <c r="F859" s="271"/>
      <c r="G859" s="569"/>
      <c r="H859" s="569"/>
      <c r="I859" s="569"/>
      <c r="K859" s="81"/>
    </row>
    <row r="860" spans="2:11" x14ac:dyDescent="0.25">
      <c r="B860" s="271"/>
      <c r="C860" s="271"/>
      <c r="D860" s="271"/>
      <c r="E860" s="271"/>
      <c r="F860" s="271"/>
      <c r="G860" s="569"/>
      <c r="H860" s="569"/>
      <c r="I860" s="569"/>
      <c r="K860" s="81"/>
    </row>
    <row r="861" spans="2:11" x14ac:dyDescent="0.25">
      <c r="B861" s="271"/>
      <c r="C861" s="271"/>
      <c r="D861" s="271"/>
      <c r="E861" s="271"/>
      <c r="F861" s="271"/>
      <c r="G861" s="569"/>
      <c r="H861" s="569"/>
      <c r="I861" s="569"/>
      <c r="K861" s="81"/>
    </row>
    <row r="862" spans="2:11" x14ac:dyDescent="0.25">
      <c r="B862" s="271"/>
      <c r="C862" s="271"/>
      <c r="D862" s="271"/>
      <c r="E862" s="271"/>
      <c r="F862" s="271"/>
      <c r="G862" s="569"/>
      <c r="H862" s="569"/>
      <c r="I862" s="569"/>
      <c r="K862" s="81"/>
    </row>
    <row r="863" spans="2:11" x14ac:dyDescent="0.25">
      <c r="B863" s="271"/>
      <c r="C863" s="271"/>
      <c r="D863" s="271"/>
      <c r="E863" s="271"/>
      <c r="F863" s="271"/>
      <c r="G863" s="569"/>
      <c r="H863" s="569"/>
      <c r="I863" s="569"/>
      <c r="K863" s="81"/>
    </row>
    <row r="864" spans="2:11" x14ac:dyDescent="0.25">
      <c r="B864" s="271"/>
      <c r="C864" s="271"/>
      <c r="D864" s="271"/>
      <c r="E864" s="271"/>
      <c r="F864" s="271"/>
      <c r="G864" s="569"/>
      <c r="H864" s="569"/>
      <c r="I864" s="569"/>
      <c r="K864" s="81"/>
    </row>
    <row r="865" spans="2:11" x14ac:dyDescent="0.25">
      <c r="B865" s="271"/>
      <c r="C865" s="271"/>
      <c r="D865" s="271"/>
      <c r="E865" s="271"/>
      <c r="F865" s="271"/>
      <c r="G865" s="569"/>
      <c r="H865" s="569"/>
      <c r="I865" s="569"/>
      <c r="K865" s="81"/>
    </row>
    <row r="866" spans="2:11" x14ac:dyDescent="0.25">
      <c r="B866" s="271"/>
      <c r="C866" s="271"/>
      <c r="D866" s="271"/>
      <c r="E866" s="271"/>
      <c r="F866" s="271"/>
      <c r="G866" s="569"/>
      <c r="H866" s="569"/>
      <c r="I866" s="569"/>
      <c r="K866" s="81"/>
    </row>
    <row r="867" spans="2:11" x14ac:dyDescent="0.25">
      <c r="B867" s="271"/>
      <c r="C867" s="271"/>
      <c r="D867" s="271"/>
      <c r="E867" s="271"/>
      <c r="F867" s="271"/>
      <c r="G867" s="569"/>
      <c r="H867" s="569"/>
      <c r="I867" s="569"/>
      <c r="K867" s="81"/>
    </row>
    <row r="868" spans="2:11" x14ac:dyDescent="0.25">
      <c r="B868" s="271"/>
      <c r="C868" s="271"/>
      <c r="D868" s="271"/>
      <c r="E868" s="271"/>
      <c r="F868" s="271"/>
      <c r="G868" s="569"/>
      <c r="H868" s="569"/>
      <c r="I868" s="569"/>
      <c r="K868" s="81"/>
    </row>
    <row r="869" spans="2:11" x14ac:dyDescent="0.25">
      <c r="B869" s="271"/>
      <c r="C869" s="271"/>
      <c r="D869" s="271"/>
      <c r="E869" s="271"/>
      <c r="F869" s="271"/>
      <c r="G869" s="569"/>
      <c r="H869" s="569"/>
      <c r="I869" s="569"/>
      <c r="K869" s="81"/>
    </row>
    <row r="870" spans="2:11" x14ac:dyDescent="0.25">
      <c r="B870" s="271"/>
      <c r="C870" s="271"/>
      <c r="D870" s="271"/>
      <c r="E870" s="271"/>
      <c r="F870" s="271"/>
      <c r="G870" s="569"/>
      <c r="H870" s="569"/>
      <c r="I870" s="569"/>
      <c r="K870" s="81"/>
    </row>
    <row r="871" spans="2:11" x14ac:dyDescent="0.25">
      <c r="B871" s="271"/>
      <c r="C871" s="271"/>
      <c r="D871" s="271"/>
      <c r="E871" s="271"/>
      <c r="F871" s="271"/>
      <c r="G871" s="569"/>
      <c r="H871" s="569"/>
      <c r="I871" s="569"/>
      <c r="K871" s="81"/>
    </row>
    <row r="872" spans="2:11" x14ac:dyDescent="0.25">
      <c r="B872" s="271"/>
      <c r="C872" s="271"/>
      <c r="D872" s="271"/>
      <c r="E872" s="271"/>
      <c r="F872" s="271"/>
      <c r="G872" s="569"/>
      <c r="H872" s="569"/>
      <c r="I872" s="569"/>
      <c r="K872" s="81"/>
    </row>
    <row r="873" spans="2:11" x14ac:dyDescent="0.25">
      <c r="B873" s="271"/>
      <c r="C873" s="271"/>
      <c r="D873" s="271"/>
      <c r="E873" s="271"/>
      <c r="F873" s="271"/>
      <c r="G873" s="569"/>
      <c r="H873" s="569"/>
      <c r="I873" s="569"/>
      <c r="K873" s="81"/>
    </row>
    <row r="874" spans="2:11" x14ac:dyDescent="0.25">
      <c r="B874" s="271"/>
      <c r="C874" s="271"/>
      <c r="D874" s="271"/>
      <c r="E874" s="271"/>
      <c r="F874" s="271"/>
      <c r="G874" s="569"/>
      <c r="H874" s="569"/>
      <c r="I874" s="569"/>
      <c r="K874" s="81"/>
    </row>
    <row r="875" spans="2:11" x14ac:dyDescent="0.25">
      <c r="B875" s="271"/>
      <c r="C875" s="271"/>
      <c r="D875" s="271"/>
      <c r="E875" s="271"/>
      <c r="F875" s="271"/>
      <c r="G875" s="569"/>
      <c r="H875" s="569"/>
      <c r="I875" s="569"/>
      <c r="K875" s="81"/>
    </row>
    <row r="876" spans="2:11" x14ac:dyDescent="0.25">
      <c r="B876" s="271"/>
      <c r="C876" s="271"/>
      <c r="D876" s="271"/>
      <c r="E876" s="271"/>
      <c r="F876" s="271"/>
      <c r="G876" s="569"/>
      <c r="H876" s="569"/>
      <c r="I876" s="569"/>
      <c r="K876" s="81"/>
    </row>
    <row r="877" spans="2:11" x14ac:dyDescent="0.25">
      <c r="B877" s="271"/>
      <c r="C877" s="271"/>
      <c r="D877" s="271"/>
      <c r="E877" s="271"/>
      <c r="F877" s="271"/>
      <c r="G877" s="569"/>
      <c r="H877" s="569"/>
      <c r="I877" s="569"/>
      <c r="K877" s="81"/>
    </row>
    <row r="878" spans="2:11" x14ac:dyDescent="0.25">
      <c r="B878" s="271"/>
      <c r="C878" s="271"/>
      <c r="D878" s="271"/>
      <c r="E878" s="271"/>
      <c r="F878" s="271"/>
      <c r="G878" s="569"/>
      <c r="H878" s="569"/>
      <c r="I878" s="569"/>
      <c r="K878" s="81"/>
    </row>
    <row r="879" spans="2:11" x14ac:dyDescent="0.25">
      <c r="B879" s="271"/>
      <c r="C879" s="271"/>
      <c r="D879" s="271"/>
      <c r="E879" s="271"/>
      <c r="F879" s="271"/>
      <c r="G879" s="569"/>
      <c r="H879" s="569"/>
      <c r="I879" s="569"/>
      <c r="K879" s="81"/>
    </row>
    <row r="880" spans="2:11" x14ac:dyDescent="0.25">
      <c r="B880" s="271"/>
      <c r="C880" s="271"/>
      <c r="D880" s="271"/>
      <c r="E880" s="271"/>
      <c r="F880" s="271"/>
      <c r="G880" s="569"/>
      <c r="H880" s="569"/>
      <c r="I880" s="569"/>
      <c r="K880" s="81"/>
    </row>
    <row r="881" spans="2:11" x14ac:dyDescent="0.25">
      <c r="B881" s="271"/>
      <c r="C881" s="271"/>
      <c r="D881" s="271"/>
      <c r="E881" s="271"/>
      <c r="F881" s="271"/>
      <c r="G881" s="569"/>
      <c r="H881" s="569"/>
      <c r="I881" s="569"/>
      <c r="K881" s="81"/>
    </row>
    <row r="882" spans="2:11" x14ac:dyDescent="0.25">
      <c r="B882" s="271"/>
      <c r="C882" s="271"/>
      <c r="D882" s="271"/>
      <c r="E882" s="271"/>
      <c r="F882" s="271"/>
      <c r="G882" s="569"/>
      <c r="H882" s="569"/>
      <c r="I882" s="569"/>
      <c r="K882" s="81"/>
    </row>
    <row r="883" spans="2:11" x14ac:dyDescent="0.25">
      <c r="B883" s="271"/>
      <c r="C883" s="271"/>
      <c r="D883" s="271"/>
      <c r="E883" s="271"/>
      <c r="F883" s="271"/>
      <c r="G883" s="569"/>
      <c r="H883" s="569"/>
      <c r="I883" s="569"/>
      <c r="K883" s="81"/>
    </row>
    <row r="884" spans="2:11" x14ac:dyDescent="0.25">
      <c r="B884" s="271"/>
      <c r="C884" s="271"/>
      <c r="D884" s="271"/>
      <c r="E884" s="271"/>
      <c r="F884" s="271"/>
      <c r="G884" s="569"/>
      <c r="H884" s="569"/>
      <c r="I884" s="569"/>
      <c r="K884" s="81"/>
    </row>
    <row r="885" spans="2:11" x14ac:dyDescent="0.25">
      <c r="B885" s="271"/>
      <c r="C885" s="271"/>
      <c r="D885" s="271"/>
      <c r="E885" s="271"/>
      <c r="F885" s="271"/>
      <c r="G885" s="569"/>
      <c r="H885" s="569"/>
      <c r="I885" s="569"/>
      <c r="K885" s="81"/>
    </row>
    <row r="886" spans="2:11" x14ac:dyDescent="0.25">
      <c r="B886" s="271"/>
      <c r="C886" s="271"/>
      <c r="D886" s="271"/>
      <c r="E886" s="271"/>
      <c r="F886" s="271"/>
      <c r="G886" s="569"/>
      <c r="H886" s="569"/>
      <c r="I886" s="569"/>
      <c r="K886" s="81"/>
    </row>
    <row r="887" spans="2:11" x14ac:dyDescent="0.25">
      <c r="B887" s="271"/>
      <c r="C887" s="271"/>
      <c r="D887" s="271"/>
      <c r="E887" s="271"/>
      <c r="F887" s="271"/>
      <c r="G887" s="569"/>
      <c r="H887" s="569"/>
      <c r="I887" s="569"/>
      <c r="K887" s="81"/>
    </row>
    <row r="888" spans="2:11" x14ac:dyDescent="0.25">
      <c r="B888" s="271"/>
      <c r="C888" s="271"/>
      <c r="D888" s="271"/>
      <c r="E888" s="271"/>
      <c r="F888" s="271"/>
      <c r="G888" s="569"/>
      <c r="H888" s="569"/>
      <c r="I888" s="569"/>
      <c r="K888" s="81"/>
    </row>
    <row r="889" spans="2:11" x14ac:dyDescent="0.25">
      <c r="B889" s="271"/>
      <c r="C889" s="271"/>
      <c r="D889" s="271"/>
      <c r="E889" s="271"/>
      <c r="F889" s="271"/>
      <c r="G889" s="569"/>
      <c r="H889" s="569"/>
      <c r="I889" s="569"/>
      <c r="K889" s="81"/>
    </row>
    <row r="890" spans="2:11" x14ac:dyDescent="0.25">
      <c r="B890" s="271"/>
      <c r="C890" s="271"/>
      <c r="D890" s="271"/>
      <c r="E890" s="271"/>
      <c r="F890" s="271"/>
      <c r="G890" s="569"/>
      <c r="H890" s="569"/>
      <c r="I890" s="569"/>
      <c r="K890" s="81"/>
    </row>
    <row r="891" spans="2:11" x14ac:dyDescent="0.25">
      <c r="B891" s="271"/>
      <c r="C891" s="271"/>
      <c r="D891" s="271"/>
      <c r="E891" s="271"/>
      <c r="F891" s="271"/>
      <c r="G891" s="569"/>
      <c r="H891" s="569"/>
      <c r="I891" s="569"/>
      <c r="K891" s="81"/>
    </row>
    <row r="892" spans="2:11" x14ac:dyDescent="0.25">
      <c r="B892" s="271"/>
      <c r="C892" s="271"/>
      <c r="D892" s="271"/>
      <c r="E892" s="271"/>
      <c r="F892" s="271"/>
      <c r="G892" s="569"/>
      <c r="H892" s="569"/>
      <c r="I892" s="569"/>
      <c r="K892" s="81"/>
    </row>
    <row r="893" spans="2:11" x14ac:dyDescent="0.25">
      <c r="B893" s="271"/>
      <c r="C893" s="271"/>
      <c r="D893" s="271"/>
      <c r="E893" s="271"/>
      <c r="F893" s="271"/>
      <c r="G893" s="569"/>
      <c r="H893" s="569"/>
      <c r="I893" s="569"/>
      <c r="K893" s="81"/>
    </row>
    <row r="894" spans="2:11" x14ac:dyDescent="0.25">
      <c r="B894" s="271"/>
      <c r="C894" s="271"/>
      <c r="D894" s="271"/>
      <c r="E894" s="271"/>
      <c r="F894" s="271"/>
      <c r="G894" s="569"/>
      <c r="H894" s="569"/>
      <c r="I894" s="569"/>
      <c r="K894" s="81"/>
    </row>
    <row r="895" spans="2:11" x14ac:dyDescent="0.25">
      <c r="B895" s="271"/>
      <c r="C895" s="271"/>
      <c r="D895" s="271"/>
      <c r="E895" s="271"/>
      <c r="F895" s="271"/>
      <c r="G895" s="569"/>
      <c r="H895" s="569"/>
      <c r="I895" s="569"/>
      <c r="K895" s="81"/>
    </row>
    <row r="896" spans="2:11" x14ac:dyDescent="0.25">
      <c r="B896" s="271"/>
      <c r="C896" s="271"/>
      <c r="D896" s="271"/>
      <c r="E896" s="271"/>
      <c r="F896" s="271"/>
      <c r="G896" s="569"/>
      <c r="H896" s="569"/>
      <c r="I896" s="569"/>
      <c r="K896" s="81"/>
    </row>
    <row r="897" spans="2:11" x14ac:dyDescent="0.25">
      <c r="B897" s="271"/>
      <c r="C897" s="271"/>
      <c r="D897" s="271"/>
      <c r="E897" s="271"/>
      <c r="F897" s="271"/>
      <c r="G897" s="569"/>
      <c r="H897" s="569"/>
      <c r="I897" s="569"/>
      <c r="K897" s="81"/>
    </row>
    <row r="898" spans="2:11" x14ac:dyDescent="0.25">
      <c r="B898" s="271"/>
      <c r="C898" s="271"/>
      <c r="D898" s="271"/>
      <c r="E898" s="271"/>
      <c r="F898" s="271"/>
      <c r="G898" s="569"/>
      <c r="H898" s="569"/>
      <c r="I898" s="569"/>
      <c r="K898" s="81"/>
    </row>
    <row r="899" spans="2:11" x14ac:dyDescent="0.25">
      <c r="B899" s="271"/>
      <c r="C899" s="271"/>
      <c r="D899" s="271"/>
      <c r="E899" s="271"/>
      <c r="F899" s="271"/>
      <c r="G899" s="569"/>
      <c r="H899" s="569"/>
      <c r="I899" s="569"/>
      <c r="K899" s="81"/>
    </row>
    <row r="900" spans="2:11" x14ac:dyDescent="0.25">
      <c r="B900" s="271"/>
      <c r="C900" s="271"/>
      <c r="D900" s="271"/>
      <c r="E900" s="271"/>
      <c r="F900" s="271"/>
      <c r="G900" s="569"/>
      <c r="H900" s="569"/>
      <c r="I900" s="569"/>
      <c r="K900" s="81"/>
    </row>
    <row r="901" spans="2:11" x14ac:dyDescent="0.25">
      <c r="B901" s="271"/>
      <c r="C901" s="271"/>
      <c r="D901" s="271"/>
      <c r="E901" s="271"/>
      <c r="F901" s="271"/>
      <c r="G901" s="569"/>
      <c r="H901" s="569"/>
      <c r="I901" s="569"/>
      <c r="K901" s="81"/>
    </row>
    <row r="902" spans="2:11" x14ac:dyDescent="0.25">
      <c r="B902" s="271"/>
      <c r="C902" s="271"/>
      <c r="D902" s="271"/>
      <c r="E902" s="271"/>
      <c r="F902" s="271"/>
      <c r="G902" s="569"/>
      <c r="H902" s="569"/>
      <c r="I902" s="569"/>
      <c r="K902" s="81"/>
    </row>
    <row r="903" spans="2:11" x14ac:dyDescent="0.25">
      <c r="B903" s="271"/>
      <c r="C903" s="271"/>
      <c r="D903" s="271"/>
      <c r="E903" s="271"/>
      <c r="F903" s="271"/>
      <c r="G903" s="569"/>
      <c r="H903" s="569"/>
      <c r="I903" s="569"/>
      <c r="K903" s="81"/>
    </row>
    <row r="904" spans="2:11" x14ac:dyDescent="0.25">
      <c r="B904" s="271"/>
      <c r="C904" s="271"/>
      <c r="D904" s="271"/>
      <c r="E904" s="271"/>
      <c r="F904" s="271"/>
      <c r="G904" s="569"/>
      <c r="H904" s="569"/>
      <c r="I904" s="569"/>
      <c r="K904" s="81"/>
    </row>
    <row r="905" spans="2:11" x14ac:dyDescent="0.25">
      <c r="B905" s="271"/>
      <c r="C905" s="271"/>
      <c r="D905" s="271"/>
      <c r="E905" s="271"/>
      <c r="F905" s="271"/>
      <c r="G905" s="569"/>
      <c r="H905" s="569"/>
      <c r="I905" s="569"/>
      <c r="K905" s="81"/>
    </row>
    <row r="906" spans="2:11" x14ac:dyDescent="0.25">
      <c r="B906" s="271"/>
      <c r="C906" s="271"/>
      <c r="D906" s="271"/>
      <c r="E906" s="271"/>
      <c r="F906" s="271"/>
      <c r="G906" s="569"/>
      <c r="H906" s="569"/>
      <c r="I906" s="569"/>
      <c r="K906" s="81"/>
    </row>
    <row r="907" spans="2:11" x14ac:dyDescent="0.25">
      <c r="B907" s="271"/>
      <c r="C907" s="271"/>
      <c r="D907" s="271"/>
      <c r="E907" s="271"/>
      <c r="F907" s="271"/>
      <c r="G907" s="569"/>
      <c r="H907" s="569"/>
      <c r="I907" s="569"/>
      <c r="K907" s="81"/>
    </row>
    <row r="908" spans="2:11" x14ac:dyDescent="0.25">
      <c r="B908" s="271"/>
      <c r="C908" s="271"/>
      <c r="D908" s="271"/>
      <c r="E908" s="271"/>
      <c r="F908" s="271"/>
      <c r="G908" s="569"/>
      <c r="H908" s="569"/>
      <c r="I908" s="569"/>
      <c r="K908" s="81"/>
    </row>
    <row r="909" spans="2:11" x14ac:dyDescent="0.25">
      <c r="B909" s="271"/>
      <c r="C909" s="271"/>
      <c r="D909" s="271"/>
      <c r="E909" s="271"/>
      <c r="F909" s="271"/>
      <c r="G909" s="569"/>
      <c r="H909" s="569"/>
      <c r="I909" s="569"/>
      <c r="K909" s="81"/>
    </row>
    <row r="910" spans="2:11" x14ac:dyDescent="0.25">
      <c r="B910" s="271"/>
      <c r="C910" s="271"/>
      <c r="D910" s="271"/>
      <c r="E910" s="271"/>
      <c r="F910" s="271"/>
      <c r="G910" s="569"/>
      <c r="H910" s="569"/>
      <c r="I910" s="569"/>
      <c r="K910" s="81"/>
    </row>
    <row r="911" spans="2:11" x14ac:dyDescent="0.25">
      <c r="B911" s="271"/>
      <c r="C911" s="271"/>
      <c r="D911" s="271"/>
      <c r="E911" s="271"/>
      <c r="F911" s="271"/>
      <c r="G911" s="569"/>
      <c r="H911" s="569"/>
      <c r="I911" s="569"/>
      <c r="K911" s="81"/>
    </row>
    <row r="912" spans="2:11" x14ac:dyDescent="0.25">
      <c r="B912" s="271"/>
      <c r="C912" s="271"/>
      <c r="D912" s="271"/>
      <c r="E912" s="271"/>
      <c r="F912" s="271"/>
      <c r="G912" s="569"/>
      <c r="H912" s="569"/>
      <c r="I912" s="569"/>
      <c r="K912" s="81"/>
    </row>
    <row r="913" spans="2:11" x14ac:dyDescent="0.25">
      <c r="B913" s="271"/>
      <c r="C913" s="271"/>
      <c r="D913" s="271"/>
      <c r="E913" s="271"/>
      <c r="F913" s="271"/>
      <c r="G913" s="569"/>
      <c r="H913" s="569"/>
      <c r="I913" s="569"/>
      <c r="K913" s="81"/>
    </row>
    <row r="914" spans="2:11" x14ac:dyDescent="0.25">
      <c r="B914" s="271"/>
      <c r="C914" s="271"/>
      <c r="D914" s="271"/>
      <c r="E914" s="271"/>
      <c r="F914" s="271"/>
      <c r="G914" s="569"/>
      <c r="H914" s="569"/>
      <c r="I914" s="569"/>
      <c r="K914" s="81"/>
    </row>
    <row r="915" spans="2:11" x14ac:dyDescent="0.25">
      <c r="B915" s="271"/>
      <c r="C915" s="271"/>
      <c r="D915" s="271"/>
      <c r="E915" s="271"/>
      <c r="F915" s="271"/>
      <c r="G915" s="569"/>
      <c r="H915" s="569"/>
      <c r="I915" s="569"/>
      <c r="K915" s="81"/>
    </row>
    <row r="916" spans="2:11" x14ac:dyDescent="0.25">
      <c r="B916" s="271"/>
      <c r="C916" s="271"/>
      <c r="D916" s="271"/>
      <c r="E916" s="271"/>
      <c r="F916" s="271"/>
      <c r="G916" s="569"/>
      <c r="H916" s="569"/>
      <c r="I916" s="569"/>
      <c r="K916" s="81"/>
    </row>
    <row r="917" spans="2:11" x14ac:dyDescent="0.25">
      <c r="B917" s="271"/>
      <c r="C917" s="271"/>
      <c r="D917" s="271"/>
      <c r="E917" s="271"/>
      <c r="F917" s="271"/>
      <c r="G917" s="569"/>
      <c r="H917" s="569"/>
      <c r="I917" s="569"/>
      <c r="K917" s="81"/>
    </row>
    <row r="918" spans="2:11" x14ac:dyDescent="0.25">
      <c r="B918" s="271"/>
      <c r="C918" s="271"/>
      <c r="D918" s="271"/>
      <c r="E918" s="271"/>
      <c r="F918" s="271"/>
      <c r="G918" s="569"/>
      <c r="H918" s="569"/>
      <c r="I918" s="569"/>
      <c r="K918" s="81"/>
    </row>
    <row r="919" spans="2:11" x14ac:dyDescent="0.25">
      <c r="B919" s="271"/>
      <c r="C919" s="271"/>
      <c r="D919" s="271"/>
      <c r="E919" s="271"/>
      <c r="F919" s="271"/>
      <c r="G919" s="569"/>
      <c r="H919" s="569"/>
      <c r="I919" s="569"/>
      <c r="K919" s="81"/>
    </row>
    <row r="920" spans="2:11" x14ac:dyDescent="0.25">
      <c r="B920" s="271"/>
      <c r="C920" s="271"/>
      <c r="D920" s="271"/>
      <c r="E920" s="271"/>
      <c r="F920" s="271"/>
      <c r="G920" s="569"/>
      <c r="H920" s="569"/>
      <c r="I920" s="569"/>
      <c r="K920" s="81"/>
    </row>
    <row r="921" spans="2:11" x14ac:dyDescent="0.25">
      <c r="B921" s="271"/>
      <c r="C921" s="271"/>
      <c r="D921" s="271"/>
      <c r="E921" s="271"/>
      <c r="F921" s="271"/>
      <c r="G921" s="569"/>
      <c r="H921" s="569"/>
      <c r="I921" s="569"/>
      <c r="K921" s="81"/>
    </row>
    <row r="922" spans="2:11" x14ac:dyDescent="0.25">
      <c r="B922" s="271"/>
      <c r="C922" s="271"/>
      <c r="D922" s="271"/>
      <c r="E922" s="271"/>
      <c r="F922" s="271"/>
      <c r="G922" s="569"/>
      <c r="H922" s="569"/>
      <c r="I922" s="569"/>
      <c r="K922" s="81"/>
    </row>
    <row r="923" spans="2:11" x14ac:dyDescent="0.25">
      <c r="B923" s="271"/>
      <c r="C923" s="271"/>
      <c r="D923" s="271"/>
      <c r="E923" s="271"/>
      <c r="F923" s="271"/>
      <c r="G923" s="569"/>
      <c r="H923" s="569"/>
      <c r="I923" s="569"/>
      <c r="K923" s="81"/>
    </row>
    <row r="924" spans="2:11" x14ac:dyDescent="0.25">
      <c r="B924" s="271"/>
      <c r="C924" s="271"/>
      <c r="D924" s="271"/>
      <c r="E924" s="271"/>
      <c r="F924" s="271"/>
      <c r="G924" s="569"/>
      <c r="H924" s="569"/>
      <c r="I924" s="569"/>
      <c r="K924" s="81"/>
    </row>
    <row r="925" spans="2:11" x14ac:dyDescent="0.25">
      <c r="B925" s="271"/>
      <c r="C925" s="271"/>
      <c r="D925" s="271"/>
      <c r="E925" s="271"/>
      <c r="F925" s="271"/>
      <c r="G925" s="569"/>
      <c r="H925" s="569"/>
      <c r="I925" s="569"/>
      <c r="K925" s="81"/>
    </row>
    <row r="926" spans="2:11" x14ac:dyDescent="0.25">
      <c r="B926" s="271"/>
      <c r="C926" s="271"/>
      <c r="D926" s="271"/>
      <c r="E926" s="271"/>
      <c r="F926" s="271"/>
      <c r="G926" s="569"/>
      <c r="H926" s="569"/>
      <c r="I926" s="569"/>
      <c r="K926" s="81"/>
    </row>
    <row r="927" spans="2:11" x14ac:dyDescent="0.25">
      <c r="B927" s="271"/>
      <c r="C927" s="271"/>
      <c r="D927" s="271"/>
      <c r="E927" s="271"/>
      <c r="F927" s="271"/>
      <c r="G927" s="569"/>
      <c r="H927" s="569"/>
      <c r="I927" s="569"/>
      <c r="K927" s="81"/>
    </row>
    <row r="928" spans="2:11" x14ac:dyDescent="0.25">
      <c r="B928" s="271"/>
      <c r="C928" s="271"/>
      <c r="D928" s="271"/>
      <c r="E928" s="271"/>
      <c r="F928" s="271"/>
      <c r="G928" s="569"/>
      <c r="H928" s="569"/>
      <c r="I928" s="569"/>
      <c r="K928" s="81"/>
    </row>
    <row r="929" spans="2:11" x14ac:dyDescent="0.25">
      <c r="B929" s="271"/>
      <c r="C929" s="271"/>
      <c r="D929" s="271"/>
      <c r="E929" s="271"/>
      <c r="F929" s="271"/>
      <c r="G929" s="569"/>
      <c r="H929" s="569"/>
      <c r="I929" s="569"/>
      <c r="K929" s="81"/>
    </row>
    <row r="930" spans="2:11" x14ac:dyDescent="0.25">
      <c r="B930" s="271"/>
      <c r="C930" s="271"/>
      <c r="D930" s="271"/>
      <c r="E930" s="271"/>
      <c r="F930" s="271"/>
      <c r="G930" s="569"/>
      <c r="H930" s="569"/>
      <c r="I930" s="569"/>
      <c r="K930" s="81"/>
    </row>
    <row r="931" spans="2:11" x14ac:dyDescent="0.25">
      <c r="B931" s="271"/>
      <c r="C931" s="271"/>
      <c r="D931" s="271"/>
      <c r="E931" s="271"/>
      <c r="F931" s="271"/>
      <c r="G931" s="569"/>
      <c r="H931" s="569"/>
      <c r="I931" s="569"/>
      <c r="K931" s="81"/>
    </row>
    <row r="932" spans="2:11" x14ac:dyDescent="0.25">
      <c r="B932" s="271"/>
      <c r="C932" s="271"/>
      <c r="D932" s="271"/>
      <c r="E932" s="271"/>
      <c r="F932" s="271"/>
      <c r="G932" s="569"/>
      <c r="H932" s="569"/>
      <c r="I932" s="569"/>
      <c r="K932" s="81"/>
    </row>
    <row r="933" spans="2:11" x14ac:dyDescent="0.25">
      <c r="B933" s="271"/>
      <c r="C933" s="271"/>
      <c r="D933" s="271"/>
      <c r="E933" s="271"/>
      <c r="F933" s="271"/>
      <c r="G933" s="569"/>
      <c r="H933" s="569"/>
      <c r="I933" s="569"/>
      <c r="K933" s="81"/>
    </row>
    <row r="934" spans="2:11" x14ac:dyDescent="0.25">
      <c r="B934" s="271"/>
      <c r="C934" s="271"/>
      <c r="D934" s="271"/>
      <c r="E934" s="271"/>
      <c r="F934" s="271"/>
      <c r="G934" s="569"/>
      <c r="H934" s="569"/>
      <c r="I934" s="569"/>
      <c r="K934" s="81"/>
    </row>
    <row r="935" spans="2:11" x14ac:dyDescent="0.25">
      <c r="B935" s="271"/>
      <c r="C935" s="271"/>
      <c r="D935" s="271"/>
      <c r="E935" s="271"/>
      <c r="F935" s="271"/>
      <c r="G935" s="569"/>
      <c r="H935" s="569"/>
      <c r="I935" s="569"/>
      <c r="K935" s="81"/>
    </row>
    <row r="936" spans="2:11" x14ac:dyDescent="0.25">
      <c r="B936" s="271"/>
      <c r="C936" s="271"/>
      <c r="D936" s="271"/>
      <c r="E936" s="271"/>
      <c r="F936" s="271"/>
      <c r="G936" s="569"/>
      <c r="H936" s="569"/>
      <c r="I936" s="569"/>
      <c r="K936" s="81"/>
    </row>
    <row r="937" spans="2:11" x14ac:dyDescent="0.25">
      <c r="B937" s="271"/>
      <c r="C937" s="271"/>
      <c r="D937" s="271"/>
      <c r="E937" s="271"/>
      <c r="F937" s="271"/>
      <c r="G937" s="569"/>
      <c r="H937" s="569"/>
      <c r="I937" s="569"/>
      <c r="K937" s="81"/>
    </row>
    <row r="938" spans="2:11" x14ac:dyDescent="0.25">
      <c r="B938" s="271"/>
      <c r="C938" s="271"/>
      <c r="D938" s="271"/>
      <c r="E938" s="271"/>
      <c r="F938" s="271"/>
      <c r="G938" s="569"/>
      <c r="H938" s="569"/>
      <c r="I938" s="569"/>
      <c r="K938" s="81"/>
    </row>
    <row r="939" spans="2:11" x14ac:dyDescent="0.25">
      <c r="B939" s="271"/>
      <c r="C939" s="271"/>
      <c r="D939" s="271"/>
      <c r="E939" s="271"/>
      <c r="F939" s="271"/>
      <c r="G939" s="569"/>
      <c r="H939" s="569"/>
      <c r="I939" s="569"/>
      <c r="K939" s="81"/>
    </row>
    <row r="940" spans="2:11" x14ac:dyDescent="0.25">
      <c r="B940" s="271"/>
      <c r="C940" s="271"/>
      <c r="D940" s="271"/>
      <c r="E940" s="271"/>
      <c r="F940" s="271"/>
      <c r="G940" s="569"/>
      <c r="H940" s="569"/>
      <c r="I940" s="569"/>
      <c r="K940" s="81"/>
    </row>
    <row r="941" spans="2:11" x14ac:dyDescent="0.25">
      <c r="B941" s="271"/>
      <c r="C941" s="271"/>
      <c r="D941" s="271"/>
      <c r="E941" s="271"/>
      <c r="F941" s="271"/>
      <c r="G941" s="569"/>
      <c r="H941" s="569"/>
      <c r="I941" s="569"/>
      <c r="K941" s="81"/>
    </row>
    <row r="942" spans="2:11" x14ac:dyDescent="0.25">
      <c r="B942" s="271"/>
      <c r="C942" s="271"/>
      <c r="D942" s="271"/>
      <c r="E942" s="271"/>
      <c r="F942" s="271"/>
      <c r="G942" s="569"/>
      <c r="H942" s="569"/>
      <c r="I942" s="569"/>
      <c r="K942" s="81"/>
    </row>
    <row r="943" spans="2:11" x14ac:dyDescent="0.25">
      <c r="B943" s="271"/>
      <c r="C943" s="271"/>
      <c r="D943" s="271"/>
      <c r="E943" s="271"/>
      <c r="F943" s="271"/>
      <c r="G943" s="569"/>
      <c r="H943" s="569"/>
      <c r="I943" s="569"/>
      <c r="K943" s="81"/>
    </row>
    <row r="944" spans="2:11" x14ac:dyDescent="0.25">
      <c r="B944" s="271"/>
      <c r="C944" s="271"/>
      <c r="D944" s="271"/>
      <c r="E944" s="271"/>
      <c r="F944" s="271"/>
      <c r="G944" s="569"/>
      <c r="H944" s="569"/>
      <c r="I944" s="569"/>
      <c r="K944" s="81"/>
    </row>
    <row r="945" spans="2:11" x14ac:dyDescent="0.25">
      <c r="B945" s="271"/>
      <c r="C945" s="271"/>
      <c r="D945" s="271"/>
      <c r="E945" s="271"/>
      <c r="F945" s="271"/>
      <c r="G945" s="569"/>
      <c r="H945" s="569"/>
      <c r="I945" s="569"/>
      <c r="K945" s="81"/>
    </row>
    <row r="946" spans="2:11" x14ac:dyDescent="0.25">
      <c r="B946" s="271"/>
      <c r="C946" s="271"/>
      <c r="D946" s="271"/>
      <c r="E946" s="271"/>
      <c r="F946" s="271"/>
      <c r="G946" s="569"/>
      <c r="H946" s="569"/>
      <c r="I946" s="569"/>
      <c r="K946" s="81"/>
    </row>
    <row r="947" spans="2:11" x14ac:dyDescent="0.25">
      <c r="B947" s="271"/>
      <c r="C947" s="271"/>
      <c r="D947" s="271"/>
      <c r="E947" s="271"/>
      <c r="F947" s="271"/>
      <c r="G947" s="569"/>
      <c r="H947" s="569"/>
      <c r="I947" s="569"/>
      <c r="K947" s="81"/>
    </row>
    <row r="948" spans="2:11" x14ac:dyDescent="0.25">
      <c r="B948" s="271"/>
      <c r="C948" s="271"/>
      <c r="D948" s="271"/>
      <c r="E948" s="271"/>
      <c r="F948" s="271"/>
      <c r="G948" s="569"/>
      <c r="H948" s="569"/>
      <c r="I948" s="569"/>
      <c r="K948" s="81"/>
    </row>
    <row r="949" spans="2:11" x14ac:dyDescent="0.25">
      <c r="B949" s="271"/>
      <c r="C949" s="271"/>
      <c r="D949" s="271"/>
      <c r="E949" s="271"/>
      <c r="F949" s="271"/>
      <c r="G949" s="569"/>
      <c r="H949" s="569"/>
      <c r="I949" s="569"/>
      <c r="K949" s="81"/>
    </row>
    <row r="950" spans="2:11" x14ac:dyDescent="0.25">
      <c r="B950" s="271"/>
      <c r="C950" s="271"/>
      <c r="D950" s="271"/>
      <c r="E950" s="271"/>
      <c r="F950" s="271"/>
      <c r="G950" s="569"/>
      <c r="H950" s="569"/>
      <c r="I950" s="569"/>
      <c r="K950" s="81"/>
    </row>
    <row r="951" spans="2:11" x14ac:dyDescent="0.25">
      <c r="B951" s="271"/>
      <c r="C951" s="271"/>
      <c r="D951" s="271"/>
      <c r="E951" s="271"/>
      <c r="F951" s="271"/>
      <c r="G951" s="569"/>
      <c r="H951" s="569"/>
      <c r="I951" s="569"/>
      <c r="K951" s="81"/>
    </row>
    <row r="952" spans="2:11" x14ac:dyDescent="0.25">
      <c r="B952" s="271"/>
      <c r="C952" s="271"/>
      <c r="D952" s="271"/>
      <c r="E952" s="271"/>
      <c r="F952" s="271"/>
      <c r="G952" s="569"/>
      <c r="H952" s="569"/>
      <c r="I952" s="569"/>
      <c r="K952" s="81"/>
    </row>
    <row r="953" spans="2:11" x14ac:dyDescent="0.25">
      <c r="B953" s="271"/>
      <c r="C953" s="271"/>
      <c r="D953" s="271"/>
      <c r="E953" s="271"/>
      <c r="F953" s="271"/>
      <c r="G953" s="569"/>
      <c r="H953" s="569"/>
      <c r="I953" s="569"/>
      <c r="K953" s="81"/>
    </row>
    <row r="954" spans="2:11" x14ac:dyDescent="0.25">
      <c r="B954" s="271"/>
      <c r="C954" s="271"/>
      <c r="D954" s="271"/>
      <c r="E954" s="271"/>
      <c r="F954" s="271"/>
      <c r="G954" s="569"/>
      <c r="H954" s="569"/>
      <c r="I954" s="569"/>
      <c r="K954" s="81"/>
    </row>
    <row r="955" spans="2:11" x14ac:dyDescent="0.25">
      <c r="B955" s="271"/>
      <c r="C955" s="271"/>
      <c r="D955" s="271"/>
      <c r="E955" s="271"/>
      <c r="F955" s="271"/>
      <c r="G955" s="569"/>
      <c r="H955" s="569"/>
      <c r="I955" s="569"/>
      <c r="K955" s="81"/>
    </row>
    <row r="956" spans="2:11" x14ac:dyDescent="0.25">
      <c r="B956" s="271"/>
      <c r="C956" s="271"/>
      <c r="D956" s="271"/>
      <c r="E956" s="271"/>
      <c r="F956" s="271"/>
      <c r="G956" s="569"/>
      <c r="H956" s="569"/>
      <c r="I956" s="569"/>
      <c r="K956" s="81"/>
    </row>
    <row r="957" spans="2:11" x14ac:dyDescent="0.25">
      <c r="B957" s="271"/>
      <c r="C957" s="271"/>
      <c r="D957" s="271"/>
      <c r="E957" s="271"/>
      <c r="F957" s="271"/>
      <c r="G957" s="569"/>
      <c r="H957" s="569"/>
      <c r="I957" s="569"/>
      <c r="K957" s="81"/>
    </row>
    <row r="958" spans="2:11" x14ac:dyDescent="0.25">
      <c r="B958" s="271"/>
      <c r="C958" s="271"/>
      <c r="D958" s="271"/>
      <c r="E958" s="271"/>
      <c r="F958" s="271"/>
      <c r="G958" s="569"/>
      <c r="H958" s="569"/>
      <c r="I958" s="569"/>
      <c r="K958" s="81"/>
    </row>
    <row r="959" spans="2:11" x14ac:dyDescent="0.25">
      <c r="B959" s="271"/>
      <c r="C959" s="271"/>
      <c r="D959" s="271"/>
      <c r="E959" s="271"/>
      <c r="F959" s="271"/>
      <c r="G959" s="569"/>
      <c r="H959" s="569"/>
      <c r="I959" s="569"/>
      <c r="K959" s="81"/>
    </row>
    <row r="960" spans="2:11" x14ac:dyDescent="0.25">
      <c r="B960" s="271"/>
      <c r="C960" s="271"/>
      <c r="D960" s="271"/>
      <c r="E960" s="271"/>
      <c r="F960" s="271"/>
      <c r="G960" s="569"/>
      <c r="H960" s="569"/>
      <c r="I960" s="569"/>
      <c r="K960" s="81"/>
    </row>
    <row r="961" spans="2:11" x14ac:dyDescent="0.25">
      <c r="B961" s="271"/>
      <c r="C961" s="271"/>
      <c r="D961" s="271"/>
      <c r="E961" s="271"/>
      <c r="F961" s="271"/>
      <c r="G961" s="569"/>
      <c r="H961" s="569"/>
      <c r="I961" s="569"/>
      <c r="K961" s="81"/>
    </row>
    <row r="962" spans="2:11" x14ac:dyDescent="0.25">
      <c r="B962" s="271"/>
      <c r="C962" s="271"/>
      <c r="D962" s="271"/>
      <c r="E962" s="271"/>
      <c r="F962" s="271"/>
      <c r="G962" s="569"/>
      <c r="H962" s="569"/>
      <c r="I962" s="569"/>
      <c r="K962" s="81"/>
    </row>
    <row r="963" spans="2:11" x14ac:dyDescent="0.25">
      <c r="B963" s="271"/>
      <c r="C963" s="271"/>
      <c r="D963" s="271"/>
      <c r="E963" s="271"/>
      <c r="F963" s="271"/>
      <c r="G963" s="569"/>
      <c r="H963" s="569"/>
      <c r="I963" s="569"/>
      <c r="K963" s="81"/>
    </row>
    <row r="964" spans="2:11" x14ac:dyDescent="0.25">
      <c r="B964" s="271"/>
      <c r="C964" s="271"/>
      <c r="D964" s="271"/>
      <c r="E964" s="271"/>
      <c r="F964" s="271"/>
      <c r="G964" s="569"/>
      <c r="H964" s="569"/>
      <c r="I964" s="569"/>
      <c r="K964" s="81"/>
    </row>
    <row r="965" spans="2:11" x14ac:dyDescent="0.25">
      <c r="B965" s="271"/>
      <c r="C965" s="271"/>
      <c r="D965" s="271"/>
      <c r="E965" s="271"/>
      <c r="F965" s="271"/>
      <c r="G965" s="569"/>
      <c r="H965" s="569"/>
      <c r="I965" s="569"/>
      <c r="K965" s="81"/>
    </row>
    <row r="966" spans="2:11" x14ac:dyDescent="0.25">
      <c r="B966" s="271"/>
      <c r="C966" s="271"/>
      <c r="D966" s="271"/>
      <c r="E966" s="271"/>
      <c r="F966" s="271"/>
      <c r="G966" s="569"/>
      <c r="H966" s="569"/>
      <c r="I966" s="569"/>
      <c r="K966" s="81"/>
    </row>
    <row r="967" spans="2:11" x14ac:dyDescent="0.25">
      <c r="B967" s="271"/>
      <c r="C967" s="271"/>
      <c r="D967" s="271"/>
      <c r="E967" s="271"/>
      <c r="F967" s="271"/>
      <c r="G967" s="569"/>
      <c r="H967" s="569"/>
      <c r="I967" s="569"/>
      <c r="K967" s="81"/>
    </row>
    <row r="968" spans="2:11" x14ac:dyDescent="0.25">
      <c r="B968" s="271"/>
      <c r="C968" s="271"/>
      <c r="D968" s="271"/>
      <c r="E968" s="271"/>
      <c r="F968" s="271"/>
      <c r="G968" s="569"/>
      <c r="H968" s="569"/>
      <c r="I968" s="569"/>
      <c r="K968" s="81"/>
    </row>
    <row r="969" spans="2:11" x14ac:dyDescent="0.25">
      <c r="B969" s="271"/>
      <c r="C969" s="271"/>
      <c r="D969" s="271"/>
      <c r="E969" s="271"/>
      <c r="F969" s="271"/>
      <c r="G969" s="569"/>
      <c r="H969" s="569"/>
      <c r="I969" s="569"/>
      <c r="K969" s="81"/>
    </row>
    <row r="970" spans="2:11" x14ac:dyDescent="0.25">
      <c r="B970" s="271"/>
      <c r="C970" s="271"/>
      <c r="D970" s="271"/>
      <c r="E970" s="271"/>
      <c r="F970" s="271"/>
      <c r="G970" s="569"/>
      <c r="H970" s="569"/>
      <c r="I970" s="569"/>
      <c r="K970" s="81"/>
    </row>
    <row r="971" spans="2:11" x14ac:dyDescent="0.25">
      <c r="B971" s="271"/>
      <c r="C971" s="271"/>
      <c r="D971" s="271"/>
      <c r="E971" s="271"/>
      <c r="F971" s="271"/>
      <c r="G971" s="569"/>
      <c r="H971" s="569"/>
      <c r="I971" s="569"/>
      <c r="K971" s="81"/>
    </row>
    <row r="972" spans="2:11" x14ac:dyDescent="0.25">
      <c r="B972" s="271"/>
      <c r="C972" s="271"/>
      <c r="D972" s="271"/>
      <c r="E972" s="271"/>
      <c r="F972" s="271"/>
      <c r="G972" s="569"/>
      <c r="H972" s="569"/>
      <c r="I972" s="569"/>
      <c r="K972" s="81"/>
    </row>
    <row r="973" spans="2:11" x14ac:dyDescent="0.25">
      <c r="B973" s="271"/>
      <c r="C973" s="271"/>
      <c r="D973" s="271"/>
      <c r="E973" s="271"/>
      <c r="F973" s="271"/>
      <c r="G973" s="569"/>
      <c r="H973" s="569"/>
      <c r="I973" s="569"/>
      <c r="K973" s="81"/>
    </row>
    <row r="974" spans="2:11" x14ac:dyDescent="0.25">
      <c r="B974" s="271"/>
      <c r="C974" s="271"/>
      <c r="D974" s="271"/>
      <c r="E974" s="271"/>
      <c r="F974" s="271"/>
      <c r="G974" s="569"/>
      <c r="H974" s="569"/>
      <c r="I974" s="569"/>
      <c r="K974" s="81"/>
    </row>
    <row r="975" spans="2:11" x14ac:dyDescent="0.25">
      <c r="B975" s="271"/>
      <c r="C975" s="271"/>
      <c r="D975" s="271"/>
      <c r="E975" s="271"/>
      <c r="F975" s="271"/>
      <c r="G975" s="569"/>
      <c r="H975" s="569"/>
      <c r="I975" s="569"/>
      <c r="K975" s="81"/>
    </row>
    <row r="976" spans="2:11" x14ac:dyDescent="0.25">
      <c r="B976" s="271"/>
      <c r="C976" s="271"/>
      <c r="D976" s="271"/>
      <c r="E976" s="271"/>
      <c r="F976" s="271"/>
      <c r="G976" s="569"/>
      <c r="H976" s="569"/>
      <c r="I976" s="569"/>
      <c r="K976" s="81"/>
    </row>
    <row r="977" spans="2:11" x14ac:dyDescent="0.25">
      <c r="B977" s="271"/>
      <c r="C977" s="271"/>
      <c r="D977" s="271"/>
      <c r="E977" s="271"/>
      <c r="F977" s="271"/>
      <c r="G977" s="569"/>
      <c r="H977" s="569"/>
      <c r="I977" s="569"/>
      <c r="K977" s="81"/>
    </row>
    <row r="978" spans="2:11" x14ac:dyDescent="0.25">
      <c r="B978" s="271"/>
      <c r="C978" s="271"/>
      <c r="D978" s="271"/>
      <c r="E978" s="271"/>
      <c r="F978" s="271"/>
      <c r="G978" s="569"/>
      <c r="H978" s="569"/>
      <c r="I978" s="569"/>
      <c r="K978" s="81"/>
    </row>
    <row r="979" spans="2:11" x14ac:dyDescent="0.25">
      <c r="B979" s="271"/>
      <c r="C979" s="271"/>
      <c r="D979" s="271"/>
      <c r="E979" s="271"/>
      <c r="F979" s="271"/>
      <c r="G979" s="569"/>
      <c r="H979" s="569"/>
      <c r="I979" s="569"/>
      <c r="K979" s="81"/>
    </row>
    <row r="980" spans="2:11" x14ac:dyDescent="0.25">
      <c r="B980" s="271"/>
      <c r="C980" s="271"/>
      <c r="D980" s="271"/>
      <c r="E980" s="271"/>
      <c r="F980" s="271"/>
      <c r="G980" s="569"/>
      <c r="H980" s="569"/>
      <c r="I980" s="569"/>
      <c r="K980" s="81"/>
    </row>
    <row r="981" spans="2:11" x14ac:dyDescent="0.25">
      <c r="B981" s="271"/>
      <c r="C981" s="271"/>
      <c r="D981" s="271"/>
      <c r="E981" s="271"/>
      <c r="F981" s="271"/>
      <c r="G981" s="569"/>
      <c r="H981" s="569"/>
      <c r="I981" s="569"/>
      <c r="K981" s="81"/>
    </row>
    <row r="982" spans="2:11" x14ac:dyDescent="0.25">
      <c r="B982" s="271"/>
      <c r="C982" s="271"/>
      <c r="D982" s="271"/>
      <c r="E982" s="271"/>
      <c r="F982" s="271"/>
      <c r="G982" s="569"/>
      <c r="H982" s="569"/>
      <c r="I982" s="569"/>
      <c r="K982" s="81"/>
    </row>
    <row r="983" spans="2:11" x14ac:dyDescent="0.25">
      <c r="B983" s="271"/>
      <c r="C983" s="271"/>
      <c r="D983" s="271"/>
      <c r="E983" s="271"/>
      <c r="F983" s="271"/>
      <c r="G983" s="569"/>
      <c r="H983" s="569"/>
      <c r="I983" s="569"/>
      <c r="K983" s="81"/>
    </row>
    <row r="984" spans="2:11" x14ac:dyDescent="0.25">
      <c r="B984" s="271"/>
      <c r="C984" s="271"/>
      <c r="D984" s="271"/>
      <c r="E984" s="271"/>
      <c r="F984" s="271"/>
      <c r="G984" s="569"/>
      <c r="H984" s="569"/>
      <c r="I984" s="569"/>
      <c r="K984" s="81"/>
    </row>
    <row r="985" spans="2:11" x14ac:dyDescent="0.25">
      <c r="B985" s="271"/>
      <c r="C985" s="271"/>
      <c r="D985" s="271"/>
      <c r="E985" s="271"/>
      <c r="F985" s="271"/>
      <c r="G985" s="569"/>
      <c r="H985" s="569"/>
      <c r="I985" s="569"/>
      <c r="K985" s="81"/>
    </row>
    <row r="986" spans="2:11" x14ac:dyDescent="0.25">
      <c r="B986" s="271"/>
      <c r="C986" s="271"/>
      <c r="D986" s="271"/>
      <c r="E986" s="271"/>
      <c r="F986" s="271"/>
      <c r="G986" s="569"/>
      <c r="H986" s="569"/>
      <c r="I986" s="569"/>
      <c r="K986" s="81"/>
    </row>
    <row r="987" spans="2:11" x14ac:dyDescent="0.25">
      <c r="B987" s="271"/>
      <c r="C987" s="271"/>
      <c r="D987" s="271"/>
      <c r="E987" s="271"/>
      <c r="F987" s="271"/>
      <c r="G987" s="569"/>
      <c r="H987" s="569"/>
      <c r="I987" s="569"/>
      <c r="K987" s="81"/>
    </row>
    <row r="988" spans="2:11" x14ac:dyDescent="0.25">
      <c r="B988" s="271"/>
      <c r="C988" s="271"/>
      <c r="D988" s="271"/>
      <c r="E988" s="271"/>
      <c r="F988" s="271"/>
      <c r="G988" s="569"/>
      <c r="H988" s="569"/>
      <c r="I988" s="569"/>
      <c r="K988" s="81"/>
    </row>
    <row r="989" spans="2:11" x14ac:dyDescent="0.25">
      <c r="B989" s="271"/>
      <c r="C989" s="271"/>
      <c r="D989" s="271"/>
      <c r="E989" s="271"/>
      <c r="F989" s="271"/>
      <c r="G989" s="569"/>
      <c r="H989" s="569"/>
      <c r="I989" s="569"/>
      <c r="K989" s="81"/>
    </row>
    <row r="990" spans="2:11" x14ac:dyDescent="0.25">
      <c r="B990" s="271"/>
      <c r="C990" s="271"/>
      <c r="D990" s="271"/>
      <c r="E990" s="271"/>
      <c r="F990" s="271"/>
      <c r="G990" s="569"/>
      <c r="H990" s="569"/>
      <c r="I990" s="569"/>
      <c r="K990" s="81"/>
    </row>
    <row r="991" spans="2:11" x14ac:dyDescent="0.25">
      <c r="B991" s="271"/>
      <c r="C991" s="271"/>
      <c r="D991" s="271"/>
      <c r="E991" s="271"/>
      <c r="F991" s="271"/>
      <c r="G991" s="569"/>
      <c r="H991" s="569"/>
      <c r="I991" s="569"/>
      <c r="K991" s="81"/>
    </row>
    <row r="992" spans="2:11" x14ac:dyDescent="0.25">
      <c r="B992" s="271"/>
      <c r="C992" s="271"/>
      <c r="D992" s="271"/>
      <c r="E992" s="271"/>
      <c r="F992" s="271"/>
      <c r="G992" s="569"/>
      <c r="H992" s="569"/>
      <c r="I992" s="569"/>
      <c r="K992" s="81"/>
    </row>
    <row r="993" spans="2:11" x14ac:dyDescent="0.25">
      <c r="B993" s="271"/>
      <c r="C993" s="271"/>
      <c r="D993" s="271"/>
      <c r="E993" s="271"/>
      <c r="F993" s="271"/>
      <c r="G993" s="569"/>
      <c r="H993" s="569"/>
      <c r="I993" s="569"/>
      <c r="K993" s="81"/>
    </row>
    <row r="994" spans="2:11" x14ac:dyDescent="0.25">
      <c r="B994" s="271"/>
      <c r="C994" s="271"/>
      <c r="D994" s="271"/>
      <c r="E994" s="271"/>
      <c r="F994" s="271"/>
      <c r="G994" s="569"/>
      <c r="H994" s="569"/>
      <c r="I994" s="569"/>
      <c r="K994" s="81"/>
    </row>
    <row r="995" spans="2:11" x14ac:dyDescent="0.25">
      <c r="B995" s="271"/>
      <c r="C995" s="271"/>
      <c r="D995" s="271"/>
      <c r="E995" s="271"/>
      <c r="F995" s="271"/>
      <c r="G995" s="569"/>
      <c r="H995" s="569"/>
      <c r="I995" s="569"/>
      <c r="K995" s="81"/>
    </row>
    <row r="996" spans="2:11" x14ac:dyDescent="0.25">
      <c r="B996" s="271"/>
      <c r="C996" s="271"/>
      <c r="D996" s="271"/>
      <c r="E996" s="271"/>
      <c r="F996" s="271"/>
      <c r="G996" s="569"/>
      <c r="H996" s="569"/>
      <c r="I996" s="569"/>
      <c r="K996" s="81"/>
    </row>
    <row r="997" spans="2:11" x14ac:dyDescent="0.25">
      <c r="B997" s="271"/>
      <c r="C997" s="271"/>
      <c r="D997" s="271"/>
      <c r="E997" s="271"/>
      <c r="F997" s="271"/>
      <c r="G997" s="569"/>
      <c r="H997" s="569"/>
      <c r="I997" s="569"/>
      <c r="K997" s="81"/>
    </row>
    <row r="998" spans="2:11" x14ac:dyDescent="0.25">
      <c r="B998" s="271"/>
      <c r="C998" s="271"/>
      <c r="D998" s="271"/>
      <c r="E998" s="271"/>
      <c r="F998" s="271"/>
      <c r="G998" s="569"/>
      <c r="H998" s="569"/>
      <c r="I998" s="569"/>
      <c r="K998" s="81"/>
    </row>
    <row r="999" spans="2:11" x14ac:dyDescent="0.25">
      <c r="B999" s="271"/>
      <c r="C999" s="271"/>
      <c r="D999" s="271"/>
      <c r="E999" s="271"/>
      <c r="F999" s="271"/>
      <c r="G999" s="569"/>
      <c r="H999" s="569"/>
      <c r="I999" s="569"/>
      <c r="K999" s="81"/>
    </row>
    <row r="1000" spans="2:11" x14ac:dyDescent="0.25">
      <c r="B1000" s="271"/>
      <c r="C1000" s="271"/>
      <c r="D1000" s="271"/>
      <c r="E1000" s="271"/>
      <c r="F1000" s="271"/>
      <c r="G1000" s="569"/>
      <c r="H1000" s="569"/>
      <c r="I1000" s="569"/>
      <c r="K1000" s="81"/>
    </row>
    <row r="1001" spans="2:11" x14ac:dyDescent="0.25">
      <c r="B1001" s="271"/>
      <c r="C1001" s="271"/>
      <c r="D1001" s="271"/>
      <c r="E1001" s="271"/>
      <c r="F1001" s="271"/>
      <c r="G1001" s="569"/>
      <c r="H1001" s="569"/>
      <c r="I1001" s="569"/>
      <c r="K1001" s="81"/>
    </row>
    <row r="1002" spans="2:11" x14ac:dyDescent="0.25">
      <c r="B1002" s="271"/>
      <c r="C1002" s="271"/>
      <c r="D1002" s="271"/>
      <c r="E1002" s="271"/>
      <c r="F1002" s="271"/>
      <c r="G1002" s="569"/>
      <c r="H1002" s="569"/>
      <c r="I1002" s="569"/>
      <c r="K1002" s="81"/>
    </row>
    <row r="1003" spans="2:11" x14ac:dyDescent="0.25">
      <c r="B1003" s="271"/>
      <c r="C1003" s="271"/>
      <c r="D1003" s="271"/>
      <c r="E1003" s="271"/>
      <c r="F1003" s="271"/>
      <c r="G1003" s="569"/>
      <c r="H1003" s="569"/>
      <c r="I1003" s="569"/>
      <c r="K1003" s="81"/>
    </row>
    <row r="1004" spans="2:11" x14ac:dyDescent="0.25">
      <c r="B1004" s="271"/>
      <c r="C1004" s="271"/>
      <c r="D1004" s="271"/>
      <c r="E1004" s="271"/>
      <c r="F1004" s="271"/>
      <c r="G1004" s="569"/>
      <c r="H1004" s="569"/>
      <c r="I1004" s="569"/>
      <c r="K1004" s="81"/>
    </row>
    <row r="1005" spans="2:11" x14ac:dyDescent="0.25">
      <c r="B1005" s="271"/>
      <c r="C1005" s="271"/>
      <c r="D1005" s="271"/>
      <c r="E1005" s="271"/>
      <c r="F1005" s="271"/>
      <c r="G1005" s="569"/>
      <c r="H1005" s="569"/>
      <c r="I1005" s="569"/>
      <c r="K1005" s="8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showGridLines="0" topLeftCell="B1" workbookViewId="0">
      <selection activeCell="K13" sqref="K13"/>
    </sheetView>
  </sheetViews>
  <sheetFormatPr baseColWidth="10" defaultColWidth="12.625" defaultRowHeight="15" customHeight="1" x14ac:dyDescent="0.2"/>
  <cols>
    <col min="1" max="1" width="44.125" bestFit="1" customWidth="1"/>
    <col min="2" max="2" width="13.125" bestFit="1" customWidth="1"/>
    <col min="3" max="3" width="11.75" bestFit="1" customWidth="1"/>
    <col min="10" max="10" width="14.625" customWidth="1"/>
  </cols>
  <sheetData>
    <row r="1" spans="1:11" x14ac:dyDescent="0.25">
      <c r="A1" s="35"/>
      <c r="B1" s="36"/>
      <c r="C1" s="36"/>
      <c r="D1" s="36"/>
      <c r="E1" s="36"/>
      <c r="F1" s="36"/>
      <c r="G1" s="36"/>
      <c r="H1" s="36"/>
      <c r="I1" s="36"/>
      <c r="J1" s="36"/>
      <c r="K1" s="35"/>
    </row>
    <row r="2" spans="1:11" x14ac:dyDescent="0.25">
      <c r="A2" s="788" t="s">
        <v>105</v>
      </c>
      <c r="B2" s="40"/>
      <c r="C2" s="40"/>
      <c r="D2" s="40"/>
      <c r="E2" s="40"/>
      <c r="F2" s="40"/>
      <c r="G2" s="40"/>
      <c r="H2" s="40"/>
      <c r="I2" s="40"/>
      <c r="J2" s="40"/>
      <c r="K2" s="82" t="s">
        <v>2376</v>
      </c>
    </row>
    <row r="3" spans="1:11" x14ac:dyDescent="0.25">
      <c r="A3" s="619" t="s">
        <v>107</v>
      </c>
      <c r="B3" s="40"/>
      <c r="C3" s="40"/>
      <c r="D3" s="40"/>
      <c r="E3" s="40"/>
      <c r="F3" s="40"/>
      <c r="G3" s="40"/>
      <c r="H3" s="40"/>
      <c r="I3" s="40"/>
      <c r="J3" s="40"/>
      <c r="K3" s="83"/>
    </row>
    <row r="4" spans="1:11" x14ac:dyDescent="0.25">
      <c r="A4" s="719" t="s">
        <v>3230</v>
      </c>
      <c r="B4" s="40"/>
      <c r="C4" s="40"/>
      <c r="D4" s="40"/>
      <c r="E4" s="40"/>
      <c r="F4" s="40"/>
      <c r="G4" s="40"/>
      <c r="H4" s="40"/>
      <c r="I4" s="40"/>
      <c r="J4" s="40"/>
      <c r="K4" s="83"/>
    </row>
    <row r="5" spans="1:11" x14ac:dyDescent="0.25">
      <c r="A5" s="35"/>
      <c r="B5" s="36"/>
      <c r="C5" s="36"/>
      <c r="D5" s="36"/>
      <c r="E5" s="36"/>
      <c r="F5" s="36"/>
      <c r="G5" s="36"/>
      <c r="H5" s="36"/>
      <c r="I5" s="36"/>
      <c r="J5" s="36"/>
      <c r="K5" s="35"/>
    </row>
    <row r="6" spans="1:11" x14ac:dyDescent="0.25">
      <c r="A6" s="99" t="s">
        <v>108</v>
      </c>
      <c r="B6" s="546" t="s">
        <v>109</v>
      </c>
      <c r="C6" s="546" t="s">
        <v>110</v>
      </c>
      <c r="D6" s="546"/>
      <c r="E6" s="956" t="s">
        <v>111</v>
      </c>
      <c r="F6" s="937"/>
      <c r="G6" s="547" t="s">
        <v>112</v>
      </c>
      <c r="H6" s="1021" t="s">
        <v>113</v>
      </c>
      <c r="I6" s="937"/>
      <c r="J6" s="546" t="s">
        <v>114</v>
      </c>
      <c r="K6" s="570" t="s">
        <v>115</v>
      </c>
    </row>
    <row r="7" spans="1:11" ht="15" customHeight="1" x14ac:dyDescent="0.2">
      <c r="A7" s="1041" t="s">
        <v>116</v>
      </c>
      <c r="B7" s="1043" t="s">
        <v>117</v>
      </c>
      <c r="C7" s="1043" t="s">
        <v>118</v>
      </c>
      <c r="D7" s="1043" t="s">
        <v>119</v>
      </c>
      <c r="E7" s="1045" t="s">
        <v>120</v>
      </c>
      <c r="F7" s="1054"/>
      <c r="G7" s="1058" t="s">
        <v>121</v>
      </c>
      <c r="H7" s="1056" t="s">
        <v>122</v>
      </c>
      <c r="I7" s="1054"/>
      <c r="J7" s="1043" t="s">
        <v>123</v>
      </c>
      <c r="K7" s="1051" t="s">
        <v>124</v>
      </c>
    </row>
    <row r="8" spans="1:11" ht="15" customHeight="1" x14ac:dyDescent="0.2">
      <c r="A8" s="1042"/>
      <c r="B8" s="1042"/>
      <c r="C8" s="1042"/>
      <c r="D8" s="1042"/>
      <c r="E8" s="517" t="s">
        <v>125</v>
      </c>
      <c r="F8" s="517" t="s">
        <v>126</v>
      </c>
      <c r="G8" s="1042"/>
      <c r="H8" s="548" t="s">
        <v>125</v>
      </c>
      <c r="I8" s="548" t="s">
        <v>126</v>
      </c>
      <c r="J8" s="1042"/>
      <c r="K8" s="1042"/>
    </row>
    <row r="9" spans="1:11" x14ac:dyDescent="0.25">
      <c r="A9" s="519" t="s">
        <v>460</v>
      </c>
      <c r="B9" s="549"/>
      <c r="C9" s="549"/>
      <c r="D9" s="549"/>
      <c r="E9" s="549"/>
      <c r="F9" s="549"/>
      <c r="G9" s="550"/>
      <c r="H9" s="550"/>
      <c r="I9" s="550"/>
      <c r="J9" s="435"/>
      <c r="K9" s="494">
        <f>K10</f>
        <v>0</v>
      </c>
    </row>
    <row r="10" spans="1:11" x14ac:dyDescent="0.25">
      <c r="A10" s="57"/>
      <c r="B10" s="58"/>
      <c r="C10" s="58"/>
      <c r="D10" s="58"/>
      <c r="E10" s="58"/>
      <c r="F10" s="58"/>
      <c r="G10" s="58"/>
      <c r="H10" s="58"/>
      <c r="I10" s="58"/>
      <c r="J10" s="58"/>
      <c r="K10" s="57"/>
    </row>
    <row r="11" spans="1:11" x14ac:dyDescent="0.25">
      <c r="A11" s="519" t="s">
        <v>461</v>
      </c>
      <c r="B11" s="549"/>
      <c r="C11" s="549"/>
      <c r="D11" s="549"/>
      <c r="E11" s="549"/>
      <c r="F11" s="549"/>
      <c r="G11" s="550"/>
      <c r="H11" s="550"/>
      <c r="I11" s="550"/>
      <c r="J11" s="435"/>
      <c r="K11" s="494">
        <f>SUM(K12:K18)</f>
        <v>4907321.5999999996</v>
      </c>
    </row>
    <row r="12" spans="1:11" x14ac:dyDescent="0.25">
      <c r="A12" s="57" t="s">
        <v>2377</v>
      </c>
      <c r="B12" s="58" t="s">
        <v>2378</v>
      </c>
      <c r="C12" s="58" t="s">
        <v>2379</v>
      </c>
      <c r="D12" s="58" t="s">
        <v>2380</v>
      </c>
      <c r="E12" s="58" t="s">
        <v>250</v>
      </c>
      <c r="F12" s="59">
        <v>0.02</v>
      </c>
      <c r="G12" s="58"/>
      <c r="H12" s="58"/>
      <c r="I12" s="58"/>
      <c r="J12" s="58" t="s">
        <v>2381</v>
      </c>
      <c r="K12" s="571">
        <v>1623467.38</v>
      </c>
    </row>
    <row r="13" spans="1:11" x14ac:dyDescent="0.25">
      <c r="A13" s="57" t="s">
        <v>2382</v>
      </c>
      <c r="B13" s="58" t="s">
        <v>2383</v>
      </c>
      <c r="C13" s="58" t="s">
        <v>171</v>
      </c>
      <c r="D13" s="58"/>
      <c r="E13" s="59">
        <v>0.01</v>
      </c>
      <c r="F13" s="59">
        <v>7.0000000000000007E-2</v>
      </c>
      <c r="G13" s="58"/>
      <c r="H13" s="58"/>
      <c r="I13" s="58"/>
      <c r="J13" s="58" t="s">
        <v>2381</v>
      </c>
      <c r="K13" s="571">
        <v>1196050.05</v>
      </c>
    </row>
    <row r="14" spans="1:11" x14ac:dyDescent="0.25">
      <c r="A14" s="57" t="s">
        <v>850</v>
      </c>
      <c r="B14" s="58" t="s">
        <v>2384</v>
      </c>
      <c r="C14" s="58" t="s">
        <v>171</v>
      </c>
      <c r="D14" s="59" t="s">
        <v>2376</v>
      </c>
      <c r="E14" s="59">
        <v>0.14000000000000001</v>
      </c>
      <c r="F14" s="59">
        <v>0.18</v>
      </c>
      <c r="G14" s="58"/>
      <c r="H14" s="58"/>
      <c r="I14" s="58"/>
      <c r="J14" s="58" t="s">
        <v>2381</v>
      </c>
      <c r="K14" s="571">
        <v>1055037.6000000001</v>
      </c>
    </row>
    <row r="15" spans="1:11" x14ac:dyDescent="0.25">
      <c r="A15" s="57" t="s">
        <v>241</v>
      </c>
      <c r="B15" s="58" t="s">
        <v>2385</v>
      </c>
      <c r="C15" s="58" t="s">
        <v>171</v>
      </c>
      <c r="D15" s="58"/>
      <c r="E15" s="58"/>
      <c r="F15" s="58"/>
      <c r="G15" s="58"/>
      <c r="H15" s="476">
        <v>80</v>
      </c>
      <c r="I15" s="476">
        <v>780</v>
      </c>
      <c r="J15" s="58" t="s">
        <v>2381</v>
      </c>
      <c r="K15" s="571">
        <v>164225</v>
      </c>
    </row>
    <row r="16" spans="1:11" x14ac:dyDescent="0.25">
      <c r="A16" s="57" t="s">
        <v>2386</v>
      </c>
      <c r="B16" s="58" t="s">
        <v>2385</v>
      </c>
      <c r="C16" s="58" t="s">
        <v>171</v>
      </c>
      <c r="D16" s="58"/>
      <c r="E16" s="58"/>
      <c r="F16" s="58"/>
      <c r="G16" s="58"/>
      <c r="H16" s="58"/>
      <c r="I16" s="58"/>
      <c r="J16" s="58" t="s">
        <v>2387</v>
      </c>
      <c r="K16" s="571">
        <v>200000</v>
      </c>
    </row>
    <row r="17" spans="1:26" x14ac:dyDescent="0.25">
      <c r="A17" s="57" t="s">
        <v>2388</v>
      </c>
      <c r="B17" s="58" t="s">
        <v>2389</v>
      </c>
      <c r="C17" s="58" t="s">
        <v>171</v>
      </c>
      <c r="D17" s="58"/>
      <c r="E17" s="58"/>
      <c r="F17" s="58"/>
      <c r="G17" s="58"/>
      <c r="H17" s="476">
        <v>120</v>
      </c>
      <c r="I17" s="476">
        <v>1440</v>
      </c>
      <c r="J17" s="58" t="s">
        <v>2381</v>
      </c>
      <c r="K17" s="571">
        <v>9490</v>
      </c>
    </row>
    <row r="18" spans="1:26" x14ac:dyDescent="0.25">
      <c r="A18" s="57" t="s">
        <v>2390</v>
      </c>
      <c r="B18" s="58" t="s">
        <v>2378</v>
      </c>
      <c r="C18" s="58" t="s">
        <v>2391</v>
      </c>
      <c r="D18" s="58" t="s">
        <v>2380</v>
      </c>
      <c r="E18" s="58"/>
      <c r="F18" s="58"/>
      <c r="G18" s="58"/>
      <c r="H18" s="58" t="s">
        <v>2376</v>
      </c>
      <c r="I18" s="58" t="s">
        <v>2376</v>
      </c>
      <c r="J18" s="58" t="s">
        <v>2381</v>
      </c>
      <c r="K18" s="571">
        <v>659051.56999999995</v>
      </c>
    </row>
    <row r="19" spans="1:26" x14ac:dyDescent="0.25">
      <c r="A19" s="551"/>
      <c r="B19" s="445"/>
      <c r="C19" s="445"/>
      <c r="D19" s="445"/>
      <c r="E19" s="445"/>
      <c r="F19" s="445"/>
      <c r="G19" s="552"/>
      <c r="H19" s="552"/>
      <c r="I19" s="552"/>
      <c r="J19" s="200"/>
      <c r="K19" s="496"/>
      <c r="L19" s="241"/>
      <c r="M19" s="241"/>
      <c r="N19" s="241"/>
      <c r="O19" s="241"/>
      <c r="P19" s="241"/>
      <c r="Q19" s="241"/>
      <c r="R19" s="241"/>
      <c r="S19" s="241"/>
      <c r="T19" s="241"/>
      <c r="U19" s="241"/>
      <c r="V19" s="241"/>
      <c r="W19" s="241"/>
      <c r="X19" s="241"/>
      <c r="Y19" s="241"/>
      <c r="Z19" s="241"/>
    </row>
    <row r="20" spans="1:26" x14ac:dyDescent="0.25">
      <c r="A20" s="519" t="s">
        <v>475</v>
      </c>
      <c r="B20" s="549"/>
      <c r="C20" s="549"/>
      <c r="D20" s="549"/>
      <c r="E20" s="549"/>
      <c r="F20" s="549"/>
      <c r="G20" s="550"/>
      <c r="H20" s="550"/>
      <c r="I20" s="550"/>
      <c r="J20" s="435"/>
      <c r="K20" s="494">
        <f>K21</f>
        <v>0</v>
      </c>
    </row>
    <row r="21" spans="1:26" x14ac:dyDescent="0.25">
      <c r="A21" s="57"/>
      <c r="B21" s="58"/>
      <c r="C21" s="58"/>
      <c r="D21" s="58"/>
      <c r="E21" s="58"/>
      <c r="F21" s="58"/>
      <c r="G21" s="58"/>
      <c r="H21" s="58"/>
      <c r="I21" s="58"/>
      <c r="J21" s="58"/>
      <c r="K21" s="572"/>
    </row>
    <row r="22" spans="1:26" x14ac:dyDescent="0.25">
      <c r="A22" s="519" t="s">
        <v>476</v>
      </c>
      <c r="B22" s="549"/>
      <c r="C22" s="549"/>
      <c r="D22" s="549"/>
      <c r="E22" s="549"/>
      <c r="F22" s="549"/>
      <c r="G22" s="550"/>
      <c r="H22" s="550"/>
      <c r="I22" s="550"/>
      <c r="J22" s="435"/>
      <c r="K22" s="494">
        <f>SUM(K23:K29)</f>
        <v>617777.70000000007</v>
      </c>
    </row>
    <row r="23" spans="1:26" x14ac:dyDescent="0.25">
      <c r="A23" s="57" t="s">
        <v>2392</v>
      </c>
      <c r="B23" s="410"/>
      <c r="C23" s="58" t="s">
        <v>2379</v>
      </c>
      <c r="D23" s="58"/>
      <c r="E23" s="58"/>
      <c r="F23" s="58"/>
      <c r="G23" s="476">
        <v>400</v>
      </c>
      <c r="H23" s="476">
        <v>160</v>
      </c>
      <c r="I23" s="476">
        <v>550</v>
      </c>
      <c r="J23" s="58" t="s">
        <v>2381</v>
      </c>
      <c r="K23" s="571">
        <v>166655.07</v>
      </c>
    </row>
    <row r="24" spans="1:26" x14ac:dyDescent="0.25">
      <c r="A24" s="57" t="s">
        <v>1969</v>
      </c>
      <c r="B24" s="58" t="s">
        <v>2379</v>
      </c>
      <c r="C24" s="58" t="s">
        <v>2393</v>
      </c>
      <c r="D24" s="58"/>
      <c r="E24" s="58"/>
      <c r="F24" s="58"/>
      <c r="G24" s="476"/>
      <c r="H24" s="476"/>
      <c r="I24" s="476"/>
      <c r="J24" s="58" t="s">
        <v>2381</v>
      </c>
      <c r="K24" s="571">
        <v>6287.48</v>
      </c>
    </row>
    <row r="25" spans="1:26" x14ac:dyDescent="0.25">
      <c r="A25" s="57" t="s">
        <v>2394</v>
      </c>
      <c r="B25" s="58" t="s">
        <v>1467</v>
      </c>
      <c r="C25" s="58" t="s">
        <v>2395</v>
      </c>
      <c r="D25" s="58"/>
      <c r="E25" s="58"/>
      <c r="F25" s="58"/>
      <c r="G25" s="476">
        <v>0</v>
      </c>
      <c r="H25" s="476">
        <v>120</v>
      </c>
      <c r="I25" s="476">
        <v>540</v>
      </c>
      <c r="J25" s="58" t="s">
        <v>2381</v>
      </c>
      <c r="K25" s="571">
        <v>14400</v>
      </c>
    </row>
    <row r="26" spans="1:26" x14ac:dyDescent="0.25">
      <c r="A26" s="57" t="s">
        <v>237</v>
      </c>
      <c r="B26" s="58" t="s">
        <v>2379</v>
      </c>
      <c r="C26" s="58" t="s">
        <v>2379</v>
      </c>
      <c r="D26" s="58"/>
      <c r="E26" s="58"/>
      <c r="F26" s="58"/>
      <c r="G26" s="476"/>
      <c r="H26" s="476">
        <v>70</v>
      </c>
      <c r="I26" s="476">
        <v>730</v>
      </c>
      <c r="J26" s="58" t="s">
        <v>2381</v>
      </c>
      <c r="K26" s="571">
        <v>278455.5</v>
      </c>
    </row>
    <row r="27" spans="1:26" x14ac:dyDescent="0.25">
      <c r="A27" s="57" t="s">
        <v>255</v>
      </c>
      <c r="B27" s="58" t="s">
        <v>1467</v>
      </c>
      <c r="C27" s="58" t="s">
        <v>2396</v>
      </c>
      <c r="D27" s="58"/>
      <c r="E27" s="58"/>
      <c r="F27" s="58"/>
      <c r="G27" s="476"/>
      <c r="H27" s="476">
        <v>120</v>
      </c>
      <c r="I27" s="476">
        <v>1458</v>
      </c>
      <c r="J27" s="58" t="s">
        <v>2381</v>
      </c>
      <c r="K27" s="571">
        <v>2520</v>
      </c>
    </row>
    <row r="28" spans="1:26" x14ac:dyDescent="0.25">
      <c r="A28" s="57" t="s">
        <v>1163</v>
      </c>
      <c r="B28" s="58" t="s">
        <v>2379</v>
      </c>
      <c r="C28" s="58" t="s">
        <v>2379</v>
      </c>
      <c r="D28" s="58" t="s">
        <v>2397</v>
      </c>
      <c r="E28" s="58"/>
      <c r="F28" s="58"/>
      <c r="G28" s="476"/>
      <c r="H28" s="476"/>
      <c r="I28" s="476"/>
      <c r="J28" s="58" t="s">
        <v>2381</v>
      </c>
      <c r="K28" s="571">
        <v>3760</v>
      </c>
    </row>
    <row r="29" spans="1:26" x14ac:dyDescent="0.25">
      <c r="A29" s="57" t="s">
        <v>2398</v>
      </c>
      <c r="B29" s="58" t="s">
        <v>2379</v>
      </c>
      <c r="C29" s="58" t="s">
        <v>2379</v>
      </c>
      <c r="D29" s="58"/>
      <c r="E29" s="58"/>
      <c r="F29" s="58"/>
      <c r="G29" s="476"/>
      <c r="H29" s="476"/>
      <c r="I29" s="476"/>
      <c r="J29" s="58" t="s">
        <v>2381</v>
      </c>
      <c r="K29" s="571">
        <v>145699.65</v>
      </c>
    </row>
    <row r="30" spans="1:26" x14ac:dyDescent="0.25">
      <c r="A30" s="519" t="s">
        <v>489</v>
      </c>
      <c r="B30" s="549"/>
      <c r="C30" s="549"/>
      <c r="D30" s="549"/>
      <c r="E30" s="549"/>
      <c r="F30" s="549"/>
      <c r="G30" s="550"/>
      <c r="H30" s="550"/>
      <c r="I30" s="550"/>
      <c r="J30" s="435"/>
      <c r="K30" s="494">
        <f>K31</f>
        <v>0</v>
      </c>
    </row>
    <row r="31" spans="1:26" x14ac:dyDescent="0.25">
      <c r="A31" s="57"/>
      <c r="B31" s="58"/>
      <c r="C31" s="58"/>
      <c r="D31" s="58"/>
      <c r="E31" s="58"/>
      <c r="F31" s="58"/>
      <c r="G31" s="573"/>
      <c r="H31" s="573"/>
      <c r="I31" s="573"/>
      <c r="J31" s="58"/>
      <c r="K31" s="572"/>
    </row>
    <row r="32" spans="1:26" x14ac:dyDescent="0.25">
      <c r="A32" s="519" t="s">
        <v>490</v>
      </c>
      <c r="B32" s="549"/>
      <c r="C32" s="549"/>
      <c r="D32" s="549"/>
      <c r="E32" s="549"/>
      <c r="F32" s="549"/>
      <c r="G32" s="550"/>
      <c r="H32" s="550"/>
      <c r="I32" s="550"/>
      <c r="J32" s="435"/>
      <c r="K32" s="494">
        <f>K33</f>
        <v>32951.660000000003</v>
      </c>
    </row>
    <row r="33" spans="1:11" x14ac:dyDescent="0.25">
      <c r="A33" s="57" t="s">
        <v>2399</v>
      </c>
      <c r="B33" s="58" t="s">
        <v>2400</v>
      </c>
      <c r="C33" s="58"/>
      <c r="D33" s="58"/>
      <c r="E33" s="58"/>
      <c r="F33" s="58"/>
      <c r="G33" s="573"/>
      <c r="H33" s="476">
        <v>120</v>
      </c>
      <c r="I33" s="476">
        <v>250</v>
      </c>
      <c r="J33" s="58" t="s">
        <v>2381</v>
      </c>
      <c r="K33" s="571">
        <v>32951.660000000003</v>
      </c>
    </row>
    <row r="34" spans="1:11" x14ac:dyDescent="0.25">
      <c r="A34" s="57"/>
      <c r="B34" s="58"/>
      <c r="C34" s="58"/>
      <c r="D34" s="58"/>
      <c r="E34" s="58"/>
      <c r="F34" s="58"/>
      <c r="G34" s="573"/>
      <c r="H34" s="573"/>
      <c r="I34" s="573"/>
      <c r="J34" s="58"/>
      <c r="K34" s="572"/>
    </row>
    <row r="35" spans="1:11" x14ac:dyDescent="0.25">
      <c r="A35" s="519" t="s">
        <v>495</v>
      </c>
      <c r="B35" s="549"/>
      <c r="C35" s="549"/>
      <c r="D35" s="549"/>
      <c r="E35" s="549"/>
      <c r="F35" s="549"/>
      <c r="G35" s="550"/>
      <c r="H35" s="550"/>
      <c r="I35" s="550"/>
      <c r="J35" s="435"/>
      <c r="K35" s="494">
        <f>K36</f>
        <v>0</v>
      </c>
    </row>
    <row r="36" spans="1:11" x14ac:dyDescent="0.25">
      <c r="A36" s="57"/>
      <c r="B36" s="58"/>
      <c r="C36" s="58"/>
      <c r="D36" s="58"/>
      <c r="E36" s="58"/>
      <c r="F36" s="58"/>
      <c r="G36" s="476"/>
      <c r="H36" s="476"/>
      <c r="I36" s="476"/>
      <c r="J36" s="58"/>
      <c r="K36" s="572"/>
    </row>
    <row r="37" spans="1:11" x14ac:dyDescent="0.25">
      <c r="A37" s="519" t="s">
        <v>496</v>
      </c>
      <c r="B37" s="549"/>
      <c r="C37" s="549"/>
      <c r="D37" s="549"/>
      <c r="E37" s="549"/>
      <c r="F37" s="549"/>
      <c r="G37" s="550"/>
      <c r="H37" s="550"/>
      <c r="I37" s="550"/>
      <c r="J37" s="435"/>
      <c r="K37" s="494">
        <f>SUM(K38:K39)</f>
        <v>401138.70999999996</v>
      </c>
    </row>
    <row r="38" spans="1:11" x14ac:dyDescent="0.25">
      <c r="A38" s="57" t="s">
        <v>2401</v>
      </c>
      <c r="B38" s="58"/>
      <c r="C38" s="58"/>
      <c r="D38" s="58"/>
      <c r="E38" s="58"/>
      <c r="F38" s="58"/>
      <c r="G38" s="476"/>
      <c r="H38" s="476"/>
      <c r="I38" s="476"/>
      <c r="J38" s="58" t="s">
        <v>2381</v>
      </c>
      <c r="K38" s="571">
        <v>385095.85</v>
      </c>
    </row>
    <row r="39" spans="1:11" x14ac:dyDescent="0.25">
      <c r="A39" s="57" t="s">
        <v>2402</v>
      </c>
      <c r="B39" s="58" t="s">
        <v>2403</v>
      </c>
      <c r="C39" s="58"/>
      <c r="D39" s="58"/>
      <c r="E39" s="58"/>
      <c r="F39" s="58"/>
      <c r="G39" s="476"/>
      <c r="H39" s="476"/>
      <c r="I39" s="476"/>
      <c r="J39" s="58" t="s">
        <v>2381</v>
      </c>
      <c r="K39" s="571">
        <v>16042.86</v>
      </c>
    </row>
    <row r="40" spans="1:11" x14ac:dyDescent="0.25">
      <c r="A40" s="57"/>
      <c r="B40" s="58"/>
      <c r="C40" s="58"/>
      <c r="D40" s="58"/>
      <c r="E40" s="58"/>
      <c r="F40" s="58"/>
      <c r="G40" s="573"/>
      <c r="H40" s="573"/>
      <c r="I40" s="573"/>
      <c r="J40" s="58"/>
      <c r="K40" s="572"/>
    </row>
    <row r="41" spans="1:11" x14ac:dyDescent="0.25">
      <c r="A41" s="560" t="s">
        <v>602</v>
      </c>
      <c r="B41" s="354"/>
      <c r="C41" s="354"/>
      <c r="D41" s="354"/>
      <c r="E41" s="354"/>
      <c r="F41" s="354"/>
      <c r="G41" s="354"/>
      <c r="H41" s="354"/>
      <c r="I41" s="354"/>
      <c r="J41" s="354"/>
      <c r="K41" s="574">
        <f>K9+K11+K20+K22+K30+K32+K35+K37</f>
        <v>5959189.6699999999</v>
      </c>
    </row>
    <row r="42" spans="1:11" x14ac:dyDescent="0.25">
      <c r="B42" s="79"/>
      <c r="C42" s="79"/>
      <c r="D42" s="79"/>
      <c r="E42" s="79"/>
      <c r="F42" s="79"/>
      <c r="G42" s="79"/>
      <c r="H42" s="79"/>
      <c r="I42" s="79"/>
      <c r="J42" s="79"/>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row r="999" spans="2:10" x14ac:dyDescent="0.25">
      <c r="B999" s="79"/>
      <c r="C999" s="79"/>
      <c r="D999" s="79"/>
      <c r="E999" s="79"/>
      <c r="F999" s="79"/>
      <c r="G999" s="79"/>
      <c r="H999" s="79"/>
      <c r="I999" s="79"/>
      <c r="J999" s="79"/>
    </row>
    <row r="1000" spans="2:10" x14ac:dyDescent="0.25">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M985"/>
  <sheetViews>
    <sheetView showGridLines="0" topLeftCell="C1" workbookViewId="0">
      <selection activeCell="K14" sqref="K14"/>
    </sheetView>
  </sheetViews>
  <sheetFormatPr baseColWidth="10" defaultColWidth="12.625" defaultRowHeight="15" customHeight="1" x14ac:dyDescent="0.2"/>
  <cols>
    <col min="1" max="1" width="92.75" bestFit="1" customWidth="1"/>
    <col min="2" max="2" width="24.25" style="736" bestFit="1" customWidth="1"/>
    <col min="3" max="3" width="15.25" style="736" bestFit="1" customWidth="1"/>
    <col min="4" max="4" width="13" style="736" customWidth="1"/>
    <col min="5" max="5" width="12.5" style="736" customWidth="1"/>
    <col min="6" max="6" width="13.625" style="736" customWidth="1"/>
    <col min="7" max="7" width="8.125" style="736" customWidth="1"/>
    <col min="8" max="8" width="12.375" style="736" customWidth="1"/>
    <col min="9" max="9" width="12" style="736" customWidth="1"/>
    <col min="10" max="10" width="31.625" style="736" bestFit="1" customWidth="1"/>
    <col min="11" max="11" width="13.5" bestFit="1" customWidth="1"/>
  </cols>
  <sheetData>
    <row r="1" spans="1:13" x14ac:dyDescent="0.25">
      <c r="A1" s="575"/>
      <c r="B1" s="542"/>
      <c r="C1" s="542"/>
      <c r="D1" s="542"/>
      <c r="E1" s="542"/>
      <c r="F1" s="542"/>
      <c r="G1" s="543"/>
      <c r="H1" s="543"/>
      <c r="I1" s="543"/>
      <c r="J1" s="542"/>
      <c r="K1" s="490"/>
      <c r="L1" s="96"/>
      <c r="M1" s="96"/>
    </row>
    <row r="2" spans="1:13" x14ac:dyDescent="0.25">
      <c r="A2" s="501" t="s">
        <v>105</v>
      </c>
      <c r="B2" s="544"/>
      <c r="C2" s="544"/>
      <c r="D2" s="544"/>
      <c r="E2" s="544"/>
      <c r="F2" s="544"/>
      <c r="G2" s="545"/>
      <c r="H2" s="545"/>
      <c r="I2" s="545"/>
      <c r="J2" s="544"/>
      <c r="K2" s="576" t="s">
        <v>106</v>
      </c>
      <c r="L2" s="96"/>
      <c r="M2" s="96"/>
    </row>
    <row r="3" spans="1:13" x14ac:dyDescent="0.25">
      <c r="A3" s="502" t="s">
        <v>107</v>
      </c>
      <c r="B3" s="544"/>
      <c r="C3" s="544"/>
      <c r="D3" s="544"/>
      <c r="E3" s="544"/>
      <c r="F3" s="544"/>
      <c r="G3" s="545"/>
      <c r="H3" s="545"/>
      <c r="I3" s="545"/>
      <c r="J3" s="544"/>
      <c r="K3" s="491"/>
      <c r="L3" s="96"/>
      <c r="M3" s="96"/>
    </row>
    <row r="4" spans="1:13" x14ac:dyDescent="0.25">
      <c r="A4" s="784" t="s">
        <v>3231</v>
      </c>
      <c r="B4" s="544"/>
      <c r="C4" s="544"/>
      <c r="D4" s="544"/>
      <c r="E4" s="544"/>
      <c r="F4" s="544"/>
      <c r="G4" s="545"/>
      <c r="H4" s="545"/>
      <c r="I4" s="545"/>
      <c r="J4" s="544"/>
      <c r="K4" s="491"/>
      <c r="L4" s="96"/>
      <c r="M4" s="96"/>
    </row>
    <row r="5" spans="1:13" x14ac:dyDescent="0.25">
      <c r="A5" s="577" t="s">
        <v>2404</v>
      </c>
      <c r="B5" s="542"/>
      <c r="C5" s="542"/>
      <c r="D5" s="542"/>
      <c r="E5" s="542"/>
      <c r="F5" s="542"/>
      <c r="G5" s="543"/>
      <c r="H5" s="543"/>
      <c r="I5" s="543"/>
      <c r="J5" s="542"/>
      <c r="K5" s="490"/>
      <c r="L5" s="96"/>
      <c r="M5" s="96"/>
    </row>
    <row r="6" spans="1:13" x14ac:dyDescent="0.25">
      <c r="A6" s="340">
        <v>-1</v>
      </c>
      <c r="B6" s="578" t="s">
        <v>109</v>
      </c>
      <c r="C6" s="578" t="s">
        <v>110</v>
      </c>
      <c r="D6" s="578"/>
      <c r="E6" s="578" t="s">
        <v>111</v>
      </c>
      <c r="F6" s="578"/>
      <c r="G6" s="492" t="s">
        <v>112</v>
      </c>
      <c r="H6" s="1062" t="s">
        <v>113</v>
      </c>
      <c r="I6" s="969"/>
      <c r="J6" s="578" t="s">
        <v>114</v>
      </c>
      <c r="K6" s="579" t="s">
        <v>115</v>
      </c>
      <c r="L6" s="96"/>
      <c r="M6" s="96"/>
    </row>
    <row r="7" spans="1:13" ht="17.25" customHeight="1" x14ac:dyDescent="0.25">
      <c r="A7" s="985" t="s">
        <v>116</v>
      </c>
      <c r="B7" s="963" t="s">
        <v>117</v>
      </c>
      <c r="C7" s="963" t="s">
        <v>118</v>
      </c>
      <c r="D7" s="963" t="s">
        <v>119</v>
      </c>
      <c r="E7" s="962" t="s">
        <v>120</v>
      </c>
      <c r="F7" s="967"/>
      <c r="G7" s="1014" t="s">
        <v>121</v>
      </c>
      <c r="H7" s="1022" t="s">
        <v>122</v>
      </c>
      <c r="I7" s="967"/>
      <c r="J7" s="963" t="s">
        <v>123</v>
      </c>
      <c r="K7" s="1038" t="s">
        <v>124</v>
      </c>
      <c r="L7" s="96"/>
      <c r="M7" s="1060" t="s">
        <v>2405</v>
      </c>
    </row>
    <row r="8" spans="1:13" x14ac:dyDescent="0.25">
      <c r="A8" s="946"/>
      <c r="B8" s="966"/>
      <c r="C8" s="966"/>
      <c r="D8" s="966"/>
      <c r="E8" s="580" t="s">
        <v>125</v>
      </c>
      <c r="F8" s="580" t="s">
        <v>126</v>
      </c>
      <c r="G8" s="966"/>
      <c r="H8" s="581" t="s">
        <v>125</v>
      </c>
      <c r="I8" s="581" t="s">
        <v>126</v>
      </c>
      <c r="J8" s="966"/>
      <c r="K8" s="946"/>
      <c r="L8" s="96"/>
      <c r="M8" s="937"/>
    </row>
    <row r="9" spans="1:13" x14ac:dyDescent="0.25">
      <c r="A9" s="104" t="s">
        <v>2406</v>
      </c>
      <c r="B9" s="549"/>
      <c r="C9" s="549"/>
      <c r="D9" s="549"/>
      <c r="E9" s="549"/>
      <c r="F9" s="549"/>
      <c r="G9" s="549"/>
      <c r="H9" s="549"/>
      <c r="I9" s="549"/>
      <c r="J9" s="549"/>
      <c r="K9" s="582" t="s">
        <v>671</v>
      </c>
      <c r="L9" s="96"/>
      <c r="M9" s="96"/>
    </row>
    <row r="10" spans="1:13" x14ac:dyDescent="0.25">
      <c r="A10" s="348" t="s">
        <v>2407</v>
      </c>
      <c r="B10" s="445"/>
      <c r="C10" s="445"/>
      <c r="D10" s="445"/>
      <c r="E10" s="445"/>
      <c r="F10" s="445"/>
      <c r="G10" s="588"/>
      <c r="H10" s="588"/>
      <c r="I10" s="588"/>
      <c r="J10" s="445"/>
      <c r="K10" s="495"/>
      <c r="L10" s="96"/>
      <c r="M10" s="96"/>
    </row>
    <row r="11" spans="1:13" x14ac:dyDescent="0.25">
      <c r="A11" s="66"/>
      <c r="B11" s="445"/>
      <c r="C11" s="445"/>
      <c r="D11" s="445"/>
      <c r="E11" s="445"/>
      <c r="F11" s="445"/>
      <c r="G11" s="588"/>
      <c r="H11" s="588"/>
      <c r="I11" s="588"/>
      <c r="J11" s="445"/>
      <c r="K11" s="495"/>
      <c r="L11" s="96"/>
      <c r="M11" s="96"/>
    </row>
    <row r="12" spans="1:13" x14ac:dyDescent="0.25">
      <c r="A12" s="104" t="s">
        <v>2408</v>
      </c>
      <c r="B12" s="549"/>
      <c r="C12" s="549"/>
      <c r="D12" s="549"/>
      <c r="E12" s="549"/>
      <c r="F12" s="549"/>
      <c r="G12" s="549"/>
      <c r="H12" s="549"/>
      <c r="I12" s="549"/>
      <c r="J12" s="549"/>
      <c r="K12" s="582">
        <v>80483285.609999999</v>
      </c>
      <c r="L12" s="96"/>
      <c r="M12" s="96"/>
    </row>
    <row r="13" spans="1:13" x14ac:dyDescent="0.25">
      <c r="A13" s="348" t="s">
        <v>2409</v>
      </c>
      <c r="B13" s="445" t="s">
        <v>2410</v>
      </c>
      <c r="C13" s="445" t="s">
        <v>171</v>
      </c>
      <c r="D13" s="583">
        <v>1.4E-2</v>
      </c>
      <c r="E13" s="583">
        <v>1.5E-3</v>
      </c>
      <c r="F13" s="592">
        <v>0.04</v>
      </c>
      <c r="G13" s="588" t="s">
        <v>671</v>
      </c>
      <c r="H13" s="588"/>
      <c r="I13" s="588"/>
      <c r="J13" s="445" t="s">
        <v>2411</v>
      </c>
      <c r="K13" s="586">
        <v>22089191.379999999</v>
      </c>
      <c r="L13" s="96"/>
      <c r="M13" s="587" t="s">
        <v>2412</v>
      </c>
    </row>
    <row r="14" spans="1:13" x14ac:dyDescent="0.25">
      <c r="A14" s="348" t="s">
        <v>169</v>
      </c>
      <c r="B14" s="445" t="s">
        <v>2413</v>
      </c>
      <c r="C14" s="445" t="s">
        <v>2414</v>
      </c>
      <c r="D14" s="445" t="s">
        <v>671</v>
      </c>
      <c r="E14" s="445" t="s">
        <v>671</v>
      </c>
      <c r="F14" s="445" t="s">
        <v>671</v>
      </c>
      <c r="G14" s="588" t="s">
        <v>671</v>
      </c>
      <c r="H14" s="588">
        <v>285.14999999999998</v>
      </c>
      <c r="I14" s="588">
        <v>370.6</v>
      </c>
      <c r="J14" s="445" t="s">
        <v>2415</v>
      </c>
      <c r="K14" s="586">
        <v>18685436.899999999</v>
      </c>
      <c r="L14" s="96"/>
      <c r="M14" s="587" t="s">
        <v>2416</v>
      </c>
    </row>
    <row r="15" spans="1:13" x14ac:dyDescent="0.25">
      <c r="A15" s="348" t="s">
        <v>2417</v>
      </c>
      <c r="B15" s="445" t="s">
        <v>2418</v>
      </c>
      <c r="C15" s="445" t="s">
        <v>507</v>
      </c>
      <c r="D15" s="445" t="s">
        <v>671</v>
      </c>
      <c r="E15" s="445"/>
      <c r="F15" s="445"/>
      <c r="G15" s="588" t="s">
        <v>671</v>
      </c>
      <c r="H15" s="588">
        <v>186.3</v>
      </c>
      <c r="I15" s="588">
        <v>842.4</v>
      </c>
      <c r="J15" s="445" t="s">
        <v>2419</v>
      </c>
      <c r="K15" s="586">
        <v>10856598.550000001</v>
      </c>
      <c r="L15" s="96"/>
      <c r="M15" s="587" t="s">
        <v>2416</v>
      </c>
    </row>
    <row r="16" spans="1:13" x14ac:dyDescent="0.25">
      <c r="A16" s="348" t="s">
        <v>2420</v>
      </c>
      <c r="B16" s="445" t="s">
        <v>2421</v>
      </c>
      <c r="C16" s="445" t="s">
        <v>2422</v>
      </c>
      <c r="D16" s="583">
        <v>0.2</v>
      </c>
      <c r="E16" s="445"/>
      <c r="F16" s="445"/>
      <c r="G16" s="588" t="s">
        <v>671</v>
      </c>
      <c r="H16" s="588"/>
      <c r="I16" s="588"/>
      <c r="J16" s="445" t="s">
        <v>2423</v>
      </c>
      <c r="K16" s="586">
        <v>8337531.9699999997</v>
      </c>
      <c r="L16" s="96"/>
      <c r="M16" s="590" t="s">
        <v>2424</v>
      </c>
    </row>
    <row r="17" spans="1:13" x14ac:dyDescent="0.25">
      <c r="A17" s="348" t="s">
        <v>2425</v>
      </c>
      <c r="B17" s="445" t="s">
        <v>2426</v>
      </c>
      <c r="C17" s="445" t="s">
        <v>171</v>
      </c>
      <c r="D17" s="583">
        <v>8.6956000000000006E-2</v>
      </c>
      <c r="E17" s="445"/>
      <c r="F17" s="445"/>
      <c r="G17" s="588" t="s">
        <v>671</v>
      </c>
      <c r="H17" s="588"/>
      <c r="I17" s="588"/>
      <c r="J17" s="445" t="s">
        <v>2427</v>
      </c>
      <c r="K17" s="586">
        <v>7517252.9800000004</v>
      </c>
      <c r="L17" s="96"/>
      <c r="M17" s="590" t="s">
        <v>2428</v>
      </c>
    </row>
    <row r="18" spans="1:13" x14ac:dyDescent="0.25">
      <c r="A18" s="591" t="s">
        <v>2429</v>
      </c>
      <c r="B18" s="445" t="s">
        <v>2426</v>
      </c>
      <c r="C18" s="445" t="s">
        <v>171</v>
      </c>
      <c r="D18" s="755" t="s">
        <v>671</v>
      </c>
      <c r="E18" s="754">
        <v>0.08</v>
      </c>
      <c r="F18" s="754">
        <v>0.12</v>
      </c>
      <c r="G18" s="789" t="s">
        <v>671</v>
      </c>
      <c r="H18" s="789"/>
      <c r="I18" s="789"/>
      <c r="J18" s="755" t="s">
        <v>2430</v>
      </c>
      <c r="K18" s="586">
        <v>7065796.9299999997</v>
      </c>
      <c r="L18" s="96"/>
      <c r="M18" s="590" t="s">
        <v>2431</v>
      </c>
    </row>
    <row r="19" spans="1:13" x14ac:dyDescent="0.25">
      <c r="A19" s="348" t="s">
        <v>2432</v>
      </c>
      <c r="B19" s="445" t="s">
        <v>2433</v>
      </c>
      <c r="C19" s="445" t="s">
        <v>507</v>
      </c>
      <c r="D19" s="754">
        <v>0.2</v>
      </c>
      <c r="E19" s="755"/>
      <c r="F19" s="755"/>
      <c r="G19" s="789" t="s">
        <v>671</v>
      </c>
      <c r="H19" s="789"/>
      <c r="I19" s="789"/>
      <c r="J19" s="755" t="s">
        <v>2434</v>
      </c>
      <c r="K19" s="586">
        <v>2168731.98</v>
      </c>
      <c r="L19" s="96"/>
      <c r="M19" s="590" t="s">
        <v>2435</v>
      </c>
    </row>
    <row r="20" spans="1:13" x14ac:dyDescent="0.25">
      <c r="A20" s="348" t="s">
        <v>2436</v>
      </c>
      <c r="B20" s="445" t="s">
        <v>2437</v>
      </c>
      <c r="C20" s="445" t="s">
        <v>2438</v>
      </c>
      <c r="D20" s="767">
        <v>0.06</v>
      </c>
      <c r="E20" s="755"/>
      <c r="F20" s="755"/>
      <c r="G20" s="789" t="s">
        <v>671</v>
      </c>
      <c r="H20" s="789"/>
      <c r="I20" s="789"/>
      <c r="J20" s="755" t="s">
        <v>2439</v>
      </c>
      <c r="K20" s="586">
        <v>1119286.05</v>
      </c>
      <c r="L20" s="96"/>
      <c r="M20" s="590" t="s">
        <v>2440</v>
      </c>
    </row>
    <row r="21" spans="1:13" x14ac:dyDescent="0.25">
      <c r="A21" s="348" t="s">
        <v>2441</v>
      </c>
      <c r="B21" s="445" t="s">
        <v>2442</v>
      </c>
      <c r="C21" s="445" t="s">
        <v>507</v>
      </c>
      <c r="D21" s="755" t="s">
        <v>671</v>
      </c>
      <c r="E21" s="755"/>
      <c r="F21" s="755"/>
      <c r="G21" s="789" t="s">
        <v>671</v>
      </c>
      <c r="H21" s="789">
        <v>19</v>
      </c>
      <c r="I21" s="789">
        <v>29</v>
      </c>
      <c r="J21" s="755" t="s">
        <v>2443</v>
      </c>
      <c r="K21" s="586">
        <v>1045197.52</v>
      </c>
      <c r="L21" s="96"/>
      <c r="M21" s="587" t="s">
        <v>2444</v>
      </c>
    </row>
    <row r="22" spans="1:13" x14ac:dyDescent="0.25">
      <c r="A22" s="348" t="s">
        <v>2445</v>
      </c>
      <c r="B22" s="445" t="s">
        <v>2446</v>
      </c>
      <c r="C22" s="445" t="s">
        <v>171</v>
      </c>
      <c r="D22" s="754">
        <v>0.06</v>
      </c>
      <c r="E22" s="755"/>
      <c r="F22" s="755"/>
      <c r="G22" s="789" t="s">
        <v>671</v>
      </c>
      <c r="H22" s="789"/>
      <c r="I22" s="789"/>
      <c r="J22" s="755" t="s">
        <v>2447</v>
      </c>
      <c r="K22" s="586">
        <v>524737.12</v>
      </c>
      <c r="L22" s="96"/>
      <c r="M22" s="590" t="s">
        <v>2448</v>
      </c>
    </row>
    <row r="23" spans="1:13" x14ac:dyDescent="0.25">
      <c r="A23" s="348" t="s">
        <v>2449</v>
      </c>
      <c r="B23" s="445" t="s">
        <v>2450</v>
      </c>
      <c r="C23" s="445" t="s">
        <v>171</v>
      </c>
      <c r="D23" s="755" t="s">
        <v>671</v>
      </c>
      <c r="E23" s="755"/>
      <c r="F23" s="755"/>
      <c r="G23" s="789" t="s">
        <v>671</v>
      </c>
      <c r="H23" s="789">
        <v>1210</v>
      </c>
      <c r="I23" s="789">
        <v>5235</v>
      </c>
      <c r="J23" s="755" t="s">
        <v>2451</v>
      </c>
      <c r="K23" s="586">
        <v>472500</v>
      </c>
      <c r="L23" s="96"/>
      <c r="M23" s="590" t="s">
        <v>2452</v>
      </c>
    </row>
    <row r="24" spans="1:13" x14ac:dyDescent="0.25">
      <c r="A24" s="348" t="s">
        <v>2453</v>
      </c>
      <c r="B24" s="445" t="s">
        <v>2454</v>
      </c>
      <c r="C24" s="445" t="s">
        <v>189</v>
      </c>
      <c r="D24" s="755" t="s">
        <v>671</v>
      </c>
      <c r="E24" s="755"/>
      <c r="F24" s="755"/>
      <c r="G24" s="789" t="s">
        <v>671</v>
      </c>
      <c r="H24" s="789">
        <v>12500</v>
      </c>
      <c r="I24" s="789">
        <v>100000</v>
      </c>
      <c r="J24" s="755" t="s">
        <v>2455</v>
      </c>
      <c r="K24" s="586">
        <v>400000</v>
      </c>
      <c r="L24" s="96"/>
      <c r="M24" s="96"/>
    </row>
    <row r="25" spans="1:13" x14ac:dyDescent="0.25">
      <c r="A25" s="348" t="s">
        <v>2456</v>
      </c>
      <c r="B25" s="445" t="s">
        <v>2457</v>
      </c>
      <c r="C25" s="445" t="s">
        <v>171</v>
      </c>
      <c r="D25" s="755" t="s">
        <v>671</v>
      </c>
      <c r="E25" s="755"/>
      <c r="F25" s="755"/>
      <c r="G25" s="789" t="s">
        <v>671</v>
      </c>
      <c r="H25" s="789"/>
      <c r="I25" s="789"/>
      <c r="J25" s="755" t="s">
        <v>2458</v>
      </c>
      <c r="K25" s="586">
        <v>201024.23</v>
      </c>
      <c r="L25" s="96"/>
      <c r="M25" s="96"/>
    </row>
    <row r="26" spans="1:13" x14ac:dyDescent="0.25">
      <c r="A26" s="57"/>
      <c r="B26" s="445"/>
      <c r="C26" s="445"/>
      <c r="D26" s="445"/>
      <c r="E26" s="445"/>
      <c r="F26" s="445"/>
      <c r="G26" s="588"/>
      <c r="H26" s="588"/>
      <c r="I26" s="588"/>
      <c r="J26" s="445"/>
      <c r="K26" s="495"/>
      <c r="L26" s="96"/>
      <c r="M26" s="96"/>
    </row>
    <row r="27" spans="1:13" x14ac:dyDescent="0.25">
      <c r="A27" s="104" t="s">
        <v>2459</v>
      </c>
      <c r="B27" s="549"/>
      <c r="C27" s="549"/>
      <c r="D27" s="549"/>
      <c r="E27" s="549"/>
      <c r="F27" s="549"/>
      <c r="G27" s="549"/>
      <c r="H27" s="549"/>
      <c r="I27" s="549"/>
      <c r="J27" s="549"/>
      <c r="K27" s="582">
        <v>4758388.6100000003</v>
      </c>
      <c r="L27" s="35"/>
      <c r="M27" s="35"/>
    </row>
    <row r="28" spans="1:13" x14ac:dyDescent="0.25">
      <c r="A28" s="348" t="s">
        <v>2460</v>
      </c>
      <c r="B28" s="445" t="s">
        <v>2461</v>
      </c>
      <c r="C28" s="445" t="s">
        <v>171</v>
      </c>
      <c r="D28" s="445" t="s">
        <v>671</v>
      </c>
      <c r="E28" s="445"/>
      <c r="F28" s="445"/>
      <c r="G28" s="588" t="s">
        <v>671</v>
      </c>
      <c r="H28" s="588"/>
      <c r="I28" s="588"/>
      <c r="J28" s="445" t="s">
        <v>2462</v>
      </c>
      <c r="K28" s="586">
        <v>4207377.32</v>
      </c>
      <c r="L28" s="352"/>
      <c r="M28" s="593" t="s">
        <v>2463</v>
      </c>
    </row>
    <row r="29" spans="1:13" x14ac:dyDescent="0.25">
      <c r="A29" s="348" t="s">
        <v>2464</v>
      </c>
      <c r="B29" s="445" t="s">
        <v>2461</v>
      </c>
      <c r="C29" s="445" t="s">
        <v>171</v>
      </c>
      <c r="D29" s="445" t="s">
        <v>671</v>
      </c>
      <c r="E29" s="445"/>
      <c r="F29" s="445"/>
      <c r="G29" s="588" t="s">
        <v>671</v>
      </c>
      <c r="H29" s="588"/>
      <c r="I29" s="588"/>
      <c r="J29" s="445" t="s">
        <v>2462</v>
      </c>
      <c r="K29" s="586">
        <v>243155.04</v>
      </c>
      <c r="L29" s="35"/>
      <c r="M29" s="594" t="s">
        <v>2463</v>
      </c>
    </row>
    <row r="30" spans="1:13" x14ac:dyDescent="0.25">
      <c r="A30" s="348" t="s">
        <v>2465</v>
      </c>
      <c r="B30" s="445" t="s">
        <v>2461</v>
      </c>
      <c r="C30" s="445" t="s">
        <v>171</v>
      </c>
      <c r="D30" s="445" t="s">
        <v>671</v>
      </c>
      <c r="E30" s="445"/>
      <c r="F30" s="445"/>
      <c r="G30" s="588" t="s">
        <v>671</v>
      </c>
      <c r="H30" s="588"/>
      <c r="I30" s="588"/>
      <c r="J30" s="445" t="s">
        <v>2462</v>
      </c>
      <c r="K30" s="586">
        <v>139820.6</v>
      </c>
      <c r="L30" s="352"/>
      <c r="M30" s="593" t="s">
        <v>2463</v>
      </c>
    </row>
    <row r="31" spans="1:13" x14ac:dyDescent="0.25">
      <c r="A31" s="348" t="s">
        <v>2466</v>
      </c>
      <c r="B31" s="445" t="s">
        <v>2461</v>
      </c>
      <c r="C31" s="445" t="s">
        <v>171</v>
      </c>
      <c r="D31" s="445" t="s">
        <v>671</v>
      </c>
      <c r="E31" s="445"/>
      <c r="F31" s="445"/>
      <c r="G31" s="588" t="s">
        <v>671</v>
      </c>
      <c r="H31" s="588"/>
      <c r="I31" s="588"/>
      <c r="J31" s="445" t="s">
        <v>2462</v>
      </c>
      <c r="K31" s="586">
        <v>134773.99</v>
      </c>
      <c r="L31" s="352"/>
      <c r="M31" s="593" t="s">
        <v>2463</v>
      </c>
    </row>
    <row r="32" spans="1:13" x14ac:dyDescent="0.25">
      <c r="A32" s="348" t="s">
        <v>2467</v>
      </c>
      <c r="B32" s="445" t="s">
        <v>2461</v>
      </c>
      <c r="C32" s="445" t="s">
        <v>171</v>
      </c>
      <c r="D32" s="445" t="s">
        <v>671</v>
      </c>
      <c r="E32" s="445"/>
      <c r="F32" s="445"/>
      <c r="G32" s="588" t="s">
        <v>671</v>
      </c>
      <c r="H32" s="588"/>
      <c r="I32" s="588"/>
      <c r="J32" s="445" t="s">
        <v>2462</v>
      </c>
      <c r="K32" s="586">
        <v>33261.660000000003</v>
      </c>
      <c r="L32" s="35"/>
      <c r="M32" s="594" t="s">
        <v>2463</v>
      </c>
    </row>
    <row r="33" spans="1:13" x14ac:dyDescent="0.25">
      <c r="A33" s="57"/>
      <c r="B33" s="608"/>
      <c r="C33" s="608"/>
      <c r="D33" s="608"/>
      <c r="E33" s="608"/>
      <c r="F33" s="608"/>
      <c r="G33" s="553"/>
      <c r="H33" s="553"/>
      <c r="I33" s="553"/>
      <c r="J33" s="445"/>
      <c r="K33" s="495"/>
      <c r="L33" s="352"/>
      <c r="M33" s="352"/>
    </row>
    <row r="34" spans="1:13" x14ac:dyDescent="0.25">
      <c r="A34" s="104" t="s">
        <v>2468</v>
      </c>
      <c r="B34" s="549"/>
      <c r="C34" s="549"/>
      <c r="D34" s="549"/>
      <c r="E34" s="549"/>
      <c r="F34" s="549"/>
      <c r="G34" s="549"/>
      <c r="H34" s="549"/>
      <c r="I34" s="549"/>
      <c r="J34" s="549"/>
      <c r="K34" s="582">
        <v>5449490.5199999996</v>
      </c>
      <c r="L34" s="96"/>
      <c r="M34" s="96"/>
    </row>
    <row r="35" spans="1:13" x14ac:dyDescent="0.25">
      <c r="A35" s="348" t="s">
        <v>2469</v>
      </c>
      <c r="B35" s="445" t="s">
        <v>2470</v>
      </c>
      <c r="C35" s="445" t="s">
        <v>2379</v>
      </c>
      <c r="D35" s="445" t="s">
        <v>671</v>
      </c>
      <c r="E35" s="445"/>
      <c r="F35" s="445"/>
      <c r="G35" s="588" t="s">
        <v>671</v>
      </c>
      <c r="H35" s="588">
        <v>500</v>
      </c>
      <c r="I35" s="588">
        <v>1095</v>
      </c>
      <c r="J35" s="445" t="s">
        <v>2471</v>
      </c>
      <c r="K35" s="586">
        <v>1565015</v>
      </c>
      <c r="L35" s="96"/>
      <c r="M35" s="590" t="s">
        <v>2472</v>
      </c>
    </row>
    <row r="36" spans="1:13" x14ac:dyDescent="0.25">
      <c r="A36" s="348" t="s">
        <v>2473</v>
      </c>
      <c r="B36" s="445" t="s">
        <v>2470</v>
      </c>
      <c r="C36" s="445" t="s">
        <v>189</v>
      </c>
      <c r="D36" s="445" t="s">
        <v>671</v>
      </c>
      <c r="E36" s="445"/>
      <c r="F36" s="445"/>
      <c r="G36" s="588" t="s">
        <v>671</v>
      </c>
      <c r="H36" s="588">
        <v>170</v>
      </c>
      <c r="I36" s="588">
        <v>800</v>
      </c>
      <c r="J36" s="445" t="s">
        <v>2474</v>
      </c>
      <c r="K36" s="586">
        <v>1314180.97</v>
      </c>
      <c r="L36" s="96"/>
      <c r="M36" s="587" t="s">
        <v>2475</v>
      </c>
    </row>
    <row r="37" spans="1:13" x14ac:dyDescent="0.25">
      <c r="A37" s="348" t="s">
        <v>2476</v>
      </c>
      <c r="B37" s="445" t="s">
        <v>2477</v>
      </c>
      <c r="C37" s="445" t="s">
        <v>2478</v>
      </c>
      <c r="D37" s="445" t="s">
        <v>671</v>
      </c>
      <c r="E37" s="445"/>
      <c r="F37" s="445"/>
      <c r="G37" s="588" t="s">
        <v>671</v>
      </c>
      <c r="H37" s="588">
        <v>1750</v>
      </c>
      <c r="I37" s="588">
        <v>21395</v>
      </c>
      <c r="J37" s="445" t="s">
        <v>2479</v>
      </c>
      <c r="K37" s="586">
        <v>648923.76</v>
      </c>
      <c r="L37" s="96"/>
      <c r="M37" s="590" t="s">
        <v>2480</v>
      </c>
    </row>
    <row r="38" spans="1:13" x14ac:dyDescent="0.25">
      <c r="A38" s="348" t="s">
        <v>2481</v>
      </c>
      <c r="B38" s="445" t="s">
        <v>2470</v>
      </c>
      <c r="C38" s="445" t="s">
        <v>2379</v>
      </c>
      <c r="D38" s="445" t="s">
        <v>671</v>
      </c>
      <c r="E38" s="445"/>
      <c r="F38" s="445"/>
      <c r="G38" s="588" t="s">
        <v>671</v>
      </c>
      <c r="H38" s="588">
        <v>35</v>
      </c>
      <c r="I38" s="588">
        <v>1030</v>
      </c>
      <c r="J38" s="445" t="s">
        <v>2482</v>
      </c>
      <c r="K38" s="586">
        <v>472751.56</v>
      </c>
      <c r="L38" s="96"/>
      <c r="M38" s="96"/>
    </row>
    <row r="39" spans="1:13" x14ac:dyDescent="0.25">
      <c r="A39" s="348" t="s">
        <v>2483</v>
      </c>
      <c r="B39" s="445" t="s">
        <v>2484</v>
      </c>
      <c r="C39" s="445" t="s">
        <v>1470</v>
      </c>
      <c r="D39" s="445" t="s">
        <v>671</v>
      </c>
      <c r="E39" s="445"/>
      <c r="F39" s="445"/>
      <c r="G39" s="588" t="s">
        <v>671</v>
      </c>
      <c r="H39" s="588"/>
      <c r="I39" s="588"/>
      <c r="J39" s="445" t="s">
        <v>2485</v>
      </c>
      <c r="K39" s="586">
        <v>418582.15</v>
      </c>
      <c r="L39" s="96"/>
      <c r="M39" s="590" t="s">
        <v>2486</v>
      </c>
    </row>
    <row r="40" spans="1:13" x14ac:dyDescent="0.25">
      <c r="A40" s="348" t="s">
        <v>2487</v>
      </c>
      <c r="B40" s="445" t="s">
        <v>2488</v>
      </c>
      <c r="C40" s="445" t="s">
        <v>2379</v>
      </c>
      <c r="D40" s="445" t="s">
        <v>671</v>
      </c>
      <c r="E40" s="445"/>
      <c r="F40" s="445"/>
      <c r="G40" s="588" t="s">
        <v>671</v>
      </c>
      <c r="H40" s="588">
        <v>140</v>
      </c>
      <c r="I40" s="588">
        <v>1030</v>
      </c>
      <c r="J40" s="445" t="s">
        <v>2419</v>
      </c>
      <c r="K40" s="586">
        <v>241135.72</v>
      </c>
      <c r="L40" s="96"/>
      <c r="M40" s="96"/>
    </row>
    <row r="41" spans="1:13" x14ac:dyDescent="0.25">
      <c r="A41" s="348" t="s">
        <v>275</v>
      </c>
      <c r="B41" s="445" t="s">
        <v>2488</v>
      </c>
      <c r="C41" s="445" t="s">
        <v>1470</v>
      </c>
      <c r="D41" s="445" t="s">
        <v>671</v>
      </c>
      <c r="E41" s="445"/>
      <c r="F41" s="445"/>
      <c r="G41" s="588" t="s">
        <v>671</v>
      </c>
      <c r="H41" s="588"/>
      <c r="I41" s="588"/>
      <c r="J41" s="445" t="s">
        <v>2489</v>
      </c>
      <c r="K41" s="586">
        <v>212444.25</v>
      </c>
      <c r="L41" s="96"/>
      <c r="M41" s="590" t="s">
        <v>2490</v>
      </c>
    </row>
    <row r="42" spans="1:13" x14ac:dyDescent="0.25">
      <c r="A42" s="348" t="s">
        <v>2491</v>
      </c>
      <c r="B42" s="445" t="s">
        <v>2470</v>
      </c>
      <c r="C42" s="445" t="s">
        <v>2379</v>
      </c>
      <c r="D42" s="583">
        <v>4.0000000000000001E-3</v>
      </c>
      <c r="E42" s="445"/>
      <c r="F42" s="445"/>
      <c r="G42" s="588" t="s">
        <v>671</v>
      </c>
      <c r="H42" s="588"/>
      <c r="I42" s="588"/>
      <c r="J42" s="445" t="s">
        <v>2492</v>
      </c>
      <c r="K42" s="586">
        <v>130839</v>
      </c>
      <c r="L42" s="96"/>
      <c r="M42" s="590" t="s">
        <v>2493</v>
      </c>
    </row>
    <row r="43" spans="1:13" x14ac:dyDescent="0.25">
      <c r="A43" s="348" t="s">
        <v>2494</v>
      </c>
      <c r="B43" s="445" t="s">
        <v>1405</v>
      </c>
      <c r="C43" s="445" t="s">
        <v>2379</v>
      </c>
      <c r="D43" s="445" t="s">
        <v>671</v>
      </c>
      <c r="E43" s="445"/>
      <c r="F43" s="445"/>
      <c r="G43" s="588" t="s">
        <v>671</v>
      </c>
      <c r="H43" s="588"/>
      <c r="I43" s="588"/>
      <c r="J43" s="445" t="s">
        <v>2495</v>
      </c>
      <c r="K43" s="586">
        <v>113546.81</v>
      </c>
      <c r="L43" s="96"/>
      <c r="M43" s="587" t="s">
        <v>2496</v>
      </c>
    </row>
    <row r="44" spans="1:13" x14ac:dyDescent="0.25">
      <c r="A44" s="348" t="s">
        <v>2497</v>
      </c>
      <c r="B44" s="445"/>
      <c r="C44" s="445" t="s">
        <v>1970</v>
      </c>
      <c r="D44" s="445"/>
      <c r="E44" s="445"/>
      <c r="F44" s="445"/>
      <c r="G44" s="588" t="s">
        <v>671</v>
      </c>
      <c r="H44" s="588"/>
      <c r="I44" s="588"/>
      <c r="J44" s="445"/>
      <c r="K44" s="586">
        <v>90715.47</v>
      </c>
      <c r="L44" s="96"/>
      <c r="M44" s="590" t="s">
        <v>2498</v>
      </c>
    </row>
    <row r="45" spans="1:13" x14ac:dyDescent="0.25">
      <c r="A45" s="348" t="s">
        <v>2499</v>
      </c>
      <c r="B45" s="445" t="s">
        <v>2500</v>
      </c>
      <c r="C45" s="445" t="s">
        <v>2501</v>
      </c>
      <c r="D45" s="445" t="s">
        <v>671</v>
      </c>
      <c r="E45" s="445"/>
      <c r="F45" s="445"/>
      <c r="G45" s="588" t="s">
        <v>671</v>
      </c>
      <c r="H45" s="588">
        <v>60</v>
      </c>
      <c r="I45" s="588">
        <v>180</v>
      </c>
      <c r="J45" s="445" t="s">
        <v>2502</v>
      </c>
      <c r="K45" s="586">
        <v>77783.33</v>
      </c>
      <c r="L45" s="96"/>
      <c r="M45" s="96"/>
    </row>
    <row r="46" spans="1:13" x14ac:dyDescent="0.25">
      <c r="A46" s="348" t="s">
        <v>2503</v>
      </c>
      <c r="B46" s="445" t="s">
        <v>2504</v>
      </c>
      <c r="C46" s="445" t="s">
        <v>171</v>
      </c>
      <c r="D46" s="583">
        <v>2.5000000000000001E-2</v>
      </c>
      <c r="E46" s="445"/>
      <c r="F46" s="445"/>
      <c r="G46" s="588" t="s">
        <v>671</v>
      </c>
      <c r="H46" s="588"/>
      <c r="I46" s="588"/>
      <c r="J46" s="445" t="s">
        <v>2505</v>
      </c>
      <c r="K46" s="586">
        <v>41307.43</v>
      </c>
      <c r="L46" s="96"/>
      <c r="M46" s="590" t="s">
        <v>2506</v>
      </c>
    </row>
    <row r="47" spans="1:13" x14ac:dyDescent="0.25">
      <c r="A47" s="348" t="s">
        <v>2507</v>
      </c>
      <c r="B47" s="445" t="s">
        <v>2470</v>
      </c>
      <c r="C47" s="445" t="s">
        <v>2379</v>
      </c>
      <c r="D47" s="445" t="s">
        <v>671</v>
      </c>
      <c r="E47" s="445"/>
      <c r="F47" s="445"/>
      <c r="G47" s="588" t="s">
        <v>671</v>
      </c>
      <c r="H47" s="588">
        <v>165</v>
      </c>
      <c r="I47" s="588">
        <v>800</v>
      </c>
      <c r="J47" s="445" t="s">
        <v>2508</v>
      </c>
      <c r="K47" s="586">
        <v>31030</v>
      </c>
      <c r="L47" s="96"/>
      <c r="M47" s="590" t="s">
        <v>2509</v>
      </c>
    </row>
    <row r="48" spans="1:13" x14ac:dyDescent="0.25">
      <c r="A48" s="348" t="s">
        <v>2510</v>
      </c>
      <c r="B48" s="445" t="s">
        <v>2511</v>
      </c>
      <c r="C48" s="445" t="s">
        <v>2379</v>
      </c>
      <c r="D48" s="445" t="s">
        <v>671</v>
      </c>
      <c r="E48" s="445"/>
      <c r="F48" s="445"/>
      <c r="G48" s="588" t="s">
        <v>671</v>
      </c>
      <c r="H48" s="588">
        <v>107</v>
      </c>
      <c r="I48" s="588">
        <v>2177</v>
      </c>
      <c r="J48" s="445" t="s">
        <v>2512</v>
      </c>
      <c r="K48" s="586">
        <v>30743.8</v>
      </c>
      <c r="L48" s="96"/>
      <c r="M48" s="96"/>
    </row>
    <row r="49" spans="1:13" x14ac:dyDescent="0.25">
      <c r="A49" s="348" t="s">
        <v>2513</v>
      </c>
      <c r="B49" s="445" t="s">
        <v>2514</v>
      </c>
      <c r="C49" s="445" t="s">
        <v>171</v>
      </c>
      <c r="D49" s="445" t="s">
        <v>671</v>
      </c>
      <c r="E49" s="445"/>
      <c r="F49" s="445"/>
      <c r="G49" s="588" t="s">
        <v>671</v>
      </c>
      <c r="H49" s="588"/>
      <c r="I49" s="588"/>
      <c r="J49" s="445" t="s">
        <v>2515</v>
      </c>
      <c r="K49" s="586">
        <v>29460</v>
      </c>
      <c r="L49" s="96"/>
      <c r="M49" s="96"/>
    </row>
    <row r="50" spans="1:13" x14ac:dyDescent="0.25">
      <c r="A50" s="348" t="s">
        <v>517</v>
      </c>
      <c r="B50" s="445" t="s">
        <v>2516</v>
      </c>
      <c r="C50" s="445" t="s">
        <v>189</v>
      </c>
      <c r="D50" s="445" t="s">
        <v>671</v>
      </c>
      <c r="E50" s="445"/>
      <c r="F50" s="445"/>
      <c r="G50" s="588" t="s">
        <v>671</v>
      </c>
      <c r="H50" s="588"/>
      <c r="I50" s="588"/>
      <c r="J50" s="445" t="s">
        <v>2517</v>
      </c>
      <c r="K50" s="586">
        <v>19896.04</v>
      </c>
      <c r="L50" s="96"/>
      <c r="M50" s="96"/>
    </row>
    <row r="51" spans="1:13" x14ac:dyDescent="0.25">
      <c r="A51" s="348" t="s">
        <v>2518</v>
      </c>
      <c r="B51" s="445" t="s">
        <v>2519</v>
      </c>
      <c r="C51" s="445" t="s">
        <v>2379</v>
      </c>
      <c r="D51" s="445" t="s">
        <v>671</v>
      </c>
      <c r="E51" s="445"/>
      <c r="F51" s="445"/>
      <c r="G51" s="588" t="s">
        <v>671</v>
      </c>
      <c r="H51" s="588">
        <v>170</v>
      </c>
      <c r="I51" s="588">
        <v>560</v>
      </c>
      <c r="J51" s="445" t="s">
        <v>2474</v>
      </c>
      <c r="K51" s="586">
        <v>5805</v>
      </c>
      <c r="L51" s="96"/>
      <c r="M51" s="587" t="s">
        <v>2520</v>
      </c>
    </row>
    <row r="52" spans="1:13" x14ac:dyDescent="0.25">
      <c r="A52" s="348" t="s">
        <v>2521</v>
      </c>
      <c r="B52" s="445" t="s">
        <v>2522</v>
      </c>
      <c r="C52" s="445" t="s">
        <v>171</v>
      </c>
      <c r="D52" s="445" t="s">
        <v>671</v>
      </c>
      <c r="E52" s="445"/>
      <c r="F52" s="445"/>
      <c r="G52" s="588">
        <v>70</v>
      </c>
      <c r="H52" s="588"/>
      <c r="I52" s="588"/>
      <c r="J52" s="445" t="s">
        <v>2515</v>
      </c>
      <c r="K52" s="586">
        <v>3080</v>
      </c>
      <c r="L52" s="96"/>
      <c r="M52" s="96"/>
    </row>
    <row r="53" spans="1:13" x14ac:dyDescent="0.25">
      <c r="A53" s="348" t="s">
        <v>255</v>
      </c>
      <c r="B53" s="445" t="s">
        <v>2523</v>
      </c>
      <c r="C53" s="445" t="s">
        <v>1467</v>
      </c>
      <c r="D53" s="445" t="s">
        <v>671</v>
      </c>
      <c r="E53" s="445"/>
      <c r="F53" s="445"/>
      <c r="G53" s="588" t="s">
        <v>671</v>
      </c>
      <c r="H53" s="588">
        <v>175</v>
      </c>
      <c r="I53" s="588">
        <v>1697.5</v>
      </c>
      <c r="J53" s="445" t="s">
        <v>2524</v>
      </c>
      <c r="K53" s="586">
        <v>1697.5</v>
      </c>
      <c r="L53" s="96"/>
      <c r="M53" s="96"/>
    </row>
    <row r="54" spans="1:13" x14ac:dyDescent="0.25">
      <c r="A54" s="348" t="s">
        <v>2525</v>
      </c>
      <c r="B54" s="445" t="s">
        <v>2470</v>
      </c>
      <c r="C54" s="445" t="s">
        <v>189</v>
      </c>
      <c r="D54" s="445" t="s">
        <v>671</v>
      </c>
      <c r="E54" s="445"/>
      <c r="F54" s="445"/>
      <c r="G54" s="588" t="s">
        <v>671</v>
      </c>
      <c r="H54" s="588">
        <v>20</v>
      </c>
      <c r="I54" s="588">
        <v>415</v>
      </c>
      <c r="J54" s="445" t="s">
        <v>2526</v>
      </c>
      <c r="K54" s="586">
        <v>415</v>
      </c>
      <c r="L54" s="96"/>
      <c r="M54" s="96"/>
    </row>
    <row r="55" spans="1:13" x14ac:dyDescent="0.25">
      <c r="A55" s="348" t="s">
        <v>2527</v>
      </c>
      <c r="B55" s="445"/>
      <c r="C55" s="445"/>
      <c r="D55" s="445"/>
      <c r="E55" s="445"/>
      <c r="F55" s="445"/>
      <c r="G55" s="588" t="s">
        <v>671</v>
      </c>
      <c r="H55" s="588"/>
      <c r="I55" s="588"/>
      <c r="J55" s="445"/>
      <c r="K55" s="586">
        <v>137.72999999999999</v>
      </c>
      <c r="L55" s="96"/>
      <c r="M55" s="587" t="s">
        <v>2528</v>
      </c>
    </row>
    <row r="56" spans="1:13" x14ac:dyDescent="0.25">
      <c r="A56" s="348" t="s">
        <v>2529</v>
      </c>
      <c r="B56" s="445" t="s">
        <v>2530</v>
      </c>
      <c r="C56" s="445" t="s">
        <v>2379</v>
      </c>
      <c r="D56" s="445" t="s">
        <v>671</v>
      </c>
      <c r="E56" s="592">
        <v>0.05</v>
      </c>
      <c r="F56" s="592">
        <v>0.1</v>
      </c>
      <c r="G56" s="588" t="s">
        <v>671</v>
      </c>
      <c r="H56" s="588"/>
      <c r="I56" s="588"/>
      <c r="J56" s="445" t="s">
        <v>2531</v>
      </c>
      <c r="K56" s="586" t="s">
        <v>671</v>
      </c>
      <c r="L56" s="96"/>
      <c r="M56" s="590" t="s">
        <v>2532</v>
      </c>
    </row>
    <row r="57" spans="1:13" x14ac:dyDescent="0.25">
      <c r="A57" s="66"/>
      <c r="B57" s="445"/>
      <c r="C57" s="445"/>
      <c r="D57" s="445"/>
      <c r="E57" s="445"/>
      <c r="F57" s="445"/>
      <c r="G57" s="588"/>
      <c r="H57" s="588"/>
      <c r="I57" s="588"/>
      <c r="J57" s="445"/>
      <c r="K57" s="495"/>
      <c r="L57" s="96"/>
      <c r="M57" s="96"/>
    </row>
    <row r="58" spans="1:13" x14ac:dyDescent="0.25">
      <c r="A58" s="104" t="s">
        <v>2533</v>
      </c>
      <c r="B58" s="549"/>
      <c r="C58" s="549"/>
      <c r="D58" s="549"/>
      <c r="E58" s="549"/>
      <c r="F58" s="549"/>
      <c r="G58" s="549"/>
      <c r="H58" s="549"/>
      <c r="I58" s="549"/>
      <c r="J58" s="549"/>
      <c r="K58" s="582" t="s">
        <v>671</v>
      </c>
      <c r="L58" s="35"/>
      <c r="M58" s="35"/>
    </row>
    <row r="59" spans="1:13" x14ac:dyDescent="0.25">
      <c r="A59" s="348" t="s">
        <v>2407</v>
      </c>
      <c r="B59" s="445"/>
      <c r="C59" s="445"/>
      <c r="D59" s="445"/>
      <c r="E59" s="445"/>
      <c r="F59" s="445"/>
      <c r="G59" s="588"/>
      <c r="H59" s="588"/>
      <c r="I59" s="588"/>
      <c r="J59" s="445"/>
      <c r="K59" s="495"/>
      <c r="L59" s="352"/>
      <c r="M59" s="352"/>
    </row>
    <row r="60" spans="1:13" x14ac:dyDescent="0.25">
      <c r="A60" s="66"/>
      <c r="B60" s="445"/>
      <c r="C60" s="445"/>
      <c r="D60" s="445"/>
      <c r="E60" s="445"/>
      <c r="F60" s="445"/>
      <c r="G60" s="588"/>
      <c r="H60" s="588"/>
      <c r="I60" s="588"/>
      <c r="J60" s="445"/>
      <c r="K60" s="495"/>
      <c r="L60" s="352"/>
      <c r="M60" s="352"/>
    </row>
    <row r="61" spans="1:13" x14ac:dyDescent="0.25">
      <c r="A61" s="104" t="s">
        <v>2534</v>
      </c>
      <c r="B61" s="549"/>
      <c r="C61" s="549"/>
      <c r="D61" s="549"/>
      <c r="E61" s="549"/>
      <c r="F61" s="549"/>
      <c r="G61" s="549"/>
      <c r="H61" s="549"/>
      <c r="I61" s="549"/>
      <c r="J61" s="549"/>
      <c r="K61" s="582">
        <v>2138165.7200000002</v>
      </c>
      <c r="L61" s="96"/>
      <c r="M61" s="96"/>
    </row>
    <row r="62" spans="1:13" x14ac:dyDescent="0.25">
      <c r="A62" s="348" t="s">
        <v>2535</v>
      </c>
      <c r="B62" s="445" t="s">
        <v>2536</v>
      </c>
      <c r="C62" s="445" t="s">
        <v>2537</v>
      </c>
      <c r="D62" s="445"/>
      <c r="E62" s="445"/>
      <c r="F62" s="445"/>
      <c r="G62" s="588"/>
      <c r="H62" s="588"/>
      <c r="I62" s="588"/>
      <c r="J62" s="445" t="s">
        <v>2538</v>
      </c>
      <c r="K62" s="586">
        <v>1709797.93</v>
      </c>
      <c r="L62" s="35"/>
      <c r="M62" s="595"/>
    </row>
    <row r="63" spans="1:13" x14ac:dyDescent="0.25">
      <c r="A63" s="348" t="s">
        <v>2539</v>
      </c>
      <c r="B63" s="445" t="s">
        <v>1446</v>
      </c>
      <c r="C63" s="445" t="s">
        <v>2537</v>
      </c>
      <c r="D63" s="445"/>
      <c r="E63" s="445"/>
      <c r="F63" s="445"/>
      <c r="G63" s="588"/>
      <c r="H63" s="588"/>
      <c r="I63" s="588"/>
      <c r="J63" s="445" t="s">
        <v>2540</v>
      </c>
      <c r="K63" s="586">
        <v>344399.92</v>
      </c>
      <c r="L63" s="352"/>
      <c r="M63" s="352"/>
    </row>
    <row r="64" spans="1:13" x14ac:dyDescent="0.25">
      <c r="A64" s="348" t="s">
        <v>2541</v>
      </c>
      <c r="B64" s="445" t="s">
        <v>1446</v>
      </c>
      <c r="C64" s="445" t="s">
        <v>2537</v>
      </c>
      <c r="D64" s="445"/>
      <c r="E64" s="445"/>
      <c r="F64" s="445"/>
      <c r="G64" s="588"/>
      <c r="H64" s="588"/>
      <c r="I64" s="588"/>
      <c r="J64" s="445" t="s">
        <v>2538</v>
      </c>
      <c r="K64" s="586">
        <v>53235.360000000001</v>
      </c>
      <c r="L64" s="35"/>
      <c r="M64" s="35"/>
    </row>
    <row r="65" spans="1:13" x14ac:dyDescent="0.25">
      <c r="A65" s="348" t="s">
        <v>2542</v>
      </c>
      <c r="B65" s="445" t="s">
        <v>1446</v>
      </c>
      <c r="C65" s="445" t="s">
        <v>2537</v>
      </c>
      <c r="D65" s="445"/>
      <c r="E65" s="445"/>
      <c r="F65" s="445"/>
      <c r="G65" s="588"/>
      <c r="H65" s="588"/>
      <c r="I65" s="588"/>
      <c r="J65" s="445" t="s">
        <v>2543</v>
      </c>
      <c r="K65" s="586">
        <v>27206.400000000001</v>
      </c>
      <c r="L65" s="352"/>
      <c r="M65" s="352"/>
    </row>
    <row r="66" spans="1:13" x14ac:dyDescent="0.25">
      <c r="A66" s="348" t="s">
        <v>2544</v>
      </c>
      <c r="B66" s="445" t="s">
        <v>1446</v>
      </c>
      <c r="C66" s="445" t="s">
        <v>2537</v>
      </c>
      <c r="D66" s="445"/>
      <c r="E66" s="445"/>
      <c r="F66" s="445"/>
      <c r="G66" s="588"/>
      <c r="H66" s="588"/>
      <c r="I66" s="588"/>
      <c r="J66" s="445" t="s">
        <v>2538</v>
      </c>
      <c r="K66" s="586">
        <v>3526.11</v>
      </c>
      <c r="L66" s="96"/>
      <c r="M66" s="96"/>
    </row>
    <row r="67" spans="1:13" x14ac:dyDescent="0.25">
      <c r="A67" s="57"/>
      <c r="B67" s="445"/>
      <c r="C67" s="445"/>
      <c r="D67" s="445"/>
      <c r="E67" s="445"/>
      <c r="F67" s="445"/>
      <c r="G67" s="588"/>
      <c r="H67" s="588"/>
      <c r="I67" s="588"/>
      <c r="J67" s="445"/>
      <c r="K67" s="495"/>
      <c r="L67" s="96"/>
      <c r="M67" s="96"/>
    </row>
    <row r="68" spans="1:13" x14ac:dyDescent="0.25">
      <c r="A68" s="104" t="s">
        <v>2545</v>
      </c>
      <c r="B68" s="549"/>
      <c r="C68" s="549"/>
      <c r="D68" s="549"/>
      <c r="E68" s="549"/>
      <c r="F68" s="549"/>
      <c r="G68" s="549"/>
      <c r="H68" s="549"/>
      <c r="I68" s="549"/>
      <c r="J68" s="549"/>
      <c r="K68" s="582" t="s">
        <v>671</v>
      </c>
      <c r="L68" s="35"/>
      <c r="M68" s="35"/>
    </row>
    <row r="69" spans="1:13" x14ac:dyDescent="0.25">
      <c r="A69" s="348" t="s">
        <v>2407</v>
      </c>
      <c r="B69" s="608"/>
      <c r="C69" s="608"/>
      <c r="D69" s="608"/>
      <c r="E69" s="608"/>
      <c r="F69" s="608"/>
      <c r="G69" s="553"/>
      <c r="H69" s="553"/>
      <c r="I69" s="553"/>
      <c r="J69" s="608"/>
      <c r="K69" s="496"/>
      <c r="L69" s="352"/>
      <c r="M69" s="352"/>
    </row>
    <row r="70" spans="1:13" x14ac:dyDescent="0.25">
      <c r="A70" s="57"/>
      <c r="B70" s="608"/>
      <c r="C70" s="608"/>
      <c r="D70" s="608"/>
      <c r="E70" s="608"/>
      <c r="F70" s="608"/>
      <c r="G70" s="553"/>
      <c r="H70" s="553"/>
      <c r="I70" s="553"/>
      <c r="J70" s="608"/>
      <c r="K70" s="496"/>
      <c r="L70" s="352"/>
      <c r="M70" s="352"/>
    </row>
    <row r="71" spans="1:13" x14ac:dyDescent="0.25">
      <c r="A71" s="104" t="s">
        <v>2546</v>
      </c>
      <c r="B71" s="549"/>
      <c r="C71" s="549"/>
      <c r="D71" s="549"/>
      <c r="E71" s="549"/>
      <c r="F71" s="549"/>
      <c r="G71" s="549"/>
      <c r="H71" s="549"/>
      <c r="I71" s="549"/>
      <c r="J71" s="549"/>
      <c r="K71" s="582">
        <v>1889114.58</v>
      </c>
      <c r="L71" s="35"/>
      <c r="M71" s="35"/>
    </row>
    <row r="72" spans="1:13" x14ac:dyDescent="0.25">
      <c r="A72" s="348" t="s">
        <v>2547</v>
      </c>
      <c r="B72" s="445" t="s">
        <v>2548</v>
      </c>
      <c r="C72" s="445" t="s">
        <v>2537</v>
      </c>
      <c r="D72" s="445"/>
      <c r="E72" s="445"/>
      <c r="F72" s="445"/>
      <c r="G72" s="588"/>
      <c r="H72" s="588"/>
      <c r="I72" s="588"/>
      <c r="J72" s="445"/>
      <c r="K72" s="586">
        <v>1755152.74</v>
      </c>
      <c r="L72" s="352"/>
      <c r="M72" s="352"/>
    </row>
    <row r="73" spans="1:13" x14ac:dyDescent="0.25">
      <c r="A73" s="348" t="s">
        <v>2549</v>
      </c>
      <c r="B73" s="445"/>
      <c r="C73" s="445" t="s">
        <v>2537</v>
      </c>
      <c r="D73" s="445"/>
      <c r="E73" s="445"/>
      <c r="F73" s="445"/>
      <c r="G73" s="588"/>
      <c r="H73" s="588"/>
      <c r="I73" s="588"/>
      <c r="J73" s="445"/>
      <c r="K73" s="586">
        <v>133961.84</v>
      </c>
      <c r="L73" s="352"/>
      <c r="M73" s="352"/>
    </row>
    <row r="74" spans="1:13" x14ac:dyDescent="0.25">
      <c r="A74" s="57"/>
      <c r="B74" s="445"/>
      <c r="C74" s="445"/>
      <c r="D74" s="445"/>
      <c r="E74" s="445"/>
      <c r="F74" s="445"/>
      <c r="G74" s="588"/>
      <c r="H74" s="588"/>
      <c r="I74" s="588"/>
      <c r="J74" s="445"/>
      <c r="K74" s="495"/>
      <c r="L74" s="96"/>
      <c r="M74" s="96"/>
    </row>
    <row r="75" spans="1:13" x14ac:dyDescent="0.25">
      <c r="A75" s="353" t="s">
        <v>602</v>
      </c>
      <c r="B75" s="450"/>
      <c r="C75" s="450"/>
      <c r="D75" s="450"/>
      <c r="E75" s="450"/>
      <c r="F75" s="450"/>
      <c r="G75" s="597"/>
      <c r="H75" s="597"/>
      <c r="I75" s="597"/>
      <c r="J75" s="450"/>
      <c r="K75" s="598">
        <v>94718445.040000007</v>
      </c>
      <c r="L75" s="96"/>
      <c r="M75" s="96"/>
    </row>
    <row r="76" spans="1:13" x14ac:dyDescent="0.25">
      <c r="A76" s="140"/>
      <c r="B76" s="544"/>
      <c r="C76" s="544"/>
      <c r="D76" s="544"/>
      <c r="E76" s="544"/>
      <c r="F76" s="544"/>
      <c r="G76" s="545"/>
      <c r="H76" s="545"/>
      <c r="I76" s="545"/>
      <c r="J76" s="544"/>
      <c r="K76" s="491"/>
      <c r="L76" s="96"/>
      <c r="M76" s="96"/>
    </row>
    <row r="77" spans="1:13" x14ac:dyDescent="0.25">
      <c r="A77" s="599" t="s">
        <v>2550</v>
      </c>
      <c r="B77" s="542"/>
      <c r="C77" s="542"/>
      <c r="D77" s="542"/>
      <c r="E77" s="542"/>
      <c r="F77" s="542"/>
      <c r="G77" s="543"/>
      <c r="H77" s="543"/>
      <c r="I77" s="543"/>
      <c r="J77" s="542"/>
      <c r="K77" s="490"/>
      <c r="L77" s="96"/>
      <c r="M77" s="96"/>
    </row>
    <row r="78" spans="1:13" x14ac:dyDescent="0.25">
      <c r="A78" s="600" t="s">
        <v>105</v>
      </c>
      <c r="B78" s="544"/>
      <c r="C78" s="544"/>
      <c r="D78" s="544"/>
      <c r="E78" s="544"/>
      <c r="F78" s="544"/>
      <c r="G78" s="545"/>
      <c r="H78" s="545"/>
      <c r="I78" s="545"/>
      <c r="J78" s="544"/>
      <c r="K78" s="576" t="s">
        <v>106</v>
      </c>
      <c r="L78" s="96"/>
      <c r="M78" s="96"/>
    </row>
    <row r="79" spans="1:13" x14ac:dyDescent="0.25">
      <c r="A79" s="599" t="s">
        <v>2551</v>
      </c>
      <c r="B79" s="544"/>
      <c r="C79" s="544"/>
      <c r="D79" s="544"/>
      <c r="E79" s="544"/>
      <c r="F79" s="544"/>
      <c r="G79" s="545"/>
      <c r="H79" s="545"/>
      <c r="I79" s="545"/>
      <c r="J79" s="544"/>
      <c r="K79" s="491"/>
      <c r="L79" s="96"/>
      <c r="M79" s="96"/>
    </row>
    <row r="80" spans="1:13" x14ac:dyDescent="0.25">
      <c r="A80" s="600" t="s">
        <v>2552</v>
      </c>
      <c r="B80" s="544"/>
      <c r="C80" s="544"/>
      <c r="D80" s="544"/>
      <c r="E80" s="544"/>
      <c r="F80" s="544"/>
      <c r="G80" s="545"/>
      <c r="H80" s="545"/>
      <c r="I80" s="545"/>
      <c r="J80" s="544"/>
      <c r="K80" s="491"/>
      <c r="L80" s="96"/>
      <c r="M80" s="96"/>
    </row>
    <row r="81" spans="1:13" x14ac:dyDescent="0.25">
      <c r="A81" s="599" t="s">
        <v>2553</v>
      </c>
      <c r="B81" s="542"/>
      <c r="C81" s="542"/>
      <c r="D81" s="542"/>
      <c r="E81" s="542"/>
      <c r="F81" s="542"/>
      <c r="G81" s="543"/>
      <c r="H81" s="543"/>
      <c r="I81" s="543"/>
      <c r="J81" s="542"/>
      <c r="K81" s="490"/>
      <c r="L81" s="96"/>
      <c r="M81" s="96"/>
    </row>
    <row r="82" spans="1:13" x14ac:dyDescent="0.25">
      <c r="A82" s="340">
        <v>-1</v>
      </c>
      <c r="B82" s="578" t="s">
        <v>109</v>
      </c>
      <c r="C82" s="578" t="s">
        <v>110</v>
      </c>
      <c r="D82" s="578"/>
      <c r="E82" s="986" t="s">
        <v>111</v>
      </c>
      <c r="F82" s="969"/>
      <c r="G82" s="492" t="s">
        <v>112</v>
      </c>
      <c r="H82" s="1062" t="s">
        <v>113</v>
      </c>
      <c r="I82" s="969"/>
      <c r="J82" s="578" t="s">
        <v>114</v>
      </c>
      <c r="K82" s="579" t="s">
        <v>115</v>
      </c>
      <c r="L82" s="96"/>
      <c r="M82" s="96"/>
    </row>
    <row r="83" spans="1:13" x14ac:dyDescent="0.25">
      <c r="A83" s="985" t="s">
        <v>116</v>
      </c>
      <c r="B83" s="963" t="s">
        <v>117</v>
      </c>
      <c r="C83" s="963" t="s">
        <v>118</v>
      </c>
      <c r="D83" s="963" t="s">
        <v>119</v>
      </c>
      <c r="E83" s="962" t="s">
        <v>120</v>
      </c>
      <c r="F83" s="967"/>
      <c r="G83" s="1014" t="s">
        <v>121</v>
      </c>
      <c r="H83" s="1022" t="s">
        <v>122</v>
      </c>
      <c r="I83" s="967"/>
      <c r="J83" s="963" t="s">
        <v>123</v>
      </c>
      <c r="K83" s="1038" t="s">
        <v>124</v>
      </c>
      <c r="L83" s="96"/>
      <c r="M83" s="1060" t="s">
        <v>2405</v>
      </c>
    </row>
    <row r="84" spans="1:13" x14ac:dyDescent="0.25">
      <c r="A84" s="946"/>
      <c r="B84" s="966"/>
      <c r="C84" s="966"/>
      <c r="D84" s="966"/>
      <c r="E84" s="580" t="s">
        <v>125</v>
      </c>
      <c r="F84" s="580" t="s">
        <v>126</v>
      </c>
      <c r="G84" s="966"/>
      <c r="H84" s="581" t="s">
        <v>125</v>
      </c>
      <c r="I84" s="581" t="s">
        <v>126</v>
      </c>
      <c r="J84" s="966"/>
      <c r="K84" s="946"/>
      <c r="L84" s="96"/>
      <c r="M84" s="937"/>
    </row>
    <row r="85" spans="1:13" x14ac:dyDescent="0.25">
      <c r="A85" s="104" t="s">
        <v>2406</v>
      </c>
      <c r="B85" s="549"/>
      <c r="C85" s="549"/>
      <c r="D85" s="549"/>
      <c r="E85" s="549"/>
      <c r="F85" s="549"/>
      <c r="G85" s="549"/>
      <c r="H85" s="549"/>
      <c r="I85" s="549"/>
      <c r="J85" s="549"/>
      <c r="K85" s="582" t="s">
        <v>671</v>
      </c>
      <c r="L85" s="96"/>
      <c r="M85" s="96"/>
    </row>
    <row r="86" spans="1:13" x14ac:dyDescent="0.25">
      <c r="A86" s="348" t="s">
        <v>2407</v>
      </c>
      <c r="B86" s="445"/>
      <c r="C86" s="445"/>
      <c r="D86" s="445"/>
      <c r="E86" s="445"/>
      <c r="F86" s="445"/>
      <c r="G86" s="588"/>
      <c r="H86" s="588"/>
      <c r="I86" s="588"/>
      <c r="J86" s="445"/>
      <c r="K86" s="495"/>
      <c r="L86" s="96"/>
      <c r="M86" s="96"/>
    </row>
    <row r="87" spans="1:13" x14ac:dyDescent="0.25">
      <c r="A87" s="66"/>
      <c r="B87" s="445"/>
      <c r="C87" s="445"/>
      <c r="D87" s="445"/>
      <c r="E87" s="445"/>
      <c r="F87" s="445"/>
      <c r="G87" s="588"/>
      <c r="H87" s="588"/>
      <c r="I87" s="588"/>
      <c r="J87" s="445"/>
      <c r="K87" s="495"/>
      <c r="L87" s="96"/>
      <c r="M87" s="96"/>
    </row>
    <row r="88" spans="1:13" x14ac:dyDescent="0.25">
      <c r="A88" s="104" t="s">
        <v>2408</v>
      </c>
      <c r="B88" s="549"/>
      <c r="C88" s="549"/>
      <c r="D88" s="549"/>
      <c r="E88" s="549"/>
      <c r="F88" s="549"/>
      <c r="G88" s="549"/>
      <c r="H88" s="549"/>
      <c r="I88" s="549"/>
      <c r="J88" s="549"/>
      <c r="K88" s="582" t="s">
        <v>671</v>
      </c>
      <c r="L88" s="96"/>
      <c r="M88" s="96"/>
    </row>
    <row r="89" spans="1:13" x14ac:dyDescent="0.25">
      <c r="A89" s="348" t="s">
        <v>2407</v>
      </c>
      <c r="B89" s="445"/>
      <c r="C89" s="445"/>
      <c r="D89" s="445"/>
      <c r="E89" s="445"/>
      <c r="F89" s="445"/>
      <c r="G89" s="588"/>
      <c r="H89" s="588"/>
      <c r="I89" s="588"/>
      <c r="J89" s="445"/>
      <c r="K89" s="495"/>
      <c r="L89" s="96"/>
      <c r="M89" s="96"/>
    </row>
    <row r="90" spans="1:13" x14ac:dyDescent="0.25">
      <c r="A90" s="57"/>
      <c r="B90" s="445"/>
      <c r="C90" s="445"/>
      <c r="D90" s="445"/>
      <c r="E90" s="445"/>
      <c r="F90" s="445"/>
      <c r="G90" s="588"/>
      <c r="H90" s="588"/>
      <c r="I90" s="588"/>
      <c r="J90" s="445"/>
      <c r="K90" s="495"/>
      <c r="L90" s="96"/>
      <c r="M90" s="96"/>
    </row>
    <row r="91" spans="1:13" x14ac:dyDescent="0.25">
      <c r="A91" s="104" t="s">
        <v>2459</v>
      </c>
      <c r="B91" s="549"/>
      <c r="C91" s="549"/>
      <c r="D91" s="549"/>
      <c r="E91" s="549"/>
      <c r="F91" s="549"/>
      <c r="G91" s="549"/>
      <c r="H91" s="549"/>
      <c r="I91" s="549"/>
      <c r="J91" s="549"/>
      <c r="K91" s="582" t="s">
        <v>671</v>
      </c>
      <c r="L91" s="35"/>
      <c r="M91" s="35"/>
    </row>
    <row r="92" spans="1:13" x14ac:dyDescent="0.25">
      <c r="A92" s="348" t="s">
        <v>2407</v>
      </c>
      <c r="B92" s="608"/>
      <c r="C92" s="608"/>
      <c r="D92" s="608"/>
      <c r="E92" s="608"/>
      <c r="F92" s="608"/>
      <c r="G92" s="553"/>
      <c r="H92" s="553"/>
      <c r="I92" s="553"/>
      <c r="J92" s="445"/>
      <c r="K92" s="495"/>
      <c r="L92" s="352"/>
      <c r="M92" s="352"/>
    </row>
    <row r="93" spans="1:13" x14ac:dyDescent="0.25">
      <c r="A93" s="57"/>
      <c r="B93" s="608"/>
      <c r="C93" s="608"/>
      <c r="D93" s="608"/>
      <c r="E93" s="608"/>
      <c r="F93" s="608"/>
      <c r="G93" s="553"/>
      <c r="H93" s="553"/>
      <c r="I93" s="553"/>
      <c r="J93" s="445"/>
      <c r="K93" s="495"/>
      <c r="L93" s="352"/>
      <c r="M93" s="352"/>
    </row>
    <row r="94" spans="1:13" x14ac:dyDescent="0.25">
      <c r="A94" s="104" t="s">
        <v>2468</v>
      </c>
      <c r="B94" s="549"/>
      <c r="C94" s="549"/>
      <c r="D94" s="549"/>
      <c r="E94" s="549"/>
      <c r="F94" s="549"/>
      <c r="G94" s="549"/>
      <c r="H94" s="549"/>
      <c r="I94" s="549"/>
      <c r="J94" s="549"/>
      <c r="K94" s="582">
        <v>334568.06</v>
      </c>
      <c r="L94" s="96"/>
      <c r="M94" s="96"/>
    </row>
    <row r="95" spans="1:13" x14ac:dyDescent="0.25">
      <c r="A95" s="348" t="s">
        <v>2554</v>
      </c>
      <c r="B95" s="445" t="s">
        <v>2555</v>
      </c>
      <c r="C95" s="445" t="s">
        <v>171</v>
      </c>
      <c r="D95" s="583">
        <v>1.8E-3</v>
      </c>
      <c r="E95" s="445"/>
      <c r="F95" s="445"/>
      <c r="G95" s="588"/>
      <c r="H95" s="588"/>
      <c r="I95" s="588"/>
      <c r="J95" s="445" t="s">
        <v>2556</v>
      </c>
      <c r="K95" s="586">
        <v>180496.55</v>
      </c>
      <c r="L95" s="96"/>
      <c r="M95" s="587" t="s">
        <v>2557</v>
      </c>
    </row>
    <row r="96" spans="1:13" x14ac:dyDescent="0.25">
      <c r="A96" s="348" t="s">
        <v>2558</v>
      </c>
      <c r="B96" s="445" t="s">
        <v>2559</v>
      </c>
      <c r="C96" s="445" t="s">
        <v>171</v>
      </c>
      <c r="D96" s="583">
        <v>1E-3</v>
      </c>
      <c r="E96" s="445"/>
      <c r="F96" s="445"/>
      <c r="G96" s="588"/>
      <c r="H96" s="588"/>
      <c r="I96" s="588"/>
      <c r="J96" s="445" t="s">
        <v>2556</v>
      </c>
      <c r="K96" s="586">
        <v>154071.51</v>
      </c>
      <c r="L96" s="96"/>
      <c r="M96" s="587" t="s">
        <v>2560</v>
      </c>
    </row>
    <row r="97" spans="1:13" x14ac:dyDescent="0.25">
      <c r="A97" s="66"/>
      <c r="B97" s="445"/>
      <c r="C97" s="445"/>
      <c r="D97" s="445"/>
      <c r="E97" s="445"/>
      <c r="F97" s="445"/>
      <c r="G97" s="588"/>
      <c r="H97" s="588"/>
      <c r="I97" s="588"/>
      <c r="J97" s="445"/>
      <c r="K97" s="495"/>
      <c r="L97" s="96"/>
      <c r="M97" s="96"/>
    </row>
    <row r="98" spans="1:13" x14ac:dyDescent="0.25">
      <c r="A98" s="104" t="s">
        <v>2533</v>
      </c>
      <c r="B98" s="549"/>
      <c r="C98" s="549"/>
      <c r="D98" s="549"/>
      <c r="E98" s="549"/>
      <c r="F98" s="549"/>
      <c r="G98" s="549"/>
      <c r="H98" s="549"/>
      <c r="I98" s="549"/>
      <c r="J98" s="549"/>
      <c r="K98" s="582">
        <v>1775181.55</v>
      </c>
      <c r="L98" s="35"/>
      <c r="M98" s="35"/>
    </row>
    <row r="99" spans="1:13" x14ac:dyDescent="0.25">
      <c r="A99" s="348" t="s">
        <v>2561</v>
      </c>
      <c r="B99" s="445" t="s">
        <v>2562</v>
      </c>
      <c r="C99" s="445" t="s">
        <v>2563</v>
      </c>
      <c r="D99" s="445"/>
      <c r="E99" s="445"/>
      <c r="F99" s="445"/>
      <c r="G99" s="588"/>
      <c r="H99" s="588"/>
      <c r="I99" s="588"/>
      <c r="J99" s="445" t="s">
        <v>2564</v>
      </c>
      <c r="K99" s="586">
        <v>905701.55</v>
      </c>
      <c r="L99" s="352"/>
      <c r="M99" s="601" t="s">
        <v>2565</v>
      </c>
    </row>
    <row r="100" spans="1:13" x14ac:dyDescent="0.25">
      <c r="A100" s="348" t="s">
        <v>2566</v>
      </c>
      <c r="B100" s="445" t="s">
        <v>2562</v>
      </c>
      <c r="C100" s="445" t="s">
        <v>2563</v>
      </c>
      <c r="D100" s="445"/>
      <c r="E100" s="445"/>
      <c r="F100" s="445"/>
      <c r="G100" s="588"/>
      <c r="H100" s="588"/>
      <c r="I100" s="588"/>
      <c r="J100" s="445" t="s">
        <v>2564</v>
      </c>
      <c r="K100" s="586">
        <v>869480</v>
      </c>
      <c r="L100" s="352"/>
      <c r="M100" s="601" t="s">
        <v>2567</v>
      </c>
    </row>
    <row r="101" spans="1:13" x14ac:dyDescent="0.25">
      <c r="A101" s="66"/>
      <c r="B101" s="445"/>
      <c r="C101" s="445"/>
      <c r="D101" s="445"/>
      <c r="E101" s="445"/>
      <c r="F101" s="445"/>
      <c r="G101" s="588"/>
      <c r="H101" s="588"/>
      <c r="I101" s="588"/>
      <c r="J101" s="445"/>
      <c r="K101" s="495"/>
      <c r="L101" s="352"/>
      <c r="M101" s="352"/>
    </row>
    <row r="102" spans="1:13" x14ac:dyDescent="0.25">
      <c r="A102" s="104" t="s">
        <v>2534</v>
      </c>
      <c r="B102" s="549"/>
      <c r="C102" s="549"/>
      <c r="D102" s="549"/>
      <c r="E102" s="549"/>
      <c r="F102" s="549"/>
      <c r="G102" s="549"/>
      <c r="H102" s="549"/>
      <c r="I102" s="549"/>
      <c r="J102" s="549"/>
      <c r="K102" s="582" t="s">
        <v>671</v>
      </c>
      <c r="L102" s="96"/>
      <c r="M102" s="96"/>
    </row>
    <row r="103" spans="1:13" x14ac:dyDescent="0.25">
      <c r="A103" s="348" t="s">
        <v>2407</v>
      </c>
      <c r="B103" s="445"/>
      <c r="C103" s="445"/>
      <c r="D103" s="445"/>
      <c r="E103" s="445"/>
      <c r="F103" s="445"/>
      <c r="G103" s="588"/>
      <c r="H103" s="588"/>
      <c r="I103" s="588"/>
      <c r="J103" s="445"/>
      <c r="K103" s="495"/>
      <c r="L103" s="96"/>
      <c r="M103" s="96"/>
    </row>
    <row r="104" spans="1:13" x14ac:dyDescent="0.25">
      <c r="A104" s="66"/>
      <c r="B104" s="445"/>
      <c r="C104" s="445"/>
      <c r="D104" s="445"/>
      <c r="E104" s="445"/>
      <c r="F104" s="445"/>
      <c r="G104" s="588"/>
      <c r="H104" s="588"/>
      <c r="I104" s="588"/>
      <c r="J104" s="445"/>
      <c r="K104" s="495"/>
      <c r="L104" s="96"/>
      <c r="M104" s="96"/>
    </row>
    <row r="105" spans="1:13" x14ac:dyDescent="0.25">
      <c r="A105" s="104" t="s">
        <v>2545</v>
      </c>
      <c r="B105" s="549"/>
      <c r="C105" s="549"/>
      <c r="D105" s="549"/>
      <c r="E105" s="549"/>
      <c r="F105" s="549"/>
      <c r="G105" s="549"/>
      <c r="H105" s="549"/>
      <c r="I105" s="549"/>
      <c r="J105" s="549"/>
      <c r="K105" s="582" t="s">
        <v>671</v>
      </c>
      <c r="L105" s="35"/>
      <c r="M105" s="35"/>
    </row>
    <row r="106" spans="1:13" x14ac:dyDescent="0.25">
      <c r="A106" s="348" t="s">
        <v>2407</v>
      </c>
      <c r="B106" s="608"/>
      <c r="C106" s="608"/>
      <c r="D106" s="608"/>
      <c r="E106" s="608"/>
      <c r="F106" s="608"/>
      <c r="G106" s="553"/>
      <c r="H106" s="553"/>
      <c r="I106" s="553"/>
      <c r="J106" s="608"/>
      <c r="K106" s="496"/>
      <c r="L106" s="352"/>
      <c r="M106" s="352"/>
    </row>
    <row r="107" spans="1:13" x14ac:dyDescent="0.25">
      <c r="A107" s="57"/>
      <c r="B107" s="608"/>
      <c r="C107" s="608"/>
      <c r="D107" s="608"/>
      <c r="E107" s="608"/>
      <c r="F107" s="608"/>
      <c r="G107" s="553"/>
      <c r="H107" s="553"/>
      <c r="I107" s="553"/>
      <c r="J107" s="608"/>
      <c r="K107" s="496"/>
      <c r="L107" s="96"/>
      <c r="M107" s="96"/>
    </row>
    <row r="108" spans="1:13" x14ac:dyDescent="0.25">
      <c r="A108" s="104" t="s">
        <v>2546</v>
      </c>
      <c r="B108" s="549"/>
      <c r="C108" s="549"/>
      <c r="D108" s="549"/>
      <c r="E108" s="549"/>
      <c r="F108" s="549"/>
      <c r="G108" s="549"/>
      <c r="H108" s="549"/>
      <c r="I108" s="549"/>
      <c r="J108" s="549"/>
      <c r="K108" s="582">
        <v>47723536.020000003</v>
      </c>
      <c r="L108" s="35"/>
      <c r="M108" s="35"/>
    </row>
    <row r="109" spans="1:13" x14ac:dyDescent="0.25">
      <c r="A109" s="348" t="s">
        <v>716</v>
      </c>
      <c r="B109" s="445" t="s">
        <v>2568</v>
      </c>
      <c r="C109" s="445" t="s">
        <v>171</v>
      </c>
      <c r="D109" s="445"/>
      <c r="E109" s="608"/>
      <c r="F109" s="608"/>
      <c r="G109" s="553"/>
      <c r="H109" s="553"/>
      <c r="I109" s="553"/>
      <c r="J109" s="445"/>
      <c r="K109" s="586">
        <v>25268424.289999999</v>
      </c>
      <c r="L109" s="352"/>
      <c r="M109" s="601" t="s">
        <v>2569</v>
      </c>
    </row>
    <row r="110" spans="1:13" x14ac:dyDescent="0.25">
      <c r="A110" s="591" t="s">
        <v>2570</v>
      </c>
      <c r="B110" s="445" t="s">
        <v>2571</v>
      </c>
      <c r="C110" s="445" t="s">
        <v>171</v>
      </c>
      <c r="D110" s="592">
        <v>0.32</v>
      </c>
      <c r="E110" s="608"/>
      <c r="F110" s="608"/>
      <c r="G110" s="553"/>
      <c r="H110" s="553"/>
      <c r="I110" s="553"/>
      <c r="J110" s="445" t="s">
        <v>2572</v>
      </c>
      <c r="K110" s="586">
        <v>21546143.23</v>
      </c>
      <c r="L110" s="352"/>
      <c r="M110" s="352"/>
    </row>
    <row r="111" spans="1:13" x14ac:dyDescent="0.25">
      <c r="A111" s="348" t="s">
        <v>2549</v>
      </c>
      <c r="B111" s="608"/>
      <c r="C111" s="445" t="s">
        <v>2537</v>
      </c>
      <c r="D111" s="608"/>
      <c r="E111" s="608"/>
      <c r="F111" s="608"/>
      <c r="G111" s="553"/>
      <c r="H111" s="553"/>
      <c r="I111" s="588"/>
      <c r="J111" s="445"/>
      <c r="K111" s="586">
        <v>908937.5</v>
      </c>
      <c r="L111" s="352"/>
      <c r="M111" s="601" t="s">
        <v>2573</v>
      </c>
    </row>
    <row r="112" spans="1:13" x14ac:dyDescent="0.25">
      <c r="A112" s="348" t="s">
        <v>594</v>
      </c>
      <c r="B112" s="608"/>
      <c r="C112" s="445" t="s">
        <v>2537</v>
      </c>
      <c r="D112" s="445"/>
      <c r="E112" s="608"/>
      <c r="F112" s="608"/>
      <c r="G112" s="553"/>
      <c r="H112" s="553"/>
      <c r="I112" s="553"/>
      <c r="J112" s="445"/>
      <c r="K112" s="586">
        <v>31</v>
      </c>
      <c r="L112" s="96"/>
      <c r="M112" s="96"/>
    </row>
    <row r="113" spans="1:13" x14ac:dyDescent="0.25">
      <c r="A113" s="353" t="s">
        <v>2574</v>
      </c>
      <c r="B113" s="450"/>
      <c r="C113" s="450"/>
      <c r="D113" s="450"/>
      <c r="E113" s="450"/>
      <c r="F113" s="450"/>
      <c r="G113" s="597"/>
      <c r="H113" s="597"/>
      <c r="I113" s="597"/>
      <c r="J113" s="450"/>
      <c r="K113" s="602">
        <v>49833285.630000003</v>
      </c>
      <c r="L113" s="96"/>
      <c r="M113" s="590" t="s">
        <v>2575</v>
      </c>
    </row>
    <row r="114" spans="1:13" x14ac:dyDescent="0.25">
      <c r="A114" s="35"/>
      <c r="B114" s="250"/>
      <c r="C114" s="250"/>
      <c r="D114" s="250"/>
      <c r="E114" s="250"/>
      <c r="F114" s="250"/>
      <c r="G114" s="604"/>
      <c r="H114" s="604"/>
      <c r="I114" s="604"/>
      <c r="J114" s="250"/>
      <c r="K114" s="605"/>
      <c r="L114" s="96"/>
      <c r="M114" s="96"/>
    </row>
    <row r="115" spans="1:13" x14ac:dyDescent="0.25">
      <c r="A115" s="606" t="s">
        <v>2550</v>
      </c>
      <c r="B115" s="542"/>
      <c r="C115" s="542"/>
      <c r="D115" s="542"/>
      <c r="E115" s="542"/>
      <c r="F115" s="542"/>
      <c r="G115" s="543"/>
      <c r="H115" s="543"/>
      <c r="I115" s="543"/>
      <c r="J115" s="542"/>
      <c r="K115" s="490"/>
      <c r="L115" s="96"/>
      <c r="M115" s="96"/>
    </row>
    <row r="116" spans="1:13" x14ac:dyDescent="0.25">
      <c r="A116" s="607" t="s">
        <v>105</v>
      </c>
      <c r="B116" s="544"/>
      <c r="C116" s="544"/>
      <c r="D116" s="544"/>
      <c r="E116" s="544"/>
      <c r="F116" s="544"/>
      <c r="G116" s="545"/>
      <c r="H116" s="545"/>
      <c r="I116" s="545"/>
      <c r="J116" s="544"/>
      <c r="K116" s="576" t="s">
        <v>106</v>
      </c>
      <c r="L116" s="96"/>
      <c r="M116" s="96"/>
    </row>
    <row r="117" spans="1:13" x14ac:dyDescent="0.25">
      <c r="A117" s="606" t="s">
        <v>2551</v>
      </c>
      <c r="B117" s="544"/>
      <c r="C117" s="544"/>
      <c r="D117" s="544"/>
      <c r="E117" s="544"/>
      <c r="F117" s="544"/>
      <c r="G117" s="545"/>
      <c r="H117" s="545"/>
      <c r="I117" s="545"/>
      <c r="J117" s="544"/>
      <c r="K117" s="491"/>
      <c r="L117" s="96"/>
      <c r="M117" s="96"/>
    </row>
    <row r="118" spans="1:13" x14ac:dyDescent="0.25">
      <c r="A118" s="607" t="s">
        <v>2552</v>
      </c>
      <c r="B118" s="544"/>
      <c r="C118" s="544"/>
      <c r="D118" s="544"/>
      <c r="E118" s="544"/>
      <c r="F118" s="544"/>
      <c r="G118" s="545"/>
      <c r="H118" s="545"/>
      <c r="I118" s="545"/>
      <c r="J118" s="544"/>
      <c r="K118" s="491"/>
      <c r="L118" s="96"/>
      <c r="M118" s="96"/>
    </row>
    <row r="119" spans="1:13" x14ac:dyDescent="0.25">
      <c r="A119" s="606" t="s">
        <v>2576</v>
      </c>
      <c r="B119" s="542"/>
      <c r="C119" s="542"/>
      <c r="D119" s="542"/>
      <c r="E119" s="542"/>
      <c r="F119" s="542"/>
      <c r="G119" s="543"/>
      <c r="H119" s="543"/>
      <c r="I119" s="543"/>
      <c r="J119" s="542"/>
      <c r="K119" s="490"/>
      <c r="L119" s="96"/>
      <c r="M119" s="96"/>
    </row>
    <row r="120" spans="1:13" x14ac:dyDescent="0.25">
      <c r="A120" s="340">
        <v>-1</v>
      </c>
      <c r="B120" s="578" t="s">
        <v>109</v>
      </c>
      <c r="C120" s="578" t="s">
        <v>110</v>
      </c>
      <c r="D120" s="578"/>
      <c r="E120" s="986" t="s">
        <v>111</v>
      </c>
      <c r="F120" s="969"/>
      <c r="G120" s="492" t="s">
        <v>112</v>
      </c>
      <c r="H120" s="1062" t="s">
        <v>113</v>
      </c>
      <c r="I120" s="969"/>
      <c r="J120" s="578" t="s">
        <v>114</v>
      </c>
      <c r="K120" s="579" t="s">
        <v>115</v>
      </c>
      <c r="L120" s="96"/>
      <c r="M120" s="96"/>
    </row>
    <row r="121" spans="1:13" x14ac:dyDescent="0.25">
      <c r="A121" s="985" t="s">
        <v>116</v>
      </c>
      <c r="B121" s="963" t="s">
        <v>117</v>
      </c>
      <c r="C121" s="963" t="s">
        <v>118</v>
      </c>
      <c r="D121" s="963" t="s">
        <v>119</v>
      </c>
      <c r="E121" s="962" t="s">
        <v>120</v>
      </c>
      <c r="F121" s="967"/>
      <c r="G121" s="1014" t="s">
        <v>121</v>
      </c>
      <c r="H121" s="1022" t="s">
        <v>122</v>
      </c>
      <c r="I121" s="967"/>
      <c r="J121" s="963" t="s">
        <v>123</v>
      </c>
      <c r="K121" s="1038" t="s">
        <v>124</v>
      </c>
      <c r="L121" s="96"/>
      <c r="M121" s="1060" t="s">
        <v>2405</v>
      </c>
    </row>
    <row r="122" spans="1:13" x14ac:dyDescent="0.25">
      <c r="A122" s="946"/>
      <c r="B122" s="966"/>
      <c r="C122" s="966"/>
      <c r="D122" s="966"/>
      <c r="E122" s="580" t="s">
        <v>125</v>
      </c>
      <c r="F122" s="580" t="s">
        <v>126</v>
      </c>
      <c r="G122" s="966"/>
      <c r="H122" s="581" t="s">
        <v>125</v>
      </c>
      <c r="I122" s="581" t="s">
        <v>126</v>
      </c>
      <c r="J122" s="966"/>
      <c r="K122" s="946"/>
      <c r="L122" s="96"/>
      <c r="M122" s="937"/>
    </row>
    <row r="123" spans="1:13" x14ac:dyDescent="0.25">
      <c r="A123" s="104" t="s">
        <v>2406</v>
      </c>
      <c r="B123" s="549"/>
      <c r="C123" s="549"/>
      <c r="D123" s="549"/>
      <c r="E123" s="549"/>
      <c r="F123" s="549"/>
      <c r="G123" s="549"/>
      <c r="H123" s="549"/>
      <c r="I123" s="549"/>
      <c r="J123" s="549"/>
      <c r="K123" s="582" t="s">
        <v>671</v>
      </c>
      <c r="L123" s="96"/>
      <c r="M123" s="96"/>
    </row>
    <row r="124" spans="1:13" x14ac:dyDescent="0.25">
      <c r="A124" s="348" t="s">
        <v>2407</v>
      </c>
      <c r="B124" s="445"/>
      <c r="C124" s="445"/>
      <c r="D124" s="445"/>
      <c r="E124" s="445"/>
      <c r="F124" s="445"/>
      <c r="G124" s="588"/>
      <c r="H124" s="588"/>
      <c r="I124" s="588"/>
      <c r="J124" s="445"/>
      <c r="K124" s="495"/>
      <c r="L124" s="96"/>
      <c r="M124" s="96"/>
    </row>
    <row r="125" spans="1:13" x14ac:dyDescent="0.25">
      <c r="A125" s="66"/>
      <c r="B125" s="445"/>
      <c r="C125" s="445"/>
      <c r="D125" s="445"/>
      <c r="E125" s="445"/>
      <c r="F125" s="445"/>
      <c r="G125" s="588"/>
      <c r="H125" s="588"/>
      <c r="I125" s="588"/>
      <c r="J125" s="445"/>
      <c r="K125" s="495"/>
      <c r="L125" s="96"/>
      <c r="M125" s="96"/>
    </row>
    <row r="126" spans="1:13" x14ac:dyDescent="0.25">
      <c r="A126" s="104" t="s">
        <v>2408</v>
      </c>
      <c r="B126" s="549"/>
      <c r="C126" s="549"/>
      <c r="D126" s="549"/>
      <c r="E126" s="549"/>
      <c r="F126" s="549"/>
      <c r="G126" s="549"/>
      <c r="H126" s="549"/>
      <c r="I126" s="549"/>
      <c r="J126" s="549"/>
      <c r="K126" s="582">
        <v>1524972.67</v>
      </c>
      <c r="L126" s="96"/>
      <c r="M126" s="96"/>
    </row>
    <row r="127" spans="1:13" x14ac:dyDescent="0.25">
      <c r="A127" s="348" t="s">
        <v>2577</v>
      </c>
      <c r="B127" s="445" t="s">
        <v>2578</v>
      </c>
      <c r="C127" s="445" t="s">
        <v>2403</v>
      </c>
      <c r="D127" s="608" t="s">
        <v>671</v>
      </c>
      <c r="E127" s="445"/>
      <c r="F127" s="445"/>
      <c r="G127" s="588"/>
      <c r="H127" s="588"/>
      <c r="I127" s="588"/>
      <c r="J127" s="445" t="s">
        <v>2579</v>
      </c>
      <c r="K127" s="586">
        <v>1410019.01</v>
      </c>
      <c r="L127" s="96"/>
      <c r="M127" s="590" t="s">
        <v>2580</v>
      </c>
    </row>
    <row r="128" spans="1:13" x14ac:dyDescent="0.25">
      <c r="A128" s="348" t="s">
        <v>2581</v>
      </c>
      <c r="B128" s="445" t="s">
        <v>2418</v>
      </c>
      <c r="C128" s="445" t="s">
        <v>2403</v>
      </c>
      <c r="D128" s="608" t="s">
        <v>671</v>
      </c>
      <c r="E128" s="445"/>
      <c r="F128" s="445"/>
      <c r="G128" s="588"/>
      <c r="H128" s="588">
        <v>40.840000000000003</v>
      </c>
      <c r="I128" s="588">
        <v>211.5</v>
      </c>
      <c r="J128" s="445" t="s">
        <v>2582</v>
      </c>
      <c r="K128" s="586">
        <v>114953.66</v>
      </c>
      <c r="L128" s="96"/>
      <c r="M128" s="96"/>
    </row>
    <row r="129" spans="1:13" x14ac:dyDescent="0.25">
      <c r="A129" s="57"/>
      <c r="B129" s="445"/>
      <c r="C129" s="445"/>
      <c r="D129" s="445"/>
      <c r="E129" s="445"/>
      <c r="F129" s="445"/>
      <c r="G129" s="588"/>
      <c r="H129" s="588"/>
      <c r="I129" s="588"/>
      <c r="J129" s="445"/>
      <c r="K129" s="495"/>
      <c r="L129" s="96"/>
      <c r="M129" s="96"/>
    </row>
    <row r="130" spans="1:13" x14ac:dyDescent="0.25">
      <c r="A130" s="104" t="s">
        <v>2459</v>
      </c>
      <c r="B130" s="549"/>
      <c r="C130" s="549"/>
      <c r="D130" s="549"/>
      <c r="E130" s="549"/>
      <c r="F130" s="549"/>
      <c r="G130" s="549"/>
      <c r="H130" s="549"/>
      <c r="I130" s="549"/>
      <c r="J130" s="549"/>
      <c r="K130" s="494"/>
      <c r="L130" s="35"/>
      <c r="M130" s="35"/>
    </row>
    <row r="131" spans="1:13" x14ac:dyDescent="0.25">
      <c r="A131" s="348" t="s">
        <v>2407</v>
      </c>
      <c r="B131" s="608"/>
      <c r="C131" s="608"/>
      <c r="D131" s="608"/>
      <c r="E131" s="608"/>
      <c r="F131" s="608"/>
      <c r="G131" s="553"/>
      <c r="H131" s="553"/>
      <c r="I131" s="553"/>
      <c r="J131" s="445"/>
      <c r="K131" s="586" t="s">
        <v>671</v>
      </c>
      <c r="L131" s="352"/>
      <c r="M131" s="352"/>
    </row>
    <row r="132" spans="1:13" x14ac:dyDescent="0.25">
      <c r="A132" s="57"/>
      <c r="B132" s="608"/>
      <c r="C132" s="608"/>
      <c r="D132" s="608"/>
      <c r="E132" s="608"/>
      <c r="F132" s="608"/>
      <c r="G132" s="553"/>
      <c r="H132" s="553"/>
      <c r="I132" s="553"/>
      <c r="J132" s="445"/>
      <c r="K132" s="495"/>
      <c r="L132" s="352"/>
      <c r="M132" s="352"/>
    </row>
    <row r="133" spans="1:13" x14ac:dyDescent="0.25">
      <c r="A133" s="104" t="s">
        <v>2468</v>
      </c>
      <c r="B133" s="549"/>
      <c r="C133" s="549"/>
      <c r="D133" s="549"/>
      <c r="E133" s="549"/>
      <c r="F133" s="549"/>
      <c r="G133" s="549"/>
      <c r="H133" s="549"/>
      <c r="I133" s="549"/>
      <c r="J133" s="549"/>
      <c r="K133" s="494"/>
      <c r="L133" s="96"/>
      <c r="M133" s="96"/>
    </row>
    <row r="134" spans="1:13" x14ac:dyDescent="0.25">
      <c r="A134" s="66"/>
      <c r="B134" s="445"/>
      <c r="C134" s="445"/>
      <c r="D134" s="445"/>
      <c r="E134" s="445"/>
      <c r="F134" s="445"/>
      <c r="G134" s="588"/>
      <c r="H134" s="588"/>
      <c r="I134" s="588"/>
      <c r="J134" s="445"/>
      <c r="K134" s="586"/>
      <c r="L134" s="96"/>
      <c r="M134" s="96"/>
    </row>
    <row r="135" spans="1:13" x14ac:dyDescent="0.25">
      <c r="A135" s="66"/>
      <c r="B135" s="445"/>
      <c r="C135" s="445"/>
      <c r="D135" s="445"/>
      <c r="E135" s="445"/>
      <c r="F135" s="445"/>
      <c r="G135" s="588"/>
      <c r="H135" s="588"/>
      <c r="I135" s="588"/>
      <c r="J135" s="445"/>
      <c r="K135" s="586"/>
      <c r="L135" s="96"/>
      <c r="M135" s="96"/>
    </row>
    <row r="136" spans="1:13" x14ac:dyDescent="0.25">
      <c r="A136" s="104" t="s">
        <v>2533</v>
      </c>
      <c r="B136" s="549"/>
      <c r="C136" s="549"/>
      <c r="D136" s="549"/>
      <c r="E136" s="549"/>
      <c r="F136" s="549"/>
      <c r="G136" s="549"/>
      <c r="H136" s="549"/>
      <c r="I136" s="549"/>
      <c r="J136" s="549"/>
      <c r="K136" s="582" t="s">
        <v>671</v>
      </c>
      <c r="L136" s="35"/>
      <c r="M136" s="35"/>
    </row>
    <row r="137" spans="1:13" x14ac:dyDescent="0.25">
      <c r="A137" s="348" t="s">
        <v>2407</v>
      </c>
      <c r="B137" s="445"/>
      <c r="C137" s="445"/>
      <c r="D137" s="445"/>
      <c r="E137" s="445"/>
      <c r="F137" s="445"/>
      <c r="G137" s="588"/>
      <c r="H137" s="588"/>
      <c r="I137" s="588"/>
      <c r="J137" s="445"/>
      <c r="K137" s="586" t="s">
        <v>671</v>
      </c>
      <c r="L137" s="352"/>
      <c r="M137" s="352"/>
    </row>
    <row r="138" spans="1:13" x14ac:dyDescent="0.25">
      <c r="A138" s="66"/>
      <c r="B138" s="445"/>
      <c r="C138" s="445"/>
      <c r="D138" s="445"/>
      <c r="E138" s="445"/>
      <c r="F138" s="445"/>
      <c r="G138" s="588"/>
      <c r="H138" s="588"/>
      <c r="I138" s="588"/>
      <c r="J138" s="445"/>
      <c r="K138" s="495"/>
      <c r="L138" s="96"/>
      <c r="M138" s="96"/>
    </row>
    <row r="139" spans="1:13" x14ac:dyDescent="0.25">
      <c r="A139" s="104" t="s">
        <v>2534</v>
      </c>
      <c r="B139" s="549"/>
      <c r="C139" s="549"/>
      <c r="D139" s="549"/>
      <c r="E139" s="549"/>
      <c r="F139" s="549"/>
      <c r="G139" s="549"/>
      <c r="H139" s="549"/>
      <c r="I139" s="549"/>
      <c r="J139" s="549"/>
      <c r="K139" s="582">
        <v>18402.650000000001</v>
      </c>
      <c r="L139" s="96"/>
      <c r="M139" s="96"/>
    </row>
    <row r="140" spans="1:13" x14ac:dyDescent="0.25">
      <c r="A140" s="348" t="s">
        <v>2535</v>
      </c>
      <c r="B140" s="445" t="s">
        <v>2536</v>
      </c>
      <c r="C140" s="445" t="s">
        <v>2537</v>
      </c>
      <c r="D140" s="445"/>
      <c r="E140" s="445"/>
      <c r="F140" s="445"/>
      <c r="G140" s="588"/>
      <c r="H140" s="588"/>
      <c r="I140" s="588"/>
      <c r="J140" s="445" t="s">
        <v>2538</v>
      </c>
      <c r="K140" s="586">
        <v>18402.650000000001</v>
      </c>
      <c r="L140" s="96"/>
      <c r="M140" s="609"/>
    </row>
    <row r="141" spans="1:13" x14ac:dyDescent="0.25">
      <c r="A141" s="348" t="s">
        <v>924</v>
      </c>
      <c r="B141" s="445" t="s">
        <v>1446</v>
      </c>
      <c r="C141" s="445" t="s">
        <v>2537</v>
      </c>
      <c r="D141" s="445"/>
      <c r="E141" s="445"/>
      <c r="F141" s="445"/>
      <c r="G141" s="588"/>
      <c r="H141" s="588"/>
      <c r="I141" s="588"/>
      <c r="J141" s="445" t="s">
        <v>2538</v>
      </c>
      <c r="K141" s="586"/>
      <c r="L141" s="96"/>
      <c r="M141" s="96"/>
    </row>
    <row r="142" spans="1:13" x14ac:dyDescent="0.25">
      <c r="A142" s="104" t="s">
        <v>2545</v>
      </c>
      <c r="B142" s="549"/>
      <c r="C142" s="549"/>
      <c r="D142" s="549"/>
      <c r="E142" s="549"/>
      <c r="F142" s="549"/>
      <c r="G142" s="549"/>
      <c r="H142" s="549"/>
      <c r="I142" s="549"/>
      <c r="J142" s="549"/>
      <c r="K142" s="582"/>
      <c r="L142" s="35"/>
      <c r="M142" s="35"/>
    </row>
    <row r="143" spans="1:13" x14ac:dyDescent="0.25">
      <c r="A143" s="348" t="s">
        <v>2407</v>
      </c>
      <c r="B143" s="608"/>
      <c r="C143" s="608"/>
      <c r="D143" s="608"/>
      <c r="E143" s="608"/>
      <c r="F143" s="608"/>
      <c r="G143" s="553"/>
      <c r="H143" s="553"/>
      <c r="I143" s="553"/>
      <c r="J143" s="608"/>
      <c r="K143" s="496"/>
      <c r="L143" s="352"/>
      <c r="M143" s="352"/>
    </row>
    <row r="144" spans="1:13" x14ac:dyDescent="0.25">
      <c r="A144" s="66"/>
      <c r="B144" s="608"/>
      <c r="C144" s="608"/>
      <c r="D144" s="608"/>
      <c r="E144" s="608"/>
      <c r="F144" s="608"/>
      <c r="G144" s="553"/>
      <c r="H144" s="553"/>
      <c r="I144" s="553"/>
      <c r="J144" s="608"/>
      <c r="K144" s="610"/>
      <c r="L144" s="352"/>
      <c r="M144" s="352"/>
    </row>
    <row r="145" spans="1:13" x14ac:dyDescent="0.25">
      <c r="A145" s="104" t="s">
        <v>2546</v>
      </c>
      <c r="B145" s="549"/>
      <c r="C145" s="549"/>
      <c r="D145" s="549"/>
      <c r="E145" s="549"/>
      <c r="F145" s="549"/>
      <c r="G145" s="549"/>
      <c r="H145" s="549"/>
      <c r="I145" s="549"/>
      <c r="J145" s="549"/>
      <c r="K145" s="582">
        <v>71438.69</v>
      </c>
      <c r="L145" s="35"/>
      <c r="M145" s="35"/>
    </row>
    <row r="146" spans="1:13" x14ac:dyDescent="0.25">
      <c r="A146" s="348" t="s">
        <v>2547</v>
      </c>
      <c r="B146" s="608"/>
      <c r="C146" s="608"/>
      <c r="D146" s="608"/>
      <c r="E146" s="608"/>
      <c r="F146" s="608"/>
      <c r="G146" s="553"/>
      <c r="H146" s="553"/>
      <c r="I146" s="553"/>
      <c r="J146" s="608"/>
      <c r="K146" s="586">
        <v>67345.990000000005</v>
      </c>
      <c r="L146" s="352"/>
      <c r="M146" s="352"/>
    </row>
    <row r="147" spans="1:13" x14ac:dyDescent="0.25">
      <c r="A147" s="348" t="s">
        <v>2583</v>
      </c>
      <c r="B147" s="608"/>
      <c r="C147" s="608"/>
      <c r="D147" s="608"/>
      <c r="E147" s="608"/>
      <c r="F147" s="608"/>
      <c r="G147" s="553"/>
      <c r="H147" s="553"/>
      <c r="I147" s="553"/>
      <c r="J147" s="608"/>
      <c r="K147" s="586">
        <v>4092.7</v>
      </c>
      <c r="L147" s="352"/>
      <c r="M147" s="352"/>
    </row>
    <row r="148" spans="1:13" x14ac:dyDescent="0.25">
      <c r="A148" s="57"/>
      <c r="B148" s="608"/>
      <c r="C148" s="608"/>
      <c r="D148" s="608"/>
      <c r="E148" s="608"/>
      <c r="F148" s="608"/>
      <c r="G148" s="553"/>
      <c r="H148" s="553"/>
      <c r="I148" s="553"/>
      <c r="J148" s="608"/>
      <c r="K148" s="496"/>
      <c r="L148" s="352"/>
      <c r="M148" s="352"/>
    </row>
    <row r="149" spans="1:13" x14ac:dyDescent="0.25">
      <c r="A149" s="353" t="s">
        <v>2584</v>
      </c>
      <c r="B149" s="450"/>
      <c r="C149" s="450"/>
      <c r="D149" s="450"/>
      <c r="E149" s="450"/>
      <c r="F149" s="450"/>
      <c r="G149" s="597"/>
      <c r="H149" s="597"/>
      <c r="I149" s="597"/>
      <c r="J149" s="450"/>
      <c r="K149" s="602">
        <v>1614814.01</v>
      </c>
      <c r="L149" s="35"/>
      <c r="M149" s="35"/>
    </row>
    <row r="150" spans="1:13" x14ac:dyDescent="0.25">
      <c r="A150" s="140"/>
      <c r="B150" s="544"/>
      <c r="C150" s="544"/>
      <c r="D150" s="544"/>
      <c r="E150" s="544"/>
      <c r="F150" s="544"/>
      <c r="G150" s="611"/>
      <c r="H150" s="611"/>
      <c r="I150" s="611"/>
      <c r="J150" s="544"/>
      <c r="K150" s="42"/>
      <c r="L150" s="352"/>
      <c r="M150" s="352"/>
    </row>
    <row r="151" spans="1:13" x14ac:dyDescent="0.25">
      <c r="A151" s="612" t="s">
        <v>2550</v>
      </c>
      <c r="B151" s="542"/>
      <c r="C151" s="542"/>
      <c r="D151" s="542"/>
      <c r="E151" s="542"/>
      <c r="F151" s="542"/>
      <c r="G151" s="543"/>
      <c r="H151" s="543"/>
      <c r="I151" s="543"/>
      <c r="J151" s="542"/>
      <c r="K151" s="490"/>
      <c r="L151" s="96"/>
      <c r="M151" s="96"/>
    </row>
    <row r="152" spans="1:13" x14ac:dyDescent="0.25">
      <c r="A152" s="613" t="s">
        <v>105</v>
      </c>
      <c r="B152" s="544"/>
      <c r="C152" s="544"/>
      <c r="D152" s="544"/>
      <c r="E152" s="544"/>
      <c r="F152" s="544"/>
      <c r="G152" s="545"/>
      <c r="H152" s="545"/>
      <c r="I152" s="545"/>
      <c r="J152" s="544"/>
      <c r="K152" s="576" t="s">
        <v>106</v>
      </c>
      <c r="L152" s="96"/>
      <c r="M152" s="96"/>
    </row>
    <row r="153" spans="1:13" x14ac:dyDescent="0.25">
      <c r="A153" s="612" t="s">
        <v>2551</v>
      </c>
      <c r="B153" s="544"/>
      <c r="C153" s="544"/>
      <c r="D153" s="544"/>
      <c r="E153" s="544"/>
      <c r="F153" s="544"/>
      <c r="G153" s="545"/>
      <c r="H153" s="545"/>
      <c r="I153" s="545"/>
      <c r="J153" s="544"/>
      <c r="K153" s="491"/>
      <c r="L153" s="96"/>
      <c r="M153" s="96"/>
    </row>
    <row r="154" spans="1:13" x14ac:dyDescent="0.25">
      <c r="A154" s="613" t="s">
        <v>2552</v>
      </c>
      <c r="B154" s="544"/>
      <c r="C154" s="544"/>
      <c r="D154" s="544"/>
      <c r="E154" s="544"/>
      <c r="F154" s="544"/>
      <c r="G154" s="545"/>
      <c r="H154" s="545"/>
      <c r="I154" s="545"/>
      <c r="J154" s="544"/>
      <c r="K154" s="491"/>
      <c r="L154" s="96"/>
      <c r="M154" s="96"/>
    </row>
    <row r="155" spans="1:13" x14ac:dyDescent="0.25">
      <c r="A155" s="612" t="s">
        <v>2585</v>
      </c>
      <c r="B155" s="542"/>
      <c r="C155" s="542"/>
      <c r="D155" s="542"/>
      <c r="E155" s="542"/>
      <c r="F155" s="542"/>
      <c r="G155" s="543"/>
      <c r="H155" s="543"/>
      <c r="I155" s="543"/>
      <c r="J155" s="542"/>
      <c r="K155" s="490"/>
      <c r="L155" s="96"/>
      <c r="M155" s="96"/>
    </row>
    <row r="156" spans="1:13" x14ac:dyDescent="0.25">
      <c r="A156" s="340">
        <v>-1</v>
      </c>
      <c r="B156" s="578" t="s">
        <v>109</v>
      </c>
      <c r="C156" s="578" t="s">
        <v>110</v>
      </c>
      <c r="D156" s="578"/>
      <c r="E156" s="578" t="s">
        <v>111</v>
      </c>
      <c r="F156" s="578"/>
      <c r="G156" s="492" t="s">
        <v>112</v>
      </c>
      <c r="H156" s="1062" t="s">
        <v>113</v>
      </c>
      <c r="I156" s="969"/>
      <c r="J156" s="578" t="s">
        <v>114</v>
      </c>
      <c r="K156" s="579" t="s">
        <v>115</v>
      </c>
      <c r="L156" s="96"/>
      <c r="M156" s="96"/>
    </row>
    <row r="157" spans="1:13" x14ac:dyDescent="0.25">
      <c r="A157" s="1061" t="s">
        <v>116</v>
      </c>
      <c r="B157" s="963" t="s">
        <v>117</v>
      </c>
      <c r="C157" s="963" t="s">
        <v>118</v>
      </c>
      <c r="D157" s="963" t="s">
        <v>119</v>
      </c>
      <c r="E157" s="962" t="s">
        <v>120</v>
      </c>
      <c r="F157" s="967"/>
      <c r="G157" s="1014" t="s">
        <v>121</v>
      </c>
      <c r="H157" s="1022" t="s">
        <v>122</v>
      </c>
      <c r="I157" s="967"/>
      <c r="J157" s="963" t="s">
        <v>123</v>
      </c>
      <c r="K157" s="1059" t="s">
        <v>124</v>
      </c>
      <c r="L157" s="96"/>
      <c r="M157" s="1060" t="s">
        <v>2405</v>
      </c>
    </row>
    <row r="158" spans="1:13" x14ac:dyDescent="0.25">
      <c r="A158" s="946"/>
      <c r="B158" s="966"/>
      <c r="C158" s="966"/>
      <c r="D158" s="966"/>
      <c r="E158" s="580" t="s">
        <v>125</v>
      </c>
      <c r="F158" s="580" t="s">
        <v>126</v>
      </c>
      <c r="G158" s="966"/>
      <c r="H158" s="581" t="s">
        <v>125</v>
      </c>
      <c r="I158" s="581" t="s">
        <v>126</v>
      </c>
      <c r="J158" s="966"/>
      <c r="K158" s="946"/>
      <c r="L158" s="96"/>
      <c r="M158" s="937"/>
    </row>
    <row r="159" spans="1:13" x14ac:dyDescent="0.25">
      <c r="A159" s="104" t="s">
        <v>2406</v>
      </c>
      <c r="B159" s="549"/>
      <c r="C159" s="549"/>
      <c r="D159" s="549"/>
      <c r="E159" s="549"/>
      <c r="F159" s="549"/>
      <c r="G159" s="549"/>
      <c r="H159" s="549"/>
      <c r="I159" s="549"/>
      <c r="J159" s="549"/>
      <c r="K159" s="582" t="s">
        <v>671</v>
      </c>
      <c r="L159" s="96"/>
      <c r="M159" s="96"/>
    </row>
    <row r="160" spans="1:13" x14ac:dyDescent="0.25">
      <c r="A160" s="66"/>
      <c r="B160" s="445"/>
      <c r="C160" s="445"/>
      <c r="D160" s="445"/>
      <c r="E160" s="445"/>
      <c r="F160" s="445"/>
      <c r="G160" s="588"/>
      <c r="H160" s="588"/>
      <c r="I160" s="588"/>
      <c r="J160" s="445"/>
      <c r="K160" s="495"/>
      <c r="L160" s="96"/>
      <c r="M160" s="96"/>
    </row>
    <row r="161" spans="1:13" x14ac:dyDescent="0.25">
      <c r="A161" s="104" t="s">
        <v>2408</v>
      </c>
      <c r="B161" s="549"/>
      <c r="C161" s="549"/>
      <c r="D161" s="549"/>
      <c r="E161" s="549"/>
      <c r="F161" s="549"/>
      <c r="G161" s="549"/>
      <c r="H161" s="549"/>
      <c r="I161" s="549"/>
      <c r="J161" s="549"/>
      <c r="K161" s="582">
        <v>82008258.280000001</v>
      </c>
      <c r="L161" s="96"/>
      <c r="M161" s="96"/>
    </row>
    <row r="162" spans="1:13" x14ac:dyDescent="0.25">
      <c r="A162" s="57"/>
      <c r="B162" s="445"/>
      <c r="C162" s="445"/>
      <c r="D162" s="445"/>
      <c r="E162" s="445"/>
      <c r="F162" s="445"/>
      <c r="G162" s="588"/>
      <c r="H162" s="588"/>
      <c r="I162" s="588"/>
      <c r="J162" s="445"/>
      <c r="K162" s="495"/>
      <c r="L162" s="96"/>
      <c r="M162" s="96"/>
    </row>
    <row r="163" spans="1:13" x14ac:dyDescent="0.25">
      <c r="A163" s="104" t="s">
        <v>2459</v>
      </c>
      <c r="B163" s="549"/>
      <c r="C163" s="549"/>
      <c r="D163" s="549"/>
      <c r="E163" s="549"/>
      <c r="F163" s="549"/>
      <c r="G163" s="549"/>
      <c r="H163" s="549"/>
      <c r="I163" s="549"/>
      <c r="J163" s="549"/>
      <c r="K163" s="582">
        <v>4758388.6100000003</v>
      </c>
      <c r="L163" s="35"/>
      <c r="M163" s="35"/>
    </row>
    <row r="164" spans="1:13" x14ac:dyDescent="0.25">
      <c r="A164" s="57"/>
      <c r="B164" s="608"/>
      <c r="C164" s="608"/>
      <c r="D164" s="608"/>
      <c r="E164" s="608"/>
      <c r="F164" s="608"/>
      <c r="G164" s="553"/>
      <c r="H164" s="553"/>
      <c r="I164" s="553"/>
      <c r="J164" s="445"/>
      <c r="K164" s="495"/>
      <c r="L164" s="352"/>
      <c r="M164" s="352"/>
    </row>
    <row r="165" spans="1:13" x14ac:dyDescent="0.25">
      <c r="A165" s="104" t="s">
        <v>2468</v>
      </c>
      <c r="B165" s="549"/>
      <c r="C165" s="549"/>
      <c r="D165" s="549"/>
      <c r="E165" s="549"/>
      <c r="F165" s="549"/>
      <c r="G165" s="549"/>
      <c r="H165" s="549"/>
      <c r="I165" s="549"/>
      <c r="J165" s="549"/>
      <c r="K165" s="582">
        <v>5784058.5800000001</v>
      </c>
      <c r="L165" s="96"/>
      <c r="M165" s="96"/>
    </row>
    <row r="166" spans="1:13" x14ac:dyDescent="0.25">
      <c r="A166" s="66"/>
      <c r="B166" s="445"/>
      <c r="C166" s="445"/>
      <c r="D166" s="445"/>
      <c r="E166" s="445"/>
      <c r="F166" s="445"/>
      <c r="G166" s="588"/>
      <c r="H166" s="588"/>
      <c r="I166" s="588"/>
      <c r="J166" s="445"/>
      <c r="K166" s="495"/>
      <c r="L166" s="96"/>
      <c r="M166" s="96"/>
    </row>
    <row r="167" spans="1:13" x14ac:dyDescent="0.25">
      <c r="A167" s="104" t="s">
        <v>2533</v>
      </c>
      <c r="B167" s="549"/>
      <c r="C167" s="549"/>
      <c r="D167" s="549"/>
      <c r="E167" s="549"/>
      <c r="F167" s="549"/>
      <c r="G167" s="549"/>
      <c r="H167" s="549"/>
      <c r="I167" s="549"/>
      <c r="J167" s="549"/>
      <c r="K167" s="582">
        <v>1775181.55</v>
      </c>
      <c r="L167" s="96"/>
      <c r="M167" s="96"/>
    </row>
    <row r="168" spans="1:13" x14ac:dyDescent="0.25">
      <c r="A168" s="66"/>
      <c r="B168" s="445"/>
      <c r="C168" s="445"/>
      <c r="D168" s="445"/>
      <c r="E168" s="445"/>
      <c r="F168" s="445"/>
      <c r="G168" s="588"/>
      <c r="H168" s="588"/>
      <c r="I168" s="588"/>
      <c r="J168" s="445"/>
      <c r="K168" s="495"/>
      <c r="L168" s="96"/>
      <c r="M168" s="96"/>
    </row>
    <row r="169" spans="1:13" x14ac:dyDescent="0.25">
      <c r="A169" s="104" t="s">
        <v>2534</v>
      </c>
      <c r="B169" s="549"/>
      <c r="C169" s="549"/>
      <c r="D169" s="549"/>
      <c r="E169" s="549"/>
      <c r="F169" s="549"/>
      <c r="G169" s="549"/>
      <c r="H169" s="549"/>
      <c r="I169" s="549"/>
      <c r="J169" s="549"/>
      <c r="K169" s="582">
        <v>2156568.37</v>
      </c>
      <c r="L169" s="96"/>
      <c r="M169" s="96"/>
    </row>
    <row r="170" spans="1:13" x14ac:dyDescent="0.25">
      <c r="A170" s="66"/>
      <c r="B170" s="445"/>
      <c r="C170" s="445"/>
      <c r="D170" s="445"/>
      <c r="E170" s="445"/>
      <c r="F170" s="445"/>
      <c r="G170" s="588"/>
      <c r="H170" s="588"/>
      <c r="I170" s="588"/>
      <c r="J170" s="445"/>
      <c r="K170" s="495"/>
      <c r="L170" s="96"/>
      <c r="M170" s="96"/>
    </row>
    <row r="171" spans="1:13" x14ac:dyDescent="0.25">
      <c r="A171" s="104" t="s">
        <v>2545</v>
      </c>
      <c r="B171" s="549"/>
      <c r="C171" s="549"/>
      <c r="D171" s="549"/>
      <c r="E171" s="549"/>
      <c r="F171" s="549"/>
      <c r="G171" s="549"/>
      <c r="H171" s="549"/>
      <c r="I171" s="549"/>
      <c r="J171" s="549"/>
      <c r="K171" s="582" t="s">
        <v>671</v>
      </c>
      <c r="L171" s="96"/>
      <c r="M171" s="96"/>
    </row>
    <row r="172" spans="1:13" x14ac:dyDescent="0.25">
      <c r="A172" s="57"/>
      <c r="B172" s="608"/>
      <c r="C172" s="608"/>
      <c r="D172" s="608"/>
      <c r="E172" s="608"/>
      <c r="F172" s="608"/>
      <c r="G172" s="553"/>
      <c r="H172" s="553"/>
      <c r="I172" s="553"/>
      <c r="J172" s="608"/>
      <c r="K172" s="496"/>
      <c r="L172" s="96"/>
      <c r="M172" s="96"/>
    </row>
    <row r="173" spans="1:13" x14ac:dyDescent="0.25">
      <c r="A173" s="104" t="s">
        <v>2546</v>
      </c>
      <c r="B173" s="549"/>
      <c r="C173" s="549"/>
      <c r="D173" s="549"/>
      <c r="E173" s="549"/>
      <c r="F173" s="549"/>
      <c r="G173" s="549"/>
      <c r="H173" s="549"/>
      <c r="I173" s="549"/>
      <c r="J173" s="549"/>
      <c r="K173" s="582">
        <v>49684089.289999999</v>
      </c>
      <c r="L173" s="96"/>
      <c r="M173" s="96"/>
    </row>
    <row r="174" spans="1:13" x14ac:dyDescent="0.25">
      <c r="A174" s="66"/>
      <c r="B174" s="445"/>
      <c r="C174" s="445"/>
      <c r="D174" s="445"/>
      <c r="E174" s="445"/>
      <c r="F174" s="445"/>
      <c r="G174" s="588"/>
      <c r="H174" s="588"/>
      <c r="I174" s="588"/>
      <c r="J174" s="445"/>
      <c r="K174" s="495"/>
      <c r="L174" s="96"/>
      <c r="M174" s="96"/>
    </row>
    <row r="175" spans="1:13" x14ac:dyDescent="0.25">
      <c r="A175" s="353" t="s">
        <v>2586</v>
      </c>
      <c r="B175" s="450"/>
      <c r="C175" s="450"/>
      <c r="D175" s="450"/>
      <c r="E175" s="450"/>
      <c r="F175" s="450"/>
      <c r="G175" s="597"/>
      <c r="H175" s="597"/>
      <c r="I175" s="597"/>
      <c r="J175" s="450"/>
      <c r="K175" s="602">
        <v>146166544.68000001</v>
      </c>
      <c r="L175" s="96"/>
      <c r="M175" s="96"/>
    </row>
    <row r="176" spans="1:13" x14ac:dyDescent="0.25">
      <c r="A176" s="96"/>
      <c r="B176" s="250"/>
      <c r="C176" s="250"/>
      <c r="D176" s="250"/>
      <c r="E176" s="250"/>
      <c r="F176" s="250"/>
      <c r="G176" s="604"/>
      <c r="H176" s="604"/>
      <c r="I176" s="604"/>
      <c r="J176" s="250"/>
      <c r="K176" s="614"/>
      <c r="L176" s="96"/>
      <c r="M176" s="96"/>
    </row>
    <row r="177" spans="4:11" x14ac:dyDescent="0.25">
      <c r="D177" s="271"/>
      <c r="G177" s="569"/>
      <c r="H177" s="569"/>
      <c r="I177" s="569"/>
      <c r="K177" s="286"/>
    </row>
    <row r="178" spans="4:11" x14ac:dyDescent="0.25">
      <c r="D178" s="271"/>
      <c r="G178" s="569"/>
      <c r="H178" s="569"/>
      <c r="I178" s="569"/>
      <c r="K178" s="286"/>
    </row>
    <row r="179" spans="4:11" x14ac:dyDescent="0.25">
      <c r="D179" s="271"/>
      <c r="G179" s="569"/>
      <c r="H179" s="569"/>
      <c r="I179" s="569"/>
      <c r="K179" s="286"/>
    </row>
    <row r="180" spans="4:11" x14ac:dyDescent="0.25">
      <c r="D180" s="271"/>
      <c r="G180" s="569"/>
      <c r="H180" s="569"/>
      <c r="I180" s="569"/>
      <c r="K180" s="286"/>
    </row>
    <row r="181" spans="4:11" x14ac:dyDescent="0.25">
      <c r="D181" s="271"/>
      <c r="G181" s="569"/>
      <c r="H181" s="569"/>
      <c r="I181" s="569"/>
      <c r="K181" s="286"/>
    </row>
    <row r="182" spans="4:11" x14ac:dyDescent="0.25">
      <c r="D182" s="271"/>
      <c r="G182" s="569"/>
      <c r="H182" s="569"/>
      <c r="I182" s="569"/>
      <c r="K182" s="286"/>
    </row>
    <row r="183" spans="4:11" x14ac:dyDescent="0.25">
      <c r="D183" s="271"/>
      <c r="G183" s="569"/>
      <c r="H183" s="569"/>
      <c r="I183" s="569"/>
      <c r="K183" s="286"/>
    </row>
    <row r="184" spans="4:11" x14ac:dyDescent="0.25">
      <c r="D184" s="271"/>
      <c r="G184" s="569"/>
      <c r="H184" s="569"/>
      <c r="I184" s="569"/>
      <c r="K184" s="286"/>
    </row>
    <row r="185" spans="4:11" x14ac:dyDescent="0.25">
      <c r="D185" s="271"/>
      <c r="G185" s="569"/>
      <c r="H185" s="569"/>
      <c r="I185" s="569"/>
      <c r="K185" s="286"/>
    </row>
    <row r="186" spans="4:11" x14ac:dyDescent="0.25">
      <c r="D186" s="271"/>
      <c r="G186" s="569"/>
      <c r="H186" s="569"/>
      <c r="I186" s="569"/>
      <c r="K186" s="286"/>
    </row>
    <row r="187" spans="4:11" x14ac:dyDescent="0.25">
      <c r="D187" s="271"/>
      <c r="G187" s="569"/>
      <c r="H187" s="569"/>
      <c r="I187" s="569"/>
      <c r="K187" s="286"/>
    </row>
    <row r="188" spans="4:11" x14ac:dyDescent="0.25">
      <c r="D188" s="271"/>
      <c r="G188" s="569"/>
      <c r="H188" s="569"/>
      <c r="I188" s="569"/>
      <c r="K188" s="286"/>
    </row>
    <row r="189" spans="4:11" x14ac:dyDescent="0.25">
      <c r="D189" s="271"/>
      <c r="G189" s="569"/>
      <c r="H189" s="569"/>
      <c r="I189" s="569"/>
      <c r="K189" s="286"/>
    </row>
    <row r="190" spans="4:11" x14ac:dyDescent="0.25">
      <c r="D190" s="271"/>
      <c r="G190" s="569"/>
      <c r="H190" s="569"/>
      <c r="I190" s="569"/>
      <c r="K190" s="286"/>
    </row>
    <row r="191" spans="4:11" x14ac:dyDescent="0.25">
      <c r="D191" s="271"/>
      <c r="G191" s="569"/>
      <c r="H191" s="569"/>
      <c r="I191" s="569"/>
      <c r="K191" s="286"/>
    </row>
    <row r="192" spans="4:11" x14ac:dyDescent="0.25">
      <c r="D192" s="271"/>
      <c r="G192" s="569"/>
      <c r="H192" s="569"/>
      <c r="I192" s="569"/>
      <c r="K192" s="286"/>
    </row>
    <row r="193" spans="4:11" x14ac:dyDescent="0.25">
      <c r="D193" s="271"/>
      <c r="G193" s="569"/>
      <c r="H193" s="569"/>
      <c r="I193" s="569"/>
      <c r="K193" s="286"/>
    </row>
    <row r="194" spans="4:11" x14ac:dyDescent="0.25">
      <c r="D194" s="271"/>
      <c r="G194" s="569"/>
      <c r="H194" s="569"/>
      <c r="I194" s="569"/>
      <c r="K194" s="286"/>
    </row>
    <row r="195" spans="4:11" x14ac:dyDescent="0.25">
      <c r="D195" s="271"/>
      <c r="G195" s="569"/>
      <c r="H195" s="569"/>
      <c r="I195" s="569"/>
      <c r="K195" s="286"/>
    </row>
    <row r="196" spans="4:11" x14ac:dyDescent="0.25">
      <c r="D196" s="271"/>
      <c r="G196" s="569"/>
      <c r="H196" s="569"/>
      <c r="I196" s="569"/>
      <c r="K196" s="286"/>
    </row>
    <row r="197" spans="4:11" x14ac:dyDescent="0.25">
      <c r="D197" s="271"/>
      <c r="G197" s="569"/>
      <c r="H197" s="569"/>
      <c r="I197" s="569"/>
      <c r="K197" s="286"/>
    </row>
    <row r="198" spans="4:11" x14ac:dyDescent="0.25">
      <c r="D198" s="271"/>
      <c r="G198" s="569"/>
      <c r="H198" s="569"/>
      <c r="I198" s="569"/>
      <c r="K198" s="286"/>
    </row>
    <row r="199" spans="4:11" x14ac:dyDescent="0.25">
      <c r="D199" s="271"/>
      <c r="G199" s="569"/>
      <c r="H199" s="569"/>
      <c r="I199" s="569"/>
      <c r="K199" s="286"/>
    </row>
    <row r="200" spans="4:11" x14ac:dyDescent="0.25">
      <c r="D200" s="271"/>
      <c r="G200" s="569"/>
      <c r="H200" s="569"/>
      <c r="I200" s="569"/>
      <c r="K200" s="286"/>
    </row>
    <row r="201" spans="4:11" x14ac:dyDescent="0.25">
      <c r="D201" s="271"/>
      <c r="G201" s="569"/>
      <c r="H201" s="569"/>
      <c r="I201" s="569"/>
      <c r="K201" s="286"/>
    </row>
    <row r="202" spans="4:11" x14ac:dyDescent="0.25">
      <c r="D202" s="271"/>
      <c r="G202" s="569"/>
      <c r="H202" s="569"/>
      <c r="I202" s="569"/>
      <c r="K202" s="286"/>
    </row>
    <row r="203" spans="4:11" x14ac:dyDescent="0.25">
      <c r="D203" s="271"/>
      <c r="G203" s="569"/>
      <c r="H203" s="569"/>
      <c r="I203" s="569"/>
      <c r="K203" s="286"/>
    </row>
    <row r="204" spans="4:11" x14ac:dyDescent="0.25">
      <c r="D204" s="271"/>
      <c r="G204" s="569"/>
      <c r="H204" s="569"/>
      <c r="I204" s="569"/>
      <c r="K204" s="286"/>
    </row>
    <row r="205" spans="4:11" x14ac:dyDescent="0.25">
      <c r="D205" s="271"/>
      <c r="G205" s="569"/>
      <c r="H205" s="569"/>
      <c r="I205" s="569"/>
      <c r="K205" s="286"/>
    </row>
    <row r="206" spans="4:11" x14ac:dyDescent="0.25">
      <c r="D206" s="271"/>
      <c r="G206" s="569"/>
      <c r="H206" s="569"/>
      <c r="I206" s="569"/>
      <c r="K206" s="286"/>
    </row>
    <row r="207" spans="4:11" x14ac:dyDescent="0.25">
      <c r="D207" s="271"/>
      <c r="G207" s="569"/>
      <c r="H207" s="569"/>
      <c r="I207" s="569"/>
      <c r="K207" s="286"/>
    </row>
    <row r="208" spans="4:11" x14ac:dyDescent="0.25">
      <c r="D208" s="271"/>
      <c r="G208" s="569"/>
      <c r="H208" s="569"/>
      <c r="I208" s="569"/>
      <c r="K208" s="286"/>
    </row>
    <row r="209" spans="4:11" x14ac:dyDescent="0.25">
      <c r="D209" s="271"/>
      <c r="G209" s="569"/>
      <c r="H209" s="569"/>
      <c r="I209" s="569"/>
      <c r="K209" s="286"/>
    </row>
    <row r="210" spans="4:11" x14ac:dyDescent="0.25">
      <c r="D210" s="271"/>
      <c r="G210" s="569"/>
      <c r="H210" s="569"/>
      <c r="I210" s="569"/>
      <c r="K210" s="286"/>
    </row>
    <row r="211" spans="4:11" x14ac:dyDescent="0.25">
      <c r="D211" s="271"/>
      <c r="G211" s="569"/>
      <c r="H211" s="569"/>
      <c r="I211" s="569"/>
      <c r="K211" s="286"/>
    </row>
    <row r="212" spans="4:11" x14ac:dyDescent="0.25">
      <c r="D212" s="271"/>
      <c r="G212" s="569"/>
      <c r="H212" s="569"/>
      <c r="I212" s="569"/>
      <c r="K212" s="286"/>
    </row>
    <row r="213" spans="4:11" x14ac:dyDescent="0.25">
      <c r="D213" s="271"/>
      <c r="G213" s="569"/>
      <c r="H213" s="569"/>
      <c r="I213" s="569"/>
      <c r="K213" s="286"/>
    </row>
    <row r="214" spans="4:11" x14ac:dyDescent="0.25">
      <c r="D214" s="271"/>
      <c r="G214" s="569"/>
      <c r="H214" s="569"/>
      <c r="I214" s="569"/>
      <c r="K214" s="286"/>
    </row>
    <row r="215" spans="4:11" x14ac:dyDescent="0.25">
      <c r="D215" s="271"/>
      <c r="G215" s="569"/>
      <c r="H215" s="569"/>
      <c r="I215" s="569"/>
      <c r="K215" s="286"/>
    </row>
    <row r="216" spans="4:11" x14ac:dyDescent="0.25">
      <c r="D216" s="271"/>
      <c r="G216" s="569"/>
      <c r="H216" s="569"/>
      <c r="I216" s="569"/>
      <c r="K216" s="286"/>
    </row>
    <row r="217" spans="4:11" x14ac:dyDescent="0.25">
      <c r="D217" s="271"/>
      <c r="G217" s="569"/>
      <c r="H217" s="569"/>
      <c r="I217" s="569"/>
      <c r="K217" s="286"/>
    </row>
    <row r="218" spans="4:11" x14ac:dyDescent="0.25">
      <c r="D218" s="271"/>
      <c r="G218" s="569"/>
      <c r="H218" s="569"/>
      <c r="I218" s="569"/>
      <c r="K218" s="286"/>
    </row>
    <row r="219" spans="4:11" x14ac:dyDescent="0.25">
      <c r="D219" s="271"/>
      <c r="G219" s="569"/>
      <c r="H219" s="569"/>
      <c r="I219" s="569"/>
      <c r="K219" s="286"/>
    </row>
    <row r="220" spans="4:11" x14ac:dyDescent="0.25">
      <c r="D220" s="271"/>
      <c r="G220" s="569"/>
      <c r="H220" s="569"/>
      <c r="I220" s="569"/>
      <c r="K220" s="286"/>
    </row>
    <row r="221" spans="4:11" x14ac:dyDescent="0.25">
      <c r="D221" s="271"/>
      <c r="G221" s="569"/>
      <c r="H221" s="569"/>
      <c r="I221" s="569"/>
      <c r="K221" s="286"/>
    </row>
    <row r="222" spans="4:11" x14ac:dyDescent="0.25">
      <c r="D222" s="271"/>
      <c r="G222" s="569"/>
      <c r="H222" s="569"/>
      <c r="I222" s="569"/>
      <c r="K222" s="286"/>
    </row>
    <row r="223" spans="4:11" x14ac:dyDescent="0.25">
      <c r="D223" s="271"/>
      <c r="G223" s="569"/>
      <c r="H223" s="569"/>
      <c r="I223" s="569"/>
      <c r="K223" s="286"/>
    </row>
    <row r="224" spans="4:11" x14ac:dyDescent="0.25">
      <c r="D224" s="271"/>
      <c r="G224" s="569"/>
      <c r="H224" s="569"/>
      <c r="I224" s="569"/>
      <c r="K224" s="286"/>
    </row>
    <row r="225" spans="4:11" x14ac:dyDescent="0.25">
      <c r="D225" s="271"/>
      <c r="G225" s="569"/>
      <c r="H225" s="569"/>
      <c r="I225" s="569"/>
      <c r="K225" s="286"/>
    </row>
    <row r="226" spans="4:11" x14ac:dyDescent="0.25">
      <c r="D226" s="271"/>
      <c r="G226" s="569"/>
      <c r="H226" s="569"/>
      <c r="I226" s="569"/>
      <c r="K226" s="286"/>
    </row>
    <row r="227" spans="4:11" x14ac:dyDescent="0.25">
      <c r="D227" s="271"/>
      <c r="G227" s="569"/>
      <c r="H227" s="569"/>
      <c r="I227" s="569"/>
      <c r="K227" s="286"/>
    </row>
    <row r="228" spans="4:11" x14ac:dyDescent="0.25">
      <c r="D228" s="271"/>
      <c r="G228" s="569"/>
      <c r="H228" s="569"/>
      <c r="I228" s="569"/>
      <c r="K228" s="286"/>
    </row>
    <row r="229" spans="4:11" x14ac:dyDescent="0.25">
      <c r="D229" s="271"/>
      <c r="G229" s="569"/>
      <c r="H229" s="569"/>
      <c r="I229" s="569"/>
      <c r="K229" s="286"/>
    </row>
    <row r="230" spans="4:11" x14ac:dyDescent="0.25">
      <c r="D230" s="271"/>
      <c r="G230" s="569"/>
      <c r="H230" s="569"/>
      <c r="I230" s="569"/>
      <c r="K230" s="286"/>
    </row>
    <row r="231" spans="4:11" x14ac:dyDescent="0.25">
      <c r="D231" s="271"/>
      <c r="G231" s="569"/>
      <c r="H231" s="569"/>
      <c r="I231" s="569"/>
      <c r="K231" s="286"/>
    </row>
    <row r="232" spans="4:11" x14ac:dyDescent="0.25">
      <c r="D232" s="271"/>
      <c r="G232" s="569"/>
      <c r="H232" s="569"/>
      <c r="I232" s="569"/>
      <c r="K232" s="286"/>
    </row>
    <row r="233" spans="4:11" x14ac:dyDescent="0.25">
      <c r="D233" s="271"/>
      <c r="G233" s="569"/>
      <c r="H233" s="569"/>
      <c r="I233" s="569"/>
      <c r="K233" s="286"/>
    </row>
    <row r="234" spans="4:11" x14ac:dyDescent="0.25">
      <c r="D234" s="271"/>
      <c r="G234" s="569"/>
      <c r="H234" s="569"/>
      <c r="I234" s="569"/>
      <c r="K234" s="286"/>
    </row>
    <row r="235" spans="4:11" x14ac:dyDescent="0.25">
      <c r="D235" s="271"/>
      <c r="G235" s="569"/>
      <c r="H235" s="569"/>
      <c r="I235" s="569"/>
      <c r="K235" s="286"/>
    </row>
    <row r="236" spans="4:11" x14ac:dyDescent="0.25">
      <c r="D236" s="271"/>
      <c r="G236" s="569"/>
      <c r="H236" s="569"/>
      <c r="I236" s="569"/>
      <c r="K236" s="286"/>
    </row>
    <row r="237" spans="4:11" x14ac:dyDescent="0.25">
      <c r="D237" s="271"/>
      <c r="G237" s="569"/>
      <c r="H237" s="569"/>
      <c r="I237" s="569"/>
      <c r="K237" s="286"/>
    </row>
    <row r="238" spans="4:11" x14ac:dyDescent="0.25">
      <c r="D238" s="271"/>
      <c r="G238" s="569"/>
      <c r="H238" s="569"/>
      <c r="I238" s="569"/>
      <c r="K238" s="286"/>
    </row>
    <row r="239" spans="4:11" x14ac:dyDescent="0.25">
      <c r="D239" s="271"/>
      <c r="G239" s="569"/>
      <c r="H239" s="569"/>
      <c r="I239" s="569"/>
      <c r="K239" s="286"/>
    </row>
    <row r="240" spans="4:11" x14ac:dyDescent="0.25">
      <c r="D240" s="271"/>
      <c r="G240" s="569"/>
      <c r="H240" s="569"/>
      <c r="I240" s="569"/>
      <c r="K240" s="286"/>
    </row>
    <row r="241" spans="4:11" x14ac:dyDescent="0.25">
      <c r="D241" s="271"/>
      <c r="G241" s="569"/>
      <c r="H241" s="569"/>
      <c r="I241" s="569"/>
      <c r="K241" s="286"/>
    </row>
    <row r="242" spans="4:11" x14ac:dyDescent="0.25">
      <c r="D242" s="271"/>
      <c r="G242" s="569"/>
      <c r="H242" s="569"/>
      <c r="I242" s="569"/>
      <c r="K242" s="286"/>
    </row>
    <row r="243" spans="4:11" x14ac:dyDescent="0.25">
      <c r="D243" s="271"/>
      <c r="G243" s="569"/>
      <c r="H243" s="569"/>
      <c r="I243" s="569"/>
      <c r="K243" s="286"/>
    </row>
    <row r="244" spans="4:11" x14ac:dyDescent="0.25">
      <c r="D244" s="271"/>
      <c r="G244" s="569"/>
      <c r="H244" s="569"/>
      <c r="I244" s="569"/>
      <c r="K244" s="286"/>
    </row>
    <row r="245" spans="4:11" x14ac:dyDescent="0.25">
      <c r="D245" s="271"/>
      <c r="G245" s="569"/>
      <c r="H245" s="569"/>
      <c r="I245" s="569"/>
      <c r="K245" s="286"/>
    </row>
    <row r="246" spans="4:11" x14ac:dyDescent="0.25">
      <c r="D246" s="271"/>
      <c r="G246" s="569"/>
      <c r="H246" s="569"/>
      <c r="I246" s="569"/>
      <c r="K246" s="286"/>
    </row>
    <row r="247" spans="4:11" x14ac:dyDescent="0.25">
      <c r="D247" s="271"/>
      <c r="G247" s="569"/>
      <c r="H247" s="569"/>
      <c r="I247" s="569"/>
      <c r="K247" s="286"/>
    </row>
    <row r="248" spans="4:11" x14ac:dyDescent="0.25">
      <c r="D248" s="271"/>
      <c r="G248" s="569"/>
      <c r="H248" s="569"/>
      <c r="I248" s="569"/>
      <c r="K248" s="286"/>
    </row>
    <row r="249" spans="4:11" x14ac:dyDescent="0.25">
      <c r="D249" s="271"/>
      <c r="G249" s="569"/>
      <c r="H249" s="569"/>
      <c r="I249" s="569"/>
      <c r="K249" s="286"/>
    </row>
    <row r="250" spans="4:11" x14ac:dyDescent="0.25">
      <c r="D250" s="271"/>
      <c r="G250" s="569"/>
      <c r="H250" s="569"/>
      <c r="I250" s="569"/>
      <c r="K250" s="286"/>
    </row>
    <row r="251" spans="4:11" x14ac:dyDescent="0.25">
      <c r="D251" s="271"/>
      <c r="G251" s="569"/>
      <c r="H251" s="569"/>
      <c r="I251" s="569"/>
      <c r="K251" s="286"/>
    </row>
    <row r="252" spans="4:11" x14ac:dyDescent="0.25">
      <c r="D252" s="271"/>
      <c r="G252" s="569"/>
      <c r="H252" s="569"/>
      <c r="I252" s="569"/>
      <c r="K252" s="286"/>
    </row>
    <row r="253" spans="4:11" x14ac:dyDescent="0.25">
      <c r="D253" s="271"/>
      <c r="G253" s="569"/>
      <c r="H253" s="569"/>
      <c r="I253" s="569"/>
      <c r="K253" s="286"/>
    </row>
    <row r="254" spans="4:11" x14ac:dyDescent="0.25">
      <c r="D254" s="271"/>
      <c r="G254" s="569"/>
      <c r="H254" s="569"/>
      <c r="I254" s="569"/>
      <c r="K254" s="286"/>
    </row>
    <row r="255" spans="4:11" x14ac:dyDescent="0.25">
      <c r="D255" s="271"/>
      <c r="G255" s="569"/>
      <c r="H255" s="569"/>
      <c r="I255" s="569"/>
      <c r="K255" s="286"/>
    </row>
    <row r="256" spans="4:11" x14ac:dyDescent="0.25">
      <c r="D256" s="271"/>
      <c r="G256" s="569"/>
      <c r="H256" s="569"/>
      <c r="I256" s="569"/>
      <c r="K256" s="286"/>
    </row>
    <row r="257" spans="4:11" x14ac:dyDescent="0.25">
      <c r="D257" s="271"/>
      <c r="G257" s="569"/>
      <c r="H257" s="569"/>
      <c r="I257" s="569"/>
      <c r="K257" s="286"/>
    </row>
    <row r="258" spans="4:11" x14ac:dyDescent="0.25">
      <c r="D258" s="271"/>
      <c r="G258" s="569"/>
      <c r="H258" s="569"/>
      <c r="I258" s="569"/>
      <c r="K258" s="286"/>
    </row>
    <row r="259" spans="4:11" x14ac:dyDescent="0.25">
      <c r="D259" s="271"/>
      <c r="G259" s="569"/>
      <c r="H259" s="569"/>
      <c r="I259" s="569"/>
      <c r="K259" s="286"/>
    </row>
    <row r="260" spans="4:11" x14ac:dyDescent="0.25">
      <c r="D260" s="271"/>
      <c r="G260" s="569"/>
      <c r="H260" s="569"/>
      <c r="I260" s="569"/>
      <c r="K260" s="286"/>
    </row>
    <row r="261" spans="4:11" x14ac:dyDescent="0.25">
      <c r="D261" s="271"/>
      <c r="G261" s="569"/>
      <c r="H261" s="569"/>
      <c r="I261" s="569"/>
      <c r="K261" s="286"/>
    </row>
    <row r="262" spans="4:11" x14ac:dyDescent="0.25">
      <c r="D262" s="271"/>
      <c r="G262" s="569"/>
      <c r="H262" s="569"/>
      <c r="I262" s="569"/>
      <c r="K262" s="286"/>
    </row>
    <row r="263" spans="4:11" x14ac:dyDescent="0.25">
      <c r="D263" s="271"/>
      <c r="G263" s="569"/>
      <c r="H263" s="569"/>
      <c r="I263" s="569"/>
      <c r="K263" s="286"/>
    </row>
    <row r="264" spans="4:11" x14ac:dyDescent="0.25">
      <c r="D264" s="271"/>
      <c r="G264" s="569"/>
      <c r="H264" s="569"/>
      <c r="I264" s="569"/>
      <c r="K264" s="286"/>
    </row>
    <row r="265" spans="4:11" x14ac:dyDescent="0.25">
      <c r="D265" s="271"/>
      <c r="G265" s="569"/>
      <c r="H265" s="569"/>
      <c r="I265" s="569"/>
      <c r="K265" s="286"/>
    </row>
    <row r="266" spans="4:11" x14ac:dyDescent="0.25">
      <c r="D266" s="271"/>
      <c r="G266" s="569"/>
      <c r="H266" s="569"/>
      <c r="I266" s="569"/>
      <c r="K266" s="286"/>
    </row>
    <row r="267" spans="4:11" x14ac:dyDescent="0.25">
      <c r="D267" s="271"/>
      <c r="G267" s="569"/>
      <c r="H267" s="569"/>
      <c r="I267" s="569"/>
      <c r="K267" s="286"/>
    </row>
    <row r="268" spans="4:11" x14ac:dyDescent="0.25">
      <c r="D268" s="271"/>
      <c r="G268" s="569"/>
      <c r="H268" s="569"/>
      <c r="I268" s="569"/>
      <c r="K268" s="286"/>
    </row>
    <row r="269" spans="4:11" x14ac:dyDescent="0.25">
      <c r="D269" s="271"/>
      <c r="G269" s="569"/>
      <c r="H269" s="569"/>
      <c r="I269" s="569"/>
      <c r="K269" s="286"/>
    </row>
    <row r="270" spans="4:11" x14ac:dyDescent="0.25">
      <c r="D270" s="271"/>
      <c r="G270" s="569"/>
      <c r="H270" s="569"/>
      <c r="I270" s="569"/>
      <c r="K270" s="286"/>
    </row>
    <row r="271" spans="4:11" x14ac:dyDescent="0.25">
      <c r="D271" s="271"/>
      <c r="G271" s="569"/>
      <c r="H271" s="569"/>
      <c r="I271" s="569"/>
      <c r="K271" s="286"/>
    </row>
    <row r="272" spans="4:11" x14ac:dyDescent="0.25">
      <c r="D272" s="271"/>
      <c r="G272" s="569"/>
      <c r="H272" s="569"/>
      <c r="I272" s="569"/>
      <c r="K272" s="286"/>
    </row>
    <row r="273" spans="4:11" x14ac:dyDescent="0.25">
      <c r="D273" s="271"/>
      <c r="G273" s="569"/>
      <c r="H273" s="569"/>
      <c r="I273" s="569"/>
      <c r="K273" s="286"/>
    </row>
    <row r="274" spans="4:11" x14ac:dyDescent="0.25">
      <c r="D274" s="271"/>
      <c r="G274" s="569"/>
      <c r="H274" s="569"/>
      <c r="I274" s="569"/>
      <c r="K274" s="286"/>
    </row>
    <row r="275" spans="4:11" x14ac:dyDescent="0.25">
      <c r="D275" s="271"/>
      <c r="G275" s="569"/>
      <c r="H275" s="569"/>
      <c r="I275" s="569"/>
      <c r="K275" s="286"/>
    </row>
    <row r="276" spans="4:11" x14ac:dyDescent="0.25">
      <c r="D276" s="271"/>
      <c r="G276" s="569"/>
      <c r="H276" s="569"/>
      <c r="I276" s="569"/>
      <c r="K276" s="286"/>
    </row>
    <row r="277" spans="4:11" x14ac:dyDescent="0.25">
      <c r="D277" s="271"/>
      <c r="G277" s="569"/>
      <c r="H277" s="569"/>
      <c r="I277" s="569"/>
      <c r="K277" s="286"/>
    </row>
    <row r="278" spans="4:11" x14ac:dyDescent="0.25">
      <c r="D278" s="271"/>
      <c r="G278" s="569"/>
      <c r="H278" s="569"/>
      <c r="I278" s="569"/>
      <c r="K278" s="286"/>
    </row>
    <row r="279" spans="4:11" x14ac:dyDescent="0.25">
      <c r="D279" s="271"/>
      <c r="G279" s="569"/>
      <c r="H279" s="569"/>
      <c r="I279" s="569"/>
      <c r="K279" s="286"/>
    </row>
    <row r="280" spans="4:11" x14ac:dyDescent="0.25">
      <c r="D280" s="271"/>
      <c r="G280" s="569"/>
      <c r="H280" s="569"/>
      <c r="I280" s="569"/>
      <c r="K280" s="286"/>
    </row>
    <row r="281" spans="4:11" x14ac:dyDescent="0.25">
      <c r="D281" s="271"/>
      <c r="G281" s="569"/>
      <c r="H281" s="569"/>
      <c r="I281" s="569"/>
      <c r="K281" s="286"/>
    </row>
    <row r="282" spans="4:11" x14ac:dyDescent="0.25">
      <c r="D282" s="271"/>
      <c r="G282" s="569"/>
      <c r="H282" s="569"/>
      <c r="I282" s="569"/>
      <c r="K282" s="286"/>
    </row>
    <row r="283" spans="4:11" x14ac:dyDescent="0.25">
      <c r="D283" s="271"/>
      <c r="G283" s="569"/>
      <c r="H283" s="569"/>
      <c r="I283" s="569"/>
      <c r="K283" s="286"/>
    </row>
    <row r="284" spans="4:11" x14ac:dyDescent="0.25">
      <c r="D284" s="271"/>
      <c r="G284" s="569"/>
      <c r="H284" s="569"/>
      <c r="I284" s="569"/>
      <c r="K284" s="286"/>
    </row>
    <row r="285" spans="4:11" x14ac:dyDescent="0.25">
      <c r="D285" s="271"/>
      <c r="G285" s="569"/>
      <c r="H285" s="569"/>
      <c r="I285" s="569"/>
      <c r="K285" s="286"/>
    </row>
    <row r="286" spans="4:11" x14ac:dyDescent="0.25">
      <c r="D286" s="271"/>
      <c r="G286" s="569"/>
      <c r="H286" s="569"/>
      <c r="I286" s="569"/>
      <c r="K286" s="286"/>
    </row>
    <row r="287" spans="4:11" x14ac:dyDescent="0.25">
      <c r="D287" s="271"/>
      <c r="G287" s="569"/>
      <c r="H287" s="569"/>
      <c r="I287" s="569"/>
      <c r="K287" s="286"/>
    </row>
    <row r="288" spans="4:11" x14ac:dyDescent="0.25">
      <c r="D288" s="271"/>
      <c r="G288" s="569"/>
      <c r="H288" s="569"/>
      <c r="I288" s="569"/>
      <c r="K288" s="286"/>
    </row>
    <row r="289" spans="4:11" x14ac:dyDescent="0.25">
      <c r="D289" s="271"/>
      <c r="G289" s="569"/>
      <c r="H289" s="569"/>
      <c r="I289" s="569"/>
      <c r="K289" s="286"/>
    </row>
    <row r="290" spans="4:11" x14ac:dyDescent="0.25">
      <c r="D290" s="271"/>
      <c r="G290" s="569"/>
      <c r="H290" s="569"/>
      <c r="I290" s="569"/>
      <c r="K290" s="286"/>
    </row>
    <row r="291" spans="4:11" x14ac:dyDescent="0.25">
      <c r="D291" s="271"/>
      <c r="G291" s="569"/>
      <c r="H291" s="569"/>
      <c r="I291" s="569"/>
      <c r="K291" s="286"/>
    </row>
    <row r="292" spans="4:11" x14ac:dyDescent="0.25">
      <c r="D292" s="271"/>
      <c r="G292" s="569"/>
      <c r="H292" s="569"/>
      <c r="I292" s="569"/>
      <c r="K292" s="286"/>
    </row>
    <row r="293" spans="4:11" x14ac:dyDescent="0.25">
      <c r="D293" s="271"/>
      <c r="G293" s="569"/>
      <c r="H293" s="569"/>
      <c r="I293" s="569"/>
      <c r="K293" s="286"/>
    </row>
    <row r="294" spans="4:11" x14ac:dyDescent="0.25">
      <c r="D294" s="271"/>
      <c r="G294" s="569"/>
      <c r="H294" s="569"/>
      <c r="I294" s="569"/>
      <c r="K294" s="286"/>
    </row>
    <row r="295" spans="4:11" x14ac:dyDescent="0.25">
      <c r="D295" s="271"/>
      <c r="G295" s="569"/>
      <c r="H295" s="569"/>
      <c r="I295" s="569"/>
      <c r="K295" s="286"/>
    </row>
    <row r="296" spans="4:11" x14ac:dyDescent="0.25">
      <c r="D296" s="271"/>
      <c r="G296" s="569"/>
      <c r="H296" s="569"/>
      <c r="I296" s="569"/>
      <c r="K296" s="286"/>
    </row>
    <row r="297" spans="4:11" x14ac:dyDescent="0.25">
      <c r="D297" s="271"/>
      <c r="G297" s="569"/>
      <c r="H297" s="569"/>
      <c r="I297" s="569"/>
      <c r="K297" s="286"/>
    </row>
    <row r="298" spans="4:11" x14ac:dyDescent="0.25">
      <c r="D298" s="271"/>
      <c r="G298" s="569"/>
      <c r="H298" s="569"/>
      <c r="I298" s="569"/>
      <c r="K298" s="286"/>
    </row>
    <row r="299" spans="4:11" x14ac:dyDescent="0.25">
      <c r="D299" s="271"/>
      <c r="G299" s="569"/>
      <c r="H299" s="569"/>
      <c r="I299" s="569"/>
      <c r="K299" s="286"/>
    </row>
    <row r="300" spans="4:11" x14ac:dyDescent="0.25">
      <c r="D300" s="271"/>
      <c r="G300" s="569"/>
      <c r="H300" s="569"/>
      <c r="I300" s="569"/>
      <c r="K300" s="286"/>
    </row>
    <row r="301" spans="4:11" x14ac:dyDescent="0.25">
      <c r="D301" s="271"/>
      <c r="G301" s="569"/>
      <c r="H301" s="569"/>
      <c r="I301" s="569"/>
      <c r="K301" s="286"/>
    </row>
    <row r="302" spans="4:11" x14ac:dyDescent="0.25">
      <c r="D302" s="271"/>
      <c r="G302" s="569"/>
      <c r="H302" s="569"/>
      <c r="I302" s="569"/>
      <c r="K302" s="286"/>
    </row>
    <row r="303" spans="4:11" x14ac:dyDescent="0.25">
      <c r="D303" s="271"/>
      <c r="G303" s="569"/>
      <c r="H303" s="569"/>
      <c r="I303" s="569"/>
      <c r="K303" s="286"/>
    </row>
    <row r="304" spans="4:11" x14ac:dyDescent="0.25">
      <c r="D304" s="271"/>
      <c r="G304" s="569"/>
      <c r="H304" s="569"/>
      <c r="I304" s="569"/>
      <c r="K304" s="286"/>
    </row>
    <row r="305" spans="4:11" x14ac:dyDescent="0.25">
      <c r="D305" s="271"/>
      <c r="G305" s="569"/>
      <c r="H305" s="569"/>
      <c r="I305" s="569"/>
      <c r="K305" s="286"/>
    </row>
    <row r="306" spans="4:11" x14ac:dyDescent="0.25">
      <c r="D306" s="271"/>
      <c r="G306" s="569"/>
      <c r="H306" s="569"/>
      <c r="I306" s="569"/>
      <c r="K306" s="286"/>
    </row>
    <row r="307" spans="4:11" x14ac:dyDescent="0.25">
      <c r="D307" s="271"/>
      <c r="G307" s="569"/>
      <c r="H307" s="569"/>
      <c r="I307" s="569"/>
      <c r="K307" s="286"/>
    </row>
    <row r="308" spans="4:11" x14ac:dyDescent="0.25">
      <c r="D308" s="271"/>
      <c r="G308" s="569"/>
      <c r="H308" s="569"/>
      <c r="I308" s="569"/>
      <c r="K308" s="286"/>
    </row>
    <row r="309" spans="4:11" x14ac:dyDescent="0.25">
      <c r="D309" s="271"/>
      <c r="G309" s="569"/>
      <c r="H309" s="569"/>
      <c r="I309" s="569"/>
      <c r="K309" s="286"/>
    </row>
    <row r="310" spans="4:11" x14ac:dyDescent="0.25">
      <c r="D310" s="271"/>
      <c r="G310" s="569"/>
      <c r="H310" s="569"/>
      <c r="I310" s="569"/>
      <c r="K310" s="286"/>
    </row>
    <row r="311" spans="4:11" x14ac:dyDescent="0.25">
      <c r="D311" s="271"/>
      <c r="G311" s="569"/>
      <c r="H311" s="569"/>
      <c r="I311" s="569"/>
      <c r="K311" s="286"/>
    </row>
    <row r="312" spans="4:11" x14ac:dyDescent="0.25">
      <c r="D312" s="271"/>
      <c r="G312" s="569"/>
      <c r="H312" s="569"/>
      <c r="I312" s="569"/>
      <c r="K312" s="286"/>
    </row>
    <row r="313" spans="4:11" x14ac:dyDescent="0.25">
      <c r="D313" s="271"/>
      <c r="G313" s="569"/>
      <c r="H313" s="569"/>
      <c r="I313" s="569"/>
      <c r="K313" s="286"/>
    </row>
    <row r="314" spans="4:11" x14ac:dyDescent="0.25">
      <c r="D314" s="271"/>
      <c r="G314" s="569"/>
      <c r="H314" s="569"/>
      <c r="I314" s="569"/>
      <c r="K314" s="286"/>
    </row>
    <row r="315" spans="4:11" x14ac:dyDescent="0.25">
      <c r="D315" s="271"/>
      <c r="G315" s="569"/>
      <c r="H315" s="569"/>
      <c r="I315" s="569"/>
      <c r="K315" s="286"/>
    </row>
    <row r="316" spans="4:11" x14ac:dyDescent="0.25">
      <c r="D316" s="271"/>
      <c r="G316" s="569"/>
      <c r="H316" s="569"/>
      <c r="I316" s="569"/>
      <c r="K316" s="286"/>
    </row>
    <row r="317" spans="4:11" x14ac:dyDescent="0.25">
      <c r="D317" s="271"/>
      <c r="G317" s="569"/>
      <c r="H317" s="569"/>
      <c r="I317" s="569"/>
      <c r="K317" s="286"/>
    </row>
    <row r="318" spans="4:11" x14ac:dyDescent="0.25">
      <c r="D318" s="271"/>
      <c r="G318" s="569"/>
      <c r="H318" s="569"/>
      <c r="I318" s="569"/>
      <c r="K318" s="286"/>
    </row>
    <row r="319" spans="4:11" x14ac:dyDescent="0.25">
      <c r="D319" s="271"/>
      <c r="G319" s="569"/>
      <c r="H319" s="569"/>
      <c r="I319" s="569"/>
      <c r="K319" s="286"/>
    </row>
    <row r="320" spans="4:11" x14ac:dyDescent="0.25">
      <c r="D320" s="271"/>
      <c r="G320" s="569"/>
      <c r="H320" s="569"/>
      <c r="I320" s="569"/>
      <c r="K320" s="286"/>
    </row>
    <row r="321" spans="4:11" x14ac:dyDescent="0.25">
      <c r="D321" s="271"/>
      <c r="G321" s="569"/>
      <c r="H321" s="569"/>
      <c r="I321" s="569"/>
      <c r="K321" s="286"/>
    </row>
    <row r="322" spans="4:11" x14ac:dyDescent="0.25">
      <c r="D322" s="271"/>
      <c r="G322" s="569"/>
      <c r="H322" s="569"/>
      <c r="I322" s="569"/>
      <c r="K322" s="286"/>
    </row>
    <row r="323" spans="4:11" x14ac:dyDescent="0.25">
      <c r="D323" s="271"/>
      <c r="G323" s="569"/>
      <c r="H323" s="569"/>
      <c r="I323" s="569"/>
      <c r="K323" s="286"/>
    </row>
    <row r="324" spans="4:11" x14ac:dyDescent="0.25">
      <c r="D324" s="271"/>
      <c r="G324" s="569"/>
      <c r="H324" s="569"/>
      <c r="I324" s="569"/>
      <c r="K324" s="286"/>
    </row>
    <row r="325" spans="4:11" x14ac:dyDescent="0.25">
      <c r="D325" s="271"/>
      <c r="G325" s="569"/>
      <c r="H325" s="569"/>
      <c r="I325" s="569"/>
      <c r="K325" s="286"/>
    </row>
    <row r="326" spans="4:11" x14ac:dyDescent="0.25">
      <c r="D326" s="271"/>
      <c r="G326" s="569"/>
      <c r="H326" s="569"/>
      <c r="I326" s="569"/>
      <c r="K326" s="286"/>
    </row>
    <row r="327" spans="4:11" x14ac:dyDescent="0.25">
      <c r="D327" s="271"/>
      <c r="G327" s="569"/>
      <c r="H327" s="569"/>
      <c r="I327" s="569"/>
      <c r="K327" s="286"/>
    </row>
    <row r="328" spans="4:11" x14ac:dyDescent="0.25">
      <c r="D328" s="271"/>
      <c r="G328" s="569"/>
      <c r="H328" s="569"/>
      <c r="I328" s="569"/>
      <c r="K328" s="286"/>
    </row>
    <row r="329" spans="4:11" x14ac:dyDescent="0.25">
      <c r="D329" s="271"/>
      <c r="G329" s="569"/>
      <c r="H329" s="569"/>
      <c r="I329" s="569"/>
      <c r="K329" s="286"/>
    </row>
    <row r="330" spans="4:11" x14ac:dyDescent="0.25">
      <c r="D330" s="271"/>
      <c r="G330" s="569"/>
      <c r="H330" s="569"/>
      <c r="I330" s="569"/>
      <c r="K330" s="286"/>
    </row>
    <row r="331" spans="4:11" x14ac:dyDescent="0.25">
      <c r="D331" s="271"/>
      <c r="G331" s="569"/>
      <c r="H331" s="569"/>
      <c r="I331" s="569"/>
      <c r="K331" s="286"/>
    </row>
    <row r="332" spans="4:11" x14ac:dyDescent="0.25">
      <c r="D332" s="271"/>
      <c r="G332" s="569"/>
      <c r="H332" s="569"/>
      <c r="I332" s="569"/>
      <c r="K332" s="286"/>
    </row>
    <row r="333" spans="4:11" x14ac:dyDescent="0.25">
      <c r="D333" s="271"/>
      <c r="G333" s="569"/>
      <c r="H333" s="569"/>
      <c r="I333" s="569"/>
      <c r="K333" s="286"/>
    </row>
    <row r="334" spans="4:11" x14ac:dyDescent="0.25">
      <c r="D334" s="271"/>
      <c r="G334" s="569"/>
      <c r="H334" s="569"/>
      <c r="I334" s="569"/>
      <c r="K334" s="286"/>
    </row>
    <row r="335" spans="4:11" x14ac:dyDescent="0.25">
      <c r="D335" s="271"/>
      <c r="G335" s="569"/>
      <c r="H335" s="569"/>
      <c r="I335" s="569"/>
      <c r="K335" s="286"/>
    </row>
    <row r="336" spans="4:11" x14ac:dyDescent="0.25">
      <c r="D336" s="271"/>
      <c r="G336" s="569"/>
      <c r="H336" s="569"/>
      <c r="I336" s="569"/>
      <c r="K336" s="286"/>
    </row>
    <row r="337" spans="4:11" x14ac:dyDescent="0.25">
      <c r="D337" s="271"/>
      <c r="G337" s="569"/>
      <c r="H337" s="569"/>
      <c r="I337" s="569"/>
      <c r="K337" s="286"/>
    </row>
    <row r="338" spans="4:11" x14ac:dyDescent="0.25">
      <c r="D338" s="271"/>
      <c r="G338" s="569"/>
      <c r="H338" s="569"/>
      <c r="I338" s="569"/>
      <c r="K338" s="286"/>
    </row>
    <row r="339" spans="4:11" x14ac:dyDescent="0.25">
      <c r="D339" s="271"/>
      <c r="G339" s="569"/>
      <c r="H339" s="569"/>
      <c r="I339" s="569"/>
      <c r="K339" s="286"/>
    </row>
    <row r="340" spans="4:11" x14ac:dyDescent="0.25">
      <c r="D340" s="271"/>
      <c r="G340" s="569"/>
      <c r="H340" s="569"/>
      <c r="I340" s="569"/>
      <c r="K340" s="286"/>
    </row>
    <row r="341" spans="4:11" x14ac:dyDescent="0.25">
      <c r="D341" s="271"/>
      <c r="G341" s="569"/>
      <c r="H341" s="569"/>
      <c r="I341" s="569"/>
      <c r="K341" s="286"/>
    </row>
    <row r="342" spans="4:11" x14ac:dyDescent="0.25">
      <c r="D342" s="271"/>
      <c r="G342" s="569"/>
      <c r="H342" s="569"/>
      <c r="I342" s="569"/>
      <c r="K342" s="286"/>
    </row>
    <row r="343" spans="4:11" x14ac:dyDescent="0.25">
      <c r="D343" s="271"/>
      <c r="G343" s="569"/>
      <c r="H343" s="569"/>
      <c r="I343" s="569"/>
      <c r="K343" s="286"/>
    </row>
    <row r="344" spans="4:11" x14ac:dyDescent="0.25">
      <c r="D344" s="271"/>
      <c r="G344" s="569"/>
      <c r="H344" s="569"/>
      <c r="I344" s="569"/>
      <c r="K344" s="286"/>
    </row>
    <row r="345" spans="4:11" x14ac:dyDescent="0.25">
      <c r="D345" s="271"/>
      <c r="G345" s="569"/>
      <c r="H345" s="569"/>
      <c r="I345" s="569"/>
      <c r="K345" s="286"/>
    </row>
    <row r="346" spans="4:11" x14ac:dyDescent="0.25">
      <c r="D346" s="271"/>
      <c r="G346" s="569"/>
      <c r="H346" s="569"/>
      <c r="I346" s="569"/>
      <c r="K346" s="286"/>
    </row>
    <row r="347" spans="4:11" x14ac:dyDescent="0.25">
      <c r="D347" s="271"/>
      <c r="G347" s="569"/>
      <c r="H347" s="569"/>
      <c r="I347" s="569"/>
      <c r="K347" s="286"/>
    </row>
    <row r="348" spans="4:11" x14ac:dyDescent="0.25">
      <c r="D348" s="271"/>
      <c r="G348" s="569"/>
      <c r="H348" s="569"/>
      <c r="I348" s="569"/>
      <c r="K348" s="286"/>
    </row>
    <row r="349" spans="4:11" x14ac:dyDescent="0.25">
      <c r="D349" s="271"/>
      <c r="G349" s="569"/>
      <c r="H349" s="569"/>
      <c r="I349" s="569"/>
      <c r="K349" s="286"/>
    </row>
    <row r="350" spans="4:11" x14ac:dyDescent="0.25">
      <c r="D350" s="271"/>
      <c r="G350" s="569"/>
      <c r="H350" s="569"/>
      <c r="I350" s="569"/>
      <c r="K350" s="286"/>
    </row>
    <row r="351" spans="4:11" x14ac:dyDescent="0.25">
      <c r="D351" s="271"/>
      <c r="G351" s="569"/>
      <c r="H351" s="569"/>
      <c r="I351" s="569"/>
      <c r="K351" s="286"/>
    </row>
    <row r="352" spans="4:11" x14ac:dyDescent="0.25">
      <c r="D352" s="271"/>
      <c r="G352" s="569"/>
      <c r="H352" s="569"/>
      <c r="I352" s="569"/>
      <c r="K352" s="286"/>
    </row>
    <row r="353" spans="4:11" x14ac:dyDescent="0.25">
      <c r="D353" s="271"/>
      <c r="G353" s="569"/>
      <c r="H353" s="569"/>
      <c r="I353" s="569"/>
      <c r="K353" s="286"/>
    </row>
    <row r="354" spans="4:11" x14ac:dyDescent="0.25">
      <c r="D354" s="271"/>
      <c r="G354" s="569"/>
      <c r="H354" s="569"/>
      <c r="I354" s="569"/>
      <c r="K354" s="286"/>
    </row>
    <row r="355" spans="4:11" x14ac:dyDescent="0.25">
      <c r="D355" s="271"/>
      <c r="G355" s="569"/>
      <c r="H355" s="569"/>
      <c r="I355" s="569"/>
      <c r="K355" s="286"/>
    </row>
    <row r="356" spans="4:11" x14ac:dyDescent="0.25">
      <c r="D356" s="271"/>
      <c r="G356" s="569"/>
      <c r="H356" s="569"/>
      <c r="I356" s="569"/>
      <c r="K356" s="286"/>
    </row>
    <row r="357" spans="4:11" x14ac:dyDescent="0.25">
      <c r="D357" s="271"/>
      <c r="G357" s="569"/>
      <c r="H357" s="569"/>
      <c r="I357" s="569"/>
      <c r="K357" s="286"/>
    </row>
    <row r="358" spans="4:11" x14ac:dyDescent="0.25">
      <c r="D358" s="271"/>
      <c r="G358" s="569"/>
      <c r="H358" s="569"/>
      <c r="I358" s="569"/>
      <c r="K358" s="286"/>
    </row>
    <row r="359" spans="4:11" x14ac:dyDescent="0.25">
      <c r="D359" s="271"/>
      <c r="G359" s="569"/>
      <c r="H359" s="569"/>
      <c r="I359" s="569"/>
      <c r="K359" s="286"/>
    </row>
    <row r="360" spans="4:11" x14ac:dyDescent="0.25">
      <c r="D360" s="271"/>
      <c r="G360" s="569"/>
      <c r="H360" s="569"/>
      <c r="I360" s="569"/>
      <c r="K360" s="286"/>
    </row>
    <row r="361" spans="4:11" x14ac:dyDescent="0.25">
      <c r="D361" s="271"/>
      <c r="G361" s="569"/>
      <c r="H361" s="569"/>
      <c r="I361" s="569"/>
      <c r="K361" s="286"/>
    </row>
    <row r="362" spans="4:11" x14ac:dyDescent="0.25">
      <c r="D362" s="271"/>
      <c r="G362" s="569"/>
      <c r="H362" s="569"/>
      <c r="I362" s="569"/>
      <c r="K362" s="286"/>
    </row>
    <row r="363" spans="4:11" x14ac:dyDescent="0.25">
      <c r="D363" s="271"/>
      <c r="G363" s="569"/>
      <c r="H363" s="569"/>
      <c r="I363" s="569"/>
      <c r="K363" s="286"/>
    </row>
    <row r="364" spans="4:11" x14ac:dyDescent="0.25">
      <c r="D364" s="271"/>
      <c r="G364" s="569"/>
      <c r="H364" s="569"/>
      <c r="I364" s="569"/>
      <c r="K364" s="286"/>
    </row>
    <row r="365" spans="4:11" x14ac:dyDescent="0.25">
      <c r="D365" s="271"/>
      <c r="G365" s="569"/>
      <c r="H365" s="569"/>
      <c r="I365" s="569"/>
      <c r="K365" s="286"/>
    </row>
    <row r="366" spans="4:11" x14ac:dyDescent="0.25">
      <c r="D366" s="271"/>
      <c r="G366" s="569"/>
      <c r="H366" s="569"/>
      <c r="I366" s="569"/>
      <c r="K366" s="286"/>
    </row>
    <row r="367" spans="4:11" x14ac:dyDescent="0.25">
      <c r="D367" s="271"/>
      <c r="G367" s="569"/>
      <c r="H367" s="569"/>
      <c r="I367" s="569"/>
      <c r="K367" s="286"/>
    </row>
    <row r="368" spans="4:11" x14ac:dyDescent="0.25">
      <c r="D368" s="271"/>
      <c r="G368" s="569"/>
      <c r="H368" s="569"/>
      <c r="I368" s="569"/>
      <c r="K368" s="286"/>
    </row>
    <row r="369" spans="4:11" x14ac:dyDescent="0.25">
      <c r="D369" s="271"/>
      <c r="G369" s="569"/>
      <c r="H369" s="569"/>
      <c r="I369" s="569"/>
      <c r="K369" s="286"/>
    </row>
    <row r="370" spans="4:11" x14ac:dyDescent="0.25">
      <c r="D370" s="271"/>
      <c r="G370" s="569"/>
      <c r="H370" s="569"/>
      <c r="I370" s="569"/>
      <c r="K370" s="286"/>
    </row>
    <row r="371" spans="4:11" x14ac:dyDescent="0.25">
      <c r="D371" s="271"/>
      <c r="G371" s="569"/>
      <c r="H371" s="569"/>
      <c r="I371" s="569"/>
      <c r="K371" s="286"/>
    </row>
    <row r="372" spans="4:11" x14ac:dyDescent="0.25">
      <c r="D372" s="271"/>
      <c r="G372" s="569"/>
      <c r="H372" s="569"/>
      <c r="I372" s="569"/>
      <c r="K372" s="286"/>
    </row>
    <row r="373" spans="4:11" x14ac:dyDescent="0.25">
      <c r="D373" s="271"/>
      <c r="G373" s="569"/>
      <c r="H373" s="569"/>
      <c r="I373" s="569"/>
      <c r="K373" s="286"/>
    </row>
    <row r="374" spans="4:11" x14ac:dyDescent="0.25">
      <c r="D374" s="271"/>
      <c r="G374" s="569"/>
      <c r="H374" s="569"/>
      <c r="I374" s="569"/>
      <c r="K374" s="286"/>
    </row>
    <row r="375" spans="4:11" x14ac:dyDescent="0.25">
      <c r="D375" s="271"/>
      <c r="G375" s="569"/>
      <c r="H375" s="569"/>
      <c r="I375" s="569"/>
      <c r="K375" s="286"/>
    </row>
    <row r="376" spans="4:11" x14ac:dyDescent="0.25">
      <c r="D376" s="271"/>
      <c r="G376" s="569"/>
      <c r="H376" s="569"/>
      <c r="I376" s="569"/>
      <c r="K376" s="286"/>
    </row>
    <row r="377" spans="4:11" x14ac:dyDescent="0.25">
      <c r="D377" s="271"/>
      <c r="G377" s="569"/>
      <c r="H377" s="569"/>
      <c r="I377" s="569"/>
      <c r="K377" s="286"/>
    </row>
    <row r="378" spans="4:11" x14ac:dyDescent="0.25">
      <c r="D378" s="271"/>
      <c r="G378" s="569"/>
      <c r="H378" s="569"/>
      <c r="I378" s="569"/>
      <c r="K378" s="286"/>
    </row>
    <row r="379" spans="4:11" x14ac:dyDescent="0.25">
      <c r="D379" s="271"/>
      <c r="G379" s="569"/>
      <c r="H379" s="569"/>
      <c r="I379" s="569"/>
      <c r="K379" s="286"/>
    </row>
    <row r="380" spans="4:11" x14ac:dyDescent="0.25">
      <c r="D380" s="271"/>
      <c r="G380" s="569"/>
      <c r="H380" s="569"/>
      <c r="I380" s="569"/>
      <c r="K380" s="286"/>
    </row>
    <row r="381" spans="4:11" x14ac:dyDescent="0.25">
      <c r="D381" s="271"/>
      <c r="G381" s="569"/>
      <c r="H381" s="569"/>
      <c r="I381" s="569"/>
      <c r="K381" s="286"/>
    </row>
    <row r="382" spans="4:11" x14ac:dyDescent="0.25">
      <c r="D382" s="271"/>
      <c r="G382" s="569"/>
      <c r="H382" s="569"/>
      <c r="I382" s="569"/>
      <c r="K382" s="286"/>
    </row>
    <row r="383" spans="4:11" x14ac:dyDescent="0.25">
      <c r="D383" s="271"/>
      <c r="G383" s="569"/>
      <c r="H383" s="569"/>
      <c r="I383" s="569"/>
      <c r="K383" s="286"/>
    </row>
    <row r="384" spans="4:11" x14ac:dyDescent="0.25">
      <c r="D384" s="271"/>
      <c r="G384" s="569"/>
      <c r="H384" s="569"/>
      <c r="I384" s="569"/>
      <c r="K384" s="286"/>
    </row>
    <row r="385" spans="4:11" x14ac:dyDescent="0.25">
      <c r="D385" s="271"/>
      <c r="G385" s="569"/>
      <c r="H385" s="569"/>
      <c r="I385" s="569"/>
      <c r="K385" s="286"/>
    </row>
    <row r="386" spans="4:11" x14ac:dyDescent="0.25">
      <c r="D386" s="271"/>
      <c r="G386" s="569"/>
      <c r="H386" s="569"/>
      <c r="I386" s="569"/>
      <c r="K386" s="286"/>
    </row>
    <row r="387" spans="4:11" x14ac:dyDescent="0.25">
      <c r="D387" s="271"/>
      <c r="G387" s="569"/>
      <c r="H387" s="569"/>
      <c r="I387" s="569"/>
      <c r="K387" s="286"/>
    </row>
    <row r="388" spans="4:11" x14ac:dyDescent="0.25">
      <c r="D388" s="271"/>
      <c r="G388" s="569"/>
      <c r="H388" s="569"/>
      <c r="I388" s="569"/>
      <c r="K388" s="286"/>
    </row>
    <row r="389" spans="4:11" x14ac:dyDescent="0.25">
      <c r="D389" s="271"/>
      <c r="G389" s="569"/>
      <c r="H389" s="569"/>
      <c r="I389" s="569"/>
      <c r="K389" s="286"/>
    </row>
    <row r="390" spans="4:11" x14ac:dyDescent="0.25">
      <c r="D390" s="271"/>
      <c r="G390" s="569"/>
      <c r="H390" s="569"/>
      <c r="I390" s="569"/>
      <c r="K390" s="286"/>
    </row>
    <row r="391" spans="4:11" x14ac:dyDescent="0.25">
      <c r="D391" s="271"/>
      <c r="G391" s="569"/>
      <c r="H391" s="569"/>
      <c r="I391" s="569"/>
      <c r="K391" s="286"/>
    </row>
    <row r="392" spans="4:11" x14ac:dyDescent="0.25">
      <c r="D392" s="271"/>
      <c r="G392" s="569"/>
      <c r="H392" s="569"/>
      <c r="I392" s="569"/>
      <c r="K392" s="286"/>
    </row>
    <row r="393" spans="4:11" x14ac:dyDescent="0.25">
      <c r="D393" s="271"/>
      <c r="G393" s="569"/>
      <c r="H393" s="569"/>
      <c r="I393" s="569"/>
      <c r="K393" s="286"/>
    </row>
    <row r="394" spans="4:11" x14ac:dyDescent="0.25">
      <c r="D394" s="271"/>
      <c r="G394" s="569"/>
      <c r="H394" s="569"/>
      <c r="I394" s="569"/>
      <c r="K394" s="286"/>
    </row>
    <row r="395" spans="4:11" x14ac:dyDescent="0.25">
      <c r="D395" s="271"/>
      <c r="G395" s="569"/>
      <c r="H395" s="569"/>
      <c r="I395" s="569"/>
      <c r="K395" s="286"/>
    </row>
    <row r="396" spans="4:11" x14ac:dyDescent="0.25">
      <c r="D396" s="271"/>
      <c r="G396" s="569"/>
      <c r="H396" s="569"/>
      <c r="I396" s="569"/>
      <c r="K396" s="286"/>
    </row>
    <row r="397" spans="4:11" x14ac:dyDescent="0.25">
      <c r="D397" s="271"/>
      <c r="G397" s="569"/>
      <c r="H397" s="569"/>
      <c r="I397" s="569"/>
      <c r="K397" s="286"/>
    </row>
    <row r="398" spans="4:11" x14ac:dyDescent="0.25">
      <c r="D398" s="271"/>
      <c r="G398" s="569"/>
      <c r="H398" s="569"/>
      <c r="I398" s="569"/>
      <c r="K398" s="286"/>
    </row>
    <row r="399" spans="4:11" x14ac:dyDescent="0.25">
      <c r="D399" s="271"/>
      <c r="G399" s="569"/>
      <c r="H399" s="569"/>
      <c r="I399" s="569"/>
      <c r="K399" s="286"/>
    </row>
    <row r="400" spans="4:11" x14ac:dyDescent="0.25">
      <c r="D400" s="271"/>
      <c r="G400" s="569"/>
      <c r="H400" s="569"/>
      <c r="I400" s="569"/>
      <c r="K400" s="286"/>
    </row>
    <row r="401" spans="4:11" x14ac:dyDescent="0.25">
      <c r="D401" s="271"/>
      <c r="G401" s="569"/>
      <c r="H401" s="569"/>
      <c r="I401" s="569"/>
      <c r="K401" s="286"/>
    </row>
    <row r="402" spans="4:11" x14ac:dyDescent="0.25">
      <c r="D402" s="271"/>
      <c r="G402" s="569"/>
      <c r="H402" s="569"/>
      <c r="I402" s="569"/>
      <c r="K402" s="286"/>
    </row>
    <row r="403" spans="4:11" x14ac:dyDescent="0.25">
      <c r="D403" s="271"/>
      <c r="G403" s="569"/>
      <c r="H403" s="569"/>
      <c r="I403" s="569"/>
      <c r="K403" s="286"/>
    </row>
    <row r="404" spans="4:11" x14ac:dyDescent="0.25">
      <c r="D404" s="271"/>
      <c r="G404" s="569"/>
      <c r="H404" s="569"/>
      <c r="I404" s="569"/>
      <c r="K404" s="286"/>
    </row>
    <row r="405" spans="4:11" x14ac:dyDescent="0.25">
      <c r="D405" s="271"/>
      <c r="G405" s="569"/>
      <c r="H405" s="569"/>
      <c r="I405" s="569"/>
      <c r="K405" s="286"/>
    </row>
    <row r="406" spans="4:11" x14ac:dyDescent="0.25">
      <c r="D406" s="271"/>
      <c r="G406" s="569"/>
      <c r="H406" s="569"/>
      <c r="I406" s="569"/>
      <c r="K406" s="286"/>
    </row>
    <row r="407" spans="4:11" x14ac:dyDescent="0.25">
      <c r="D407" s="271"/>
      <c r="G407" s="569"/>
      <c r="H407" s="569"/>
      <c r="I407" s="569"/>
      <c r="K407" s="286"/>
    </row>
    <row r="408" spans="4:11" x14ac:dyDescent="0.25">
      <c r="D408" s="271"/>
      <c r="G408" s="569"/>
      <c r="H408" s="569"/>
      <c r="I408" s="569"/>
      <c r="K408" s="286"/>
    </row>
    <row r="409" spans="4:11" x14ac:dyDescent="0.25">
      <c r="D409" s="271"/>
      <c r="G409" s="569"/>
      <c r="H409" s="569"/>
      <c r="I409" s="569"/>
      <c r="K409" s="286"/>
    </row>
    <row r="410" spans="4:11" x14ac:dyDescent="0.25">
      <c r="D410" s="271"/>
      <c r="G410" s="569"/>
      <c r="H410" s="569"/>
      <c r="I410" s="569"/>
      <c r="K410" s="286"/>
    </row>
    <row r="411" spans="4:11" x14ac:dyDescent="0.25">
      <c r="D411" s="271"/>
      <c r="G411" s="569"/>
      <c r="H411" s="569"/>
      <c r="I411" s="569"/>
      <c r="K411" s="286"/>
    </row>
    <row r="412" spans="4:11" x14ac:dyDescent="0.25">
      <c r="D412" s="271"/>
      <c r="G412" s="569"/>
      <c r="H412" s="569"/>
      <c r="I412" s="569"/>
      <c r="K412" s="286"/>
    </row>
    <row r="413" spans="4:11" x14ac:dyDescent="0.25">
      <c r="D413" s="271"/>
      <c r="G413" s="569"/>
      <c r="H413" s="569"/>
      <c r="I413" s="569"/>
      <c r="K413" s="286"/>
    </row>
    <row r="414" spans="4:11" x14ac:dyDescent="0.25">
      <c r="D414" s="271"/>
      <c r="G414" s="569"/>
      <c r="H414" s="569"/>
      <c r="I414" s="569"/>
      <c r="K414" s="286"/>
    </row>
    <row r="415" spans="4:11" x14ac:dyDescent="0.25">
      <c r="D415" s="271"/>
      <c r="G415" s="569"/>
      <c r="H415" s="569"/>
      <c r="I415" s="569"/>
      <c r="K415" s="286"/>
    </row>
    <row r="416" spans="4:11" x14ac:dyDescent="0.25">
      <c r="D416" s="271"/>
      <c r="G416" s="569"/>
      <c r="H416" s="569"/>
      <c r="I416" s="569"/>
      <c r="K416" s="286"/>
    </row>
    <row r="417" spans="4:11" x14ac:dyDescent="0.25">
      <c r="D417" s="271"/>
      <c r="G417" s="569"/>
      <c r="H417" s="569"/>
      <c r="I417" s="569"/>
      <c r="K417" s="286"/>
    </row>
    <row r="418" spans="4:11" x14ac:dyDescent="0.25">
      <c r="D418" s="271"/>
      <c r="G418" s="569"/>
      <c r="H418" s="569"/>
      <c r="I418" s="569"/>
      <c r="K418" s="286"/>
    </row>
    <row r="419" spans="4:11" x14ac:dyDescent="0.25">
      <c r="D419" s="271"/>
      <c r="G419" s="569"/>
      <c r="H419" s="569"/>
      <c r="I419" s="569"/>
      <c r="K419" s="286"/>
    </row>
    <row r="420" spans="4:11" x14ac:dyDescent="0.25">
      <c r="D420" s="271"/>
      <c r="G420" s="569"/>
      <c r="H420" s="569"/>
      <c r="I420" s="569"/>
      <c r="K420" s="286"/>
    </row>
    <row r="421" spans="4:11" x14ac:dyDescent="0.25">
      <c r="D421" s="271"/>
      <c r="G421" s="569"/>
      <c r="H421" s="569"/>
      <c r="I421" s="569"/>
      <c r="K421" s="286"/>
    </row>
    <row r="422" spans="4:11" x14ac:dyDescent="0.25">
      <c r="D422" s="271"/>
      <c r="G422" s="569"/>
      <c r="H422" s="569"/>
      <c r="I422" s="569"/>
      <c r="K422" s="286"/>
    </row>
    <row r="423" spans="4:11" x14ac:dyDescent="0.25">
      <c r="D423" s="271"/>
      <c r="G423" s="569"/>
      <c r="H423" s="569"/>
      <c r="I423" s="569"/>
      <c r="K423" s="286"/>
    </row>
    <row r="424" spans="4:11" x14ac:dyDescent="0.25">
      <c r="D424" s="271"/>
      <c r="G424" s="569"/>
      <c r="H424" s="569"/>
      <c r="I424" s="569"/>
      <c r="K424" s="286"/>
    </row>
    <row r="425" spans="4:11" x14ac:dyDescent="0.25">
      <c r="D425" s="271"/>
      <c r="G425" s="569"/>
      <c r="H425" s="569"/>
      <c r="I425" s="569"/>
      <c r="K425" s="286"/>
    </row>
    <row r="426" spans="4:11" x14ac:dyDescent="0.25">
      <c r="D426" s="271"/>
      <c r="G426" s="569"/>
      <c r="H426" s="569"/>
      <c r="I426" s="569"/>
      <c r="K426" s="286"/>
    </row>
    <row r="427" spans="4:11" x14ac:dyDescent="0.25">
      <c r="D427" s="271"/>
      <c r="G427" s="569"/>
      <c r="H427" s="569"/>
      <c r="I427" s="569"/>
      <c r="K427" s="286"/>
    </row>
    <row r="428" spans="4:11" x14ac:dyDescent="0.25">
      <c r="D428" s="271"/>
      <c r="G428" s="569"/>
      <c r="H428" s="569"/>
      <c r="I428" s="569"/>
      <c r="K428" s="286"/>
    </row>
    <row r="429" spans="4:11" x14ac:dyDescent="0.25">
      <c r="D429" s="271"/>
      <c r="G429" s="569"/>
      <c r="H429" s="569"/>
      <c r="I429" s="569"/>
      <c r="K429" s="286"/>
    </row>
    <row r="430" spans="4:11" x14ac:dyDescent="0.25">
      <c r="D430" s="271"/>
      <c r="G430" s="569"/>
      <c r="H430" s="569"/>
      <c r="I430" s="569"/>
      <c r="K430" s="286"/>
    </row>
    <row r="431" spans="4:11" x14ac:dyDescent="0.25">
      <c r="D431" s="271"/>
      <c r="G431" s="569"/>
      <c r="H431" s="569"/>
      <c r="I431" s="569"/>
      <c r="K431" s="286"/>
    </row>
    <row r="432" spans="4:11" x14ac:dyDescent="0.25">
      <c r="D432" s="271"/>
      <c r="G432" s="569"/>
      <c r="H432" s="569"/>
      <c r="I432" s="569"/>
      <c r="K432" s="286"/>
    </row>
    <row r="433" spans="4:11" x14ac:dyDescent="0.25">
      <c r="D433" s="271"/>
      <c r="G433" s="569"/>
      <c r="H433" s="569"/>
      <c r="I433" s="569"/>
      <c r="K433" s="286"/>
    </row>
    <row r="434" spans="4:11" x14ac:dyDescent="0.25">
      <c r="D434" s="271"/>
      <c r="G434" s="569"/>
      <c r="H434" s="569"/>
      <c r="I434" s="569"/>
      <c r="K434" s="286"/>
    </row>
    <row r="435" spans="4:11" x14ac:dyDescent="0.25">
      <c r="D435" s="271"/>
      <c r="G435" s="569"/>
      <c r="H435" s="569"/>
      <c r="I435" s="569"/>
      <c r="K435" s="286"/>
    </row>
    <row r="436" spans="4:11" x14ac:dyDescent="0.25">
      <c r="D436" s="271"/>
      <c r="G436" s="569"/>
      <c r="H436" s="569"/>
      <c r="I436" s="569"/>
      <c r="K436" s="286"/>
    </row>
    <row r="437" spans="4:11" x14ac:dyDescent="0.25">
      <c r="D437" s="271"/>
      <c r="G437" s="569"/>
      <c r="H437" s="569"/>
      <c r="I437" s="569"/>
      <c r="K437" s="286"/>
    </row>
    <row r="438" spans="4:11" x14ac:dyDescent="0.25">
      <c r="D438" s="271"/>
      <c r="G438" s="569"/>
      <c r="H438" s="569"/>
      <c r="I438" s="569"/>
      <c r="K438" s="286"/>
    </row>
    <row r="439" spans="4:11" x14ac:dyDescent="0.25">
      <c r="D439" s="271"/>
      <c r="G439" s="569"/>
      <c r="H439" s="569"/>
      <c r="I439" s="569"/>
      <c r="K439" s="286"/>
    </row>
    <row r="440" spans="4:11" x14ac:dyDescent="0.25">
      <c r="D440" s="271"/>
      <c r="G440" s="569"/>
      <c r="H440" s="569"/>
      <c r="I440" s="569"/>
      <c r="K440" s="286"/>
    </row>
    <row r="441" spans="4:11" x14ac:dyDescent="0.25">
      <c r="D441" s="271"/>
      <c r="G441" s="569"/>
      <c r="H441" s="569"/>
      <c r="I441" s="569"/>
      <c r="K441" s="286"/>
    </row>
    <row r="442" spans="4:11" x14ac:dyDescent="0.25">
      <c r="D442" s="271"/>
      <c r="G442" s="569"/>
      <c r="H442" s="569"/>
      <c r="I442" s="569"/>
      <c r="K442" s="286"/>
    </row>
    <row r="443" spans="4:11" x14ac:dyDescent="0.25">
      <c r="D443" s="271"/>
      <c r="G443" s="569"/>
      <c r="H443" s="569"/>
      <c r="I443" s="569"/>
      <c r="K443" s="286"/>
    </row>
    <row r="444" spans="4:11" x14ac:dyDescent="0.25">
      <c r="D444" s="271"/>
      <c r="G444" s="569"/>
      <c r="H444" s="569"/>
      <c r="I444" s="569"/>
      <c r="K444" s="286"/>
    </row>
    <row r="445" spans="4:11" x14ac:dyDescent="0.25">
      <c r="D445" s="271"/>
      <c r="G445" s="569"/>
      <c r="H445" s="569"/>
      <c r="I445" s="569"/>
      <c r="K445" s="286"/>
    </row>
    <row r="446" spans="4:11" x14ac:dyDescent="0.25">
      <c r="D446" s="271"/>
      <c r="G446" s="569"/>
      <c r="H446" s="569"/>
      <c r="I446" s="569"/>
      <c r="K446" s="286"/>
    </row>
    <row r="447" spans="4:11" x14ac:dyDescent="0.25">
      <c r="D447" s="271"/>
      <c r="G447" s="569"/>
      <c r="H447" s="569"/>
      <c r="I447" s="569"/>
      <c r="K447" s="286"/>
    </row>
    <row r="448" spans="4:11" x14ac:dyDescent="0.25">
      <c r="D448" s="271"/>
      <c r="G448" s="569"/>
      <c r="H448" s="569"/>
      <c r="I448" s="569"/>
      <c r="K448" s="286"/>
    </row>
    <row r="449" spans="4:11" x14ac:dyDescent="0.25">
      <c r="D449" s="271"/>
      <c r="G449" s="569"/>
      <c r="H449" s="569"/>
      <c r="I449" s="569"/>
      <c r="K449" s="286"/>
    </row>
    <row r="450" spans="4:11" x14ac:dyDescent="0.25">
      <c r="D450" s="271"/>
      <c r="G450" s="569"/>
      <c r="H450" s="569"/>
      <c r="I450" s="569"/>
      <c r="K450" s="286"/>
    </row>
    <row r="451" spans="4:11" x14ac:dyDescent="0.25">
      <c r="D451" s="271"/>
      <c r="G451" s="569"/>
      <c r="H451" s="569"/>
      <c r="I451" s="569"/>
      <c r="K451" s="286"/>
    </row>
    <row r="452" spans="4:11" x14ac:dyDescent="0.25">
      <c r="D452" s="271"/>
      <c r="G452" s="569"/>
      <c r="H452" s="569"/>
      <c r="I452" s="569"/>
      <c r="K452" s="286"/>
    </row>
    <row r="453" spans="4:11" x14ac:dyDescent="0.25">
      <c r="D453" s="271"/>
      <c r="G453" s="569"/>
      <c r="H453" s="569"/>
      <c r="I453" s="569"/>
      <c r="K453" s="286"/>
    </row>
    <row r="454" spans="4:11" x14ac:dyDescent="0.25">
      <c r="D454" s="271"/>
      <c r="G454" s="569"/>
      <c r="H454" s="569"/>
      <c r="I454" s="569"/>
      <c r="K454" s="286"/>
    </row>
    <row r="455" spans="4:11" x14ac:dyDescent="0.25">
      <c r="D455" s="271"/>
      <c r="G455" s="569"/>
      <c r="H455" s="569"/>
      <c r="I455" s="569"/>
      <c r="K455" s="286"/>
    </row>
    <row r="456" spans="4:11" x14ac:dyDescent="0.25">
      <c r="D456" s="271"/>
      <c r="G456" s="569"/>
      <c r="H456" s="569"/>
      <c r="I456" s="569"/>
      <c r="K456" s="286"/>
    </row>
    <row r="457" spans="4:11" x14ac:dyDescent="0.25">
      <c r="D457" s="271"/>
      <c r="G457" s="569"/>
      <c r="H457" s="569"/>
      <c r="I457" s="569"/>
      <c r="K457" s="286"/>
    </row>
    <row r="458" spans="4:11" x14ac:dyDescent="0.25">
      <c r="D458" s="271"/>
      <c r="G458" s="569"/>
      <c r="H458" s="569"/>
      <c r="I458" s="569"/>
      <c r="K458" s="286"/>
    </row>
    <row r="459" spans="4:11" x14ac:dyDescent="0.25">
      <c r="D459" s="271"/>
      <c r="G459" s="569"/>
      <c r="H459" s="569"/>
      <c r="I459" s="569"/>
      <c r="K459" s="286"/>
    </row>
    <row r="460" spans="4:11" x14ac:dyDescent="0.25">
      <c r="D460" s="271"/>
      <c r="G460" s="569"/>
      <c r="H460" s="569"/>
      <c r="I460" s="569"/>
      <c r="K460" s="286"/>
    </row>
    <row r="461" spans="4:11" x14ac:dyDescent="0.25">
      <c r="D461" s="271"/>
      <c r="G461" s="569"/>
      <c r="H461" s="569"/>
      <c r="I461" s="569"/>
      <c r="K461" s="286"/>
    </row>
    <row r="462" spans="4:11" x14ac:dyDescent="0.25">
      <c r="D462" s="271"/>
      <c r="G462" s="569"/>
      <c r="H462" s="569"/>
      <c r="I462" s="569"/>
      <c r="K462" s="286"/>
    </row>
    <row r="463" spans="4:11" x14ac:dyDescent="0.25">
      <c r="D463" s="271"/>
      <c r="G463" s="569"/>
      <c r="H463" s="569"/>
      <c r="I463" s="569"/>
      <c r="K463" s="286"/>
    </row>
    <row r="464" spans="4:11" x14ac:dyDescent="0.25">
      <c r="D464" s="271"/>
      <c r="G464" s="569"/>
      <c r="H464" s="569"/>
      <c r="I464" s="569"/>
      <c r="K464" s="286"/>
    </row>
    <row r="465" spans="4:11" x14ac:dyDescent="0.25">
      <c r="D465" s="271"/>
      <c r="G465" s="569"/>
      <c r="H465" s="569"/>
      <c r="I465" s="569"/>
      <c r="K465" s="286"/>
    </row>
    <row r="466" spans="4:11" x14ac:dyDescent="0.25">
      <c r="D466" s="271"/>
      <c r="G466" s="569"/>
      <c r="H466" s="569"/>
      <c r="I466" s="569"/>
      <c r="K466" s="286"/>
    </row>
    <row r="467" spans="4:11" x14ac:dyDescent="0.25">
      <c r="D467" s="271"/>
      <c r="G467" s="569"/>
      <c r="H467" s="569"/>
      <c r="I467" s="569"/>
      <c r="K467" s="286"/>
    </row>
    <row r="468" spans="4:11" x14ac:dyDescent="0.25">
      <c r="D468" s="271"/>
      <c r="G468" s="569"/>
      <c r="H468" s="569"/>
      <c r="I468" s="569"/>
      <c r="K468" s="286"/>
    </row>
    <row r="469" spans="4:11" x14ac:dyDescent="0.25">
      <c r="D469" s="271"/>
      <c r="G469" s="569"/>
      <c r="H469" s="569"/>
      <c r="I469" s="569"/>
      <c r="K469" s="286"/>
    </row>
    <row r="470" spans="4:11" x14ac:dyDescent="0.25">
      <c r="D470" s="271"/>
      <c r="G470" s="569"/>
      <c r="H470" s="569"/>
      <c r="I470" s="569"/>
      <c r="K470" s="286"/>
    </row>
    <row r="471" spans="4:11" x14ac:dyDescent="0.25">
      <c r="D471" s="271"/>
      <c r="G471" s="569"/>
      <c r="H471" s="569"/>
      <c r="I471" s="569"/>
      <c r="K471" s="286"/>
    </row>
    <row r="472" spans="4:11" x14ac:dyDescent="0.25">
      <c r="D472" s="271"/>
      <c r="G472" s="569"/>
      <c r="H472" s="569"/>
      <c r="I472" s="569"/>
      <c r="K472" s="286"/>
    </row>
    <row r="473" spans="4:11" x14ac:dyDescent="0.25">
      <c r="D473" s="271"/>
      <c r="G473" s="569"/>
      <c r="H473" s="569"/>
      <c r="I473" s="569"/>
      <c r="K473" s="286"/>
    </row>
    <row r="474" spans="4:11" x14ac:dyDescent="0.25">
      <c r="D474" s="271"/>
      <c r="G474" s="569"/>
      <c r="H474" s="569"/>
      <c r="I474" s="569"/>
      <c r="K474" s="286"/>
    </row>
    <row r="475" spans="4:11" x14ac:dyDescent="0.25">
      <c r="D475" s="271"/>
      <c r="G475" s="569"/>
      <c r="H475" s="569"/>
      <c r="I475" s="569"/>
      <c r="K475" s="286"/>
    </row>
    <row r="476" spans="4:11" x14ac:dyDescent="0.25">
      <c r="D476" s="271"/>
      <c r="G476" s="569"/>
      <c r="H476" s="569"/>
      <c r="I476" s="569"/>
      <c r="K476" s="286"/>
    </row>
    <row r="477" spans="4:11" x14ac:dyDescent="0.25">
      <c r="D477" s="271"/>
      <c r="G477" s="569"/>
      <c r="H477" s="569"/>
      <c r="I477" s="569"/>
      <c r="K477" s="286"/>
    </row>
    <row r="478" spans="4:11" x14ac:dyDescent="0.25">
      <c r="D478" s="271"/>
      <c r="G478" s="569"/>
      <c r="H478" s="569"/>
      <c r="I478" s="569"/>
      <c r="K478" s="286"/>
    </row>
    <row r="479" spans="4:11" x14ac:dyDescent="0.25">
      <c r="D479" s="271"/>
      <c r="G479" s="569"/>
      <c r="H479" s="569"/>
      <c r="I479" s="569"/>
      <c r="K479" s="286"/>
    </row>
    <row r="480" spans="4:11" x14ac:dyDescent="0.25">
      <c r="D480" s="271"/>
      <c r="G480" s="569"/>
      <c r="H480" s="569"/>
      <c r="I480" s="569"/>
      <c r="K480" s="286"/>
    </row>
    <row r="481" spans="4:11" x14ac:dyDescent="0.25">
      <c r="D481" s="271"/>
      <c r="G481" s="569"/>
      <c r="H481" s="569"/>
      <c r="I481" s="569"/>
      <c r="K481" s="286"/>
    </row>
    <row r="482" spans="4:11" x14ac:dyDescent="0.25">
      <c r="D482" s="271"/>
      <c r="G482" s="569"/>
      <c r="H482" s="569"/>
      <c r="I482" s="569"/>
      <c r="K482" s="286"/>
    </row>
    <row r="483" spans="4:11" x14ac:dyDescent="0.25">
      <c r="D483" s="271"/>
      <c r="G483" s="569"/>
      <c r="H483" s="569"/>
      <c r="I483" s="569"/>
      <c r="K483" s="286"/>
    </row>
    <row r="484" spans="4:11" x14ac:dyDescent="0.25">
      <c r="D484" s="271"/>
      <c r="G484" s="569"/>
      <c r="H484" s="569"/>
      <c r="I484" s="569"/>
      <c r="K484" s="286"/>
    </row>
    <row r="485" spans="4:11" x14ac:dyDescent="0.25">
      <c r="D485" s="271"/>
      <c r="G485" s="569"/>
      <c r="H485" s="569"/>
      <c r="I485" s="569"/>
      <c r="K485" s="286"/>
    </row>
    <row r="486" spans="4:11" x14ac:dyDescent="0.25">
      <c r="D486" s="271"/>
      <c r="G486" s="569"/>
      <c r="H486" s="569"/>
      <c r="I486" s="569"/>
      <c r="K486" s="286"/>
    </row>
    <row r="487" spans="4:11" x14ac:dyDescent="0.25">
      <c r="D487" s="271"/>
      <c r="G487" s="569"/>
      <c r="H487" s="569"/>
      <c r="I487" s="569"/>
      <c r="K487" s="286"/>
    </row>
    <row r="488" spans="4:11" x14ac:dyDescent="0.25">
      <c r="D488" s="271"/>
      <c r="G488" s="569"/>
      <c r="H488" s="569"/>
      <c r="I488" s="569"/>
      <c r="K488" s="286"/>
    </row>
    <row r="489" spans="4:11" x14ac:dyDescent="0.25">
      <c r="D489" s="271"/>
      <c r="G489" s="569"/>
      <c r="H489" s="569"/>
      <c r="I489" s="569"/>
      <c r="K489" s="286"/>
    </row>
    <row r="490" spans="4:11" x14ac:dyDescent="0.25">
      <c r="D490" s="271"/>
      <c r="G490" s="569"/>
      <c r="H490" s="569"/>
      <c r="I490" s="569"/>
      <c r="K490" s="286"/>
    </row>
    <row r="491" spans="4:11" x14ac:dyDescent="0.25">
      <c r="D491" s="271"/>
      <c r="G491" s="569"/>
      <c r="H491" s="569"/>
      <c r="I491" s="569"/>
      <c r="K491" s="286"/>
    </row>
    <row r="492" spans="4:11" x14ac:dyDescent="0.25">
      <c r="D492" s="271"/>
      <c r="G492" s="569"/>
      <c r="H492" s="569"/>
      <c r="I492" s="569"/>
      <c r="K492" s="286"/>
    </row>
    <row r="493" spans="4:11" x14ac:dyDescent="0.25">
      <c r="D493" s="271"/>
      <c r="G493" s="569"/>
      <c r="H493" s="569"/>
      <c r="I493" s="569"/>
      <c r="K493" s="286"/>
    </row>
    <row r="494" spans="4:11" x14ac:dyDescent="0.25">
      <c r="D494" s="271"/>
      <c r="G494" s="569"/>
      <c r="H494" s="569"/>
      <c r="I494" s="569"/>
      <c r="K494" s="286"/>
    </row>
    <row r="495" spans="4:11" x14ac:dyDescent="0.25">
      <c r="D495" s="271"/>
      <c r="G495" s="569"/>
      <c r="H495" s="569"/>
      <c r="I495" s="569"/>
      <c r="K495" s="286"/>
    </row>
    <row r="496" spans="4:11" x14ac:dyDescent="0.25">
      <c r="D496" s="271"/>
      <c r="G496" s="569"/>
      <c r="H496" s="569"/>
      <c r="I496" s="569"/>
      <c r="K496" s="286"/>
    </row>
    <row r="497" spans="4:11" x14ac:dyDescent="0.25">
      <c r="D497" s="271"/>
      <c r="G497" s="569"/>
      <c r="H497" s="569"/>
      <c r="I497" s="569"/>
      <c r="K497" s="286"/>
    </row>
    <row r="498" spans="4:11" x14ac:dyDescent="0.25">
      <c r="D498" s="271"/>
      <c r="G498" s="569"/>
      <c r="H498" s="569"/>
      <c r="I498" s="569"/>
      <c r="K498" s="286"/>
    </row>
    <row r="499" spans="4:11" x14ac:dyDescent="0.25">
      <c r="D499" s="271"/>
      <c r="G499" s="569"/>
      <c r="H499" s="569"/>
      <c r="I499" s="569"/>
      <c r="K499" s="286"/>
    </row>
    <row r="500" spans="4:11" x14ac:dyDescent="0.25">
      <c r="D500" s="271"/>
      <c r="G500" s="569"/>
      <c r="H500" s="569"/>
      <c r="I500" s="569"/>
      <c r="K500" s="286"/>
    </row>
    <row r="501" spans="4:11" x14ac:dyDescent="0.25">
      <c r="D501" s="271"/>
      <c r="G501" s="569"/>
      <c r="H501" s="569"/>
      <c r="I501" s="569"/>
      <c r="K501" s="286"/>
    </row>
    <row r="502" spans="4:11" x14ac:dyDescent="0.25">
      <c r="D502" s="271"/>
      <c r="G502" s="569"/>
      <c r="H502" s="569"/>
      <c r="I502" s="569"/>
      <c r="K502" s="286"/>
    </row>
    <row r="503" spans="4:11" x14ac:dyDescent="0.25">
      <c r="D503" s="271"/>
      <c r="G503" s="569"/>
      <c r="H503" s="569"/>
      <c r="I503" s="569"/>
      <c r="K503" s="286"/>
    </row>
    <row r="504" spans="4:11" x14ac:dyDescent="0.25">
      <c r="D504" s="271"/>
      <c r="G504" s="569"/>
      <c r="H504" s="569"/>
      <c r="I504" s="569"/>
      <c r="K504" s="286"/>
    </row>
    <row r="505" spans="4:11" x14ac:dyDescent="0.25">
      <c r="D505" s="271"/>
      <c r="G505" s="569"/>
      <c r="H505" s="569"/>
      <c r="I505" s="569"/>
      <c r="K505" s="286"/>
    </row>
    <row r="506" spans="4:11" x14ac:dyDescent="0.25">
      <c r="D506" s="271"/>
      <c r="G506" s="569"/>
      <c r="H506" s="569"/>
      <c r="I506" s="569"/>
      <c r="K506" s="286"/>
    </row>
    <row r="507" spans="4:11" x14ac:dyDescent="0.25">
      <c r="D507" s="271"/>
      <c r="G507" s="569"/>
      <c r="H507" s="569"/>
      <c r="I507" s="569"/>
      <c r="K507" s="286"/>
    </row>
    <row r="508" spans="4:11" x14ac:dyDescent="0.25">
      <c r="D508" s="271"/>
      <c r="G508" s="569"/>
      <c r="H508" s="569"/>
      <c r="I508" s="569"/>
      <c r="K508" s="286"/>
    </row>
    <row r="509" spans="4:11" x14ac:dyDescent="0.25">
      <c r="D509" s="271"/>
      <c r="G509" s="569"/>
      <c r="H509" s="569"/>
      <c r="I509" s="569"/>
      <c r="K509" s="286"/>
    </row>
    <row r="510" spans="4:11" x14ac:dyDescent="0.25">
      <c r="D510" s="271"/>
      <c r="G510" s="569"/>
      <c r="H510" s="569"/>
      <c r="I510" s="569"/>
      <c r="K510" s="286"/>
    </row>
    <row r="511" spans="4:11" x14ac:dyDescent="0.25">
      <c r="D511" s="271"/>
      <c r="G511" s="569"/>
      <c r="H511" s="569"/>
      <c r="I511" s="569"/>
      <c r="K511" s="286"/>
    </row>
    <row r="512" spans="4:11" x14ac:dyDescent="0.25">
      <c r="D512" s="271"/>
      <c r="G512" s="569"/>
      <c r="H512" s="569"/>
      <c r="I512" s="569"/>
      <c r="K512" s="286"/>
    </row>
    <row r="513" spans="4:11" x14ac:dyDescent="0.25">
      <c r="D513" s="271"/>
      <c r="G513" s="569"/>
      <c r="H513" s="569"/>
      <c r="I513" s="569"/>
      <c r="K513" s="286"/>
    </row>
    <row r="514" spans="4:11" x14ac:dyDescent="0.25">
      <c r="D514" s="271"/>
      <c r="G514" s="569"/>
      <c r="H514" s="569"/>
      <c r="I514" s="569"/>
      <c r="K514" s="286"/>
    </row>
    <row r="515" spans="4:11" x14ac:dyDescent="0.25">
      <c r="D515" s="271"/>
      <c r="G515" s="569"/>
      <c r="H515" s="569"/>
      <c r="I515" s="569"/>
      <c r="K515" s="286"/>
    </row>
    <row r="516" spans="4:11" x14ac:dyDescent="0.25">
      <c r="D516" s="271"/>
      <c r="G516" s="569"/>
      <c r="H516" s="569"/>
      <c r="I516" s="569"/>
      <c r="K516" s="286"/>
    </row>
    <row r="517" spans="4:11" x14ac:dyDescent="0.25">
      <c r="D517" s="271"/>
      <c r="G517" s="569"/>
      <c r="H517" s="569"/>
      <c r="I517" s="569"/>
      <c r="K517" s="286"/>
    </row>
    <row r="518" spans="4:11" x14ac:dyDescent="0.25">
      <c r="D518" s="271"/>
      <c r="G518" s="569"/>
      <c r="H518" s="569"/>
      <c r="I518" s="569"/>
      <c r="K518" s="286"/>
    </row>
    <row r="519" spans="4:11" x14ac:dyDescent="0.25">
      <c r="D519" s="271"/>
      <c r="G519" s="569"/>
      <c r="H519" s="569"/>
      <c r="I519" s="569"/>
      <c r="K519" s="286"/>
    </row>
    <row r="520" spans="4:11" x14ac:dyDescent="0.25">
      <c r="D520" s="271"/>
      <c r="G520" s="569"/>
      <c r="H520" s="569"/>
      <c r="I520" s="569"/>
      <c r="K520" s="286"/>
    </row>
    <row r="521" spans="4:11" x14ac:dyDescent="0.25">
      <c r="D521" s="271"/>
      <c r="G521" s="569"/>
      <c r="H521" s="569"/>
      <c r="I521" s="569"/>
      <c r="K521" s="286"/>
    </row>
    <row r="522" spans="4:11" x14ac:dyDescent="0.25">
      <c r="D522" s="271"/>
      <c r="G522" s="569"/>
      <c r="H522" s="569"/>
      <c r="I522" s="569"/>
      <c r="K522" s="286"/>
    </row>
    <row r="523" spans="4:11" x14ac:dyDescent="0.25">
      <c r="D523" s="271"/>
      <c r="G523" s="569"/>
      <c r="H523" s="569"/>
      <c r="I523" s="569"/>
      <c r="K523" s="286"/>
    </row>
    <row r="524" spans="4:11" x14ac:dyDescent="0.25">
      <c r="D524" s="271"/>
      <c r="G524" s="569"/>
      <c r="H524" s="569"/>
      <c r="I524" s="569"/>
      <c r="K524" s="286"/>
    </row>
    <row r="525" spans="4:11" x14ac:dyDescent="0.25">
      <c r="D525" s="271"/>
      <c r="G525" s="569"/>
      <c r="H525" s="569"/>
      <c r="I525" s="569"/>
      <c r="K525" s="286"/>
    </row>
    <row r="526" spans="4:11" x14ac:dyDescent="0.25">
      <c r="D526" s="271"/>
      <c r="G526" s="569"/>
      <c r="H526" s="569"/>
      <c r="I526" s="569"/>
      <c r="K526" s="286"/>
    </row>
    <row r="527" spans="4:11" x14ac:dyDescent="0.25">
      <c r="D527" s="271"/>
      <c r="G527" s="569"/>
      <c r="H527" s="569"/>
      <c r="I527" s="569"/>
      <c r="K527" s="286"/>
    </row>
    <row r="528" spans="4:11" x14ac:dyDescent="0.25">
      <c r="D528" s="271"/>
      <c r="G528" s="569"/>
      <c r="H528" s="569"/>
      <c r="I528" s="569"/>
      <c r="K528" s="286"/>
    </row>
    <row r="529" spans="4:11" x14ac:dyDescent="0.25">
      <c r="D529" s="271"/>
      <c r="G529" s="569"/>
      <c r="H529" s="569"/>
      <c r="I529" s="569"/>
      <c r="K529" s="286"/>
    </row>
    <row r="530" spans="4:11" x14ac:dyDescent="0.25">
      <c r="D530" s="271"/>
      <c r="G530" s="569"/>
      <c r="H530" s="569"/>
      <c r="I530" s="569"/>
      <c r="K530" s="286"/>
    </row>
    <row r="531" spans="4:11" x14ac:dyDescent="0.25">
      <c r="D531" s="271"/>
      <c r="G531" s="569"/>
      <c r="H531" s="569"/>
      <c r="I531" s="569"/>
      <c r="K531" s="286"/>
    </row>
    <row r="532" spans="4:11" x14ac:dyDescent="0.25">
      <c r="D532" s="271"/>
      <c r="G532" s="569"/>
      <c r="H532" s="569"/>
      <c r="I532" s="569"/>
      <c r="K532" s="286"/>
    </row>
    <row r="533" spans="4:11" x14ac:dyDescent="0.25">
      <c r="D533" s="271"/>
      <c r="G533" s="569"/>
      <c r="H533" s="569"/>
      <c r="I533" s="569"/>
      <c r="K533" s="286"/>
    </row>
    <row r="534" spans="4:11" x14ac:dyDescent="0.25">
      <c r="D534" s="271"/>
      <c r="G534" s="569"/>
      <c r="H534" s="569"/>
      <c r="I534" s="569"/>
      <c r="K534" s="286"/>
    </row>
    <row r="535" spans="4:11" x14ac:dyDescent="0.25">
      <c r="D535" s="271"/>
      <c r="G535" s="569"/>
      <c r="H535" s="569"/>
      <c r="I535" s="569"/>
      <c r="K535" s="286"/>
    </row>
    <row r="536" spans="4:11" x14ac:dyDescent="0.25">
      <c r="D536" s="271"/>
      <c r="G536" s="569"/>
      <c r="H536" s="569"/>
      <c r="I536" s="569"/>
      <c r="K536" s="286"/>
    </row>
    <row r="537" spans="4:11" x14ac:dyDescent="0.25">
      <c r="D537" s="271"/>
      <c r="G537" s="569"/>
      <c r="H537" s="569"/>
      <c r="I537" s="569"/>
      <c r="K537" s="286"/>
    </row>
    <row r="538" spans="4:11" x14ac:dyDescent="0.25">
      <c r="D538" s="271"/>
      <c r="G538" s="569"/>
      <c r="H538" s="569"/>
      <c r="I538" s="569"/>
      <c r="K538" s="286"/>
    </row>
    <row r="539" spans="4:11" x14ac:dyDescent="0.25">
      <c r="D539" s="271"/>
      <c r="G539" s="569"/>
      <c r="H539" s="569"/>
      <c r="I539" s="569"/>
      <c r="K539" s="286"/>
    </row>
    <row r="540" spans="4:11" x14ac:dyDescent="0.25">
      <c r="D540" s="271"/>
      <c r="G540" s="569"/>
      <c r="H540" s="569"/>
      <c r="I540" s="569"/>
      <c r="K540" s="286"/>
    </row>
    <row r="541" spans="4:11" x14ac:dyDescent="0.25">
      <c r="D541" s="271"/>
      <c r="G541" s="569"/>
      <c r="H541" s="569"/>
      <c r="I541" s="569"/>
      <c r="K541" s="286"/>
    </row>
    <row r="542" spans="4:11" x14ac:dyDescent="0.25">
      <c r="D542" s="271"/>
      <c r="G542" s="569"/>
      <c r="H542" s="569"/>
      <c r="I542" s="569"/>
      <c r="K542" s="286"/>
    </row>
    <row r="543" spans="4:11" x14ac:dyDescent="0.25">
      <c r="D543" s="271"/>
      <c r="G543" s="569"/>
      <c r="H543" s="569"/>
      <c r="I543" s="569"/>
      <c r="K543" s="286"/>
    </row>
    <row r="544" spans="4:11" x14ac:dyDescent="0.25">
      <c r="D544" s="271"/>
      <c r="G544" s="569"/>
      <c r="H544" s="569"/>
      <c r="I544" s="569"/>
      <c r="K544" s="286"/>
    </row>
    <row r="545" spans="4:11" x14ac:dyDescent="0.25">
      <c r="D545" s="271"/>
      <c r="G545" s="569"/>
      <c r="H545" s="569"/>
      <c r="I545" s="569"/>
      <c r="K545" s="286"/>
    </row>
    <row r="546" spans="4:11" x14ac:dyDescent="0.25">
      <c r="D546" s="271"/>
      <c r="G546" s="569"/>
      <c r="H546" s="569"/>
      <c r="I546" s="569"/>
      <c r="K546" s="286"/>
    </row>
    <row r="547" spans="4:11" x14ac:dyDescent="0.25">
      <c r="D547" s="271"/>
      <c r="G547" s="569"/>
      <c r="H547" s="569"/>
      <c r="I547" s="569"/>
      <c r="K547" s="286"/>
    </row>
    <row r="548" spans="4:11" x14ac:dyDescent="0.25">
      <c r="D548" s="271"/>
      <c r="G548" s="569"/>
      <c r="H548" s="569"/>
      <c r="I548" s="569"/>
      <c r="K548" s="286"/>
    </row>
    <row r="549" spans="4:11" x14ac:dyDescent="0.25">
      <c r="D549" s="271"/>
      <c r="G549" s="569"/>
      <c r="H549" s="569"/>
      <c r="I549" s="569"/>
      <c r="K549" s="286"/>
    </row>
    <row r="550" spans="4:11" x14ac:dyDescent="0.25">
      <c r="D550" s="271"/>
      <c r="G550" s="569"/>
      <c r="H550" s="569"/>
      <c r="I550" s="569"/>
      <c r="K550" s="286"/>
    </row>
    <row r="551" spans="4:11" x14ac:dyDescent="0.25">
      <c r="D551" s="271"/>
      <c r="G551" s="569"/>
      <c r="H551" s="569"/>
      <c r="I551" s="569"/>
      <c r="K551" s="286"/>
    </row>
    <row r="552" spans="4:11" x14ac:dyDescent="0.25">
      <c r="D552" s="271"/>
      <c r="G552" s="569"/>
      <c r="H552" s="569"/>
      <c r="I552" s="569"/>
      <c r="K552" s="286"/>
    </row>
    <row r="553" spans="4:11" x14ac:dyDescent="0.25">
      <c r="D553" s="271"/>
      <c r="G553" s="569"/>
      <c r="H553" s="569"/>
      <c r="I553" s="569"/>
      <c r="K553" s="286"/>
    </row>
    <row r="554" spans="4:11" x14ac:dyDescent="0.25">
      <c r="D554" s="271"/>
      <c r="G554" s="569"/>
      <c r="H554" s="569"/>
      <c r="I554" s="569"/>
      <c r="K554" s="286"/>
    </row>
    <row r="555" spans="4:11" x14ac:dyDescent="0.25">
      <c r="D555" s="271"/>
      <c r="G555" s="569"/>
      <c r="H555" s="569"/>
      <c r="I555" s="569"/>
      <c r="K555" s="286"/>
    </row>
    <row r="556" spans="4:11" x14ac:dyDescent="0.25">
      <c r="D556" s="271"/>
      <c r="G556" s="569"/>
      <c r="H556" s="569"/>
      <c r="I556" s="569"/>
      <c r="K556" s="286"/>
    </row>
    <row r="557" spans="4:11" x14ac:dyDescent="0.25">
      <c r="D557" s="271"/>
      <c r="G557" s="569"/>
      <c r="H557" s="569"/>
      <c r="I557" s="569"/>
      <c r="K557" s="286"/>
    </row>
    <row r="558" spans="4:11" x14ac:dyDescent="0.25">
      <c r="D558" s="271"/>
      <c r="G558" s="569"/>
      <c r="H558" s="569"/>
      <c r="I558" s="569"/>
      <c r="K558" s="286"/>
    </row>
    <row r="559" spans="4:11" x14ac:dyDescent="0.25">
      <c r="D559" s="271"/>
      <c r="G559" s="569"/>
      <c r="H559" s="569"/>
      <c r="I559" s="569"/>
      <c r="K559" s="286"/>
    </row>
    <row r="560" spans="4:11" x14ac:dyDescent="0.25">
      <c r="D560" s="271"/>
      <c r="G560" s="569"/>
      <c r="H560" s="569"/>
      <c r="I560" s="569"/>
      <c r="K560" s="286"/>
    </row>
    <row r="561" spans="4:11" x14ac:dyDescent="0.25">
      <c r="D561" s="271"/>
      <c r="G561" s="569"/>
      <c r="H561" s="569"/>
      <c r="I561" s="569"/>
      <c r="K561" s="286"/>
    </row>
    <row r="562" spans="4:11" x14ac:dyDescent="0.25">
      <c r="D562" s="271"/>
      <c r="G562" s="569"/>
      <c r="H562" s="569"/>
      <c r="I562" s="569"/>
      <c r="K562" s="286"/>
    </row>
    <row r="563" spans="4:11" x14ac:dyDescent="0.25">
      <c r="D563" s="271"/>
      <c r="G563" s="569"/>
      <c r="H563" s="569"/>
      <c r="I563" s="569"/>
      <c r="K563" s="286"/>
    </row>
    <row r="564" spans="4:11" x14ac:dyDescent="0.25">
      <c r="D564" s="271"/>
      <c r="G564" s="569"/>
      <c r="H564" s="569"/>
      <c r="I564" s="569"/>
      <c r="K564" s="286"/>
    </row>
    <row r="565" spans="4:11" x14ac:dyDescent="0.25">
      <c r="D565" s="271"/>
      <c r="G565" s="569"/>
      <c r="H565" s="569"/>
      <c r="I565" s="569"/>
      <c r="K565" s="286"/>
    </row>
    <row r="566" spans="4:11" x14ac:dyDescent="0.25">
      <c r="D566" s="271"/>
      <c r="G566" s="569"/>
      <c r="H566" s="569"/>
      <c r="I566" s="569"/>
      <c r="K566" s="286"/>
    </row>
    <row r="567" spans="4:11" x14ac:dyDescent="0.25">
      <c r="D567" s="271"/>
      <c r="G567" s="569"/>
      <c r="H567" s="569"/>
      <c r="I567" s="569"/>
      <c r="K567" s="286"/>
    </row>
    <row r="568" spans="4:11" x14ac:dyDescent="0.25">
      <c r="D568" s="271"/>
      <c r="G568" s="569"/>
      <c r="H568" s="569"/>
      <c r="I568" s="569"/>
      <c r="K568" s="286"/>
    </row>
    <row r="569" spans="4:11" x14ac:dyDescent="0.25">
      <c r="D569" s="271"/>
      <c r="G569" s="569"/>
      <c r="H569" s="569"/>
      <c r="I569" s="569"/>
      <c r="K569" s="286"/>
    </row>
    <row r="570" spans="4:11" x14ac:dyDescent="0.25">
      <c r="D570" s="271"/>
      <c r="G570" s="569"/>
      <c r="H570" s="569"/>
      <c r="I570" s="569"/>
      <c r="K570" s="286"/>
    </row>
    <row r="571" spans="4:11" x14ac:dyDescent="0.25">
      <c r="D571" s="271"/>
      <c r="G571" s="569"/>
      <c r="H571" s="569"/>
      <c r="I571" s="569"/>
      <c r="K571" s="286"/>
    </row>
    <row r="572" spans="4:11" x14ac:dyDescent="0.25">
      <c r="D572" s="271"/>
      <c r="G572" s="569"/>
      <c r="H572" s="569"/>
      <c r="I572" s="569"/>
      <c r="K572" s="286"/>
    </row>
    <row r="573" spans="4:11" x14ac:dyDescent="0.25">
      <c r="D573" s="271"/>
      <c r="G573" s="569"/>
      <c r="H573" s="569"/>
      <c r="I573" s="569"/>
      <c r="K573" s="286"/>
    </row>
    <row r="574" spans="4:11" x14ac:dyDescent="0.25">
      <c r="D574" s="271"/>
      <c r="G574" s="569"/>
      <c r="H574" s="569"/>
      <c r="I574" s="569"/>
      <c r="K574" s="286"/>
    </row>
    <row r="575" spans="4:11" x14ac:dyDescent="0.25">
      <c r="D575" s="271"/>
      <c r="G575" s="569"/>
      <c r="H575" s="569"/>
      <c r="I575" s="569"/>
      <c r="K575" s="286"/>
    </row>
    <row r="576" spans="4:11" x14ac:dyDescent="0.25">
      <c r="D576" s="271"/>
      <c r="G576" s="569"/>
      <c r="H576" s="569"/>
      <c r="I576" s="569"/>
      <c r="K576" s="286"/>
    </row>
    <row r="577" spans="4:11" x14ac:dyDescent="0.25">
      <c r="D577" s="271"/>
      <c r="G577" s="569"/>
      <c r="H577" s="569"/>
      <c r="I577" s="569"/>
      <c r="K577" s="286"/>
    </row>
    <row r="578" spans="4:11" x14ac:dyDescent="0.25">
      <c r="D578" s="271"/>
      <c r="G578" s="569"/>
      <c r="H578" s="569"/>
      <c r="I578" s="569"/>
      <c r="K578" s="286"/>
    </row>
    <row r="579" spans="4:11" x14ac:dyDescent="0.25">
      <c r="D579" s="271"/>
      <c r="G579" s="569"/>
      <c r="H579" s="569"/>
      <c r="I579" s="569"/>
      <c r="K579" s="286"/>
    </row>
    <row r="580" spans="4:11" x14ac:dyDescent="0.25">
      <c r="D580" s="271"/>
      <c r="G580" s="569"/>
      <c r="H580" s="569"/>
      <c r="I580" s="569"/>
      <c r="K580" s="286"/>
    </row>
    <row r="581" spans="4:11" x14ac:dyDescent="0.25">
      <c r="D581" s="271"/>
      <c r="G581" s="569"/>
      <c r="H581" s="569"/>
      <c r="I581" s="569"/>
      <c r="K581" s="286"/>
    </row>
    <row r="582" spans="4:11" x14ac:dyDescent="0.25">
      <c r="D582" s="271"/>
      <c r="G582" s="569"/>
      <c r="H582" s="569"/>
      <c r="I582" s="569"/>
      <c r="K582" s="286"/>
    </row>
    <row r="583" spans="4:11" x14ac:dyDescent="0.25">
      <c r="D583" s="271"/>
      <c r="G583" s="569"/>
      <c r="H583" s="569"/>
      <c r="I583" s="569"/>
      <c r="K583" s="286"/>
    </row>
    <row r="584" spans="4:11" x14ac:dyDescent="0.25">
      <c r="D584" s="271"/>
      <c r="G584" s="569"/>
      <c r="H584" s="569"/>
      <c r="I584" s="569"/>
      <c r="K584" s="286"/>
    </row>
    <row r="585" spans="4:11" x14ac:dyDescent="0.25">
      <c r="D585" s="271"/>
      <c r="G585" s="569"/>
      <c r="H585" s="569"/>
      <c r="I585" s="569"/>
      <c r="K585" s="286"/>
    </row>
    <row r="586" spans="4:11" x14ac:dyDescent="0.25">
      <c r="D586" s="271"/>
      <c r="G586" s="569"/>
      <c r="H586" s="569"/>
      <c r="I586" s="569"/>
      <c r="K586" s="286"/>
    </row>
    <row r="587" spans="4:11" x14ac:dyDescent="0.25">
      <c r="D587" s="271"/>
      <c r="G587" s="569"/>
      <c r="H587" s="569"/>
      <c r="I587" s="569"/>
      <c r="K587" s="286"/>
    </row>
    <row r="588" spans="4:11" x14ac:dyDescent="0.25">
      <c r="D588" s="271"/>
      <c r="G588" s="569"/>
      <c r="H588" s="569"/>
      <c r="I588" s="569"/>
      <c r="K588" s="286"/>
    </row>
    <row r="589" spans="4:11" x14ac:dyDescent="0.25">
      <c r="D589" s="271"/>
      <c r="G589" s="569"/>
      <c r="H589" s="569"/>
      <c r="I589" s="569"/>
      <c r="K589" s="286"/>
    </row>
    <row r="590" spans="4:11" x14ac:dyDescent="0.25">
      <c r="D590" s="271"/>
      <c r="G590" s="569"/>
      <c r="H590" s="569"/>
      <c r="I590" s="569"/>
      <c r="K590" s="286"/>
    </row>
    <row r="591" spans="4:11" x14ac:dyDescent="0.25">
      <c r="D591" s="271"/>
      <c r="G591" s="569"/>
      <c r="H591" s="569"/>
      <c r="I591" s="569"/>
      <c r="K591" s="286"/>
    </row>
    <row r="592" spans="4:11" x14ac:dyDescent="0.25">
      <c r="D592" s="271"/>
      <c r="G592" s="569"/>
      <c r="H592" s="569"/>
      <c r="I592" s="569"/>
      <c r="K592" s="286"/>
    </row>
    <row r="593" spans="4:11" x14ac:dyDescent="0.25">
      <c r="D593" s="271"/>
      <c r="G593" s="569"/>
      <c r="H593" s="569"/>
      <c r="I593" s="569"/>
      <c r="K593" s="286"/>
    </row>
    <row r="594" spans="4:11" x14ac:dyDescent="0.25">
      <c r="D594" s="271"/>
      <c r="G594" s="569"/>
      <c r="H594" s="569"/>
      <c r="I594" s="569"/>
      <c r="K594" s="286"/>
    </row>
    <row r="595" spans="4:11" x14ac:dyDescent="0.25">
      <c r="D595" s="271"/>
      <c r="G595" s="569"/>
      <c r="H595" s="569"/>
      <c r="I595" s="569"/>
      <c r="K595" s="286"/>
    </row>
    <row r="596" spans="4:11" x14ac:dyDescent="0.25">
      <c r="D596" s="271"/>
      <c r="G596" s="569"/>
      <c r="H596" s="569"/>
      <c r="I596" s="569"/>
      <c r="K596" s="286"/>
    </row>
    <row r="597" spans="4:11" x14ac:dyDescent="0.25">
      <c r="D597" s="271"/>
      <c r="G597" s="569"/>
      <c r="H597" s="569"/>
      <c r="I597" s="569"/>
      <c r="K597" s="286"/>
    </row>
    <row r="598" spans="4:11" x14ac:dyDescent="0.25">
      <c r="D598" s="271"/>
      <c r="G598" s="569"/>
      <c r="H598" s="569"/>
      <c r="I598" s="569"/>
      <c r="K598" s="286"/>
    </row>
    <row r="599" spans="4:11" x14ac:dyDescent="0.25">
      <c r="D599" s="271"/>
      <c r="G599" s="569"/>
      <c r="H599" s="569"/>
      <c r="I599" s="569"/>
      <c r="K599" s="286"/>
    </row>
    <row r="600" spans="4:11" x14ac:dyDescent="0.25">
      <c r="D600" s="271"/>
      <c r="G600" s="569"/>
      <c r="H600" s="569"/>
      <c r="I600" s="569"/>
      <c r="K600" s="286"/>
    </row>
    <row r="601" spans="4:11" x14ac:dyDescent="0.25">
      <c r="D601" s="271"/>
      <c r="G601" s="569"/>
      <c r="H601" s="569"/>
      <c r="I601" s="569"/>
      <c r="K601" s="286"/>
    </row>
    <row r="602" spans="4:11" x14ac:dyDescent="0.25">
      <c r="D602" s="271"/>
      <c r="G602" s="569"/>
      <c r="H602" s="569"/>
      <c r="I602" s="569"/>
      <c r="K602" s="286"/>
    </row>
    <row r="603" spans="4:11" x14ac:dyDescent="0.25">
      <c r="D603" s="271"/>
      <c r="G603" s="569"/>
      <c r="H603" s="569"/>
      <c r="I603" s="569"/>
      <c r="K603" s="286"/>
    </row>
    <row r="604" spans="4:11" x14ac:dyDescent="0.25">
      <c r="D604" s="271"/>
      <c r="G604" s="569"/>
      <c r="H604" s="569"/>
      <c r="I604" s="569"/>
      <c r="K604" s="286"/>
    </row>
    <row r="605" spans="4:11" x14ac:dyDescent="0.25">
      <c r="D605" s="271"/>
      <c r="G605" s="569"/>
      <c r="H605" s="569"/>
      <c r="I605" s="569"/>
      <c r="K605" s="286"/>
    </row>
    <row r="606" spans="4:11" x14ac:dyDescent="0.25">
      <c r="D606" s="271"/>
      <c r="G606" s="569"/>
      <c r="H606" s="569"/>
      <c r="I606" s="569"/>
      <c r="K606" s="286"/>
    </row>
    <row r="607" spans="4:11" x14ac:dyDescent="0.25">
      <c r="D607" s="271"/>
      <c r="G607" s="569"/>
      <c r="H607" s="569"/>
      <c r="I607" s="569"/>
      <c r="K607" s="286"/>
    </row>
    <row r="608" spans="4:11" x14ac:dyDescent="0.25">
      <c r="D608" s="271"/>
      <c r="G608" s="569"/>
      <c r="H608" s="569"/>
      <c r="I608" s="569"/>
      <c r="K608" s="286"/>
    </row>
    <row r="609" spans="4:11" x14ac:dyDescent="0.25">
      <c r="D609" s="271"/>
      <c r="G609" s="569"/>
      <c r="H609" s="569"/>
      <c r="I609" s="569"/>
      <c r="K609" s="286"/>
    </row>
    <row r="610" spans="4:11" x14ac:dyDescent="0.25">
      <c r="D610" s="271"/>
      <c r="G610" s="569"/>
      <c r="H610" s="569"/>
      <c r="I610" s="569"/>
      <c r="K610" s="286"/>
    </row>
    <row r="611" spans="4:11" x14ac:dyDescent="0.25">
      <c r="D611" s="271"/>
      <c r="G611" s="569"/>
      <c r="H611" s="569"/>
      <c r="I611" s="569"/>
      <c r="K611" s="286"/>
    </row>
    <row r="612" spans="4:11" x14ac:dyDescent="0.25">
      <c r="D612" s="271"/>
      <c r="G612" s="569"/>
      <c r="H612" s="569"/>
      <c r="I612" s="569"/>
      <c r="K612" s="286"/>
    </row>
    <row r="613" spans="4:11" x14ac:dyDescent="0.25">
      <c r="D613" s="271"/>
      <c r="G613" s="569"/>
      <c r="H613" s="569"/>
      <c r="I613" s="569"/>
      <c r="K613" s="286"/>
    </row>
    <row r="614" spans="4:11" x14ac:dyDescent="0.25">
      <c r="D614" s="271"/>
      <c r="G614" s="569"/>
      <c r="H614" s="569"/>
      <c r="I614" s="569"/>
      <c r="K614" s="286"/>
    </row>
    <row r="615" spans="4:11" x14ac:dyDescent="0.25">
      <c r="D615" s="271"/>
      <c r="G615" s="569"/>
      <c r="H615" s="569"/>
      <c r="I615" s="569"/>
      <c r="K615" s="286"/>
    </row>
    <row r="616" spans="4:11" x14ac:dyDescent="0.25">
      <c r="D616" s="271"/>
      <c r="G616" s="569"/>
      <c r="H616" s="569"/>
      <c r="I616" s="569"/>
      <c r="K616" s="286"/>
    </row>
    <row r="617" spans="4:11" x14ac:dyDescent="0.25">
      <c r="D617" s="271"/>
      <c r="G617" s="569"/>
      <c r="H617" s="569"/>
      <c r="I617" s="569"/>
      <c r="K617" s="286"/>
    </row>
    <row r="618" spans="4:11" x14ac:dyDescent="0.25">
      <c r="D618" s="271"/>
      <c r="G618" s="569"/>
      <c r="H618" s="569"/>
      <c r="I618" s="569"/>
      <c r="K618" s="286"/>
    </row>
    <row r="619" spans="4:11" x14ac:dyDescent="0.25">
      <c r="D619" s="271"/>
      <c r="G619" s="569"/>
      <c r="H619" s="569"/>
      <c r="I619" s="569"/>
      <c r="K619" s="286"/>
    </row>
    <row r="620" spans="4:11" x14ac:dyDescent="0.25">
      <c r="D620" s="271"/>
      <c r="G620" s="569"/>
      <c r="H620" s="569"/>
      <c r="I620" s="569"/>
      <c r="K620" s="286"/>
    </row>
    <row r="621" spans="4:11" x14ac:dyDescent="0.25">
      <c r="D621" s="271"/>
      <c r="G621" s="569"/>
      <c r="H621" s="569"/>
      <c r="I621" s="569"/>
      <c r="K621" s="286"/>
    </row>
    <row r="622" spans="4:11" x14ac:dyDescent="0.25">
      <c r="D622" s="271"/>
      <c r="G622" s="569"/>
      <c r="H622" s="569"/>
      <c r="I622" s="569"/>
      <c r="K622" s="286"/>
    </row>
    <row r="623" spans="4:11" x14ac:dyDescent="0.25">
      <c r="D623" s="271"/>
      <c r="G623" s="569"/>
      <c r="H623" s="569"/>
      <c r="I623" s="569"/>
      <c r="K623" s="286"/>
    </row>
    <row r="624" spans="4:11" x14ac:dyDescent="0.25">
      <c r="D624" s="271"/>
      <c r="G624" s="569"/>
      <c r="H624" s="569"/>
      <c r="I624" s="569"/>
      <c r="K624" s="286"/>
    </row>
    <row r="625" spans="4:11" x14ac:dyDescent="0.25">
      <c r="D625" s="271"/>
      <c r="G625" s="569"/>
      <c r="H625" s="569"/>
      <c r="I625" s="569"/>
      <c r="K625" s="286"/>
    </row>
    <row r="626" spans="4:11" x14ac:dyDescent="0.25">
      <c r="D626" s="271"/>
      <c r="G626" s="569"/>
      <c r="H626" s="569"/>
      <c r="I626" s="569"/>
      <c r="K626" s="286"/>
    </row>
    <row r="627" spans="4:11" x14ac:dyDescent="0.25">
      <c r="D627" s="271"/>
      <c r="G627" s="569"/>
      <c r="H627" s="569"/>
      <c r="I627" s="569"/>
      <c r="K627" s="286"/>
    </row>
    <row r="628" spans="4:11" x14ac:dyDescent="0.25">
      <c r="D628" s="271"/>
      <c r="G628" s="569"/>
      <c r="H628" s="569"/>
      <c r="I628" s="569"/>
      <c r="K628" s="286"/>
    </row>
    <row r="629" spans="4:11" x14ac:dyDescent="0.25">
      <c r="D629" s="271"/>
      <c r="G629" s="569"/>
      <c r="H629" s="569"/>
      <c r="I629" s="569"/>
      <c r="K629" s="286"/>
    </row>
    <row r="630" spans="4:11" x14ac:dyDescent="0.25">
      <c r="D630" s="271"/>
      <c r="G630" s="569"/>
      <c r="H630" s="569"/>
      <c r="I630" s="569"/>
      <c r="K630" s="286"/>
    </row>
    <row r="631" spans="4:11" x14ac:dyDescent="0.25">
      <c r="D631" s="271"/>
      <c r="G631" s="569"/>
      <c r="H631" s="569"/>
      <c r="I631" s="569"/>
      <c r="K631" s="286"/>
    </row>
    <row r="632" spans="4:11" x14ac:dyDescent="0.25">
      <c r="D632" s="271"/>
      <c r="G632" s="569"/>
      <c r="H632" s="569"/>
      <c r="I632" s="569"/>
      <c r="K632" s="286"/>
    </row>
    <row r="633" spans="4:11" x14ac:dyDescent="0.25">
      <c r="D633" s="271"/>
      <c r="G633" s="569"/>
      <c r="H633" s="569"/>
      <c r="I633" s="569"/>
      <c r="K633" s="286"/>
    </row>
    <row r="634" spans="4:11" x14ac:dyDescent="0.25">
      <c r="D634" s="271"/>
      <c r="G634" s="569"/>
      <c r="H634" s="569"/>
      <c r="I634" s="569"/>
      <c r="K634" s="286"/>
    </row>
    <row r="635" spans="4:11" x14ac:dyDescent="0.25">
      <c r="D635" s="271"/>
      <c r="G635" s="569"/>
      <c r="H635" s="569"/>
      <c r="I635" s="569"/>
      <c r="K635" s="286"/>
    </row>
    <row r="636" spans="4:11" x14ac:dyDescent="0.25">
      <c r="D636" s="271"/>
      <c r="G636" s="569"/>
      <c r="H636" s="569"/>
      <c r="I636" s="569"/>
      <c r="K636" s="286"/>
    </row>
    <row r="637" spans="4:11" x14ac:dyDescent="0.25">
      <c r="D637" s="271"/>
      <c r="G637" s="569"/>
      <c r="H637" s="569"/>
      <c r="I637" s="569"/>
      <c r="K637" s="286"/>
    </row>
    <row r="638" spans="4:11" x14ac:dyDescent="0.25">
      <c r="D638" s="271"/>
      <c r="G638" s="569"/>
      <c r="H638" s="569"/>
      <c r="I638" s="569"/>
      <c r="K638" s="286"/>
    </row>
    <row r="639" spans="4:11" x14ac:dyDescent="0.25">
      <c r="D639" s="271"/>
      <c r="G639" s="569"/>
      <c r="H639" s="569"/>
      <c r="I639" s="569"/>
      <c r="K639" s="286"/>
    </row>
    <row r="640" spans="4:11" x14ac:dyDescent="0.25">
      <c r="D640" s="271"/>
      <c r="G640" s="569"/>
      <c r="H640" s="569"/>
      <c r="I640" s="569"/>
      <c r="K640" s="286"/>
    </row>
    <row r="641" spans="4:11" x14ac:dyDescent="0.25">
      <c r="D641" s="271"/>
      <c r="G641" s="569"/>
      <c r="H641" s="569"/>
      <c r="I641" s="569"/>
      <c r="K641" s="286"/>
    </row>
    <row r="642" spans="4:11" x14ac:dyDescent="0.25">
      <c r="D642" s="271"/>
      <c r="G642" s="569"/>
      <c r="H642" s="569"/>
      <c r="I642" s="569"/>
      <c r="K642" s="286"/>
    </row>
    <row r="643" spans="4:11" x14ac:dyDescent="0.25">
      <c r="D643" s="271"/>
      <c r="G643" s="569"/>
      <c r="H643" s="569"/>
      <c r="I643" s="569"/>
      <c r="K643" s="286"/>
    </row>
    <row r="644" spans="4:11" x14ac:dyDescent="0.25">
      <c r="D644" s="271"/>
      <c r="G644" s="569"/>
      <c r="H644" s="569"/>
      <c r="I644" s="569"/>
      <c r="K644" s="286"/>
    </row>
    <row r="645" spans="4:11" x14ac:dyDescent="0.25">
      <c r="D645" s="271"/>
      <c r="G645" s="569"/>
      <c r="H645" s="569"/>
      <c r="I645" s="569"/>
      <c r="K645" s="286"/>
    </row>
    <row r="646" spans="4:11" x14ac:dyDescent="0.25">
      <c r="D646" s="271"/>
      <c r="G646" s="569"/>
      <c r="H646" s="569"/>
      <c r="I646" s="569"/>
      <c r="K646" s="286"/>
    </row>
    <row r="647" spans="4:11" x14ac:dyDescent="0.25">
      <c r="D647" s="271"/>
      <c r="G647" s="569"/>
      <c r="H647" s="569"/>
      <c r="I647" s="569"/>
      <c r="K647" s="286"/>
    </row>
    <row r="648" spans="4:11" x14ac:dyDescent="0.25">
      <c r="D648" s="271"/>
      <c r="G648" s="569"/>
      <c r="H648" s="569"/>
      <c r="I648" s="569"/>
      <c r="K648" s="286"/>
    </row>
    <row r="649" spans="4:11" x14ac:dyDescent="0.25">
      <c r="D649" s="271"/>
      <c r="G649" s="569"/>
      <c r="H649" s="569"/>
      <c r="I649" s="569"/>
      <c r="K649" s="286"/>
    </row>
    <row r="650" spans="4:11" x14ac:dyDescent="0.25">
      <c r="D650" s="271"/>
      <c r="G650" s="569"/>
      <c r="H650" s="569"/>
      <c r="I650" s="569"/>
      <c r="K650" s="286"/>
    </row>
    <row r="651" spans="4:11" x14ac:dyDescent="0.25">
      <c r="D651" s="271"/>
      <c r="G651" s="569"/>
      <c r="H651" s="569"/>
      <c r="I651" s="569"/>
      <c r="K651" s="286"/>
    </row>
    <row r="652" spans="4:11" x14ac:dyDescent="0.25">
      <c r="D652" s="271"/>
      <c r="G652" s="569"/>
      <c r="H652" s="569"/>
      <c r="I652" s="569"/>
      <c r="K652" s="286"/>
    </row>
    <row r="653" spans="4:11" x14ac:dyDescent="0.25">
      <c r="D653" s="271"/>
      <c r="G653" s="569"/>
      <c r="H653" s="569"/>
      <c r="I653" s="569"/>
      <c r="K653" s="286"/>
    </row>
    <row r="654" spans="4:11" x14ac:dyDescent="0.25">
      <c r="D654" s="271"/>
      <c r="G654" s="569"/>
      <c r="H654" s="569"/>
      <c r="I654" s="569"/>
      <c r="K654" s="286"/>
    </row>
    <row r="655" spans="4:11" x14ac:dyDescent="0.25">
      <c r="D655" s="271"/>
      <c r="G655" s="569"/>
      <c r="H655" s="569"/>
      <c r="I655" s="569"/>
      <c r="K655" s="286"/>
    </row>
    <row r="656" spans="4:11" x14ac:dyDescent="0.25">
      <c r="D656" s="271"/>
      <c r="G656" s="569"/>
      <c r="H656" s="569"/>
      <c r="I656" s="569"/>
      <c r="K656" s="286"/>
    </row>
    <row r="657" spans="4:11" x14ac:dyDescent="0.25">
      <c r="D657" s="271"/>
      <c r="G657" s="569"/>
      <c r="H657" s="569"/>
      <c r="I657" s="569"/>
      <c r="K657" s="286"/>
    </row>
    <row r="658" spans="4:11" x14ac:dyDescent="0.25">
      <c r="D658" s="271"/>
      <c r="G658" s="569"/>
      <c r="H658" s="569"/>
      <c r="I658" s="569"/>
      <c r="K658" s="286"/>
    </row>
    <row r="659" spans="4:11" x14ac:dyDescent="0.25">
      <c r="D659" s="271"/>
      <c r="G659" s="569"/>
      <c r="H659" s="569"/>
      <c r="I659" s="569"/>
      <c r="K659" s="286"/>
    </row>
    <row r="660" spans="4:11" x14ac:dyDescent="0.25">
      <c r="D660" s="271"/>
      <c r="G660" s="569"/>
      <c r="H660" s="569"/>
      <c r="I660" s="569"/>
      <c r="K660" s="286"/>
    </row>
    <row r="661" spans="4:11" x14ac:dyDescent="0.25">
      <c r="D661" s="271"/>
      <c r="G661" s="569"/>
      <c r="H661" s="569"/>
      <c r="I661" s="569"/>
      <c r="K661" s="286"/>
    </row>
    <row r="662" spans="4:11" x14ac:dyDescent="0.25">
      <c r="D662" s="271"/>
      <c r="G662" s="569"/>
      <c r="H662" s="569"/>
      <c r="I662" s="569"/>
      <c r="K662" s="286"/>
    </row>
    <row r="663" spans="4:11" x14ac:dyDescent="0.25">
      <c r="D663" s="271"/>
      <c r="G663" s="569"/>
      <c r="H663" s="569"/>
      <c r="I663" s="569"/>
      <c r="K663" s="286"/>
    </row>
    <row r="664" spans="4:11" x14ac:dyDescent="0.25">
      <c r="D664" s="271"/>
      <c r="G664" s="569"/>
      <c r="H664" s="569"/>
      <c r="I664" s="569"/>
      <c r="K664" s="286"/>
    </row>
    <row r="665" spans="4:11" x14ac:dyDescent="0.25">
      <c r="D665" s="271"/>
      <c r="G665" s="569"/>
      <c r="H665" s="569"/>
      <c r="I665" s="569"/>
      <c r="K665" s="286"/>
    </row>
    <row r="666" spans="4:11" x14ac:dyDescent="0.25">
      <c r="D666" s="271"/>
      <c r="G666" s="569"/>
      <c r="H666" s="569"/>
      <c r="I666" s="569"/>
      <c r="K666" s="286"/>
    </row>
    <row r="667" spans="4:11" x14ac:dyDescent="0.25">
      <c r="D667" s="271"/>
      <c r="G667" s="569"/>
      <c r="H667" s="569"/>
      <c r="I667" s="569"/>
      <c r="K667" s="286"/>
    </row>
    <row r="668" spans="4:11" x14ac:dyDescent="0.25">
      <c r="D668" s="271"/>
      <c r="G668" s="569"/>
      <c r="H668" s="569"/>
      <c r="I668" s="569"/>
      <c r="K668" s="286"/>
    </row>
    <row r="669" spans="4:11" x14ac:dyDescent="0.25">
      <c r="D669" s="271"/>
      <c r="G669" s="569"/>
      <c r="H669" s="569"/>
      <c r="I669" s="569"/>
      <c r="K669" s="286"/>
    </row>
    <row r="670" spans="4:11" x14ac:dyDescent="0.25">
      <c r="D670" s="271"/>
      <c r="G670" s="569"/>
      <c r="H670" s="569"/>
      <c r="I670" s="569"/>
      <c r="K670" s="286"/>
    </row>
    <row r="671" spans="4:11" x14ac:dyDescent="0.25">
      <c r="D671" s="271"/>
      <c r="G671" s="569"/>
      <c r="H671" s="569"/>
      <c r="I671" s="569"/>
      <c r="K671" s="286"/>
    </row>
    <row r="672" spans="4:11" x14ac:dyDescent="0.25">
      <c r="D672" s="271"/>
      <c r="G672" s="569"/>
      <c r="H672" s="569"/>
      <c r="I672" s="569"/>
      <c r="K672" s="286"/>
    </row>
    <row r="673" spans="4:11" x14ac:dyDescent="0.25">
      <c r="D673" s="271"/>
      <c r="G673" s="569"/>
      <c r="H673" s="569"/>
      <c r="I673" s="569"/>
      <c r="K673" s="286"/>
    </row>
    <row r="674" spans="4:11" x14ac:dyDescent="0.25">
      <c r="D674" s="271"/>
      <c r="G674" s="569"/>
      <c r="H674" s="569"/>
      <c r="I674" s="569"/>
      <c r="K674" s="286"/>
    </row>
    <row r="675" spans="4:11" x14ac:dyDescent="0.25">
      <c r="D675" s="271"/>
      <c r="G675" s="569"/>
      <c r="H675" s="569"/>
      <c r="I675" s="569"/>
      <c r="K675" s="286"/>
    </row>
    <row r="676" spans="4:11" x14ac:dyDescent="0.25">
      <c r="D676" s="271"/>
      <c r="G676" s="569"/>
      <c r="H676" s="569"/>
      <c r="I676" s="569"/>
      <c r="K676" s="286"/>
    </row>
    <row r="677" spans="4:11" x14ac:dyDescent="0.25">
      <c r="D677" s="271"/>
      <c r="G677" s="569"/>
      <c r="H677" s="569"/>
      <c r="I677" s="569"/>
      <c r="K677" s="286"/>
    </row>
    <row r="678" spans="4:11" x14ac:dyDescent="0.25">
      <c r="D678" s="271"/>
      <c r="G678" s="569"/>
      <c r="H678" s="569"/>
      <c r="I678" s="569"/>
      <c r="K678" s="286"/>
    </row>
    <row r="679" spans="4:11" x14ac:dyDescent="0.25">
      <c r="D679" s="271"/>
      <c r="G679" s="569"/>
      <c r="H679" s="569"/>
      <c r="I679" s="569"/>
      <c r="K679" s="286"/>
    </row>
    <row r="680" spans="4:11" x14ac:dyDescent="0.25">
      <c r="D680" s="271"/>
      <c r="G680" s="569"/>
      <c r="H680" s="569"/>
      <c r="I680" s="569"/>
      <c r="K680" s="286"/>
    </row>
    <row r="681" spans="4:11" x14ac:dyDescent="0.25">
      <c r="D681" s="271"/>
      <c r="G681" s="569"/>
      <c r="H681" s="569"/>
      <c r="I681" s="569"/>
      <c r="K681" s="286"/>
    </row>
    <row r="682" spans="4:11" x14ac:dyDescent="0.25">
      <c r="D682" s="271"/>
      <c r="G682" s="569"/>
      <c r="H682" s="569"/>
      <c r="I682" s="569"/>
      <c r="K682" s="286"/>
    </row>
    <row r="683" spans="4:11" x14ac:dyDescent="0.25">
      <c r="D683" s="271"/>
      <c r="G683" s="569"/>
      <c r="H683" s="569"/>
      <c r="I683" s="569"/>
      <c r="K683" s="286"/>
    </row>
    <row r="684" spans="4:11" x14ac:dyDescent="0.25">
      <c r="D684" s="271"/>
      <c r="G684" s="569"/>
      <c r="H684" s="569"/>
      <c r="I684" s="569"/>
      <c r="K684" s="286"/>
    </row>
    <row r="685" spans="4:11" x14ac:dyDescent="0.25">
      <c r="D685" s="271"/>
      <c r="G685" s="569"/>
      <c r="H685" s="569"/>
      <c r="I685" s="569"/>
      <c r="K685" s="286"/>
    </row>
    <row r="686" spans="4:11" x14ac:dyDescent="0.25">
      <c r="D686" s="271"/>
      <c r="G686" s="569"/>
      <c r="H686" s="569"/>
      <c r="I686" s="569"/>
      <c r="K686" s="286"/>
    </row>
    <row r="687" spans="4:11" x14ac:dyDescent="0.25">
      <c r="D687" s="271"/>
      <c r="G687" s="569"/>
      <c r="H687" s="569"/>
      <c r="I687" s="569"/>
      <c r="K687" s="286"/>
    </row>
    <row r="688" spans="4:11" x14ac:dyDescent="0.25">
      <c r="D688" s="271"/>
      <c r="G688" s="569"/>
      <c r="H688" s="569"/>
      <c r="I688" s="569"/>
      <c r="K688" s="286"/>
    </row>
    <row r="689" spans="4:11" x14ac:dyDescent="0.25">
      <c r="D689" s="271"/>
      <c r="G689" s="569"/>
      <c r="H689" s="569"/>
      <c r="I689" s="569"/>
      <c r="K689" s="286"/>
    </row>
    <row r="690" spans="4:11" x14ac:dyDescent="0.25">
      <c r="D690" s="271"/>
      <c r="G690" s="569"/>
      <c r="H690" s="569"/>
      <c r="I690" s="569"/>
      <c r="K690" s="286"/>
    </row>
    <row r="691" spans="4:11" x14ac:dyDescent="0.25">
      <c r="D691" s="271"/>
      <c r="G691" s="569"/>
      <c r="H691" s="569"/>
      <c r="I691" s="569"/>
      <c r="K691" s="286"/>
    </row>
    <row r="692" spans="4:11" x14ac:dyDescent="0.25">
      <c r="D692" s="271"/>
      <c r="G692" s="569"/>
      <c r="H692" s="569"/>
      <c r="I692" s="569"/>
      <c r="K692" s="286"/>
    </row>
    <row r="693" spans="4:11" x14ac:dyDescent="0.25">
      <c r="D693" s="271"/>
      <c r="G693" s="569"/>
      <c r="H693" s="569"/>
      <c r="I693" s="569"/>
      <c r="K693" s="286"/>
    </row>
    <row r="694" spans="4:11" x14ac:dyDescent="0.25">
      <c r="D694" s="271"/>
      <c r="G694" s="569"/>
      <c r="H694" s="569"/>
      <c r="I694" s="569"/>
      <c r="K694" s="286"/>
    </row>
    <row r="695" spans="4:11" x14ac:dyDescent="0.25">
      <c r="D695" s="271"/>
      <c r="G695" s="569"/>
      <c r="H695" s="569"/>
      <c r="I695" s="569"/>
      <c r="K695" s="286"/>
    </row>
    <row r="696" spans="4:11" x14ac:dyDescent="0.25">
      <c r="D696" s="271"/>
      <c r="G696" s="569"/>
      <c r="H696" s="569"/>
      <c r="I696" s="569"/>
      <c r="K696" s="286"/>
    </row>
    <row r="697" spans="4:11" x14ac:dyDescent="0.25">
      <c r="D697" s="271"/>
      <c r="G697" s="569"/>
      <c r="H697" s="569"/>
      <c r="I697" s="569"/>
      <c r="K697" s="286"/>
    </row>
    <row r="698" spans="4:11" x14ac:dyDescent="0.25">
      <c r="D698" s="271"/>
      <c r="G698" s="569"/>
      <c r="H698" s="569"/>
      <c r="I698" s="569"/>
      <c r="K698" s="286"/>
    </row>
    <row r="699" spans="4:11" x14ac:dyDescent="0.25">
      <c r="D699" s="271"/>
      <c r="G699" s="569"/>
      <c r="H699" s="569"/>
      <c r="I699" s="569"/>
      <c r="K699" s="286"/>
    </row>
    <row r="700" spans="4:11" x14ac:dyDescent="0.25">
      <c r="D700" s="271"/>
      <c r="G700" s="569"/>
      <c r="H700" s="569"/>
      <c r="I700" s="569"/>
      <c r="K700" s="286"/>
    </row>
    <row r="701" spans="4:11" x14ac:dyDescent="0.25">
      <c r="D701" s="271"/>
      <c r="G701" s="569"/>
      <c r="H701" s="569"/>
      <c r="I701" s="569"/>
      <c r="K701" s="286"/>
    </row>
    <row r="702" spans="4:11" x14ac:dyDescent="0.25">
      <c r="D702" s="271"/>
      <c r="G702" s="569"/>
      <c r="H702" s="569"/>
      <c r="I702" s="569"/>
      <c r="K702" s="286"/>
    </row>
    <row r="703" spans="4:11" x14ac:dyDescent="0.25">
      <c r="D703" s="271"/>
      <c r="G703" s="569"/>
      <c r="H703" s="569"/>
      <c r="I703" s="569"/>
      <c r="K703" s="286"/>
    </row>
    <row r="704" spans="4:11" x14ac:dyDescent="0.25">
      <c r="D704" s="271"/>
      <c r="G704" s="569"/>
      <c r="H704" s="569"/>
      <c r="I704" s="569"/>
      <c r="K704" s="286"/>
    </row>
    <row r="705" spans="4:11" x14ac:dyDescent="0.25">
      <c r="D705" s="271"/>
      <c r="G705" s="569"/>
      <c r="H705" s="569"/>
      <c r="I705" s="569"/>
      <c r="K705" s="286"/>
    </row>
    <row r="706" spans="4:11" x14ac:dyDescent="0.25">
      <c r="D706" s="271"/>
      <c r="G706" s="569"/>
      <c r="H706" s="569"/>
      <c r="I706" s="569"/>
      <c r="K706" s="286"/>
    </row>
    <row r="707" spans="4:11" x14ac:dyDescent="0.25">
      <c r="D707" s="271"/>
      <c r="G707" s="569"/>
      <c r="H707" s="569"/>
      <c r="I707" s="569"/>
      <c r="K707" s="286"/>
    </row>
    <row r="708" spans="4:11" x14ac:dyDescent="0.25">
      <c r="D708" s="271"/>
      <c r="G708" s="569"/>
      <c r="H708" s="569"/>
      <c r="I708" s="569"/>
      <c r="K708" s="286"/>
    </row>
    <row r="709" spans="4:11" x14ac:dyDescent="0.25">
      <c r="D709" s="271"/>
      <c r="G709" s="569"/>
      <c r="H709" s="569"/>
      <c r="I709" s="569"/>
      <c r="K709" s="286"/>
    </row>
    <row r="710" spans="4:11" x14ac:dyDescent="0.25">
      <c r="D710" s="271"/>
      <c r="G710" s="569"/>
      <c r="H710" s="569"/>
      <c r="I710" s="569"/>
      <c r="K710" s="286"/>
    </row>
    <row r="711" spans="4:11" x14ac:dyDescent="0.25">
      <c r="D711" s="271"/>
      <c r="G711" s="569"/>
      <c r="H711" s="569"/>
      <c r="I711" s="569"/>
      <c r="K711" s="286"/>
    </row>
    <row r="712" spans="4:11" x14ac:dyDescent="0.25">
      <c r="D712" s="271"/>
      <c r="G712" s="569"/>
      <c r="H712" s="569"/>
      <c r="I712" s="569"/>
      <c r="K712" s="286"/>
    </row>
    <row r="713" spans="4:11" x14ac:dyDescent="0.25">
      <c r="D713" s="271"/>
      <c r="G713" s="569"/>
      <c r="H713" s="569"/>
      <c r="I713" s="569"/>
      <c r="K713" s="286"/>
    </row>
    <row r="714" spans="4:11" x14ac:dyDescent="0.25">
      <c r="D714" s="271"/>
      <c r="G714" s="569"/>
      <c r="H714" s="569"/>
      <c r="I714" s="569"/>
      <c r="K714" s="286"/>
    </row>
    <row r="715" spans="4:11" x14ac:dyDescent="0.25">
      <c r="D715" s="271"/>
      <c r="G715" s="569"/>
      <c r="H715" s="569"/>
      <c r="I715" s="569"/>
      <c r="K715" s="286"/>
    </row>
    <row r="716" spans="4:11" x14ac:dyDescent="0.25">
      <c r="D716" s="271"/>
      <c r="G716" s="569"/>
      <c r="H716" s="569"/>
      <c r="I716" s="569"/>
      <c r="K716" s="286"/>
    </row>
    <row r="717" spans="4:11" x14ac:dyDescent="0.25">
      <c r="D717" s="271"/>
      <c r="G717" s="569"/>
      <c r="H717" s="569"/>
      <c r="I717" s="569"/>
      <c r="K717" s="286"/>
    </row>
    <row r="718" spans="4:11" x14ac:dyDescent="0.25">
      <c r="D718" s="271"/>
      <c r="G718" s="569"/>
      <c r="H718" s="569"/>
      <c r="I718" s="569"/>
      <c r="K718" s="286"/>
    </row>
    <row r="719" spans="4:11" x14ac:dyDescent="0.25">
      <c r="D719" s="271"/>
      <c r="G719" s="569"/>
      <c r="H719" s="569"/>
      <c r="I719" s="569"/>
      <c r="K719" s="286"/>
    </row>
    <row r="720" spans="4:11" x14ac:dyDescent="0.25">
      <c r="D720" s="271"/>
      <c r="G720" s="569"/>
      <c r="H720" s="569"/>
      <c r="I720" s="569"/>
      <c r="K720" s="286"/>
    </row>
    <row r="721" spans="4:11" x14ac:dyDescent="0.25">
      <c r="D721" s="271"/>
      <c r="G721" s="569"/>
      <c r="H721" s="569"/>
      <c r="I721" s="569"/>
      <c r="K721" s="286"/>
    </row>
    <row r="722" spans="4:11" x14ac:dyDescent="0.25">
      <c r="D722" s="271"/>
      <c r="G722" s="569"/>
      <c r="H722" s="569"/>
      <c r="I722" s="569"/>
      <c r="K722" s="286"/>
    </row>
    <row r="723" spans="4:11" x14ac:dyDescent="0.25">
      <c r="D723" s="271"/>
      <c r="G723" s="569"/>
      <c r="H723" s="569"/>
      <c r="I723" s="569"/>
      <c r="K723" s="286"/>
    </row>
    <row r="724" spans="4:11" x14ac:dyDescent="0.25">
      <c r="D724" s="271"/>
      <c r="G724" s="569"/>
      <c r="H724" s="569"/>
      <c r="I724" s="569"/>
      <c r="K724" s="286"/>
    </row>
    <row r="725" spans="4:11" x14ac:dyDescent="0.25">
      <c r="D725" s="271"/>
      <c r="G725" s="569"/>
      <c r="H725" s="569"/>
      <c r="I725" s="569"/>
      <c r="K725" s="286"/>
    </row>
    <row r="726" spans="4:11" x14ac:dyDescent="0.25">
      <c r="D726" s="271"/>
      <c r="G726" s="569"/>
      <c r="H726" s="569"/>
      <c r="I726" s="569"/>
      <c r="K726" s="286"/>
    </row>
    <row r="727" spans="4:11" x14ac:dyDescent="0.25">
      <c r="D727" s="271"/>
      <c r="G727" s="569"/>
      <c r="H727" s="569"/>
      <c r="I727" s="569"/>
      <c r="K727" s="286"/>
    </row>
    <row r="728" spans="4:11" x14ac:dyDescent="0.25">
      <c r="D728" s="271"/>
      <c r="G728" s="569"/>
      <c r="H728" s="569"/>
      <c r="I728" s="569"/>
      <c r="K728" s="286"/>
    </row>
    <row r="729" spans="4:11" x14ac:dyDescent="0.25">
      <c r="D729" s="271"/>
      <c r="G729" s="569"/>
      <c r="H729" s="569"/>
      <c r="I729" s="569"/>
      <c r="K729" s="286"/>
    </row>
    <row r="730" spans="4:11" x14ac:dyDescent="0.25">
      <c r="D730" s="271"/>
      <c r="G730" s="569"/>
      <c r="H730" s="569"/>
      <c r="I730" s="569"/>
      <c r="K730" s="286"/>
    </row>
    <row r="731" spans="4:11" x14ac:dyDescent="0.25">
      <c r="D731" s="271"/>
      <c r="G731" s="569"/>
      <c r="H731" s="569"/>
      <c r="I731" s="569"/>
      <c r="K731" s="286"/>
    </row>
    <row r="732" spans="4:11" x14ac:dyDescent="0.25">
      <c r="D732" s="271"/>
      <c r="G732" s="569"/>
      <c r="H732" s="569"/>
      <c r="I732" s="569"/>
      <c r="K732" s="286"/>
    </row>
    <row r="733" spans="4:11" x14ac:dyDescent="0.25">
      <c r="D733" s="271"/>
      <c r="G733" s="569"/>
      <c r="H733" s="569"/>
      <c r="I733" s="569"/>
      <c r="K733" s="286"/>
    </row>
    <row r="734" spans="4:11" x14ac:dyDescent="0.25">
      <c r="D734" s="271"/>
      <c r="G734" s="569"/>
      <c r="H734" s="569"/>
      <c r="I734" s="569"/>
      <c r="K734" s="286"/>
    </row>
    <row r="735" spans="4:11" x14ac:dyDescent="0.25">
      <c r="D735" s="271"/>
      <c r="G735" s="569"/>
      <c r="H735" s="569"/>
      <c r="I735" s="569"/>
      <c r="K735" s="286"/>
    </row>
    <row r="736" spans="4:11" x14ac:dyDescent="0.25">
      <c r="D736" s="271"/>
      <c r="G736" s="569"/>
      <c r="H736" s="569"/>
      <c r="I736" s="569"/>
      <c r="K736" s="286"/>
    </row>
    <row r="737" spans="4:11" x14ac:dyDescent="0.25">
      <c r="D737" s="271"/>
      <c r="G737" s="569"/>
      <c r="H737" s="569"/>
      <c r="I737" s="569"/>
      <c r="K737" s="286"/>
    </row>
    <row r="738" spans="4:11" x14ac:dyDescent="0.25">
      <c r="D738" s="271"/>
      <c r="G738" s="569"/>
      <c r="H738" s="569"/>
      <c r="I738" s="569"/>
      <c r="K738" s="286"/>
    </row>
    <row r="739" spans="4:11" x14ac:dyDescent="0.25">
      <c r="D739" s="271"/>
      <c r="G739" s="569"/>
      <c r="H739" s="569"/>
      <c r="I739" s="569"/>
      <c r="K739" s="286"/>
    </row>
    <row r="740" spans="4:11" x14ac:dyDescent="0.25">
      <c r="D740" s="271"/>
      <c r="G740" s="569"/>
      <c r="H740" s="569"/>
      <c r="I740" s="569"/>
      <c r="K740" s="286"/>
    </row>
    <row r="741" spans="4:11" x14ac:dyDescent="0.25">
      <c r="D741" s="271"/>
      <c r="G741" s="569"/>
      <c r="H741" s="569"/>
      <c r="I741" s="569"/>
      <c r="K741" s="286"/>
    </row>
    <row r="742" spans="4:11" x14ac:dyDescent="0.25">
      <c r="D742" s="271"/>
      <c r="G742" s="569"/>
      <c r="H742" s="569"/>
      <c r="I742" s="569"/>
      <c r="K742" s="286"/>
    </row>
    <row r="743" spans="4:11" x14ac:dyDescent="0.25">
      <c r="D743" s="271"/>
      <c r="G743" s="569"/>
      <c r="H743" s="569"/>
      <c r="I743" s="569"/>
      <c r="K743" s="286"/>
    </row>
    <row r="744" spans="4:11" x14ac:dyDescent="0.25">
      <c r="D744" s="271"/>
      <c r="G744" s="569"/>
      <c r="H744" s="569"/>
      <c r="I744" s="569"/>
      <c r="K744" s="286"/>
    </row>
    <row r="745" spans="4:11" x14ac:dyDescent="0.25">
      <c r="D745" s="271"/>
      <c r="G745" s="569"/>
      <c r="H745" s="569"/>
      <c r="I745" s="569"/>
      <c r="K745" s="286"/>
    </row>
    <row r="746" spans="4:11" x14ac:dyDescent="0.25">
      <c r="D746" s="271"/>
      <c r="G746" s="569"/>
      <c r="H746" s="569"/>
      <c r="I746" s="569"/>
      <c r="K746" s="286"/>
    </row>
    <row r="747" spans="4:11" x14ac:dyDescent="0.25">
      <c r="D747" s="271"/>
      <c r="G747" s="569"/>
      <c r="H747" s="569"/>
      <c r="I747" s="569"/>
      <c r="K747" s="286"/>
    </row>
    <row r="748" spans="4:11" x14ac:dyDescent="0.25">
      <c r="D748" s="271"/>
      <c r="G748" s="569"/>
      <c r="H748" s="569"/>
      <c r="I748" s="569"/>
      <c r="K748" s="286"/>
    </row>
    <row r="749" spans="4:11" x14ac:dyDescent="0.25">
      <c r="D749" s="271"/>
      <c r="G749" s="569"/>
      <c r="H749" s="569"/>
      <c r="I749" s="569"/>
      <c r="K749" s="286"/>
    </row>
    <row r="750" spans="4:11" x14ac:dyDescent="0.25">
      <c r="D750" s="271"/>
      <c r="G750" s="569"/>
      <c r="H750" s="569"/>
      <c r="I750" s="569"/>
      <c r="K750" s="286"/>
    </row>
    <row r="751" spans="4:11" x14ac:dyDescent="0.25">
      <c r="D751" s="271"/>
      <c r="G751" s="569"/>
      <c r="H751" s="569"/>
      <c r="I751" s="569"/>
      <c r="K751" s="286"/>
    </row>
    <row r="752" spans="4:11" x14ac:dyDescent="0.25">
      <c r="D752" s="271"/>
      <c r="G752" s="569"/>
      <c r="H752" s="569"/>
      <c r="I752" s="569"/>
      <c r="K752" s="286"/>
    </row>
    <row r="753" spans="4:11" x14ac:dyDescent="0.25">
      <c r="D753" s="271"/>
      <c r="G753" s="569"/>
      <c r="H753" s="569"/>
      <c r="I753" s="569"/>
      <c r="K753" s="286"/>
    </row>
    <row r="754" spans="4:11" x14ac:dyDescent="0.25">
      <c r="D754" s="271"/>
      <c r="G754" s="569"/>
      <c r="H754" s="569"/>
      <c r="I754" s="569"/>
      <c r="K754" s="286"/>
    </row>
    <row r="755" spans="4:11" x14ac:dyDescent="0.25">
      <c r="D755" s="271"/>
      <c r="G755" s="569"/>
      <c r="H755" s="569"/>
      <c r="I755" s="569"/>
      <c r="K755" s="286"/>
    </row>
    <row r="756" spans="4:11" x14ac:dyDescent="0.25">
      <c r="D756" s="271"/>
      <c r="G756" s="569"/>
      <c r="H756" s="569"/>
      <c r="I756" s="569"/>
      <c r="K756" s="286"/>
    </row>
    <row r="757" spans="4:11" x14ac:dyDescent="0.25">
      <c r="D757" s="271"/>
      <c r="G757" s="569"/>
      <c r="H757" s="569"/>
      <c r="I757" s="569"/>
      <c r="K757" s="286"/>
    </row>
    <row r="758" spans="4:11" x14ac:dyDescent="0.25">
      <c r="D758" s="271"/>
      <c r="G758" s="569"/>
      <c r="H758" s="569"/>
      <c r="I758" s="569"/>
      <c r="K758" s="286"/>
    </row>
    <row r="759" spans="4:11" x14ac:dyDescent="0.25">
      <c r="D759" s="271"/>
      <c r="G759" s="569"/>
      <c r="H759" s="569"/>
      <c r="I759" s="569"/>
      <c r="K759" s="286"/>
    </row>
    <row r="760" spans="4:11" x14ac:dyDescent="0.25">
      <c r="D760" s="271"/>
      <c r="G760" s="569"/>
      <c r="H760" s="569"/>
      <c r="I760" s="569"/>
      <c r="K760" s="286"/>
    </row>
    <row r="761" spans="4:11" x14ac:dyDescent="0.25">
      <c r="D761" s="271"/>
      <c r="G761" s="569"/>
      <c r="H761" s="569"/>
      <c r="I761" s="569"/>
      <c r="K761" s="286"/>
    </row>
    <row r="762" spans="4:11" x14ac:dyDescent="0.25">
      <c r="D762" s="271"/>
      <c r="G762" s="569"/>
      <c r="H762" s="569"/>
      <c r="I762" s="569"/>
      <c r="K762" s="286"/>
    </row>
    <row r="763" spans="4:11" x14ac:dyDescent="0.25">
      <c r="D763" s="271"/>
      <c r="G763" s="569"/>
      <c r="H763" s="569"/>
      <c r="I763" s="569"/>
      <c r="K763" s="286"/>
    </row>
    <row r="764" spans="4:11" x14ac:dyDescent="0.25">
      <c r="D764" s="271"/>
      <c r="G764" s="569"/>
      <c r="H764" s="569"/>
      <c r="I764" s="569"/>
      <c r="K764" s="286"/>
    </row>
    <row r="765" spans="4:11" x14ac:dyDescent="0.25">
      <c r="D765" s="271"/>
      <c r="G765" s="569"/>
      <c r="H765" s="569"/>
      <c r="I765" s="569"/>
      <c r="K765" s="286"/>
    </row>
    <row r="766" spans="4:11" x14ac:dyDescent="0.25">
      <c r="D766" s="271"/>
      <c r="G766" s="569"/>
      <c r="H766" s="569"/>
      <c r="I766" s="569"/>
      <c r="K766" s="286"/>
    </row>
    <row r="767" spans="4:11" x14ac:dyDescent="0.25">
      <c r="D767" s="271"/>
      <c r="G767" s="569"/>
      <c r="H767" s="569"/>
      <c r="I767" s="569"/>
      <c r="K767" s="286"/>
    </row>
    <row r="768" spans="4:11" x14ac:dyDescent="0.25">
      <c r="D768" s="271"/>
      <c r="G768" s="569"/>
      <c r="H768" s="569"/>
      <c r="I768" s="569"/>
      <c r="K768" s="286"/>
    </row>
    <row r="769" spans="4:11" x14ac:dyDescent="0.25">
      <c r="D769" s="271"/>
      <c r="G769" s="569"/>
      <c r="H769" s="569"/>
      <c r="I769" s="569"/>
      <c r="K769" s="286"/>
    </row>
    <row r="770" spans="4:11" x14ac:dyDescent="0.25">
      <c r="D770" s="271"/>
      <c r="G770" s="569"/>
      <c r="H770" s="569"/>
      <c r="I770" s="569"/>
      <c r="K770" s="286"/>
    </row>
    <row r="771" spans="4:11" x14ac:dyDescent="0.25">
      <c r="D771" s="271"/>
      <c r="G771" s="569"/>
      <c r="H771" s="569"/>
      <c r="I771" s="569"/>
      <c r="K771" s="286"/>
    </row>
    <row r="772" spans="4:11" x14ac:dyDescent="0.25">
      <c r="D772" s="271"/>
      <c r="G772" s="569"/>
      <c r="H772" s="569"/>
      <c r="I772" s="569"/>
      <c r="K772" s="286"/>
    </row>
    <row r="773" spans="4:11" x14ac:dyDescent="0.25">
      <c r="D773" s="271"/>
      <c r="G773" s="569"/>
      <c r="H773" s="569"/>
      <c r="I773" s="569"/>
      <c r="K773" s="286"/>
    </row>
    <row r="774" spans="4:11" x14ac:dyDescent="0.25">
      <c r="D774" s="271"/>
      <c r="G774" s="569"/>
      <c r="H774" s="569"/>
      <c r="I774" s="569"/>
      <c r="K774" s="286"/>
    </row>
    <row r="775" spans="4:11" x14ac:dyDescent="0.25">
      <c r="D775" s="271"/>
      <c r="G775" s="569"/>
      <c r="H775" s="569"/>
      <c r="I775" s="569"/>
      <c r="K775" s="286"/>
    </row>
    <row r="776" spans="4:11" x14ac:dyDescent="0.25">
      <c r="D776" s="271"/>
      <c r="G776" s="569"/>
      <c r="H776" s="569"/>
      <c r="I776" s="569"/>
      <c r="K776" s="286"/>
    </row>
    <row r="777" spans="4:11" x14ac:dyDescent="0.25">
      <c r="D777" s="271"/>
      <c r="G777" s="569"/>
      <c r="H777" s="569"/>
      <c r="I777" s="569"/>
      <c r="K777" s="286"/>
    </row>
    <row r="778" spans="4:11" x14ac:dyDescent="0.25">
      <c r="D778" s="271"/>
      <c r="G778" s="569"/>
      <c r="H778" s="569"/>
      <c r="I778" s="569"/>
      <c r="K778" s="286"/>
    </row>
    <row r="779" spans="4:11" x14ac:dyDescent="0.25">
      <c r="D779" s="271"/>
      <c r="G779" s="569"/>
      <c r="H779" s="569"/>
      <c r="I779" s="569"/>
      <c r="K779" s="286"/>
    </row>
    <row r="780" spans="4:11" x14ac:dyDescent="0.25">
      <c r="D780" s="271"/>
      <c r="G780" s="569"/>
      <c r="H780" s="569"/>
      <c r="I780" s="569"/>
      <c r="K780" s="286"/>
    </row>
    <row r="781" spans="4:11" x14ac:dyDescent="0.25">
      <c r="D781" s="271"/>
      <c r="G781" s="569"/>
      <c r="H781" s="569"/>
      <c r="I781" s="569"/>
      <c r="K781" s="286"/>
    </row>
    <row r="782" spans="4:11" x14ac:dyDescent="0.25">
      <c r="D782" s="271"/>
      <c r="G782" s="569"/>
      <c r="H782" s="569"/>
      <c r="I782" s="569"/>
      <c r="K782" s="286"/>
    </row>
    <row r="783" spans="4:11" x14ac:dyDescent="0.25">
      <c r="D783" s="271"/>
      <c r="G783" s="569"/>
      <c r="H783" s="569"/>
      <c r="I783" s="569"/>
      <c r="K783" s="286"/>
    </row>
    <row r="784" spans="4:11" x14ac:dyDescent="0.25">
      <c r="D784" s="271"/>
      <c r="G784" s="569"/>
      <c r="H784" s="569"/>
      <c r="I784" s="569"/>
      <c r="K784" s="286"/>
    </row>
    <row r="785" spans="4:11" x14ac:dyDescent="0.25">
      <c r="D785" s="271"/>
      <c r="G785" s="569"/>
      <c r="H785" s="569"/>
      <c r="I785" s="569"/>
      <c r="K785" s="286"/>
    </row>
    <row r="786" spans="4:11" x14ac:dyDescent="0.25">
      <c r="D786" s="271"/>
      <c r="G786" s="569"/>
      <c r="H786" s="569"/>
      <c r="I786" s="569"/>
      <c r="K786" s="286"/>
    </row>
    <row r="787" spans="4:11" x14ac:dyDescent="0.25">
      <c r="D787" s="271"/>
      <c r="G787" s="569"/>
      <c r="H787" s="569"/>
      <c r="I787" s="569"/>
      <c r="K787" s="286"/>
    </row>
    <row r="788" spans="4:11" x14ac:dyDescent="0.25">
      <c r="D788" s="271"/>
      <c r="G788" s="569"/>
      <c r="H788" s="569"/>
      <c r="I788" s="569"/>
      <c r="K788" s="286"/>
    </row>
    <row r="789" spans="4:11" x14ac:dyDescent="0.25">
      <c r="D789" s="271"/>
      <c r="G789" s="569"/>
      <c r="H789" s="569"/>
      <c r="I789" s="569"/>
      <c r="K789" s="286"/>
    </row>
    <row r="790" spans="4:11" x14ac:dyDescent="0.25">
      <c r="D790" s="271"/>
      <c r="G790" s="569"/>
      <c r="H790" s="569"/>
      <c r="I790" s="569"/>
      <c r="K790" s="286"/>
    </row>
    <row r="791" spans="4:11" x14ac:dyDescent="0.25">
      <c r="D791" s="271"/>
      <c r="G791" s="569"/>
      <c r="H791" s="569"/>
      <c r="I791" s="569"/>
      <c r="K791" s="286"/>
    </row>
    <row r="792" spans="4:11" x14ac:dyDescent="0.25">
      <c r="D792" s="271"/>
      <c r="G792" s="569"/>
      <c r="H792" s="569"/>
      <c r="I792" s="569"/>
      <c r="K792" s="286"/>
    </row>
    <row r="793" spans="4:11" x14ac:dyDescent="0.25">
      <c r="D793" s="271"/>
      <c r="G793" s="569"/>
      <c r="H793" s="569"/>
      <c r="I793" s="569"/>
      <c r="K793" s="286"/>
    </row>
    <row r="794" spans="4:11" x14ac:dyDescent="0.25">
      <c r="D794" s="271"/>
      <c r="G794" s="569"/>
      <c r="H794" s="569"/>
      <c r="I794" s="569"/>
      <c r="K794" s="286"/>
    </row>
    <row r="795" spans="4:11" x14ac:dyDescent="0.25">
      <c r="D795" s="271"/>
      <c r="G795" s="569"/>
      <c r="H795" s="569"/>
      <c r="I795" s="569"/>
      <c r="K795" s="286"/>
    </row>
    <row r="796" spans="4:11" x14ac:dyDescent="0.25">
      <c r="D796" s="271"/>
      <c r="G796" s="569"/>
      <c r="H796" s="569"/>
      <c r="I796" s="569"/>
      <c r="K796" s="286"/>
    </row>
    <row r="797" spans="4:11" x14ac:dyDescent="0.25">
      <c r="D797" s="271"/>
      <c r="G797" s="569"/>
      <c r="H797" s="569"/>
      <c r="I797" s="569"/>
      <c r="K797" s="286"/>
    </row>
    <row r="798" spans="4:11" x14ac:dyDescent="0.25">
      <c r="D798" s="271"/>
      <c r="G798" s="569"/>
      <c r="H798" s="569"/>
      <c r="I798" s="569"/>
      <c r="K798" s="286"/>
    </row>
    <row r="799" spans="4:11" x14ac:dyDescent="0.25">
      <c r="D799" s="271"/>
      <c r="G799" s="569"/>
      <c r="H799" s="569"/>
      <c r="I799" s="569"/>
      <c r="K799" s="286"/>
    </row>
    <row r="800" spans="4:11" x14ac:dyDescent="0.25">
      <c r="D800" s="271"/>
      <c r="G800" s="569"/>
      <c r="H800" s="569"/>
      <c r="I800" s="569"/>
      <c r="K800" s="286"/>
    </row>
    <row r="801" spans="4:11" x14ac:dyDescent="0.25">
      <c r="D801" s="271"/>
      <c r="G801" s="569"/>
      <c r="H801" s="569"/>
      <c r="I801" s="569"/>
      <c r="K801" s="286"/>
    </row>
    <row r="802" spans="4:11" x14ac:dyDescent="0.25">
      <c r="D802" s="271"/>
      <c r="G802" s="569"/>
      <c r="H802" s="569"/>
      <c r="I802" s="569"/>
      <c r="K802" s="286"/>
    </row>
    <row r="803" spans="4:11" x14ac:dyDescent="0.25">
      <c r="D803" s="271"/>
      <c r="G803" s="569"/>
      <c r="H803" s="569"/>
      <c r="I803" s="569"/>
      <c r="K803" s="286"/>
    </row>
    <row r="804" spans="4:11" x14ac:dyDescent="0.25">
      <c r="D804" s="271"/>
      <c r="G804" s="569"/>
      <c r="H804" s="569"/>
      <c r="I804" s="569"/>
      <c r="K804" s="286"/>
    </row>
    <row r="805" spans="4:11" x14ac:dyDescent="0.25">
      <c r="D805" s="271"/>
      <c r="G805" s="569"/>
      <c r="H805" s="569"/>
      <c r="I805" s="569"/>
      <c r="K805" s="286"/>
    </row>
    <row r="806" spans="4:11" x14ac:dyDescent="0.25">
      <c r="D806" s="271"/>
      <c r="G806" s="569"/>
      <c r="H806" s="569"/>
      <c r="I806" s="569"/>
      <c r="K806" s="286"/>
    </row>
    <row r="807" spans="4:11" x14ac:dyDescent="0.25">
      <c r="D807" s="271"/>
      <c r="G807" s="569"/>
      <c r="H807" s="569"/>
      <c r="I807" s="569"/>
      <c r="K807" s="286"/>
    </row>
    <row r="808" spans="4:11" x14ac:dyDescent="0.25">
      <c r="D808" s="271"/>
      <c r="G808" s="569"/>
      <c r="H808" s="569"/>
      <c r="I808" s="569"/>
      <c r="K808" s="286"/>
    </row>
    <row r="809" spans="4:11" x14ac:dyDescent="0.25">
      <c r="D809" s="271"/>
      <c r="G809" s="569"/>
      <c r="H809" s="569"/>
      <c r="I809" s="569"/>
      <c r="K809" s="286"/>
    </row>
    <row r="810" spans="4:11" x14ac:dyDescent="0.25">
      <c r="D810" s="271"/>
      <c r="G810" s="569"/>
      <c r="H810" s="569"/>
      <c r="I810" s="569"/>
      <c r="K810" s="286"/>
    </row>
    <row r="811" spans="4:11" x14ac:dyDescent="0.25">
      <c r="D811" s="271"/>
      <c r="G811" s="569"/>
      <c r="H811" s="569"/>
      <c r="I811" s="569"/>
      <c r="K811" s="286"/>
    </row>
    <row r="812" spans="4:11" x14ac:dyDescent="0.25">
      <c r="D812" s="271"/>
      <c r="G812" s="569"/>
      <c r="H812" s="569"/>
      <c r="I812" s="569"/>
      <c r="K812" s="286"/>
    </row>
    <row r="813" spans="4:11" x14ac:dyDescent="0.25">
      <c r="D813" s="271"/>
      <c r="G813" s="569"/>
      <c r="H813" s="569"/>
      <c r="I813" s="569"/>
      <c r="K813" s="286"/>
    </row>
    <row r="814" spans="4:11" x14ac:dyDescent="0.25">
      <c r="D814" s="271"/>
      <c r="G814" s="569"/>
      <c r="H814" s="569"/>
      <c r="I814" s="569"/>
      <c r="K814" s="286"/>
    </row>
    <row r="815" spans="4:11" x14ac:dyDescent="0.25">
      <c r="D815" s="271"/>
      <c r="G815" s="569"/>
      <c r="H815" s="569"/>
      <c r="I815" s="569"/>
      <c r="K815" s="286"/>
    </row>
    <row r="816" spans="4:11" x14ac:dyDescent="0.25">
      <c r="D816" s="271"/>
      <c r="G816" s="569"/>
      <c r="H816" s="569"/>
      <c r="I816" s="569"/>
      <c r="K816" s="286"/>
    </row>
    <row r="817" spans="4:11" x14ac:dyDescent="0.25">
      <c r="D817" s="271"/>
      <c r="G817" s="569"/>
      <c r="H817" s="569"/>
      <c r="I817" s="569"/>
      <c r="K817" s="286"/>
    </row>
    <row r="818" spans="4:11" x14ac:dyDescent="0.25">
      <c r="D818" s="271"/>
      <c r="G818" s="569"/>
      <c r="H818" s="569"/>
      <c r="I818" s="569"/>
      <c r="K818" s="286"/>
    </row>
    <row r="819" spans="4:11" x14ac:dyDescent="0.25">
      <c r="D819" s="271"/>
      <c r="G819" s="569"/>
      <c r="H819" s="569"/>
      <c r="I819" s="569"/>
      <c r="K819" s="286"/>
    </row>
    <row r="820" spans="4:11" x14ac:dyDescent="0.25">
      <c r="D820" s="271"/>
      <c r="G820" s="569"/>
      <c r="H820" s="569"/>
      <c r="I820" s="569"/>
      <c r="K820" s="286"/>
    </row>
    <row r="821" spans="4:11" x14ac:dyDescent="0.25">
      <c r="D821" s="271"/>
      <c r="G821" s="569"/>
      <c r="H821" s="569"/>
      <c r="I821" s="569"/>
      <c r="K821" s="286"/>
    </row>
    <row r="822" spans="4:11" x14ac:dyDescent="0.25">
      <c r="D822" s="271"/>
      <c r="G822" s="569"/>
      <c r="H822" s="569"/>
      <c r="I822" s="569"/>
      <c r="K822" s="286"/>
    </row>
    <row r="823" spans="4:11" x14ac:dyDescent="0.25">
      <c r="D823" s="271"/>
      <c r="G823" s="569"/>
      <c r="H823" s="569"/>
      <c r="I823" s="569"/>
      <c r="K823" s="286"/>
    </row>
    <row r="824" spans="4:11" x14ac:dyDescent="0.25">
      <c r="D824" s="271"/>
      <c r="G824" s="569"/>
      <c r="H824" s="569"/>
      <c r="I824" s="569"/>
      <c r="K824" s="286"/>
    </row>
    <row r="825" spans="4:11" x14ac:dyDescent="0.25">
      <c r="D825" s="271"/>
      <c r="G825" s="569"/>
      <c r="H825" s="569"/>
      <c r="I825" s="569"/>
      <c r="K825" s="286"/>
    </row>
    <row r="826" spans="4:11" x14ac:dyDescent="0.25">
      <c r="D826" s="271"/>
      <c r="G826" s="569"/>
      <c r="H826" s="569"/>
      <c r="I826" s="569"/>
      <c r="K826" s="286"/>
    </row>
    <row r="827" spans="4:11" x14ac:dyDescent="0.25">
      <c r="D827" s="271"/>
      <c r="G827" s="569"/>
      <c r="H827" s="569"/>
      <c r="I827" s="569"/>
      <c r="K827" s="286"/>
    </row>
    <row r="828" spans="4:11" x14ac:dyDescent="0.25">
      <c r="D828" s="271"/>
      <c r="G828" s="569"/>
      <c r="H828" s="569"/>
      <c r="I828" s="569"/>
      <c r="K828" s="286"/>
    </row>
    <row r="829" spans="4:11" x14ac:dyDescent="0.25">
      <c r="D829" s="271"/>
      <c r="G829" s="569"/>
      <c r="H829" s="569"/>
      <c r="I829" s="569"/>
      <c r="K829" s="286"/>
    </row>
    <row r="830" spans="4:11" x14ac:dyDescent="0.25">
      <c r="D830" s="271"/>
      <c r="G830" s="569"/>
      <c r="H830" s="569"/>
      <c r="I830" s="569"/>
      <c r="K830" s="286"/>
    </row>
    <row r="831" spans="4:11" x14ac:dyDescent="0.25">
      <c r="D831" s="271"/>
      <c r="G831" s="569"/>
      <c r="H831" s="569"/>
      <c r="I831" s="569"/>
      <c r="K831" s="286"/>
    </row>
    <row r="832" spans="4:11" x14ac:dyDescent="0.25">
      <c r="D832" s="271"/>
      <c r="G832" s="569"/>
      <c r="H832" s="569"/>
      <c r="I832" s="569"/>
      <c r="K832" s="286"/>
    </row>
    <row r="833" spans="4:11" x14ac:dyDescent="0.25">
      <c r="D833" s="271"/>
      <c r="G833" s="569"/>
      <c r="H833" s="569"/>
      <c r="I833" s="569"/>
      <c r="K833" s="286"/>
    </row>
    <row r="834" spans="4:11" x14ac:dyDescent="0.25">
      <c r="D834" s="271"/>
      <c r="G834" s="569"/>
      <c r="H834" s="569"/>
      <c r="I834" s="569"/>
      <c r="K834" s="286"/>
    </row>
    <row r="835" spans="4:11" x14ac:dyDescent="0.25">
      <c r="D835" s="271"/>
      <c r="G835" s="569"/>
      <c r="H835" s="569"/>
      <c r="I835" s="569"/>
      <c r="K835" s="286"/>
    </row>
    <row r="836" spans="4:11" x14ac:dyDescent="0.25">
      <c r="D836" s="271"/>
      <c r="G836" s="569"/>
      <c r="H836" s="569"/>
      <c r="I836" s="569"/>
      <c r="K836" s="286"/>
    </row>
    <row r="837" spans="4:11" x14ac:dyDescent="0.25">
      <c r="D837" s="271"/>
      <c r="G837" s="569"/>
      <c r="H837" s="569"/>
      <c r="I837" s="569"/>
      <c r="K837" s="286"/>
    </row>
    <row r="838" spans="4:11" x14ac:dyDescent="0.25">
      <c r="D838" s="271"/>
      <c r="G838" s="569"/>
      <c r="H838" s="569"/>
      <c r="I838" s="569"/>
      <c r="K838" s="286"/>
    </row>
    <row r="839" spans="4:11" x14ac:dyDescent="0.25">
      <c r="D839" s="271"/>
      <c r="G839" s="569"/>
      <c r="H839" s="569"/>
      <c r="I839" s="569"/>
      <c r="K839" s="286"/>
    </row>
    <row r="840" spans="4:11" x14ac:dyDescent="0.25">
      <c r="D840" s="271"/>
      <c r="G840" s="569"/>
      <c r="H840" s="569"/>
      <c r="I840" s="569"/>
      <c r="K840" s="286"/>
    </row>
    <row r="841" spans="4:11" x14ac:dyDescent="0.25">
      <c r="D841" s="271"/>
      <c r="G841" s="569"/>
      <c r="H841" s="569"/>
      <c r="I841" s="569"/>
      <c r="K841" s="286"/>
    </row>
    <row r="842" spans="4:11" x14ac:dyDescent="0.25">
      <c r="D842" s="271"/>
      <c r="G842" s="569"/>
      <c r="H842" s="569"/>
      <c r="I842" s="569"/>
      <c r="K842" s="286"/>
    </row>
    <row r="843" spans="4:11" x14ac:dyDescent="0.25">
      <c r="D843" s="271"/>
      <c r="G843" s="569"/>
      <c r="H843" s="569"/>
      <c r="I843" s="569"/>
      <c r="K843" s="286"/>
    </row>
    <row r="844" spans="4:11" x14ac:dyDescent="0.25">
      <c r="D844" s="271"/>
      <c r="G844" s="569"/>
      <c r="H844" s="569"/>
      <c r="I844" s="569"/>
      <c r="K844" s="286"/>
    </row>
    <row r="845" spans="4:11" x14ac:dyDescent="0.25">
      <c r="D845" s="271"/>
      <c r="G845" s="569"/>
      <c r="H845" s="569"/>
      <c r="I845" s="569"/>
      <c r="K845" s="286"/>
    </row>
    <row r="846" spans="4:11" x14ac:dyDescent="0.25">
      <c r="D846" s="271"/>
      <c r="G846" s="569"/>
      <c r="H846" s="569"/>
      <c r="I846" s="569"/>
      <c r="K846" s="286"/>
    </row>
    <row r="847" spans="4:11" x14ac:dyDescent="0.25">
      <c r="D847" s="271"/>
      <c r="G847" s="569"/>
      <c r="H847" s="569"/>
      <c r="I847" s="569"/>
      <c r="K847" s="286"/>
    </row>
    <row r="848" spans="4:11" x14ac:dyDescent="0.25">
      <c r="D848" s="271"/>
      <c r="G848" s="569"/>
      <c r="H848" s="569"/>
      <c r="I848" s="569"/>
      <c r="K848" s="286"/>
    </row>
    <row r="849" spans="4:11" x14ac:dyDescent="0.25">
      <c r="D849" s="271"/>
      <c r="G849" s="569"/>
      <c r="H849" s="569"/>
      <c r="I849" s="569"/>
      <c r="K849" s="286"/>
    </row>
    <row r="850" spans="4:11" x14ac:dyDescent="0.25">
      <c r="D850" s="271"/>
      <c r="G850" s="569"/>
      <c r="H850" s="569"/>
      <c r="I850" s="569"/>
      <c r="K850" s="286"/>
    </row>
    <row r="851" spans="4:11" x14ac:dyDescent="0.25">
      <c r="D851" s="271"/>
      <c r="G851" s="569"/>
      <c r="H851" s="569"/>
      <c r="I851" s="569"/>
      <c r="K851" s="286"/>
    </row>
    <row r="852" spans="4:11" x14ac:dyDescent="0.25">
      <c r="D852" s="271"/>
      <c r="G852" s="569"/>
      <c r="H852" s="569"/>
      <c r="I852" s="569"/>
      <c r="K852" s="286"/>
    </row>
    <row r="853" spans="4:11" x14ac:dyDescent="0.25">
      <c r="D853" s="271"/>
      <c r="G853" s="569"/>
      <c r="H853" s="569"/>
      <c r="I853" s="569"/>
      <c r="K853" s="286"/>
    </row>
    <row r="854" spans="4:11" x14ac:dyDescent="0.25">
      <c r="D854" s="271"/>
      <c r="G854" s="569"/>
      <c r="H854" s="569"/>
      <c r="I854" s="569"/>
      <c r="K854" s="286"/>
    </row>
    <row r="855" spans="4:11" x14ac:dyDescent="0.25">
      <c r="D855" s="271"/>
      <c r="G855" s="569"/>
      <c r="H855" s="569"/>
      <c r="I855" s="569"/>
      <c r="K855" s="286"/>
    </row>
    <row r="856" spans="4:11" x14ac:dyDescent="0.25">
      <c r="D856" s="271"/>
      <c r="G856" s="569"/>
      <c r="H856" s="569"/>
      <c r="I856" s="569"/>
      <c r="K856" s="286"/>
    </row>
    <row r="857" spans="4:11" x14ac:dyDescent="0.25">
      <c r="D857" s="271"/>
      <c r="G857" s="569"/>
      <c r="H857" s="569"/>
      <c r="I857" s="569"/>
      <c r="K857" s="286"/>
    </row>
    <row r="858" spans="4:11" x14ac:dyDescent="0.25">
      <c r="D858" s="271"/>
      <c r="G858" s="569"/>
      <c r="H858" s="569"/>
      <c r="I858" s="569"/>
      <c r="K858" s="286"/>
    </row>
    <row r="859" spans="4:11" x14ac:dyDescent="0.25">
      <c r="D859" s="271"/>
      <c r="G859" s="569"/>
      <c r="H859" s="569"/>
      <c r="I859" s="569"/>
      <c r="K859" s="286"/>
    </row>
    <row r="860" spans="4:11" x14ac:dyDescent="0.25">
      <c r="D860" s="271"/>
      <c r="G860" s="569"/>
      <c r="H860" s="569"/>
      <c r="I860" s="569"/>
      <c r="K860" s="286"/>
    </row>
    <row r="861" spans="4:11" x14ac:dyDescent="0.25">
      <c r="D861" s="271"/>
      <c r="G861" s="569"/>
      <c r="H861" s="569"/>
      <c r="I861" s="569"/>
      <c r="K861" s="286"/>
    </row>
    <row r="862" spans="4:11" x14ac:dyDescent="0.25">
      <c r="D862" s="271"/>
      <c r="G862" s="569"/>
      <c r="H862" s="569"/>
      <c r="I862" s="569"/>
      <c r="K862" s="286"/>
    </row>
    <row r="863" spans="4:11" x14ac:dyDescent="0.25">
      <c r="D863" s="271"/>
      <c r="G863" s="569"/>
      <c r="H863" s="569"/>
      <c r="I863" s="569"/>
      <c r="K863" s="286"/>
    </row>
    <row r="864" spans="4:11" x14ac:dyDescent="0.25">
      <c r="D864" s="271"/>
      <c r="G864" s="569"/>
      <c r="H864" s="569"/>
      <c r="I864" s="569"/>
      <c r="K864" s="286"/>
    </row>
    <row r="865" spans="4:11" x14ac:dyDescent="0.25">
      <c r="D865" s="271"/>
      <c r="G865" s="569"/>
      <c r="H865" s="569"/>
      <c r="I865" s="569"/>
      <c r="K865" s="286"/>
    </row>
    <row r="866" spans="4:11" x14ac:dyDescent="0.25">
      <c r="D866" s="271"/>
      <c r="G866" s="569"/>
      <c r="H866" s="569"/>
      <c r="I866" s="569"/>
      <c r="K866" s="286"/>
    </row>
    <row r="867" spans="4:11" x14ac:dyDescent="0.25">
      <c r="D867" s="271"/>
      <c r="G867" s="569"/>
      <c r="H867" s="569"/>
      <c r="I867" s="569"/>
      <c r="K867" s="286"/>
    </row>
    <row r="868" spans="4:11" x14ac:dyDescent="0.25">
      <c r="D868" s="271"/>
      <c r="G868" s="569"/>
      <c r="H868" s="569"/>
      <c r="I868" s="569"/>
      <c r="K868" s="286"/>
    </row>
    <row r="869" spans="4:11" x14ac:dyDescent="0.25">
      <c r="D869" s="271"/>
      <c r="G869" s="569"/>
      <c r="H869" s="569"/>
      <c r="I869" s="569"/>
      <c r="K869" s="286"/>
    </row>
    <row r="870" spans="4:11" x14ac:dyDescent="0.25">
      <c r="D870" s="271"/>
      <c r="G870" s="569"/>
      <c r="H870" s="569"/>
      <c r="I870" s="569"/>
      <c r="K870" s="286"/>
    </row>
    <row r="871" spans="4:11" x14ac:dyDescent="0.25">
      <c r="D871" s="271"/>
      <c r="G871" s="569"/>
      <c r="H871" s="569"/>
      <c r="I871" s="569"/>
      <c r="K871" s="286"/>
    </row>
    <row r="872" spans="4:11" x14ac:dyDescent="0.25">
      <c r="D872" s="271"/>
      <c r="G872" s="569"/>
      <c r="H872" s="569"/>
      <c r="I872" s="569"/>
      <c r="K872" s="286"/>
    </row>
    <row r="873" spans="4:11" x14ac:dyDescent="0.25">
      <c r="D873" s="271"/>
      <c r="G873" s="569"/>
      <c r="H873" s="569"/>
      <c r="I873" s="569"/>
      <c r="K873" s="286"/>
    </row>
    <row r="874" spans="4:11" x14ac:dyDescent="0.25">
      <c r="D874" s="271"/>
      <c r="G874" s="569"/>
      <c r="H874" s="569"/>
      <c r="I874" s="569"/>
      <c r="K874" s="286"/>
    </row>
    <row r="875" spans="4:11" x14ac:dyDescent="0.25">
      <c r="D875" s="271"/>
      <c r="G875" s="569"/>
      <c r="H875" s="569"/>
      <c r="I875" s="569"/>
      <c r="K875" s="286"/>
    </row>
    <row r="876" spans="4:11" x14ac:dyDescent="0.25">
      <c r="D876" s="271"/>
      <c r="G876" s="569"/>
      <c r="H876" s="569"/>
      <c r="I876" s="569"/>
      <c r="K876" s="286"/>
    </row>
    <row r="877" spans="4:11" x14ac:dyDescent="0.25">
      <c r="D877" s="271"/>
      <c r="G877" s="569"/>
      <c r="H877" s="569"/>
      <c r="I877" s="569"/>
      <c r="K877" s="286"/>
    </row>
    <row r="878" spans="4:11" x14ac:dyDescent="0.25">
      <c r="D878" s="271"/>
      <c r="G878" s="569"/>
      <c r="H878" s="569"/>
      <c r="I878" s="569"/>
      <c r="K878" s="286"/>
    </row>
    <row r="879" spans="4:11" x14ac:dyDescent="0.25">
      <c r="D879" s="271"/>
      <c r="G879" s="569"/>
      <c r="H879" s="569"/>
      <c r="I879" s="569"/>
      <c r="K879" s="286"/>
    </row>
    <row r="880" spans="4:11" x14ac:dyDescent="0.25">
      <c r="D880" s="271"/>
      <c r="G880" s="569"/>
      <c r="H880" s="569"/>
      <c r="I880" s="569"/>
      <c r="K880" s="286"/>
    </row>
    <row r="881" spans="4:11" x14ac:dyDescent="0.25">
      <c r="D881" s="271"/>
      <c r="G881" s="569"/>
      <c r="H881" s="569"/>
      <c r="I881" s="569"/>
      <c r="K881" s="286"/>
    </row>
    <row r="882" spans="4:11" x14ac:dyDescent="0.25">
      <c r="D882" s="271"/>
      <c r="G882" s="569"/>
      <c r="H882" s="569"/>
      <c r="I882" s="569"/>
      <c r="K882" s="286"/>
    </row>
    <row r="883" spans="4:11" x14ac:dyDescent="0.25">
      <c r="D883" s="271"/>
      <c r="G883" s="569"/>
      <c r="H883" s="569"/>
      <c r="I883" s="569"/>
      <c r="K883" s="286"/>
    </row>
    <row r="884" spans="4:11" x14ac:dyDescent="0.25">
      <c r="D884" s="271"/>
      <c r="G884" s="569"/>
      <c r="H884" s="569"/>
      <c r="I884" s="569"/>
      <c r="K884" s="286"/>
    </row>
    <row r="885" spans="4:11" x14ac:dyDescent="0.25">
      <c r="D885" s="271"/>
      <c r="G885" s="569"/>
      <c r="H885" s="569"/>
      <c r="I885" s="569"/>
      <c r="K885" s="286"/>
    </row>
    <row r="886" spans="4:11" x14ac:dyDescent="0.25">
      <c r="D886" s="271"/>
      <c r="G886" s="569"/>
      <c r="H886" s="569"/>
      <c r="I886" s="569"/>
      <c r="K886" s="286"/>
    </row>
    <row r="887" spans="4:11" x14ac:dyDescent="0.25">
      <c r="D887" s="271"/>
      <c r="G887" s="569"/>
      <c r="H887" s="569"/>
      <c r="I887" s="569"/>
      <c r="K887" s="286"/>
    </row>
    <row r="888" spans="4:11" x14ac:dyDescent="0.25">
      <c r="D888" s="271"/>
      <c r="G888" s="569"/>
      <c r="H888" s="569"/>
      <c r="I888" s="569"/>
      <c r="K888" s="286"/>
    </row>
    <row r="889" spans="4:11" x14ac:dyDescent="0.25">
      <c r="D889" s="271"/>
      <c r="G889" s="569"/>
      <c r="H889" s="569"/>
      <c r="I889" s="569"/>
      <c r="K889" s="286"/>
    </row>
    <row r="890" spans="4:11" x14ac:dyDescent="0.25">
      <c r="D890" s="271"/>
      <c r="G890" s="569"/>
      <c r="H890" s="569"/>
      <c r="I890" s="569"/>
      <c r="K890" s="286"/>
    </row>
    <row r="891" spans="4:11" x14ac:dyDescent="0.25">
      <c r="D891" s="271"/>
      <c r="G891" s="569"/>
      <c r="H891" s="569"/>
      <c r="I891" s="569"/>
      <c r="K891" s="286"/>
    </row>
    <row r="892" spans="4:11" x14ac:dyDescent="0.25">
      <c r="D892" s="271"/>
      <c r="G892" s="569"/>
      <c r="H892" s="569"/>
      <c r="I892" s="569"/>
      <c r="K892" s="286"/>
    </row>
    <row r="893" spans="4:11" x14ac:dyDescent="0.25">
      <c r="D893" s="271"/>
      <c r="G893" s="569"/>
      <c r="H893" s="569"/>
      <c r="I893" s="569"/>
      <c r="K893" s="286"/>
    </row>
    <row r="894" spans="4:11" x14ac:dyDescent="0.25">
      <c r="D894" s="271"/>
      <c r="G894" s="569"/>
      <c r="H894" s="569"/>
      <c r="I894" s="569"/>
      <c r="K894" s="286"/>
    </row>
    <row r="895" spans="4:11" x14ac:dyDescent="0.25">
      <c r="D895" s="271"/>
      <c r="G895" s="569"/>
      <c r="H895" s="569"/>
      <c r="I895" s="569"/>
      <c r="K895" s="286"/>
    </row>
    <row r="896" spans="4:11" x14ac:dyDescent="0.25">
      <c r="D896" s="271"/>
      <c r="G896" s="569"/>
      <c r="H896" s="569"/>
      <c r="I896" s="569"/>
      <c r="K896" s="286"/>
    </row>
    <row r="897" spans="4:11" x14ac:dyDescent="0.25">
      <c r="D897" s="271"/>
      <c r="G897" s="569"/>
      <c r="H897" s="569"/>
      <c r="I897" s="569"/>
      <c r="K897" s="286"/>
    </row>
    <row r="898" spans="4:11" x14ac:dyDescent="0.25">
      <c r="D898" s="271"/>
      <c r="G898" s="569"/>
      <c r="H898" s="569"/>
      <c r="I898" s="569"/>
      <c r="K898" s="286"/>
    </row>
    <row r="899" spans="4:11" x14ac:dyDescent="0.25">
      <c r="D899" s="271"/>
      <c r="G899" s="569"/>
      <c r="H899" s="569"/>
      <c r="I899" s="569"/>
      <c r="K899" s="286"/>
    </row>
    <row r="900" spans="4:11" x14ac:dyDescent="0.25">
      <c r="D900" s="271"/>
      <c r="G900" s="569"/>
      <c r="H900" s="569"/>
      <c r="I900" s="569"/>
      <c r="K900" s="286"/>
    </row>
    <row r="901" spans="4:11" x14ac:dyDescent="0.25">
      <c r="D901" s="271"/>
      <c r="G901" s="569"/>
      <c r="H901" s="569"/>
      <c r="I901" s="569"/>
      <c r="K901" s="286"/>
    </row>
    <row r="902" spans="4:11" x14ac:dyDescent="0.25">
      <c r="D902" s="271"/>
      <c r="G902" s="569"/>
      <c r="H902" s="569"/>
      <c r="I902" s="569"/>
      <c r="K902" s="286"/>
    </row>
    <row r="903" spans="4:11" x14ac:dyDescent="0.25">
      <c r="D903" s="271"/>
      <c r="G903" s="569"/>
      <c r="H903" s="569"/>
      <c r="I903" s="569"/>
      <c r="K903" s="286"/>
    </row>
    <row r="904" spans="4:11" x14ac:dyDescent="0.25">
      <c r="D904" s="271"/>
      <c r="G904" s="569"/>
      <c r="H904" s="569"/>
      <c r="I904" s="569"/>
      <c r="K904" s="286"/>
    </row>
    <row r="905" spans="4:11" x14ac:dyDescent="0.25">
      <c r="D905" s="271"/>
      <c r="G905" s="569"/>
      <c r="H905" s="569"/>
      <c r="I905" s="569"/>
      <c r="K905" s="286"/>
    </row>
    <row r="906" spans="4:11" x14ac:dyDescent="0.25">
      <c r="D906" s="271"/>
      <c r="G906" s="569"/>
      <c r="H906" s="569"/>
      <c r="I906" s="569"/>
      <c r="K906" s="286"/>
    </row>
    <row r="907" spans="4:11" x14ac:dyDescent="0.25">
      <c r="D907" s="271"/>
      <c r="G907" s="569"/>
      <c r="H907" s="569"/>
      <c r="I907" s="569"/>
      <c r="K907" s="286"/>
    </row>
    <row r="908" spans="4:11" x14ac:dyDescent="0.25">
      <c r="D908" s="271"/>
      <c r="G908" s="569"/>
      <c r="H908" s="569"/>
      <c r="I908" s="569"/>
      <c r="K908" s="286"/>
    </row>
    <row r="909" spans="4:11" x14ac:dyDescent="0.25">
      <c r="D909" s="271"/>
      <c r="G909" s="569"/>
      <c r="H909" s="569"/>
      <c r="I909" s="569"/>
      <c r="K909" s="286"/>
    </row>
    <row r="910" spans="4:11" x14ac:dyDescent="0.25">
      <c r="D910" s="271"/>
      <c r="G910" s="569"/>
      <c r="H910" s="569"/>
      <c r="I910" s="569"/>
      <c r="K910" s="286"/>
    </row>
    <row r="911" spans="4:11" x14ac:dyDescent="0.25">
      <c r="D911" s="271"/>
      <c r="G911" s="569"/>
      <c r="H911" s="569"/>
      <c r="I911" s="569"/>
      <c r="K911" s="286"/>
    </row>
    <row r="912" spans="4:11" x14ac:dyDescent="0.25">
      <c r="D912" s="271"/>
      <c r="G912" s="569"/>
      <c r="H912" s="569"/>
      <c r="I912" s="569"/>
      <c r="K912" s="286"/>
    </row>
    <row r="913" spans="4:11" x14ac:dyDescent="0.25">
      <c r="D913" s="271"/>
      <c r="G913" s="569"/>
      <c r="H913" s="569"/>
      <c r="I913" s="569"/>
      <c r="K913" s="286"/>
    </row>
    <row r="914" spans="4:11" x14ac:dyDescent="0.25">
      <c r="D914" s="271"/>
      <c r="G914" s="569"/>
      <c r="H914" s="569"/>
      <c r="I914" s="569"/>
      <c r="K914" s="286"/>
    </row>
    <row r="915" spans="4:11" x14ac:dyDescent="0.25">
      <c r="D915" s="271"/>
      <c r="G915" s="569"/>
      <c r="H915" s="569"/>
      <c r="I915" s="569"/>
      <c r="K915" s="286"/>
    </row>
    <row r="916" spans="4:11" x14ac:dyDescent="0.25">
      <c r="D916" s="271"/>
      <c r="G916" s="569"/>
      <c r="H916" s="569"/>
      <c r="I916" s="569"/>
      <c r="K916" s="286"/>
    </row>
    <row r="917" spans="4:11" x14ac:dyDescent="0.25">
      <c r="D917" s="271"/>
      <c r="G917" s="569"/>
      <c r="H917" s="569"/>
      <c r="I917" s="569"/>
      <c r="K917" s="286"/>
    </row>
    <row r="918" spans="4:11" x14ac:dyDescent="0.25">
      <c r="D918" s="271"/>
      <c r="G918" s="569"/>
      <c r="H918" s="569"/>
      <c r="I918" s="569"/>
      <c r="K918" s="286"/>
    </row>
    <row r="919" spans="4:11" x14ac:dyDescent="0.25">
      <c r="D919" s="271"/>
      <c r="G919" s="569"/>
      <c r="H919" s="569"/>
      <c r="I919" s="569"/>
      <c r="K919" s="286"/>
    </row>
    <row r="920" spans="4:11" x14ac:dyDescent="0.25">
      <c r="D920" s="271"/>
      <c r="G920" s="569"/>
      <c r="H920" s="569"/>
      <c r="I920" s="569"/>
      <c r="K920" s="286"/>
    </row>
    <row r="921" spans="4:11" x14ac:dyDescent="0.25">
      <c r="D921" s="271"/>
      <c r="G921" s="569"/>
      <c r="H921" s="569"/>
      <c r="I921" s="569"/>
      <c r="K921" s="286"/>
    </row>
    <row r="922" spans="4:11" x14ac:dyDescent="0.25">
      <c r="D922" s="271"/>
      <c r="G922" s="569"/>
      <c r="H922" s="569"/>
      <c r="I922" s="569"/>
      <c r="K922" s="286"/>
    </row>
    <row r="923" spans="4:11" x14ac:dyDescent="0.25">
      <c r="D923" s="271"/>
      <c r="G923" s="569"/>
      <c r="H923" s="569"/>
      <c r="I923" s="569"/>
      <c r="K923" s="286"/>
    </row>
    <row r="924" spans="4:11" x14ac:dyDescent="0.25">
      <c r="D924" s="271"/>
      <c r="G924" s="569"/>
      <c r="H924" s="569"/>
      <c r="I924" s="569"/>
      <c r="K924" s="286"/>
    </row>
    <row r="925" spans="4:11" x14ac:dyDescent="0.25">
      <c r="D925" s="271"/>
      <c r="G925" s="569"/>
      <c r="H925" s="569"/>
      <c r="I925" s="569"/>
      <c r="K925" s="286"/>
    </row>
    <row r="926" spans="4:11" x14ac:dyDescent="0.25">
      <c r="D926" s="271"/>
      <c r="G926" s="569"/>
      <c r="H926" s="569"/>
      <c r="I926" s="569"/>
      <c r="K926" s="286"/>
    </row>
    <row r="927" spans="4:11" x14ac:dyDescent="0.25">
      <c r="D927" s="271"/>
      <c r="G927" s="569"/>
      <c r="H927" s="569"/>
      <c r="I927" s="569"/>
      <c r="K927" s="286"/>
    </row>
    <row r="928" spans="4:11" x14ac:dyDescent="0.25">
      <c r="D928" s="271"/>
      <c r="G928" s="569"/>
      <c r="H928" s="569"/>
      <c r="I928" s="569"/>
      <c r="K928" s="286"/>
    </row>
    <row r="929" spans="4:11" x14ac:dyDescent="0.25">
      <c r="D929" s="271"/>
      <c r="G929" s="569"/>
      <c r="H929" s="569"/>
      <c r="I929" s="569"/>
      <c r="K929" s="286"/>
    </row>
    <row r="930" spans="4:11" x14ac:dyDescent="0.25">
      <c r="D930" s="271"/>
      <c r="G930" s="569"/>
      <c r="H930" s="569"/>
      <c r="I930" s="569"/>
      <c r="K930" s="286"/>
    </row>
    <row r="931" spans="4:11" x14ac:dyDescent="0.25">
      <c r="D931" s="271"/>
      <c r="G931" s="569"/>
      <c r="H931" s="569"/>
      <c r="I931" s="569"/>
      <c r="K931" s="286"/>
    </row>
    <row r="932" spans="4:11" x14ac:dyDescent="0.25">
      <c r="D932" s="271"/>
      <c r="G932" s="569"/>
      <c r="H932" s="569"/>
      <c r="I932" s="569"/>
      <c r="K932" s="286"/>
    </row>
    <row r="933" spans="4:11" x14ac:dyDescent="0.25">
      <c r="D933" s="271"/>
      <c r="G933" s="569"/>
      <c r="H933" s="569"/>
      <c r="I933" s="569"/>
      <c r="K933" s="286"/>
    </row>
    <row r="934" spans="4:11" x14ac:dyDescent="0.25">
      <c r="D934" s="271"/>
      <c r="G934" s="569"/>
      <c r="H934" s="569"/>
      <c r="I934" s="569"/>
      <c r="K934" s="286"/>
    </row>
    <row r="935" spans="4:11" x14ac:dyDescent="0.25">
      <c r="D935" s="271"/>
      <c r="G935" s="569"/>
      <c r="H935" s="569"/>
      <c r="I935" s="569"/>
      <c r="K935" s="286"/>
    </row>
    <row r="936" spans="4:11" x14ac:dyDescent="0.25">
      <c r="D936" s="271"/>
      <c r="G936" s="569"/>
      <c r="H936" s="569"/>
      <c r="I936" s="569"/>
      <c r="K936" s="286"/>
    </row>
    <row r="937" spans="4:11" x14ac:dyDescent="0.25">
      <c r="D937" s="271"/>
      <c r="G937" s="569"/>
      <c r="H937" s="569"/>
      <c r="I937" s="569"/>
      <c r="K937" s="286"/>
    </row>
    <row r="938" spans="4:11" x14ac:dyDescent="0.25">
      <c r="D938" s="271"/>
      <c r="G938" s="569"/>
      <c r="H938" s="569"/>
      <c r="I938" s="569"/>
      <c r="K938" s="286"/>
    </row>
    <row r="939" spans="4:11" x14ac:dyDescent="0.25">
      <c r="D939" s="271"/>
      <c r="G939" s="569"/>
      <c r="H939" s="569"/>
      <c r="I939" s="569"/>
      <c r="K939" s="286"/>
    </row>
    <row r="940" spans="4:11" x14ac:dyDescent="0.25">
      <c r="D940" s="271"/>
      <c r="G940" s="569"/>
      <c r="H940" s="569"/>
      <c r="I940" s="569"/>
      <c r="K940" s="286"/>
    </row>
    <row r="941" spans="4:11" x14ac:dyDescent="0.25">
      <c r="D941" s="271"/>
      <c r="G941" s="569"/>
      <c r="H941" s="569"/>
      <c r="I941" s="569"/>
      <c r="K941" s="286"/>
    </row>
    <row r="942" spans="4:11" x14ac:dyDescent="0.25">
      <c r="D942" s="271"/>
      <c r="G942" s="569"/>
      <c r="H942" s="569"/>
      <c r="I942" s="569"/>
      <c r="K942" s="286"/>
    </row>
    <row r="943" spans="4:11" x14ac:dyDescent="0.25">
      <c r="D943" s="271"/>
      <c r="G943" s="569"/>
      <c r="H943" s="569"/>
      <c r="I943" s="569"/>
      <c r="K943" s="286"/>
    </row>
    <row r="944" spans="4:11" x14ac:dyDescent="0.25">
      <c r="D944" s="271"/>
      <c r="G944" s="569"/>
      <c r="H944" s="569"/>
      <c r="I944" s="569"/>
      <c r="K944" s="286"/>
    </row>
    <row r="945" spans="4:11" x14ac:dyDescent="0.25">
      <c r="D945" s="271"/>
      <c r="G945" s="569"/>
      <c r="H945" s="569"/>
      <c r="I945" s="569"/>
      <c r="K945" s="286"/>
    </row>
    <row r="946" spans="4:11" x14ac:dyDescent="0.25">
      <c r="D946" s="271"/>
      <c r="G946" s="569"/>
      <c r="H946" s="569"/>
      <c r="I946" s="569"/>
      <c r="K946" s="286"/>
    </row>
    <row r="947" spans="4:11" x14ac:dyDescent="0.25">
      <c r="D947" s="271"/>
      <c r="G947" s="569"/>
      <c r="H947" s="569"/>
      <c r="I947" s="569"/>
      <c r="K947" s="286"/>
    </row>
    <row r="948" spans="4:11" x14ac:dyDescent="0.25">
      <c r="D948" s="271"/>
      <c r="G948" s="569"/>
      <c r="H948" s="569"/>
      <c r="I948" s="569"/>
      <c r="K948" s="286"/>
    </row>
    <row r="949" spans="4:11" x14ac:dyDescent="0.25">
      <c r="D949" s="271"/>
      <c r="G949" s="569"/>
      <c r="H949" s="569"/>
      <c r="I949" s="569"/>
      <c r="K949" s="286"/>
    </row>
    <row r="950" spans="4:11" x14ac:dyDescent="0.25">
      <c r="D950" s="271"/>
      <c r="G950" s="569"/>
      <c r="H950" s="569"/>
      <c r="I950" s="569"/>
      <c r="K950" s="286"/>
    </row>
    <row r="951" spans="4:11" x14ac:dyDescent="0.25">
      <c r="D951" s="271"/>
      <c r="G951" s="569"/>
      <c r="H951" s="569"/>
      <c r="I951" s="569"/>
      <c r="K951" s="286"/>
    </row>
    <row r="952" spans="4:11" x14ac:dyDescent="0.25">
      <c r="D952" s="271"/>
      <c r="G952" s="569"/>
      <c r="H952" s="569"/>
      <c r="I952" s="569"/>
      <c r="K952" s="286"/>
    </row>
    <row r="953" spans="4:11" x14ac:dyDescent="0.25">
      <c r="D953" s="271"/>
      <c r="G953" s="569"/>
      <c r="H953" s="569"/>
      <c r="I953" s="569"/>
      <c r="K953" s="286"/>
    </row>
    <row r="954" spans="4:11" x14ac:dyDescent="0.25">
      <c r="D954" s="271"/>
      <c r="G954" s="569"/>
      <c r="H954" s="569"/>
      <c r="I954" s="569"/>
      <c r="K954" s="286"/>
    </row>
    <row r="955" spans="4:11" x14ac:dyDescent="0.25">
      <c r="D955" s="271"/>
      <c r="G955" s="569"/>
      <c r="H955" s="569"/>
      <c r="I955" s="569"/>
      <c r="K955" s="286"/>
    </row>
    <row r="956" spans="4:11" x14ac:dyDescent="0.25">
      <c r="D956" s="271"/>
      <c r="G956" s="569"/>
      <c r="H956" s="569"/>
      <c r="I956" s="569"/>
      <c r="K956" s="286"/>
    </row>
    <row r="957" spans="4:11" x14ac:dyDescent="0.25">
      <c r="D957" s="271"/>
      <c r="G957" s="569"/>
      <c r="H957" s="569"/>
      <c r="I957" s="569"/>
      <c r="K957" s="286"/>
    </row>
    <row r="958" spans="4:11" x14ac:dyDescent="0.25">
      <c r="D958" s="271"/>
      <c r="G958" s="569"/>
      <c r="H958" s="569"/>
      <c r="I958" s="569"/>
      <c r="K958" s="286"/>
    </row>
    <row r="959" spans="4:11" x14ac:dyDescent="0.25">
      <c r="D959" s="271"/>
      <c r="G959" s="569"/>
      <c r="H959" s="569"/>
      <c r="I959" s="569"/>
      <c r="K959" s="286"/>
    </row>
    <row r="960" spans="4:11" x14ac:dyDescent="0.25">
      <c r="D960" s="271"/>
      <c r="G960" s="569"/>
      <c r="H960" s="569"/>
      <c r="I960" s="569"/>
      <c r="K960" s="286"/>
    </row>
    <row r="961" spans="4:11" x14ac:dyDescent="0.25">
      <c r="D961" s="271"/>
      <c r="G961" s="569"/>
      <c r="H961" s="569"/>
      <c r="I961" s="569"/>
      <c r="K961" s="286"/>
    </row>
    <row r="962" spans="4:11" x14ac:dyDescent="0.25">
      <c r="D962" s="271"/>
      <c r="G962" s="569"/>
      <c r="H962" s="569"/>
      <c r="I962" s="569"/>
      <c r="K962" s="286"/>
    </row>
    <row r="963" spans="4:11" x14ac:dyDescent="0.25">
      <c r="D963" s="271"/>
      <c r="G963" s="569"/>
      <c r="H963" s="569"/>
      <c r="I963" s="569"/>
      <c r="K963" s="286"/>
    </row>
    <row r="964" spans="4:11" x14ac:dyDescent="0.25">
      <c r="D964" s="271"/>
      <c r="G964" s="569"/>
      <c r="H964" s="569"/>
      <c r="I964" s="569"/>
      <c r="K964" s="286"/>
    </row>
    <row r="965" spans="4:11" x14ac:dyDescent="0.25">
      <c r="D965" s="271"/>
      <c r="G965" s="569"/>
      <c r="H965" s="569"/>
      <c r="I965" s="569"/>
      <c r="K965" s="286"/>
    </row>
    <row r="966" spans="4:11" x14ac:dyDescent="0.25">
      <c r="D966" s="271"/>
      <c r="G966" s="569"/>
      <c r="H966" s="569"/>
      <c r="I966" s="569"/>
      <c r="K966" s="286"/>
    </row>
    <row r="967" spans="4:11" x14ac:dyDescent="0.25">
      <c r="D967" s="271"/>
      <c r="G967" s="569"/>
      <c r="H967" s="569"/>
      <c r="I967" s="569"/>
      <c r="K967" s="286"/>
    </row>
    <row r="968" spans="4:11" x14ac:dyDescent="0.25">
      <c r="D968" s="271"/>
      <c r="G968" s="569"/>
      <c r="H968" s="569"/>
      <c r="I968" s="569"/>
      <c r="K968" s="286"/>
    </row>
    <row r="969" spans="4:11" x14ac:dyDescent="0.25">
      <c r="D969" s="271"/>
      <c r="G969" s="569"/>
      <c r="H969" s="569"/>
      <c r="I969" s="569"/>
      <c r="K969" s="286"/>
    </row>
    <row r="970" spans="4:11" x14ac:dyDescent="0.25">
      <c r="D970" s="271"/>
      <c r="G970" s="569"/>
      <c r="H970" s="569"/>
      <c r="I970" s="569"/>
      <c r="K970" s="286"/>
    </row>
    <row r="971" spans="4:11" x14ac:dyDescent="0.25">
      <c r="D971" s="271"/>
      <c r="G971" s="569"/>
      <c r="H971" s="569"/>
      <c r="I971" s="569"/>
      <c r="K971" s="286"/>
    </row>
    <row r="972" spans="4:11" x14ac:dyDescent="0.25">
      <c r="D972" s="271"/>
      <c r="G972" s="569"/>
      <c r="H972" s="569"/>
      <c r="I972" s="569"/>
      <c r="K972" s="286"/>
    </row>
    <row r="973" spans="4:11" x14ac:dyDescent="0.25">
      <c r="D973" s="271"/>
      <c r="G973" s="569"/>
      <c r="H973" s="569"/>
      <c r="I973" s="569"/>
      <c r="K973" s="286"/>
    </row>
    <row r="974" spans="4:11" x14ac:dyDescent="0.25">
      <c r="D974" s="271"/>
      <c r="G974" s="569"/>
      <c r="H974" s="569"/>
      <c r="I974" s="569"/>
      <c r="K974" s="286"/>
    </row>
    <row r="975" spans="4:11" x14ac:dyDescent="0.25">
      <c r="D975" s="271"/>
      <c r="G975" s="569"/>
      <c r="H975" s="569"/>
      <c r="I975" s="569"/>
      <c r="K975" s="286"/>
    </row>
    <row r="976" spans="4:11" x14ac:dyDescent="0.25">
      <c r="D976" s="271"/>
      <c r="G976" s="569"/>
      <c r="H976" s="569"/>
      <c r="I976" s="569"/>
      <c r="K976" s="286"/>
    </row>
    <row r="977" spans="4:11" x14ac:dyDescent="0.25">
      <c r="D977" s="271"/>
      <c r="G977" s="569"/>
      <c r="H977" s="569"/>
      <c r="I977" s="569"/>
      <c r="K977" s="286"/>
    </row>
    <row r="978" spans="4:11" x14ac:dyDescent="0.25">
      <c r="D978" s="271"/>
      <c r="G978" s="569"/>
      <c r="H978" s="569"/>
      <c r="I978" s="569"/>
      <c r="K978" s="286"/>
    </row>
    <row r="979" spans="4:11" x14ac:dyDescent="0.25">
      <c r="D979" s="271"/>
      <c r="G979" s="569"/>
      <c r="H979" s="569"/>
      <c r="I979" s="569"/>
      <c r="K979" s="286"/>
    </row>
    <row r="980" spans="4:11" x14ac:dyDescent="0.25">
      <c r="D980" s="271"/>
      <c r="G980" s="569"/>
      <c r="H980" s="569"/>
      <c r="I980" s="569"/>
      <c r="K980" s="286"/>
    </row>
    <row r="981" spans="4:11" x14ac:dyDescent="0.25">
      <c r="D981" s="271"/>
      <c r="G981" s="569"/>
      <c r="H981" s="569"/>
      <c r="I981" s="569"/>
      <c r="K981" s="286"/>
    </row>
    <row r="982" spans="4:11" x14ac:dyDescent="0.25">
      <c r="D982" s="271"/>
      <c r="G982" s="569"/>
      <c r="H982" s="569"/>
      <c r="I982" s="569"/>
      <c r="K982" s="286"/>
    </row>
    <row r="983" spans="4:11" x14ac:dyDescent="0.25">
      <c r="D983" s="271"/>
      <c r="G983" s="569"/>
      <c r="H983" s="569"/>
      <c r="I983" s="569"/>
      <c r="K983" s="286"/>
    </row>
    <row r="984" spans="4:11" x14ac:dyDescent="0.25">
      <c r="D984" s="271"/>
      <c r="G984" s="569"/>
      <c r="H984" s="569"/>
      <c r="I984" s="569"/>
      <c r="K984" s="286"/>
    </row>
    <row r="985" spans="4:11" x14ac:dyDescent="0.25">
      <c r="D985" s="271"/>
      <c r="G985" s="569"/>
      <c r="H985" s="569"/>
      <c r="I985" s="569"/>
      <c r="K985" s="286"/>
    </row>
  </sheetData>
  <mergeCells count="46">
    <mergeCell ref="G7:G8"/>
    <mergeCell ref="A7:A8"/>
    <mergeCell ref="B7:B8"/>
    <mergeCell ref="C7:C8"/>
    <mergeCell ref="D7:D8"/>
    <mergeCell ref="E7:F7"/>
    <mergeCell ref="H7:I7"/>
    <mergeCell ref="J7:J8"/>
    <mergeCell ref="K7:K8"/>
    <mergeCell ref="M7:M8"/>
    <mergeCell ref="H6:I6"/>
    <mergeCell ref="A83:A84"/>
    <mergeCell ref="B83:B84"/>
    <mergeCell ref="C83:C84"/>
    <mergeCell ref="D83:D84"/>
    <mergeCell ref="E83:F83"/>
    <mergeCell ref="J121:J122"/>
    <mergeCell ref="K121:K122"/>
    <mergeCell ref="M121:M122"/>
    <mergeCell ref="M83:M84"/>
    <mergeCell ref="E82:F82"/>
    <mergeCell ref="G83:G84"/>
    <mergeCell ref="H82:I82"/>
    <mergeCell ref="H83:I83"/>
    <mergeCell ref="J83:J84"/>
    <mergeCell ref="K83:K84"/>
    <mergeCell ref="H156:I156"/>
    <mergeCell ref="E120:F120"/>
    <mergeCell ref="A121:A122"/>
    <mergeCell ref="B121:B122"/>
    <mergeCell ref="C121:C122"/>
    <mergeCell ref="D121:D122"/>
    <mergeCell ref="E121:F121"/>
    <mergeCell ref="G121:G122"/>
    <mergeCell ref="H120:I120"/>
    <mergeCell ref="H121:I121"/>
    <mergeCell ref="J157:J158"/>
    <mergeCell ref="K157:K158"/>
    <mergeCell ref="M157:M158"/>
    <mergeCell ref="A157:A158"/>
    <mergeCell ref="B157:B158"/>
    <mergeCell ref="C157:C158"/>
    <mergeCell ref="D157:D158"/>
    <mergeCell ref="E157:F157"/>
    <mergeCell ref="G157:G158"/>
    <mergeCell ref="H157:I15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N971"/>
  <sheetViews>
    <sheetView showGridLines="0" topLeftCell="B1" workbookViewId="0">
      <selection activeCell="K13" sqref="K13"/>
    </sheetView>
  </sheetViews>
  <sheetFormatPr baseColWidth="10" defaultColWidth="12.625" defaultRowHeight="15" customHeight="1" x14ac:dyDescent="0.2"/>
  <cols>
    <col min="1" max="1" width="44.125" bestFit="1" customWidth="1"/>
    <col min="2" max="2" width="13.875" bestFit="1" customWidth="1"/>
    <col min="3" max="3" width="11.875" bestFit="1" customWidth="1"/>
    <col min="10" max="10" width="10.625" bestFit="1" customWidth="1"/>
  </cols>
  <sheetData>
    <row r="1" spans="1:14" ht="15" customHeight="1" x14ac:dyDescent="0.25">
      <c r="A1" s="35"/>
      <c r="B1" s="36"/>
      <c r="C1" s="36"/>
      <c r="D1" s="36"/>
      <c r="E1" s="36"/>
      <c r="F1" s="36"/>
      <c r="G1" s="37"/>
      <c r="H1" s="37"/>
      <c r="I1" s="37"/>
      <c r="J1" s="36"/>
      <c r="K1" s="38"/>
      <c r="L1" s="96"/>
      <c r="M1" s="96"/>
      <c r="N1" s="96"/>
    </row>
    <row r="2" spans="1:14" ht="15" customHeight="1" x14ac:dyDescent="0.25">
      <c r="A2" s="788" t="s">
        <v>105</v>
      </c>
      <c r="B2" s="40"/>
      <c r="C2" s="40"/>
      <c r="D2" s="40"/>
      <c r="E2" s="40"/>
      <c r="F2" s="40"/>
      <c r="G2" s="41"/>
      <c r="H2" s="41"/>
      <c r="I2" s="41"/>
      <c r="J2" s="40"/>
      <c r="K2" s="42" t="s">
        <v>106</v>
      </c>
      <c r="L2" s="96"/>
      <c r="M2" s="96"/>
      <c r="N2" s="96"/>
    </row>
    <row r="3" spans="1:14" ht="15" customHeight="1" x14ac:dyDescent="0.25">
      <c r="A3" s="619" t="s">
        <v>107</v>
      </c>
      <c r="B3" s="40"/>
      <c r="C3" s="40"/>
      <c r="D3" s="40"/>
      <c r="E3" s="40"/>
      <c r="F3" s="40"/>
      <c r="G3" s="41"/>
      <c r="H3" s="41"/>
      <c r="I3" s="41"/>
      <c r="J3" s="40"/>
      <c r="K3" s="44"/>
      <c r="L3" s="96"/>
      <c r="M3" s="96"/>
      <c r="N3" s="96"/>
    </row>
    <row r="4" spans="1:14" ht="15" customHeight="1" x14ac:dyDescent="0.25">
      <c r="A4" s="719" t="s">
        <v>3232</v>
      </c>
      <c r="B4" s="40"/>
      <c r="C4" s="40"/>
      <c r="D4" s="40"/>
      <c r="E4" s="40"/>
      <c r="F4" s="40"/>
      <c r="G4" s="41"/>
      <c r="H4" s="41"/>
      <c r="I4" s="41"/>
      <c r="J4" s="40"/>
      <c r="K4" s="44"/>
      <c r="L4" s="96"/>
      <c r="M4" s="96"/>
      <c r="N4" s="96"/>
    </row>
    <row r="5" spans="1:14" ht="15" customHeight="1" x14ac:dyDescent="0.25">
      <c r="A5" s="35"/>
      <c r="B5" s="36"/>
      <c r="C5" s="36"/>
      <c r="D5" s="36"/>
      <c r="E5" s="36"/>
      <c r="F5" s="36"/>
      <c r="G5" s="37"/>
      <c r="H5" s="37"/>
      <c r="I5" s="37"/>
      <c r="J5" s="36"/>
      <c r="K5" s="38"/>
      <c r="L5" s="96"/>
      <c r="M5" s="96"/>
      <c r="N5" s="96"/>
    </row>
    <row r="6" spans="1:14" ht="15" customHeight="1" x14ac:dyDescent="0.25">
      <c r="B6" s="79"/>
      <c r="C6" s="79"/>
      <c r="D6" s="79"/>
      <c r="E6" s="79"/>
      <c r="F6" s="79"/>
      <c r="G6" s="80"/>
      <c r="H6" s="80"/>
      <c r="I6" s="80"/>
      <c r="J6" s="79"/>
      <c r="K6" s="81"/>
      <c r="L6" s="96"/>
      <c r="M6" s="96"/>
      <c r="N6" s="96"/>
    </row>
    <row r="7" spans="1:14" ht="15" customHeight="1" x14ac:dyDescent="0.25">
      <c r="A7" s="47" t="s">
        <v>108</v>
      </c>
      <c r="B7" s="48" t="s">
        <v>109</v>
      </c>
      <c r="C7" s="48" t="s">
        <v>110</v>
      </c>
      <c r="D7" s="48"/>
      <c r="E7" s="48" t="s">
        <v>111</v>
      </c>
      <c r="F7" s="48"/>
      <c r="G7" s="50" t="s">
        <v>112</v>
      </c>
      <c r="H7" s="1021" t="s">
        <v>113</v>
      </c>
      <c r="I7" s="952"/>
      <c r="J7" s="48" t="s">
        <v>114</v>
      </c>
      <c r="K7" s="50" t="s">
        <v>115</v>
      </c>
      <c r="L7" s="96"/>
      <c r="M7" s="96"/>
      <c r="N7" s="96"/>
    </row>
    <row r="8" spans="1:14" ht="15" customHeight="1" x14ac:dyDescent="0.25">
      <c r="A8" s="985" t="s">
        <v>116</v>
      </c>
      <c r="B8" s="963" t="s">
        <v>117</v>
      </c>
      <c r="C8" s="963" t="s">
        <v>118</v>
      </c>
      <c r="D8" s="963" t="s">
        <v>119</v>
      </c>
      <c r="E8" s="962" t="s">
        <v>120</v>
      </c>
      <c r="F8" s="950"/>
      <c r="G8" s="1014" t="s">
        <v>121</v>
      </c>
      <c r="H8" s="1022" t="s">
        <v>122</v>
      </c>
      <c r="I8" s="950"/>
      <c r="J8" s="963" t="s">
        <v>123</v>
      </c>
      <c r="K8" s="1038" t="s">
        <v>124</v>
      </c>
      <c r="L8" s="96"/>
      <c r="M8" s="96"/>
      <c r="N8" s="96"/>
    </row>
    <row r="9" spans="1:14" ht="15" customHeight="1" x14ac:dyDescent="0.25">
      <c r="A9" s="946"/>
      <c r="B9" s="946"/>
      <c r="C9" s="946"/>
      <c r="D9" s="946"/>
      <c r="E9" s="580" t="s">
        <v>125</v>
      </c>
      <c r="F9" s="580" t="s">
        <v>126</v>
      </c>
      <c r="G9" s="946"/>
      <c r="H9" s="581" t="s">
        <v>125</v>
      </c>
      <c r="I9" s="581" t="s">
        <v>126</v>
      </c>
      <c r="J9" s="946"/>
      <c r="K9" s="946"/>
      <c r="L9" s="96"/>
      <c r="M9" s="96"/>
      <c r="N9" s="96"/>
    </row>
    <row r="10" spans="1:14" ht="15" customHeight="1" x14ac:dyDescent="0.25">
      <c r="A10" s="104" t="s">
        <v>460</v>
      </c>
      <c r="B10" s="435"/>
      <c r="C10" s="435"/>
      <c r="D10" s="435"/>
      <c r="E10" s="435"/>
      <c r="F10" s="435"/>
      <c r="G10" s="55"/>
      <c r="H10" s="55"/>
      <c r="I10" s="55"/>
      <c r="J10" s="435"/>
      <c r="K10" s="582"/>
      <c r="L10" s="96"/>
      <c r="M10" s="96"/>
      <c r="N10" s="96"/>
    </row>
    <row r="11" spans="1:14" ht="15" customHeight="1" x14ac:dyDescent="0.25">
      <c r="A11" s="57"/>
      <c r="B11" s="58"/>
      <c r="C11" s="58"/>
      <c r="D11" s="58"/>
      <c r="E11" s="58"/>
      <c r="F11" s="58"/>
      <c r="G11" s="60"/>
      <c r="H11" s="60"/>
      <c r="I11" s="60"/>
      <c r="J11" s="58"/>
      <c r="K11" s="61"/>
      <c r="L11" s="96"/>
      <c r="M11" s="96"/>
      <c r="N11" s="96"/>
    </row>
    <row r="12" spans="1:14" ht="15" customHeight="1" x14ac:dyDescent="0.25">
      <c r="A12" s="104" t="s">
        <v>461</v>
      </c>
      <c r="B12" s="435"/>
      <c r="C12" s="435"/>
      <c r="D12" s="435"/>
      <c r="E12" s="435"/>
      <c r="F12" s="435"/>
      <c r="G12" s="55"/>
      <c r="H12" s="55"/>
      <c r="I12" s="55"/>
      <c r="J12" s="435"/>
      <c r="K12" s="582">
        <f>SUM(K13:K14)</f>
        <v>6461178.5499999998</v>
      </c>
      <c r="L12" s="96"/>
      <c r="M12" s="96"/>
      <c r="N12" s="96"/>
    </row>
    <row r="13" spans="1:14" ht="15" customHeight="1" x14ac:dyDescent="0.25">
      <c r="A13" s="57" t="s">
        <v>2587</v>
      </c>
      <c r="B13" s="58" t="s">
        <v>506</v>
      </c>
      <c r="C13" s="58" t="s">
        <v>171</v>
      </c>
      <c r="D13" s="116">
        <v>2E-3</v>
      </c>
      <c r="E13" s="116">
        <v>2E-3</v>
      </c>
      <c r="F13" s="116">
        <v>5.0000000000000001E-3</v>
      </c>
      <c r="G13" s="60">
        <v>581</v>
      </c>
      <c r="H13" s="60">
        <v>581</v>
      </c>
      <c r="I13" s="60">
        <v>3807</v>
      </c>
      <c r="J13" s="58" t="s">
        <v>2588</v>
      </c>
      <c r="K13" s="61">
        <v>2907171.78</v>
      </c>
      <c r="L13" s="96"/>
      <c r="M13" s="96"/>
      <c r="N13" s="96"/>
    </row>
    <row r="14" spans="1:14" ht="15" customHeight="1" x14ac:dyDescent="0.25">
      <c r="A14" s="57" t="s">
        <v>2589</v>
      </c>
      <c r="B14" s="58" t="s">
        <v>1127</v>
      </c>
      <c r="C14" s="58" t="s">
        <v>171</v>
      </c>
      <c r="D14" s="116">
        <v>1.2E-2</v>
      </c>
      <c r="E14" s="116">
        <v>3.0000000000000001E-3</v>
      </c>
      <c r="F14" s="116">
        <v>0.05</v>
      </c>
      <c r="G14" s="60">
        <v>125</v>
      </c>
      <c r="H14" s="60">
        <v>125</v>
      </c>
      <c r="I14" s="60">
        <v>3200</v>
      </c>
      <c r="J14" s="58" t="s">
        <v>2588</v>
      </c>
      <c r="K14" s="61">
        <v>3554006.77</v>
      </c>
      <c r="L14" s="96"/>
      <c r="M14" s="96"/>
      <c r="N14" s="96"/>
    </row>
    <row r="15" spans="1:14" ht="15" customHeight="1" x14ac:dyDescent="0.25">
      <c r="A15" s="57"/>
      <c r="B15" s="58"/>
      <c r="C15" s="58"/>
      <c r="D15" s="58"/>
      <c r="E15" s="58"/>
      <c r="F15" s="58"/>
      <c r="G15" s="60"/>
      <c r="H15" s="60"/>
      <c r="I15" s="60"/>
      <c r="J15" s="58"/>
      <c r="K15" s="61"/>
      <c r="L15" s="35"/>
      <c r="M15" s="35"/>
      <c r="N15" s="35"/>
    </row>
    <row r="16" spans="1:14" ht="15" customHeight="1" x14ac:dyDescent="0.25">
      <c r="A16" s="104" t="s">
        <v>475</v>
      </c>
      <c r="B16" s="435"/>
      <c r="C16" s="435"/>
      <c r="D16" s="435"/>
      <c r="E16" s="435"/>
      <c r="F16" s="435"/>
      <c r="G16" s="55"/>
      <c r="H16" s="55"/>
      <c r="I16" s="55"/>
      <c r="J16" s="435"/>
      <c r="K16" s="582">
        <f>K17</f>
        <v>1835814.44</v>
      </c>
      <c r="L16" s="352"/>
      <c r="M16" s="352"/>
      <c r="N16" s="352"/>
    </row>
    <row r="17" spans="1:14" ht="15" customHeight="1" x14ac:dyDescent="0.25">
      <c r="A17" s="57" t="s">
        <v>2590</v>
      </c>
      <c r="B17" s="58" t="s">
        <v>2591</v>
      </c>
      <c r="C17" s="58"/>
      <c r="D17" s="86" t="s">
        <v>2592</v>
      </c>
      <c r="E17" s="63"/>
      <c r="F17" s="63"/>
      <c r="G17" s="64"/>
      <c r="H17" s="64"/>
      <c r="I17" s="64"/>
      <c r="J17" s="58" t="s">
        <v>2593</v>
      </c>
      <c r="K17" s="60">
        <v>1835814.44</v>
      </c>
      <c r="L17" s="352"/>
      <c r="M17" s="352"/>
      <c r="N17" s="352"/>
    </row>
    <row r="18" spans="1:14" ht="15" customHeight="1" x14ac:dyDescent="0.25">
      <c r="A18" s="57"/>
      <c r="B18" s="63"/>
      <c r="C18" s="63"/>
      <c r="D18" s="63"/>
      <c r="E18" s="63"/>
      <c r="F18" s="63"/>
      <c r="G18" s="64"/>
      <c r="H18" s="64"/>
      <c r="I18" s="64"/>
      <c r="J18" s="63"/>
      <c r="K18" s="64"/>
      <c r="L18" s="96"/>
      <c r="M18" s="96"/>
      <c r="N18" s="96"/>
    </row>
    <row r="19" spans="1:14" ht="15" customHeight="1" x14ac:dyDescent="0.25">
      <c r="A19" s="104" t="s">
        <v>476</v>
      </c>
      <c r="B19" s="435"/>
      <c r="C19" s="435"/>
      <c r="D19" s="435"/>
      <c r="E19" s="435"/>
      <c r="F19" s="435"/>
      <c r="G19" s="55"/>
      <c r="H19" s="55"/>
      <c r="I19" s="55"/>
      <c r="J19" s="435"/>
      <c r="K19" s="582">
        <f>K20</f>
        <v>556746</v>
      </c>
      <c r="L19" s="96"/>
      <c r="M19" s="96"/>
      <c r="N19" s="96"/>
    </row>
    <row r="20" spans="1:14" ht="15" customHeight="1" x14ac:dyDescent="0.25">
      <c r="A20" s="57" t="s">
        <v>237</v>
      </c>
      <c r="B20" s="58" t="s">
        <v>2594</v>
      </c>
      <c r="C20" s="58"/>
      <c r="D20" s="58"/>
      <c r="E20" s="58"/>
      <c r="F20" s="58"/>
      <c r="G20" s="60"/>
      <c r="H20" s="60"/>
      <c r="I20" s="60"/>
      <c r="J20" s="58" t="s">
        <v>2593</v>
      </c>
      <c r="K20" s="61">
        <v>556746</v>
      </c>
      <c r="L20" s="96"/>
      <c r="M20" s="96"/>
      <c r="N20" s="96"/>
    </row>
    <row r="21" spans="1:14" ht="15" customHeight="1" x14ac:dyDescent="0.25">
      <c r="A21" s="57"/>
      <c r="B21" s="58"/>
      <c r="C21" s="58"/>
      <c r="D21" s="58"/>
      <c r="E21" s="58"/>
      <c r="F21" s="58"/>
      <c r="G21" s="60"/>
      <c r="H21" s="60"/>
      <c r="I21" s="60"/>
      <c r="J21" s="58"/>
      <c r="K21" s="61"/>
      <c r="L21" s="35"/>
      <c r="M21" s="35"/>
      <c r="N21" s="35"/>
    </row>
    <row r="22" spans="1:14" ht="15" customHeight="1" x14ac:dyDescent="0.25">
      <c r="A22" s="104" t="s">
        <v>489</v>
      </c>
      <c r="B22" s="435"/>
      <c r="C22" s="435"/>
      <c r="D22" s="435"/>
      <c r="E22" s="435"/>
      <c r="F22" s="435"/>
      <c r="G22" s="55"/>
      <c r="H22" s="55"/>
      <c r="I22" s="55"/>
      <c r="J22" s="435"/>
      <c r="K22" s="582"/>
      <c r="L22" s="352"/>
      <c r="M22" s="352"/>
      <c r="N22" s="352"/>
    </row>
    <row r="23" spans="1:14" x14ac:dyDescent="0.25">
      <c r="A23" s="57"/>
      <c r="B23" s="58"/>
      <c r="C23" s="58"/>
      <c r="D23" s="58"/>
      <c r="E23" s="58"/>
      <c r="F23" s="58"/>
      <c r="G23" s="60"/>
      <c r="H23" s="60"/>
      <c r="I23" s="60"/>
      <c r="J23" s="58"/>
      <c r="K23" s="61"/>
      <c r="L23" s="35"/>
      <c r="M23" s="35"/>
      <c r="N23" s="35"/>
    </row>
    <row r="24" spans="1:14" x14ac:dyDescent="0.25">
      <c r="A24" s="104" t="s">
        <v>490</v>
      </c>
      <c r="B24" s="435"/>
      <c r="C24" s="435"/>
      <c r="D24" s="435"/>
      <c r="E24" s="435"/>
      <c r="F24" s="435"/>
      <c r="G24" s="55"/>
      <c r="H24" s="55"/>
      <c r="I24" s="55"/>
      <c r="J24" s="435"/>
      <c r="K24" s="582">
        <f>K25</f>
        <v>18991.8</v>
      </c>
      <c r="L24" s="352"/>
      <c r="M24" s="352"/>
      <c r="N24" s="352"/>
    </row>
    <row r="25" spans="1:14" x14ac:dyDescent="0.25">
      <c r="A25" s="57" t="s">
        <v>2595</v>
      </c>
      <c r="B25" s="58" t="s">
        <v>2596</v>
      </c>
      <c r="C25" s="58"/>
      <c r="D25" s="58"/>
      <c r="E25" s="58"/>
      <c r="F25" s="58"/>
      <c r="G25" s="60"/>
      <c r="H25" s="60"/>
      <c r="I25" s="60"/>
      <c r="J25" s="58" t="s">
        <v>2588</v>
      </c>
      <c r="K25" s="61">
        <v>18991.8</v>
      </c>
      <c r="L25" s="352"/>
      <c r="M25" s="352"/>
      <c r="N25" s="352"/>
    </row>
    <row r="26" spans="1:14" x14ac:dyDescent="0.25">
      <c r="A26" s="57"/>
      <c r="B26" s="58"/>
      <c r="C26" s="58"/>
      <c r="D26" s="58"/>
      <c r="E26" s="58"/>
      <c r="F26" s="58"/>
      <c r="G26" s="60"/>
      <c r="H26" s="60"/>
      <c r="I26" s="60"/>
      <c r="J26" s="58"/>
      <c r="K26" s="61"/>
      <c r="L26" s="96"/>
      <c r="M26" s="96"/>
      <c r="N26" s="96"/>
    </row>
    <row r="27" spans="1:14" x14ac:dyDescent="0.25">
      <c r="A27" s="104" t="s">
        <v>495</v>
      </c>
      <c r="B27" s="435"/>
      <c r="C27" s="435"/>
      <c r="D27" s="435"/>
      <c r="E27" s="435"/>
      <c r="F27" s="435"/>
      <c r="G27" s="55"/>
      <c r="H27" s="55"/>
      <c r="I27" s="55"/>
      <c r="J27" s="435"/>
      <c r="K27" s="582"/>
      <c r="L27" s="352"/>
      <c r="M27" s="352"/>
      <c r="N27" s="352"/>
    </row>
    <row r="28" spans="1:14" x14ac:dyDescent="0.25">
      <c r="A28" s="57"/>
      <c r="B28" s="63"/>
      <c r="C28" s="63"/>
      <c r="D28" s="63"/>
      <c r="E28" s="63"/>
      <c r="F28" s="63"/>
      <c r="G28" s="64"/>
      <c r="H28" s="64"/>
      <c r="I28" s="64"/>
      <c r="J28" s="63"/>
      <c r="K28" s="64"/>
      <c r="L28" s="35"/>
      <c r="M28" s="35"/>
      <c r="N28" s="35"/>
    </row>
    <row r="29" spans="1:14" x14ac:dyDescent="0.25">
      <c r="A29" s="104" t="s">
        <v>496</v>
      </c>
      <c r="B29" s="435"/>
      <c r="C29" s="435"/>
      <c r="D29" s="435"/>
      <c r="E29" s="435"/>
      <c r="F29" s="435"/>
      <c r="G29" s="55"/>
      <c r="H29" s="55"/>
      <c r="I29" s="55"/>
      <c r="J29" s="435"/>
      <c r="K29" s="582">
        <f>SUM(K30:K32)</f>
        <v>30631058.890000001</v>
      </c>
      <c r="L29" s="352"/>
      <c r="M29" s="352"/>
      <c r="N29" s="352"/>
    </row>
    <row r="30" spans="1:14" x14ac:dyDescent="0.25">
      <c r="A30" s="57" t="s">
        <v>2597</v>
      </c>
      <c r="B30" s="58" t="s">
        <v>2598</v>
      </c>
      <c r="C30" s="58"/>
      <c r="D30" s="58"/>
      <c r="E30" s="58"/>
      <c r="F30" s="58"/>
      <c r="G30" s="60"/>
      <c r="H30" s="60"/>
      <c r="I30" s="60"/>
      <c r="J30" s="58" t="s">
        <v>2593</v>
      </c>
      <c r="K30" s="60">
        <v>16096033</v>
      </c>
      <c r="L30" s="352"/>
      <c r="M30" s="352"/>
      <c r="N30" s="615">
        <v>7</v>
      </c>
    </row>
    <row r="31" spans="1:14" x14ac:dyDescent="0.25">
      <c r="A31" s="57" t="s">
        <v>2599</v>
      </c>
      <c r="B31" s="58" t="s">
        <v>2600</v>
      </c>
      <c r="C31" s="58"/>
      <c r="D31" s="58"/>
      <c r="E31" s="58"/>
      <c r="F31" s="58"/>
      <c r="G31" s="60"/>
      <c r="H31" s="60"/>
      <c r="I31" s="60"/>
      <c r="J31" s="58" t="s">
        <v>2593</v>
      </c>
      <c r="K31" s="60">
        <v>5545408.1399999997</v>
      </c>
      <c r="L31" s="352"/>
      <c r="M31" s="352"/>
      <c r="N31" s="352"/>
    </row>
    <row r="32" spans="1:14" x14ac:dyDescent="0.25">
      <c r="A32" s="57" t="s">
        <v>2601</v>
      </c>
      <c r="B32" s="58"/>
      <c r="C32" s="58"/>
      <c r="D32" s="58"/>
      <c r="E32" s="58"/>
      <c r="F32" s="58"/>
      <c r="G32" s="60"/>
      <c r="H32" s="60"/>
      <c r="I32" s="60"/>
      <c r="J32" s="58" t="s">
        <v>2593</v>
      </c>
      <c r="K32" s="60">
        <v>8989617.75</v>
      </c>
      <c r="L32" s="96"/>
      <c r="M32" s="96"/>
      <c r="N32" s="96"/>
    </row>
    <row r="33" spans="1:14" x14ac:dyDescent="0.25">
      <c r="A33" s="57"/>
      <c r="B33" s="58"/>
      <c r="C33" s="58"/>
      <c r="D33" s="58"/>
      <c r="E33" s="58"/>
      <c r="F33" s="58"/>
      <c r="G33" s="60"/>
      <c r="H33" s="60"/>
      <c r="I33" s="60"/>
      <c r="J33" s="58"/>
      <c r="K33" s="61"/>
      <c r="L33" s="96"/>
      <c r="M33" s="96"/>
      <c r="N33" s="96"/>
    </row>
    <row r="34" spans="1:14" x14ac:dyDescent="0.25">
      <c r="A34" s="353" t="s">
        <v>602</v>
      </c>
      <c r="B34" s="246"/>
      <c r="C34" s="246"/>
      <c r="D34" s="272"/>
      <c r="E34" s="246"/>
      <c r="F34" s="246"/>
      <c r="G34" s="596"/>
      <c r="H34" s="597"/>
      <c r="I34" s="597"/>
      <c r="J34" s="246"/>
      <c r="K34" s="598">
        <f>K29+K27+K24+K22+K19+K16+K12+K10</f>
        <v>39503789.68</v>
      </c>
    </row>
    <row r="35" spans="1:14" x14ac:dyDescent="0.25">
      <c r="B35" s="79"/>
      <c r="C35" s="79"/>
      <c r="D35" s="79"/>
      <c r="E35" s="79"/>
      <c r="F35" s="79"/>
      <c r="G35" s="80"/>
      <c r="H35" s="80"/>
      <c r="I35" s="80"/>
      <c r="J35" s="79"/>
      <c r="K35" s="81"/>
    </row>
    <row r="36" spans="1:14" x14ac:dyDescent="0.25">
      <c r="B36" s="79"/>
      <c r="C36" s="79"/>
      <c r="D36" s="79"/>
      <c r="E36" s="79"/>
      <c r="F36" s="79"/>
      <c r="G36" s="80"/>
      <c r="H36" s="80"/>
      <c r="I36" s="80"/>
      <c r="J36" s="79"/>
      <c r="K36" s="81"/>
    </row>
    <row r="37" spans="1:14" x14ac:dyDescent="0.25">
      <c r="B37" s="79"/>
      <c r="C37" s="79"/>
      <c r="D37" s="79"/>
      <c r="E37" s="79"/>
      <c r="F37" s="79"/>
      <c r="G37" s="80"/>
      <c r="H37" s="80"/>
      <c r="I37" s="80"/>
      <c r="J37" s="79"/>
      <c r="K37" s="81"/>
    </row>
    <row r="38" spans="1:14" x14ac:dyDescent="0.25">
      <c r="B38" s="79"/>
      <c r="C38" s="79"/>
      <c r="D38" s="79"/>
      <c r="E38" s="79"/>
      <c r="F38" s="79"/>
      <c r="G38" s="80"/>
      <c r="H38" s="80"/>
      <c r="I38" s="80"/>
      <c r="J38" s="79"/>
      <c r="K38" s="81"/>
    </row>
    <row r="39" spans="1:14" x14ac:dyDescent="0.25">
      <c r="B39" s="79"/>
      <c r="C39" s="79"/>
      <c r="D39" s="79"/>
      <c r="E39" s="79"/>
      <c r="F39" s="79"/>
      <c r="G39" s="80"/>
      <c r="H39" s="80"/>
      <c r="I39" s="80"/>
      <c r="J39" s="79"/>
      <c r="K39" s="81"/>
    </row>
    <row r="40" spans="1:14" x14ac:dyDescent="0.25">
      <c r="B40" s="79"/>
      <c r="C40" s="79"/>
      <c r="D40" s="79"/>
      <c r="E40" s="79"/>
      <c r="F40" s="79"/>
      <c r="G40" s="80"/>
      <c r="H40" s="80"/>
      <c r="I40" s="80"/>
      <c r="J40" s="79"/>
      <c r="K40" s="81"/>
    </row>
    <row r="41" spans="1:14" x14ac:dyDescent="0.25">
      <c r="B41" s="79"/>
      <c r="C41" s="79"/>
      <c r="D41" s="79"/>
      <c r="E41" s="79"/>
      <c r="F41" s="79"/>
      <c r="G41" s="80"/>
      <c r="H41" s="80"/>
      <c r="I41" s="80"/>
      <c r="J41" s="79"/>
      <c r="K41" s="81"/>
    </row>
    <row r="42" spans="1:14" x14ac:dyDescent="0.25">
      <c r="B42" s="79"/>
      <c r="C42" s="79"/>
      <c r="D42" s="79"/>
      <c r="E42" s="79"/>
      <c r="F42" s="79"/>
      <c r="G42" s="80"/>
      <c r="H42" s="80"/>
      <c r="I42" s="80"/>
      <c r="J42" s="79"/>
      <c r="K42" s="81"/>
    </row>
    <row r="43" spans="1:14" x14ac:dyDescent="0.25">
      <c r="B43" s="79"/>
      <c r="C43" s="79"/>
      <c r="D43" s="79"/>
      <c r="E43" s="79"/>
      <c r="F43" s="79"/>
      <c r="G43" s="80"/>
      <c r="H43" s="80"/>
      <c r="I43" s="80"/>
      <c r="J43" s="79"/>
      <c r="K43" s="81"/>
    </row>
    <row r="44" spans="1:14" x14ac:dyDescent="0.25">
      <c r="B44" s="79"/>
      <c r="C44" s="79"/>
      <c r="D44" s="79"/>
      <c r="E44" s="79"/>
      <c r="F44" s="79"/>
      <c r="G44" s="80"/>
      <c r="H44" s="80"/>
      <c r="I44" s="80"/>
      <c r="J44" s="79"/>
      <c r="K44" s="81"/>
    </row>
    <row r="45" spans="1:14" x14ac:dyDescent="0.25">
      <c r="B45" s="79"/>
      <c r="C45" s="79"/>
      <c r="D45" s="79"/>
      <c r="E45" s="79"/>
      <c r="F45" s="79"/>
      <c r="G45" s="80"/>
      <c r="H45" s="80"/>
      <c r="I45" s="80"/>
      <c r="J45" s="79"/>
      <c r="K45" s="81"/>
    </row>
    <row r="46" spans="1:14" x14ac:dyDescent="0.25">
      <c r="B46" s="79"/>
      <c r="C46" s="79"/>
      <c r="D46" s="79"/>
      <c r="E46" s="79"/>
      <c r="F46" s="79"/>
      <c r="G46" s="80"/>
      <c r="H46" s="80"/>
      <c r="I46" s="80"/>
      <c r="J46" s="79"/>
      <c r="K46" s="81"/>
    </row>
    <row r="47" spans="1:14" x14ac:dyDescent="0.25">
      <c r="B47" s="79"/>
      <c r="C47" s="79"/>
      <c r="D47" s="79"/>
      <c r="E47" s="79"/>
      <c r="F47" s="79"/>
      <c r="G47" s="80"/>
      <c r="H47" s="80"/>
      <c r="I47" s="80"/>
      <c r="J47" s="79"/>
      <c r="K47" s="81"/>
    </row>
    <row r="48" spans="1:14" x14ac:dyDescent="0.25">
      <c r="B48" s="79"/>
      <c r="C48" s="79"/>
      <c r="D48" s="79"/>
      <c r="E48" s="79"/>
      <c r="F48" s="79"/>
      <c r="G48" s="80"/>
      <c r="H48" s="80"/>
      <c r="I48" s="80"/>
      <c r="J48" s="79"/>
      <c r="K48" s="81"/>
    </row>
    <row r="49" spans="2:11" x14ac:dyDescent="0.25">
      <c r="B49" s="79"/>
      <c r="C49" s="79"/>
      <c r="D49" s="79"/>
      <c r="E49" s="79"/>
      <c r="F49" s="79"/>
      <c r="G49" s="80"/>
      <c r="H49" s="80"/>
      <c r="I49" s="80"/>
      <c r="J49" s="79"/>
      <c r="K49" s="81"/>
    </row>
    <row r="50" spans="2:11" x14ac:dyDescent="0.25">
      <c r="B50" s="79"/>
      <c r="C50" s="79"/>
      <c r="D50" s="79"/>
      <c r="E50" s="79"/>
      <c r="F50" s="79"/>
      <c r="G50" s="80"/>
      <c r="H50" s="80"/>
      <c r="I50" s="80"/>
      <c r="J50" s="79"/>
      <c r="K50" s="81"/>
    </row>
    <row r="51" spans="2:11" x14ac:dyDescent="0.25">
      <c r="B51" s="79"/>
      <c r="C51" s="79"/>
      <c r="D51" s="79"/>
      <c r="E51" s="79"/>
      <c r="F51" s="79"/>
      <c r="G51" s="80"/>
      <c r="H51" s="80"/>
      <c r="I51" s="80"/>
      <c r="J51" s="79"/>
      <c r="K51" s="81"/>
    </row>
    <row r="52" spans="2:11" x14ac:dyDescent="0.25">
      <c r="B52" s="79"/>
      <c r="C52" s="79"/>
      <c r="D52" s="79"/>
      <c r="E52" s="79"/>
      <c r="F52" s="79"/>
      <c r="G52" s="80"/>
      <c r="H52" s="80"/>
      <c r="I52" s="80"/>
      <c r="J52" s="79"/>
      <c r="K52" s="81"/>
    </row>
    <row r="53" spans="2:11" x14ac:dyDescent="0.25">
      <c r="B53" s="79"/>
      <c r="C53" s="79"/>
      <c r="D53" s="79"/>
      <c r="E53" s="79"/>
      <c r="F53" s="79"/>
      <c r="G53" s="80"/>
      <c r="H53" s="80"/>
      <c r="I53" s="80"/>
      <c r="J53" s="79"/>
      <c r="K53" s="81"/>
    </row>
    <row r="54" spans="2:11" x14ac:dyDescent="0.25">
      <c r="B54" s="79"/>
      <c r="C54" s="79"/>
      <c r="D54" s="79"/>
      <c r="E54" s="79"/>
      <c r="F54" s="79"/>
      <c r="G54" s="80"/>
      <c r="H54" s="80"/>
      <c r="I54" s="80"/>
      <c r="J54" s="79"/>
      <c r="K54" s="81"/>
    </row>
    <row r="55" spans="2:11" x14ac:dyDescent="0.25">
      <c r="B55" s="79"/>
      <c r="C55" s="79"/>
      <c r="D55" s="79"/>
      <c r="E55" s="79"/>
      <c r="F55" s="79"/>
      <c r="G55" s="80"/>
      <c r="H55" s="80"/>
      <c r="I55" s="80"/>
      <c r="J55" s="79"/>
      <c r="K55" s="81"/>
    </row>
    <row r="56" spans="2:11" x14ac:dyDescent="0.25">
      <c r="B56" s="79"/>
      <c r="C56" s="79"/>
      <c r="D56" s="79"/>
      <c r="E56" s="79"/>
      <c r="F56" s="79"/>
      <c r="G56" s="80"/>
      <c r="H56" s="80"/>
      <c r="I56" s="80"/>
      <c r="J56" s="79"/>
      <c r="K56" s="81"/>
    </row>
    <row r="57" spans="2:11" x14ac:dyDescent="0.25">
      <c r="B57" s="79"/>
      <c r="C57" s="79"/>
      <c r="D57" s="79"/>
      <c r="E57" s="79"/>
      <c r="F57" s="79"/>
      <c r="G57" s="80"/>
      <c r="H57" s="80"/>
      <c r="I57" s="80"/>
      <c r="J57" s="79"/>
      <c r="K57" s="81"/>
    </row>
    <row r="58" spans="2:11" x14ac:dyDescent="0.25">
      <c r="B58" s="79"/>
      <c r="C58" s="79"/>
      <c r="D58" s="79"/>
      <c r="E58" s="79"/>
      <c r="F58" s="79"/>
      <c r="G58" s="80"/>
      <c r="H58" s="80"/>
      <c r="I58" s="80"/>
      <c r="J58" s="79"/>
      <c r="K58" s="81"/>
    </row>
    <row r="59" spans="2:11" x14ac:dyDescent="0.25">
      <c r="B59" s="79"/>
      <c r="C59" s="79"/>
      <c r="D59" s="79"/>
      <c r="E59" s="79"/>
      <c r="F59" s="79"/>
      <c r="G59" s="80"/>
      <c r="H59" s="80"/>
      <c r="I59" s="80"/>
      <c r="J59" s="79"/>
      <c r="K59" s="81"/>
    </row>
    <row r="60" spans="2:11" x14ac:dyDescent="0.25">
      <c r="B60" s="79"/>
      <c r="C60" s="79"/>
      <c r="D60" s="79"/>
      <c r="E60" s="79"/>
      <c r="F60" s="79"/>
      <c r="G60" s="80"/>
      <c r="H60" s="80"/>
      <c r="I60" s="80"/>
      <c r="J60" s="79"/>
      <c r="K60" s="81"/>
    </row>
    <row r="61" spans="2:11" x14ac:dyDescent="0.25">
      <c r="B61" s="79"/>
      <c r="C61" s="79"/>
      <c r="D61" s="79"/>
      <c r="E61" s="79"/>
      <c r="F61" s="79"/>
      <c r="G61" s="80"/>
      <c r="H61" s="80"/>
      <c r="I61" s="80"/>
      <c r="J61" s="79"/>
      <c r="K61" s="81"/>
    </row>
    <row r="62" spans="2:11" x14ac:dyDescent="0.25">
      <c r="B62" s="79"/>
      <c r="C62" s="79"/>
      <c r="D62" s="79"/>
      <c r="E62" s="79"/>
      <c r="F62" s="79"/>
      <c r="G62" s="80"/>
      <c r="H62" s="80"/>
      <c r="I62" s="80"/>
      <c r="J62" s="79"/>
      <c r="K62" s="81"/>
    </row>
    <row r="63" spans="2:11" x14ac:dyDescent="0.25">
      <c r="B63" s="79"/>
      <c r="C63" s="79"/>
      <c r="D63" s="79"/>
      <c r="E63" s="79"/>
      <c r="F63" s="79"/>
      <c r="G63" s="80"/>
      <c r="H63" s="80"/>
      <c r="I63" s="80"/>
      <c r="J63" s="79"/>
      <c r="K63" s="81"/>
    </row>
    <row r="64" spans="2:11" x14ac:dyDescent="0.25">
      <c r="B64" s="79"/>
      <c r="C64" s="79"/>
      <c r="D64" s="79"/>
      <c r="E64" s="79"/>
      <c r="F64" s="79"/>
      <c r="G64" s="80"/>
      <c r="H64" s="80"/>
      <c r="I64" s="80"/>
      <c r="J64" s="79"/>
      <c r="K64" s="81"/>
    </row>
    <row r="65" spans="2:11" x14ac:dyDescent="0.25">
      <c r="B65" s="79"/>
      <c r="C65" s="79"/>
      <c r="D65" s="79"/>
      <c r="E65" s="79"/>
      <c r="F65" s="79"/>
      <c r="G65" s="80"/>
      <c r="H65" s="80"/>
      <c r="I65" s="80"/>
      <c r="J65" s="79"/>
      <c r="K65" s="81"/>
    </row>
    <row r="66" spans="2:11" x14ac:dyDescent="0.25">
      <c r="B66" s="79"/>
      <c r="C66" s="79"/>
      <c r="D66" s="79"/>
      <c r="E66" s="79"/>
      <c r="F66" s="79"/>
      <c r="G66" s="80"/>
      <c r="H66" s="80"/>
      <c r="I66" s="80"/>
      <c r="J66" s="79"/>
      <c r="K66" s="81"/>
    </row>
    <row r="67" spans="2:11" x14ac:dyDescent="0.25">
      <c r="B67" s="79"/>
      <c r="C67" s="79"/>
      <c r="D67" s="79"/>
      <c r="E67" s="79"/>
      <c r="F67" s="79"/>
      <c r="G67" s="80"/>
      <c r="H67" s="80"/>
      <c r="I67" s="80"/>
      <c r="J67" s="79"/>
      <c r="K67" s="81"/>
    </row>
    <row r="68" spans="2:11" x14ac:dyDescent="0.25">
      <c r="B68" s="79"/>
      <c r="C68" s="79"/>
      <c r="D68" s="79"/>
      <c r="E68" s="79"/>
      <c r="F68" s="79"/>
      <c r="G68" s="80"/>
      <c r="H68" s="80"/>
      <c r="I68" s="80"/>
      <c r="J68" s="79"/>
      <c r="K68" s="81"/>
    </row>
    <row r="69" spans="2:11" x14ac:dyDescent="0.25">
      <c r="B69" s="79"/>
      <c r="C69" s="79"/>
      <c r="D69" s="79"/>
      <c r="E69" s="79"/>
      <c r="F69" s="79"/>
      <c r="G69" s="80"/>
      <c r="H69" s="80"/>
      <c r="I69" s="80"/>
      <c r="J69" s="79"/>
      <c r="K69" s="81"/>
    </row>
    <row r="70" spans="2:11" x14ac:dyDescent="0.25">
      <c r="B70" s="79"/>
      <c r="C70" s="79"/>
      <c r="D70" s="79"/>
      <c r="E70" s="79"/>
      <c r="F70" s="79"/>
      <c r="G70" s="80"/>
      <c r="H70" s="80"/>
      <c r="I70" s="80"/>
      <c r="J70" s="79"/>
      <c r="K70" s="81"/>
    </row>
    <row r="71" spans="2:11" x14ac:dyDescent="0.25">
      <c r="B71" s="79"/>
      <c r="C71" s="79"/>
      <c r="D71" s="79"/>
      <c r="E71" s="79"/>
      <c r="F71" s="79"/>
      <c r="G71" s="80"/>
      <c r="H71" s="80"/>
      <c r="I71" s="80"/>
      <c r="J71" s="79"/>
      <c r="K71" s="81"/>
    </row>
    <row r="72" spans="2:11" x14ac:dyDescent="0.25">
      <c r="B72" s="79"/>
      <c r="C72" s="79"/>
      <c r="D72" s="79"/>
      <c r="E72" s="79"/>
      <c r="F72" s="79"/>
      <c r="G72" s="80"/>
      <c r="H72" s="80"/>
      <c r="I72" s="80"/>
      <c r="J72" s="79"/>
      <c r="K72" s="81"/>
    </row>
    <row r="73" spans="2:11" x14ac:dyDescent="0.25">
      <c r="B73" s="79"/>
      <c r="C73" s="79"/>
      <c r="D73" s="79"/>
      <c r="E73" s="79"/>
      <c r="F73" s="79"/>
      <c r="G73" s="80"/>
      <c r="H73" s="80"/>
      <c r="I73" s="80"/>
      <c r="J73" s="79"/>
      <c r="K73" s="81"/>
    </row>
    <row r="74" spans="2:11" x14ac:dyDescent="0.25">
      <c r="B74" s="79"/>
      <c r="C74" s="79"/>
      <c r="D74" s="79"/>
      <c r="E74" s="79"/>
      <c r="F74" s="79"/>
      <c r="G74" s="80"/>
      <c r="H74" s="80"/>
      <c r="I74" s="80"/>
      <c r="J74" s="79"/>
      <c r="K74" s="81"/>
    </row>
    <row r="75" spans="2:11" x14ac:dyDescent="0.25">
      <c r="B75" s="79"/>
      <c r="C75" s="79"/>
      <c r="D75" s="79"/>
      <c r="E75" s="79"/>
      <c r="F75" s="79"/>
      <c r="G75" s="80"/>
      <c r="H75" s="80"/>
      <c r="I75" s="80"/>
      <c r="J75" s="79"/>
      <c r="K75" s="81"/>
    </row>
    <row r="76" spans="2:11" x14ac:dyDescent="0.25">
      <c r="B76" s="79"/>
      <c r="C76" s="79"/>
      <c r="D76" s="79"/>
      <c r="E76" s="79"/>
      <c r="F76" s="79"/>
      <c r="G76" s="80"/>
      <c r="H76" s="80"/>
      <c r="I76" s="80"/>
      <c r="J76" s="79"/>
      <c r="K76" s="81"/>
    </row>
    <row r="77" spans="2:11" x14ac:dyDescent="0.25">
      <c r="B77" s="79"/>
      <c r="C77" s="79"/>
      <c r="D77" s="79"/>
      <c r="E77" s="79"/>
      <c r="F77" s="79"/>
      <c r="G77" s="80"/>
      <c r="H77" s="80"/>
      <c r="I77" s="80"/>
      <c r="J77" s="79"/>
      <c r="K77" s="81"/>
    </row>
    <row r="78" spans="2:11" x14ac:dyDescent="0.25">
      <c r="B78" s="79"/>
      <c r="C78" s="79"/>
      <c r="D78" s="79"/>
      <c r="E78" s="79"/>
      <c r="F78" s="79"/>
      <c r="G78" s="80"/>
      <c r="H78" s="80"/>
      <c r="I78" s="80"/>
      <c r="J78" s="79"/>
      <c r="K78" s="81"/>
    </row>
    <row r="79" spans="2:11" x14ac:dyDescent="0.25">
      <c r="B79" s="79"/>
      <c r="C79" s="79"/>
      <c r="D79" s="79"/>
      <c r="E79" s="79"/>
      <c r="F79" s="79"/>
      <c r="G79" s="80"/>
      <c r="H79" s="80"/>
      <c r="I79" s="80"/>
      <c r="J79" s="79"/>
      <c r="K79" s="81"/>
    </row>
    <row r="80" spans="2:11" x14ac:dyDescent="0.25">
      <c r="B80" s="79"/>
      <c r="C80" s="79"/>
      <c r="D80" s="79"/>
      <c r="E80" s="79"/>
      <c r="F80" s="79"/>
      <c r="G80" s="80"/>
      <c r="H80" s="80"/>
      <c r="I80" s="80"/>
      <c r="J80" s="79"/>
      <c r="K80" s="81"/>
    </row>
    <row r="81" spans="2:11" x14ac:dyDescent="0.25">
      <c r="B81" s="79"/>
      <c r="C81" s="79"/>
      <c r="D81" s="79"/>
      <c r="E81" s="79"/>
      <c r="F81" s="79"/>
      <c r="G81" s="80"/>
      <c r="H81" s="80"/>
      <c r="I81" s="80"/>
      <c r="J81" s="79"/>
      <c r="K81" s="81"/>
    </row>
    <row r="82" spans="2:11" x14ac:dyDescent="0.25">
      <c r="B82" s="79"/>
      <c r="C82" s="79"/>
      <c r="D82" s="79"/>
      <c r="E82" s="79"/>
      <c r="F82" s="79"/>
      <c r="G82" s="80"/>
      <c r="H82" s="80"/>
      <c r="I82" s="80"/>
      <c r="J82" s="79"/>
      <c r="K82" s="81"/>
    </row>
    <row r="83" spans="2:11" x14ac:dyDescent="0.25">
      <c r="B83" s="79"/>
      <c r="C83" s="79"/>
      <c r="D83" s="79"/>
      <c r="E83" s="79"/>
      <c r="F83" s="79"/>
      <c r="G83" s="80"/>
      <c r="H83" s="80"/>
      <c r="I83" s="80"/>
      <c r="J83" s="79"/>
      <c r="K83" s="81"/>
    </row>
    <row r="84" spans="2:11" x14ac:dyDescent="0.25">
      <c r="B84" s="79"/>
      <c r="C84" s="79"/>
      <c r="D84" s="79"/>
      <c r="E84" s="79"/>
      <c r="F84" s="79"/>
      <c r="G84" s="80"/>
      <c r="H84" s="80"/>
      <c r="I84" s="80"/>
      <c r="J84" s="79"/>
      <c r="K84" s="81"/>
    </row>
    <row r="85" spans="2:11" x14ac:dyDescent="0.25">
      <c r="B85" s="79"/>
      <c r="C85" s="79"/>
      <c r="D85" s="79"/>
      <c r="E85" s="79"/>
      <c r="F85" s="79"/>
      <c r="G85" s="80"/>
      <c r="H85" s="80"/>
      <c r="I85" s="80"/>
      <c r="J85" s="79"/>
      <c r="K85" s="81"/>
    </row>
    <row r="86" spans="2:11" x14ac:dyDescent="0.25">
      <c r="B86" s="79"/>
      <c r="C86" s="79"/>
      <c r="D86" s="79"/>
      <c r="E86" s="79"/>
      <c r="F86" s="79"/>
      <c r="G86" s="80"/>
      <c r="H86" s="80"/>
      <c r="I86" s="80"/>
      <c r="J86" s="79"/>
      <c r="K86" s="81"/>
    </row>
    <row r="87" spans="2:11" x14ac:dyDescent="0.25">
      <c r="B87" s="79"/>
      <c r="C87" s="79"/>
      <c r="D87" s="79"/>
      <c r="E87" s="79"/>
      <c r="F87" s="79"/>
      <c r="G87" s="80"/>
      <c r="H87" s="80"/>
      <c r="I87" s="80"/>
      <c r="J87" s="79"/>
      <c r="K87" s="81"/>
    </row>
    <row r="88" spans="2:11" x14ac:dyDescent="0.25">
      <c r="B88" s="79"/>
      <c r="C88" s="79"/>
      <c r="D88" s="79"/>
      <c r="E88" s="79"/>
      <c r="F88" s="79"/>
      <c r="G88" s="80"/>
      <c r="H88" s="80"/>
      <c r="I88" s="80"/>
      <c r="J88" s="79"/>
      <c r="K88" s="81"/>
    </row>
    <row r="89" spans="2:11" x14ac:dyDescent="0.25">
      <c r="B89" s="79"/>
      <c r="C89" s="79"/>
      <c r="D89" s="79"/>
      <c r="E89" s="79"/>
      <c r="F89" s="79"/>
      <c r="G89" s="80"/>
      <c r="H89" s="80"/>
      <c r="I89" s="80"/>
      <c r="J89" s="79"/>
      <c r="K89" s="81"/>
    </row>
    <row r="90" spans="2:11" x14ac:dyDescent="0.25">
      <c r="B90" s="79"/>
      <c r="C90" s="79"/>
      <c r="D90" s="79"/>
      <c r="E90" s="79"/>
      <c r="F90" s="79"/>
      <c r="G90" s="80"/>
      <c r="H90" s="80"/>
      <c r="I90" s="80"/>
      <c r="J90" s="79"/>
      <c r="K90" s="81"/>
    </row>
    <row r="91" spans="2:11" x14ac:dyDescent="0.25">
      <c r="B91" s="79"/>
      <c r="C91" s="79"/>
      <c r="D91" s="79"/>
      <c r="E91" s="79"/>
      <c r="F91" s="79"/>
      <c r="G91" s="80"/>
      <c r="H91" s="80"/>
      <c r="I91" s="80"/>
      <c r="J91" s="79"/>
      <c r="K91" s="81"/>
    </row>
    <row r="92" spans="2:11" x14ac:dyDescent="0.25">
      <c r="B92" s="79"/>
      <c r="C92" s="79"/>
      <c r="D92" s="79"/>
      <c r="E92" s="79"/>
      <c r="F92" s="79"/>
      <c r="G92" s="80"/>
      <c r="H92" s="80"/>
      <c r="I92" s="80"/>
      <c r="J92" s="79"/>
      <c r="K92" s="81"/>
    </row>
    <row r="93" spans="2:11" x14ac:dyDescent="0.25">
      <c r="B93" s="79"/>
      <c r="C93" s="79"/>
      <c r="D93" s="79"/>
      <c r="E93" s="79"/>
      <c r="F93" s="79"/>
      <c r="G93" s="80"/>
      <c r="H93" s="80"/>
      <c r="I93" s="80"/>
      <c r="J93" s="79"/>
      <c r="K93" s="81"/>
    </row>
    <row r="94" spans="2:11" x14ac:dyDescent="0.25">
      <c r="B94" s="79"/>
      <c r="C94" s="79"/>
      <c r="D94" s="79"/>
      <c r="E94" s="79"/>
      <c r="F94" s="79"/>
      <c r="G94" s="80"/>
      <c r="H94" s="80"/>
      <c r="I94" s="80"/>
      <c r="J94" s="79"/>
      <c r="K94" s="81"/>
    </row>
    <row r="95" spans="2:11" x14ac:dyDescent="0.25">
      <c r="B95" s="79"/>
      <c r="C95" s="79"/>
      <c r="D95" s="79"/>
      <c r="E95" s="79"/>
      <c r="F95" s="79"/>
      <c r="G95" s="80"/>
      <c r="H95" s="80"/>
      <c r="I95" s="80"/>
      <c r="J95" s="79"/>
      <c r="K95" s="81"/>
    </row>
    <row r="96" spans="2:11" x14ac:dyDescent="0.25">
      <c r="B96" s="79"/>
      <c r="C96" s="79"/>
      <c r="D96" s="79"/>
      <c r="E96" s="79"/>
      <c r="F96" s="79"/>
      <c r="G96" s="80"/>
      <c r="H96" s="80"/>
      <c r="I96" s="80"/>
      <c r="J96" s="79"/>
      <c r="K96" s="81"/>
    </row>
    <row r="97" spans="2:11" x14ac:dyDescent="0.25">
      <c r="B97" s="79"/>
      <c r="C97" s="79"/>
      <c r="D97" s="79"/>
      <c r="E97" s="79"/>
      <c r="F97" s="79"/>
      <c r="G97" s="80"/>
      <c r="H97" s="80"/>
      <c r="I97" s="80"/>
      <c r="J97" s="79"/>
      <c r="K97" s="81"/>
    </row>
    <row r="98" spans="2:11" x14ac:dyDescent="0.25">
      <c r="B98" s="79"/>
      <c r="C98" s="79"/>
      <c r="D98" s="79"/>
      <c r="E98" s="79"/>
      <c r="F98" s="79"/>
      <c r="G98" s="80"/>
      <c r="H98" s="80"/>
      <c r="I98" s="80"/>
      <c r="J98" s="79"/>
      <c r="K98" s="81"/>
    </row>
    <row r="99" spans="2:11" x14ac:dyDescent="0.25">
      <c r="B99" s="79"/>
      <c r="C99" s="79"/>
      <c r="D99" s="79"/>
      <c r="E99" s="79"/>
      <c r="F99" s="79"/>
      <c r="G99" s="80"/>
      <c r="H99" s="80"/>
      <c r="I99" s="80"/>
      <c r="J99" s="79"/>
      <c r="K99" s="81"/>
    </row>
    <row r="100" spans="2:11" x14ac:dyDescent="0.25">
      <c r="B100" s="79"/>
      <c r="C100" s="79"/>
      <c r="D100" s="79"/>
      <c r="E100" s="79"/>
      <c r="F100" s="79"/>
      <c r="G100" s="80"/>
      <c r="H100" s="80"/>
      <c r="I100" s="80"/>
      <c r="J100" s="79"/>
      <c r="K100" s="81"/>
    </row>
    <row r="101" spans="2:11" x14ac:dyDescent="0.25">
      <c r="B101" s="79"/>
      <c r="C101" s="79"/>
      <c r="D101" s="79"/>
      <c r="E101" s="79"/>
      <c r="F101" s="79"/>
      <c r="G101" s="80"/>
      <c r="H101" s="80"/>
      <c r="I101" s="80"/>
      <c r="J101" s="79"/>
      <c r="K101" s="81"/>
    </row>
    <row r="102" spans="2:11" x14ac:dyDescent="0.25">
      <c r="B102" s="79"/>
      <c r="C102" s="79"/>
      <c r="D102" s="79"/>
      <c r="E102" s="79"/>
      <c r="F102" s="79"/>
      <c r="G102" s="80"/>
      <c r="H102" s="80"/>
      <c r="I102" s="80"/>
      <c r="J102" s="79"/>
      <c r="K102" s="81"/>
    </row>
    <row r="103" spans="2:11" x14ac:dyDescent="0.25">
      <c r="B103" s="79"/>
      <c r="C103" s="79"/>
      <c r="D103" s="79"/>
      <c r="E103" s="79"/>
      <c r="F103" s="79"/>
      <c r="G103" s="80"/>
      <c r="H103" s="80"/>
      <c r="I103" s="80"/>
      <c r="J103" s="79"/>
      <c r="K103" s="81"/>
    </row>
    <row r="104" spans="2:11" x14ac:dyDescent="0.25">
      <c r="B104" s="79"/>
      <c r="C104" s="79"/>
      <c r="D104" s="79"/>
      <c r="E104" s="79"/>
      <c r="F104" s="79"/>
      <c r="G104" s="80"/>
      <c r="H104" s="80"/>
      <c r="I104" s="80"/>
      <c r="J104" s="79"/>
      <c r="K104" s="81"/>
    </row>
    <row r="105" spans="2:11" x14ac:dyDescent="0.25">
      <c r="B105" s="79"/>
      <c r="C105" s="79"/>
      <c r="D105" s="79"/>
      <c r="E105" s="79"/>
      <c r="F105" s="79"/>
      <c r="G105" s="80"/>
      <c r="H105" s="80"/>
      <c r="I105" s="80"/>
      <c r="J105" s="79"/>
      <c r="K105" s="81"/>
    </row>
    <row r="106" spans="2:11" x14ac:dyDescent="0.25">
      <c r="B106" s="79"/>
      <c r="C106" s="79"/>
      <c r="D106" s="79"/>
      <c r="E106" s="79"/>
      <c r="F106" s="79"/>
      <c r="G106" s="80"/>
      <c r="H106" s="80"/>
      <c r="I106" s="80"/>
      <c r="J106" s="79"/>
      <c r="K106" s="81"/>
    </row>
    <row r="107" spans="2:11" x14ac:dyDescent="0.25">
      <c r="B107" s="79"/>
      <c r="C107" s="79"/>
      <c r="D107" s="79"/>
      <c r="E107" s="79"/>
      <c r="F107" s="79"/>
      <c r="G107" s="80"/>
      <c r="H107" s="80"/>
      <c r="I107" s="80"/>
      <c r="J107" s="79"/>
      <c r="K107" s="81"/>
    </row>
    <row r="108" spans="2:11" x14ac:dyDescent="0.25">
      <c r="B108" s="79"/>
      <c r="C108" s="79"/>
      <c r="D108" s="79"/>
      <c r="E108" s="79"/>
      <c r="F108" s="79"/>
      <c r="G108" s="80"/>
      <c r="H108" s="80"/>
      <c r="I108" s="80"/>
      <c r="J108" s="79"/>
      <c r="K108" s="81"/>
    </row>
    <row r="109" spans="2:11" x14ac:dyDescent="0.25">
      <c r="B109" s="79"/>
      <c r="C109" s="79"/>
      <c r="D109" s="79"/>
      <c r="E109" s="79"/>
      <c r="F109" s="79"/>
      <c r="G109" s="80"/>
      <c r="H109" s="80"/>
      <c r="I109" s="80"/>
      <c r="J109" s="79"/>
      <c r="K109" s="81"/>
    </row>
    <row r="110" spans="2:11" x14ac:dyDescent="0.25">
      <c r="B110" s="79"/>
      <c r="C110" s="79"/>
      <c r="D110" s="79"/>
      <c r="E110" s="79"/>
      <c r="F110" s="79"/>
      <c r="G110" s="80"/>
      <c r="H110" s="80"/>
      <c r="I110" s="80"/>
      <c r="J110" s="79"/>
      <c r="K110" s="81"/>
    </row>
    <row r="111" spans="2:11" x14ac:dyDescent="0.25">
      <c r="B111" s="79"/>
      <c r="C111" s="79"/>
      <c r="D111" s="79"/>
      <c r="E111" s="79"/>
      <c r="F111" s="79"/>
      <c r="G111" s="80"/>
      <c r="H111" s="80"/>
      <c r="I111" s="80"/>
      <c r="J111" s="79"/>
      <c r="K111" s="81"/>
    </row>
    <row r="112" spans="2:11" x14ac:dyDescent="0.25">
      <c r="B112" s="79"/>
      <c r="C112" s="79"/>
      <c r="D112" s="79"/>
      <c r="E112" s="79"/>
      <c r="F112" s="79"/>
      <c r="G112" s="80"/>
      <c r="H112" s="80"/>
      <c r="I112" s="80"/>
      <c r="J112" s="79"/>
      <c r="K112" s="81"/>
    </row>
    <row r="113" spans="2:11" x14ac:dyDescent="0.25">
      <c r="B113" s="79"/>
      <c r="C113" s="79"/>
      <c r="D113" s="79"/>
      <c r="E113" s="79"/>
      <c r="F113" s="79"/>
      <c r="G113" s="80"/>
      <c r="H113" s="80"/>
      <c r="I113" s="80"/>
      <c r="J113" s="79"/>
      <c r="K113" s="81"/>
    </row>
    <row r="114" spans="2:11" x14ac:dyDescent="0.25">
      <c r="B114" s="79"/>
      <c r="C114" s="79"/>
      <c r="D114" s="79"/>
      <c r="E114" s="79"/>
      <c r="F114" s="79"/>
      <c r="G114" s="80"/>
      <c r="H114" s="80"/>
      <c r="I114" s="80"/>
      <c r="J114" s="79"/>
      <c r="K114" s="81"/>
    </row>
    <row r="115" spans="2:11" x14ac:dyDescent="0.25">
      <c r="B115" s="79"/>
      <c r="C115" s="79"/>
      <c r="D115" s="79"/>
      <c r="E115" s="79"/>
      <c r="F115" s="79"/>
      <c r="G115" s="80"/>
      <c r="H115" s="80"/>
      <c r="I115" s="80"/>
      <c r="J115" s="79"/>
      <c r="K115" s="81"/>
    </row>
    <row r="116" spans="2:11" x14ac:dyDescent="0.25">
      <c r="B116" s="79"/>
      <c r="C116" s="79"/>
      <c r="D116" s="79"/>
      <c r="E116" s="79"/>
      <c r="F116" s="79"/>
      <c r="G116" s="80"/>
      <c r="H116" s="80"/>
      <c r="I116" s="80"/>
      <c r="J116" s="79"/>
      <c r="K116" s="81"/>
    </row>
    <row r="117" spans="2:11" x14ac:dyDescent="0.25">
      <c r="B117" s="79"/>
      <c r="C117" s="79"/>
      <c r="D117" s="79"/>
      <c r="E117" s="79"/>
      <c r="F117" s="79"/>
      <c r="G117" s="80"/>
      <c r="H117" s="80"/>
      <c r="I117" s="80"/>
      <c r="J117" s="79"/>
      <c r="K117" s="81"/>
    </row>
    <row r="118" spans="2:11" x14ac:dyDescent="0.25">
      <c r="B118" s="79"/>
      <c r="C118" s="79"/>
      <c r="D118" s="79"/>
      <c r="E118" s="79"/>
      <c r="F118" s="79"/>
      <c r="G118" s="80"/>
      <c r="H118" s="80"/>
      <c r="I118" s="80"/>
      <c r="J118" s="79"/>
      <c r="K118" s="81"/>
    </row>
    <row r="119" spans="2:11" x14ac:dyDescent="0.25">
      <c r="B119" s="79"/>
      <c r="C119" s="79"/>
      <c r="D119" s="79"/>
      <c r="E119" s="79"/>
      <c r="F119" s="79"/>
      <c r="G119" s="80"/>
      <c r="H119" s="80"/>
      <c r="I119" s="80"/>
      <c r="J119" s="79"/>
      <c r="K119" s="81"/>
    </row>
    <row r="120" spans="2:11" x14ac:dyDescent="0.25">
      <c r="B120" s="79"/>
      <c r="C120" s="79"/>
      <c r="D120" s="79"/>
      <c r="E120" s="79"/>
      <c r="F120" s="79"/>
      <c r="G120" s="80"/>
      <c r="H120" s="80"/>
      <c r="I120" s="80"/>
      <c r="J120" s="79"/>
      <c r="K120" s="81"/>
    </row>
    <row r="121" spans="2:11" x14ac:dyDescent="0.25">
      <c r="B121" s="79"/>
      <c r="C121" s="79"/>
      <c r="D121" s="79"/>
      <c r="E121" s="79"/>
      <c r="F121" s="79"/>
      <c r="G121" s="80"/>
      <c r="H121" s="80"/>
      <c r="I121" s="80"/>
      <c r="J121" s="79"/>
      <c r="K121" s="81"/>
    </row>
    <row r="122" spans="2:11" x14ac:dyDescent="0.25">
      <c r="B122" s="79"/>
      <c r="C122" s="79"/>
      <c r="D122" s="79"/>
      <c r="E122" s="79"/>
      <c r="F122" s="79"/>
      <c r="G122" s="80"/>
      <c r="H122" s="80"/>
      <c r="I122" s="80"/>
      <c r="J122" s="79"/>
      <c r="K122" s="81"/>
    </row>
    <row r="123" spans="2:11" x14ac:dyDescent="0.25">
      <c r="B123" s="79"/>
      <c r="C123" s="79"/>
      <c r="D123" s="79"/>
      <c r="E123" s="79"/>
      <c r="F123" s="79"/>
      <c r="G123" s="80"/>
      <c r="H123" s="80"/>
      <c r="I123" s="80"/>
      <c r="J123" s="79"/>
      <c r="K123" s="81"/>
    </row>
    <row r="124" spans="2:11" x14ac:dyDescent="0.25">
      <c r="B124" s="79"/>
      <c r="C124" s="79"/>
      <c r="D124" s="79"/>
      <c r="E124" s="79"/>
      <c r="F124" s="79"/>
      <c r="G124" s="80"/>
      <c r="H124" s="80"/>
      <c r="I124" s="80"/>
      <c r="J124" s="79"/>
      <c r="K124" s="81"/>
    </row>
    <row r="125" spans="2:11" x14ac:dyDescent="0.25">
      <c r="B125" s="79"/>
      <c r="C125" s="79"/>
      <c r="D125" s="79"/>
      <c r="E125" s="79"/>
      <c r="F125" s="79"/>
      <c r="G125" s="80"/>
      <c r="H125" s="80"/>
      <c r="I125" s="80"/>
      <c r="J125" s="79"/>
      <c r="K125" s="81"/>
    </row>
    <row r="126" spans="2:11" x14ac:dyDescent="0.25">
      <c r="B126" s="79"/>
      <c r="C126" s="79"/>
      <c r="D126" s="79"/>
      <c r="E126" s="79"/>
      <c r="F126" s="79"/>
      <c r="G126" s="80"/>
      <c r="H126" s="80"/>
      <c r="I126" s="80"/>
      <c r="J126" s="79"/>
      <c r="K126" s="81"/>
    </row>
    <row r="127" spans="2:11" x14ac:dyDescent="0.25">
      <c r="B127" s="79"/>
      <c r="C127" s="79"/>
      <c r="D127" s="79"/>
      <c r="E127" s="79"/>
      <c r="F127" s="79"/>
      <c r="G127" s="80"/>
      <c r="H127" s="80"/>
      <c r="I127" s="80"/>
      <c r="J127" s="79"/>
      <c r="K127" s="81"/>
    </row>
    <row r="128" spans="2:11" x14ac:dyDescent="0.25">
      <c r="B128" s="79"/>
      <c r="C128" s="79"/>
      <c r="D128" s="79"/>
      <c r="E128" s="79"/>
      <c r="F128" s="79"/>
      <c r="G128" s="80"/>
      <c r="H128" s="80"/>
      <c r="I128" s="80"/>
      <c r="J128" s="79"/>
      <c r="K128" s="81"/>
    </row>
    <row r="129" spans="2:11" x14ac:dyDescent="0.25">
      <c r="B129" s="79"/>
      <c r="C129" s="79"/>
      <c r="D129" s="79"/>
      <c r="E129" s="79"/>
      <c r="F129" s="79"/>
      <c r="G129" s="80"/>
      <c r="H129" s="80"/>
      <c r="I129" s="80"/>
      <c r="J129" s="79"/>
      <c r="K129" s="81"/>
    </row>
    <row r="130" spans="2:11" x14ac:dyDescent="0.25">
      <c r="B130" s="79"/>
      <c r="C130" s="79"/>
      <c r="D130" s="79"/>
      <c r="E130" s="79"/>
      <c r="F130" s="79"/>
      <c r="G130" s="80"/>
      <c r="H130" s="80"/>
      <c r="I130" s="80"/>
      <c r="J130" s="79"/>
      <c r="K130" s="81"/>
    </row>
    <row r="131" spans="2:11" x14ac:dyDescent="0.25">
      <c r="B131" s="79"/>
      <c r="C131" s="79"/>
      <c r="D131" s="79"/>
      <c r="E131" s="79"/>
      <c r="F131" s="79"/>
      <c r="G131" s="80"/>
      <c r="H131" s="80"/>
      <c r="I131" s="80"/>
      <c r="J131" s="79"/>
      <c r="K131" s="81"/>
    </row>
    <row r="132" spans="2:11" x14ac:dyDescent="0.25">
      <c r="B132" s="79"/>
      <c r="C132" s="79"/>
      <c r="D132" s="79"/>
      <c r="E132" s="79"/>
      <c r="F132" s="79"/>
      <c r="G132" s="80"/>
      <c r="H132" s="80"/>
      <c r="I132" s="80"/>
      <c r="J132" s="79"/>
      <c r="K132" s="81"/>
    </row>
    <row r="133" spans="2:11" x14ac:dyDescent="0.25">
      <c r="B133" s="79"/>
      <c r="C133" s="79"/>
      <c r="D133" s="79"/>
      <c r="E133" s="79"/>
      <c r="F133" s="79"/>
      <c r="G133" s="80"/>
      <c r="H133" s="80"/>
      <c r="I133" s="80"/>
      <c r="J133" s="79"/>
      <c r="K133" s="81"/>
    </row>
    <row r="134" spans="2:11" x14ac:dyDescent="0.25">
      <c r="B134" s="79"/>
      <c r="C134" s="79"/>
      <c r="D134" s="79"/>
      <c r="E134" s="79"/>
      <c r="F134" s="79"/>
      <c r="G134" s="80"/>
      <c r="H134" s="80"/>
      <c r="I134" s="80"/>
      <c r="J134" s="79"/>
      <c r="K134" s="81"/>
    </row>
    <row r="135" spans="2:11" x14ac:dyDescent="0.25">
      <c r="B135" s="79"/>
      <c r="C135" s="79"/>
      <c r="D135" s="79"/>
      <c r="E135" s="79"/>
      <c r="F135" s="79"/>
      <c r="G135" s="80"/>
      <c r="H135" s="80"/>
      <c r="I135" s="80"/>
      <c r="J135" s="79"/>
      <c r="K135" s="81"/>
    </row>
    <row r="136" spans="2:11" x14ac:dyDescent="0.25">
      <c r="B136" s="79"/>
      <c r="C136" s="79"/>
      <c r="D136" s="79"/>
      <c r="E136" s="79"/>
      <c r="F136" s="79"/>
      <c r="G136" s="80"/>
      <c r="H136" s="80"/>
      <c r="I136" s="80"/>
      <c r="J136" s="79"/>
      <c r="K136" s="81"/>
    </row>
    <row r="137" spans="2:11" x14ac:dyDescent="0.25">
      <c r="B137" s="79"/>
      <c r="C137" s="79"/>
      <c r="D137" s="79"/>
      <c r="E137" s="79"/>
      <c r="F137" s="79"/>
      <c r="G137" s="80"/>
      <c r="H137" s="80"/>
      <c r="I137" s="80"/>
      <c r="J137" s="79"/>
      <c r="K137" s="81"/>
    </row>
    <row r="138" spans="2:11" x14ac:dyDescent="0.25">
      <c r="B138" s="79"/>
      <c r="C138" s="79"/>
      <c r="D138" s="79"/>
      <c r="E138" s="79"/>
      <c r="F138" s="79"/>
      <c r="G138" s="80"/>
      <c r="H138" s="80"/>
      <c r="I138" s="80"/>
      <c r="J138" s="79"/>
      <c r="K138" s="81"/>
    </row>
    <row r="139" spans="2:11" x14ac:dyDescent="0.25">
      <c r="B139" s="79"/>
      <c r="C139" s="79"/>
      <c r="D139" s="79"/>
      <c r="E139" s="79"/>
      <c r="F139" s="79"/>
      <c r="G139" s="80"/>
      <c r="H139" s="80"/>
      <c r="I139" s="80"/>
      <c r="J139" s="79"/>
      <c r="K139" s="81"/>
    </row>
    <row r="140" spans="2:11" x14ac:dyDescent="0.25">
      <c r="B140" s="79"/>
      <c r="C140" s="79"/>
      <c r="D140" s="79"/>
      <c r="E140" s="79"/>
      <c r="F140" s="79"/>
      <c r="G140" s="80"/>
      <c r="H140" s="80"/>
      <c r="I140" s="80"/>
      <c r="J140" s="79"/>
      <c r="K140" s="81"/>
    </row>
    <row r="141" spans="2:11" x14ac:dyDescent="0.25">
      <c r="B141" s="79"/>
      <c r="C141" s="79"/>
      <c r="D141" s="79"/>
      <c r="E141" s="79"/>
      <c r="F141" s="79"/>
      <c r="G141" s="80"/>
      <c r="H141" s="80"/>
      <c r="I141" s="80"/>
      <c r="J141" s="79"/>
      <c r="K141" s="81"/>
    </row>
    <row r="142" spans="2:11" x14ac:dyDescent="0.25">
      <c r="B142" s="79"/>
      <c r="C142" s="79"/>
      <c r="D142" s="79"/>
      <c r="E142" s="79"/>
      <c r="F142" s="79"/>
      <c r="G142" s="80"/>
      <c r="H142" s="80"/>
      <c r="I142" s="80"/>
      <c r="J142" s="79"/>
      <c r="K142" s="81"/>
    </row>
    <row r="143" spans="2:11" x14ac:dyDescent="0.25">
      <c r="B143" s="79"/>
      <c r="C143" s="79"/>
      <c r="D143" s="79"/>
      <c r="E143" s="79"/>
      <c r="F143" s="79"/>
      <c r="G143" s="80"/>
      <c r="H143" s="80"/>
      <c r="I143" s="80"/>
      <c r="J143" s="79"/>
      <c r="K143" s="81"/>
    </row>
    <row r="144" spans="2:11" x14ac:dyDescent="0.25">
      <c r="B144" s="79"/>
      <c r="C144" s="79"/>
      <c r="D144" s="79"/>
      <c r="E144" s="79"/>
      <c r="F144" s="79"/>
      <c r="G144" s="80"/>
      <c r="H144" s="80"/>
      <c r="I144" s="80"/>
      <c r="J144" s="79"/>
      <c r="K144" s="81"/>
    </row>
    <row r="145" spans="2:11" x14ac:dyDescent="0.25">
      <c r="B145" s="79"/>
      <c r="C145" s="79"/>
      <c r="D145" s="79"/>
      <c r="E145" s="79"/>
      <c r="F145" s="79"/>
      <c r="G145" s="80"/>
      <c r="H145" s="80"/>
      <c r="I145" s="80"/>
      <c r="J145" s="79"/>
      <c r="K145" s="81"/>
    </row>
    <row r="146" spans="2:11" x14ac:dyDescent="0.25">
      <c r="B146" s="79"/>
      <c r="C146" s="79"/>
      <c r="D146" s="79"/>
      <c r="E146" s="79"/>
      <c r="F146" s="79"/>
      <c r="G146" s="80"/>
      <c r="H146" s="80"/>
      <c r="I146" s="80"/>
      <c r="J146" s="79"/>
      <c r="K146" s="81"/>
    </row>
    <row r="147" spans="2:11" x14ac:dyDescent="0.25">
      <c r="B147" s="79"/>
      <c r="C147" s="79"/>
      <c r="D147" s="79"/>
      <c r="E147" s="79"/>
      <c r="F147" s="79"/>
      <c r="G147" s="80"/>
      <c r="H147" s="80"/>
      <c r="I147" s="80"/>
      <c r="J147" s="79"/>
      <c r="K147" s="81"/>
    </row>
    <row r="148" spans="2:11" x14ac:dyDescent="0.25">
      <c r="B148" s="79"/>
      <c r="C148" s="79"/>
      <c r="D148" s="79"/>
      <c r="E148" s="79"/>
      <c r="F148" s="79"/>
      <c r="G148" s="80"/>
      <c r="H148" s="80"/>
      <c r="I148" s="80"/>
      <c r="J148" s="79"/>
      <c r="K148" s="81"/>
    </row>
    <row r="149" spans="2:11" x14ac:dyDescent="0.25">
      <c r="B149" s="79"/>
      <c r="C149" s="79"/>
      <c r="D149" s="79"/>
      <c r="E149" s="79"/>
      <c r="F149" s="79"/>
      <c r="G149" s="80"/>
      <c r="H149" s="80"/>
      <c r="I149" s="80"/>
      <c r="J149" s="79"/>
      <c r="K149" s="81"/>
    </row>
    <row r="150" spans="2:11" x14ac:dyDescent="0.25">
      <c r="B150" s="79"/>
      <c r="C150" s="79"/>
      <c r="D150" s="79"/>
      <c r="E150" s="79"/>
      <c r="F150" s="79"/>
      <c r="G150" s="80"/>
      <c r="H150" s="80"/>
      <c r="I150" s="80"/>
      <c r="J150" s="79"/>
      <c r="K150" s="81"/>
    </row>
    <row r="151" spans="2:11" x14ac:dyDescent="0.25">
      <c r="B151" s="79"/>
      <c r="C151" s="79"/>
      <c r="D151" s="79"/>
      <c r="E151" s="79"/>
      <c r="F151" s="79"/>
      <c r="G151" s="80"/>
      <c r="H151" s="80"/>
      <c r="I151" s="80"/>
      <c r="J151" s="79"/>
      <c r="K151" s="81"/>
    </row>
    <row r="152" spans="2:11" x14ac:dyDescent="0.25">
      <c r="B152" s="79"/>
      <c r="C152" s="79"/>
      <c r="D152" s="79"/>
      <c r="E152" s="79"/>
      <c r="F152" s="79"/>
      <c r="G152" s="80"/>
      <c r="H152" s="80"/>
      <c r="I152" s="80"/>
      <c r="J152" s="79"/>
      <c r="K152" s="81"/>
    </row>
    <row r="153" spans="2:11" x14ac:dyDescent="0.25">
      <c r="B153" s="79"/>
      <c r="C153" s="79"/>
      <c r="D153" s="79"/>
      <c r="E153" s="79"/>
      <c r="F153" s="79"/>
      <c r="G153" s="80"/>
      <c r="H153" s="80"/>
      <c r="I153" s="80"/>
      <c r="J153" s="79"/>
      <c r="K153" s="81"/>
    </row>
    <row r="154" spans="2:11" x14ac:dyDescent="0.25">
      <c r="B154" s="79"/>
      <c r="C154" s="79"/>
      <c r="D154" s="79"/>
      <c r="E154" s="79"/>
      <c r="F154" s="79"/>
      <c r="G154" s="80"/>
      <c r="H154" s="80"/>
      <c r="I154" s="80"/>
      <c r="J154" s="79"/>
      <c r="K154" s="81"/>
    </row>
    <row r="155" spans="2:11" x14ac:dyDescent="0.25">
      <c r="B155" s="79"/>
      <c r="C155" s="79"/>
      <c r="D155" s="79"/>
      <c r="E155" s="79"/>
      <c r="F155" s="79"/>
      <c r="G155" s="80"/>
      <c r="H155" s="80"/>
      <c r="I155" s="80"/>
      <c r="J155" s="79"/>
      <c r="K155" s="81"/>
    </row>
    <row r="156" spans="2:11" x14ac:dyDescent="0.25">
      <c r="B156" s="79"/>
      <c r="C156" s="79"/>
      <c r="D156" s="79"/>
      <c r="E156" s="79"/>
      <c r="F156" s="79"/>
      <c r="G156" s="80"/>
      <c r="H156" s="80"/>
      <c r="I156" s="80"/>
      <c r="J156" s="79"/>
      <c r="K156" s="81"/>
    </row>
    <row r="157" spans="2:11" x14ac:dyDescent="0.25">
      <c r="B157" s="79"/>
      <c r="C157" s="79"/>
      <c r="D157" s="79"/>
      <c r="E157" s="79"/>
      <c r="F157" s="79"/>
      <c r="G157" s="80"/>
      <c r="H157" s="80"/>
      <c r="I157" s="80"/>
      <c r="J157" s="79"/>
      <c r="K157" s="81"/>
    </row>
    <row r="158" spans="2:11" x14ac:dyDescent="0.25">
      <c r="B158" s="79"/>
      <c r="C158" s="79"/>
      <c r="D158" s="79"/>
      <c r="E158" s="79"/>
      <c r="F158" s="79"/>
      <c r="G158" s="80"/>
      <c r="H158" s="80"/>
      <c r="I158" s="80"/>
      <c r="J158" s="79"/>
      <c r="K158" s="81"/>
    </row>
    <row r="159" spans="2:11" x14ac:dyDescent="0.25">
      <c r="B159" s="79"/>
      <c r="C159" s="79"/>
      <c r="D159" s="79"/>
      <c r="E159" s="79"/>
      <c r="F159" s="79"/>
      <c r="G159" s="80"/>
      <c r="H159" s="80"/>
      <c r="I159" s="80"/>
      <c r="J159" s="79"/>
      <c r="K159" s="81"/>
    </row>
    <row r="160" spans="2:11" x14ac:dyDescent="0.25">
      <c r="B160" s="79"/>
      <c r="C160" s="79"/>
      <c r="D160" s="79"/>
      <c r="E160" s="79"/>
      <c r="F160" s="79"/>
      <c r="G160" s="80"/>
      <c r="H160" s="80"/>
      <c r="I160" s="80"/>
      <c r="J160" s="79"/>
      <c r="K160" s="81"/>
    </row>
    <row r="161" spans="2:11" x14ac:dyDescent="0.25">
      <c r="B161" s="79"/>
      <c r="C161" s="79"/>
      <c r="D161" s="79"/>
      <c r="E161" s="79"/>
      <c r="F161" s="79"/>
      <c r="G161" s="80"/>
      <c r="H161" s="80"/>
      <c r="I161" s="80"/>
      <c r="J161" s="79"/>
      <c r="K161" s="81"/>
    </row>
    <row r="162" spans="2:11" x14ac:dyDescent="0.25">
      <c r="B162" s="79"/>
      <c r="C162" s="79"/>
      <c r="D162" s="79"/>
      <c r="E162" s="79"/>
      <c r="F162" s="79"/>
      <c r="G162" s="80"/>
      <c r="H162" s="80"/>
      <c r="I162" s="80"/>
      <c r="J162" s="79"/>
      <c r="K162" s="81"/>
    </row>
    <row r="163" spans="2:11" x14ac:dyDescent="0.25">
      <c r="B163" s="79"/>
      <c r="C163" s="79"/>
      <c r="D163" s="79"/>
      <c r="E163" s="79"/>
      <c r="F163" s="79"/>
      <c r="G163" s="80"/>
      <c r="H163" s="80"/>
      <c r="I163" s="80"/>
      <c r="J163" s="79"/>
      <c r="K163" s="81"/>
    </row>
    <row r="164" spans="2:11" x14ac:dyDescent="0.25">
      <c r="B164" s="79"/>
      <c r="C164" s="79"/>
      <c r="D164" s="79"/>
      <c r="E164" s="79"/>
      <c r="F164" s="79"/>
      <c r="G164" s="80"/>
      <c r="H164" s="80"/>
      <c r="I164" s="80"/>
      <c r="J164" s="79"/>
      <c r="K164" s="81"/>
    </row>
    <row r="165" spans="2:11" x14ac:dyDescent="0.25">
      <c r="B165" s="79"/>
      <c r="C165" s="79"/>
      <c r="D165" s="79"/>
      <c r="E165" s="79"/>
      <c r="F165" s="79"/>
      <c r="G165" s="80"/>
      <c r="H165" s="80"/>
      <c r="I165" s="80"/>
      <c r="J165" s="79"/>
      <c r="K165" s="81"/>
    </row>
    <row r="166" spans="2:11" x14ac:dyDescent="0.25">
      <c r="B166" s="79"/>
      <c r="C166" s="79"/>
      <c r="D166" s="79"/>
      <c r="E166" s="79"/>
      <c r="F166" s="79"/>
      <c r="G166" s="80"/>
      <c r="H166" s="80"/>
      <c r="I166" s="80"/>
      <c r="J166" s="79"/>
      <c r="K166" s="81"/>
    </row>
    <row r="167" spans="2:11" x14ac:dyDescent="0.25">
      <c r="B167" s="79"/>
      <c r="C167" s="79"/>
      <c r="D167" s="79"/>
      <c r="E167" s="79"/>
      <c r="F167" s="79"/>
      <c r="G167" s="80"/>
      <c r="H167" s="80"/>
      <c r="I167" s="80"/>
      <c r="J167" s="79"/>
      <c r="K167" s="81"/>
    </row>
    <row r="168" spans="2:11" x14ac:dyDescent="0.25">
      <c r="B168" s="79"/>
      <c r="C168" s="79"/>
      <c r="D168" s="79"/>
      <c r="E168" s="79"/>
      <c r="F168" s="79"/>
      <c r="G168" s="80"/>
      <c r="H168" s="80"/>
      <c r="I168" s="80"/>
      <c r="J168" s="79"/>
      <c r="K168" s="81"/>
    </row>
    <row r="169" spans="2:11" x14ac:dyDescent="0.25">
      <c r="B169" s="79"/>
      <c r="C169" s="79"/>
      <c r="D169" s="79"/>
      <c r="E169" s="79"/>
      <c r="F169" s="79"/>
      <c r="G169" s="80"/>
      <c r="H169" s="80"/>
      <c r="I169" s="80"/>
      <c r="J169" s="79"/>
      <c r="K169" s="81"/>
    </row>
    <row r="170" spans="2:11" x14ac:dyDescent="0.25">
      <c r="B170" s="79"/>
      <c r="C170" s="79"/>
      <c r="D170" s="79"/>
      <c r="E170" s="79"/>
      <c r="F170" s="79"/>
      <c r="G170" s="80"/>
      <c r="H170" s="80"/>
      <c r="I170" s="80"/>
      <c r="J170" s="79"/>
      <c r="K170" s="81"/>
    </row>
    <row r="171" spans="2:11" x14ac:dyDescent="0.25">
      <c r="B171" s="79"/>
      <c r="C171" s="79"/>
      <c r="D171" s="79"/>
      <c r="E171" s="79"/>
      <c r="F171" s="79"/>
      <c r="G171" s="80"/>
      <c r="H171" s="80"/>
      <c r="I171" s="80"/>
      <c r="J171" s="79"/>
      <c r="K171" s="81"/>
    </row>
    <row r="172" spans="2:11" x14ac:dyDescent="0.25">
      <c r="B172" s="79"/>
      <c r="C172" s="79"/>
      <c r="D172" s="79"/>
      <c r="E172" s="79"/>
      <c r="F172" s="79"/>
      <c r="G172" s="80"/>
      <c r="H172" s="80"/>
      <c r="I172" s="80"/>
      <c r="J172" s="79"/>
      <c r="K172" s="81"/>
    </row>
    <row r="173" spans="2:11" x14ac:dyDescent="0.25">
      <c r="B173" s="79"/>
      <c r="C173" s="79"/>
      <c r="D173" s="79"/>
      <c r="E173" s="79"/>
      <c r="F173" s="79"/>
      <c r="G173" s="80"/>
      <c r="H173" s="80"/>
      <c r="I173" s="80"/>
      <c r="J173" s="79"/>
      <c r="K173" s="81"/>
    </row>
    <row r="174" spans="2:11" x14ac:dyDescent="0.25">
      <c r="B174" s="79"/>
      <c r="C174" s="79"/>
      <c r="D174" s="79"/>
      <c r="E174" s="79"/>
      <c r="F174" s="79"/>
      <c r="G174" s="80"/>
      <c r="H174" s="80"/>
      <c r="I174" s="80"/>
      <c r="J174" s="79"/>
      <c r="K174" s="81"/>
    </row>
    <row r="175" spans="2:11" x14ac:dyDescent="0.25">
      <c r="B175" s="79"/>
      <c r="C175" s="79"/>
      <c r="D175" s="79"/>
      <c r="E175" s="79"/>
      <c r="F175" s="79"/>
      <c r="G175" s="80"/>
      <c r="H175" s="80"/>
      <c r="I175" s="80"/>
      <c r="J175" s="79"/>
      <c r="K175" s="81"/>
    </row>
    <row r="176" spans="2:11" x14ac:dyDescent="0.25">
      <c r="B176" s="79"/>
      <c r="C176" s="79"/>
      <c r="D176" s="79"/>
      <c r="E176" s="79"/>
      <c r="F176" s="79"/>
      <c r="G176" s="80"/>
      <c r="H176" s="80"/>
      <c r="I176" s="80"/>
      <c r="J176" s="79"/>
      <c r="K176" s="81"/>
    </row>
    <row r="177" spans="2:11" x14ac:dyDescent="0.25">
      <c r="B177" s="79"/>
      <c r="C177" s="79"/>
      <c r="D177" s="79"/>
      <c r="E177" s="79"/>
      <c r="F177" s="79"/>
      <c r="G177" s="80"/>
      <c r="H177" s="80"/>
      <c r="I177" s="80"/>
      <c r="J177" s="79"/>
      <c r="K177" s="81"/>
    </row>
    <row r="178" spans="2:11" x14ac:dyDescent="0.25">
      <c r="B178" s="79"/>
      <c r="C178" s="79"/>
      <c r="D178" s="79"/>
      <c r="E178" s="79"/>
      <c r="F178" s="79"/>
      <c r="G178" s="80"/>
      <c r="H178" s="80"/>
      <c r="I178" s="80"/>
      <c r="J178" s="79"/>
      <c r="K178" s="81"/>
    </row>
    <row r="179" spans="2:11" x14ac:dyDescent="0.25">
      <c r="B179" s="79"/>
      <c r="C179" s="79"/>
      <c r="D179" s="79"/>
      <c r="E179" s="79"/>
      <c r="F179" s="79"/>
      <c r="G179" s="80"/>
      <c r="H179" s="80"/>
      <c r="I179" s="80"/>
      <c r="J179" s="79"/>
      <c r="K179" s="81"/>
    </row>
    <row r="180" spans="2:11" x14ac:dyDescent="0.25">
      <c r="B180" s="79"/>
      <c r="C180" s="79"/>
      <c r="D180" s="79"/>
      <c r="E180" s="79"/>
      <c r="F180" s="79"/>
      <c r="G180" s="80"/>
      <c r="H180" s="80"/>
      <c r="I180" s="80"/>
      <c r="J180" s="79"/>
      <c r="K180" s="81"/>
    </row>
    <row r="181" spans="2:11" x14ac:dyDescent="0.25">
      <c r="B181" s="79"/>
      <c r="C181" s="79"/>
      <c r="D181" s="79"/>
      <c r="E181" s="79"/>
      <c r="F181" s="79"/>
      <c r="G181" s="80"/>
      <c r="H181" s="80"/>
      <c r="I181" s="80"/>
      <c r="J181" s="79"/>
      <c r="K181" s="81"/>
    </row>
    <row r="182" spans="2:11" x14ac:dyDescent="0.25">
      <c r="B182" s="79"/>
      <c r="C182" s="79"/>
      <c r="D182" s="79"/>
      <c r="E182" s="79"/>
      <c r="F182" s="79"/>
      <c r="G182" s="80"/>
      <c r="H182" s="80"/>
      <c r="I182" s="80"/>
      <c r="J182" s="79"/>
      <c r="K182" s="81"/>
    </row>
    <row r="183" spans="2:11" x14ac:dyDescent="0.25">
      <c r="B183" s="79"/>
      <c r="C183" s="79"/>
      <c r="D183" s="79"/>
      <c r="E183" s="79"/>
      <c r="F183" s="79"/>
      <c r="G183" s="80"/>
      <c r="H183" s="80"/>
      <c r="I183" s="80"/>
      <c r="J183" s="79"/>
      <c r="K183" s="81"/>
    </row>
    <row r="184" spans="2:11" x14ac:dyDescent="0.25">
      <c r="B184" s="79"/>
      <c r="C184" s="79"/>
      <c r="D184" s="79"/>
      <c r="E184" s="79"/>
      <c r="F184" s="79"/>
      <c r="G184" s="80"/>
      <c r="H184" s="80"/>
      <c r="I184" s="80"/>
      <c r="J184" s="79"/>
      <c r="K184" s="81"/>
    </row>
    <row r="185" spans="2:11" x14ac:dyDescent="0.25">
      <c r="B185" s="79"/>
      <c r="C185" s="79"/>
      <c r="D185" s="79"/>
      <c r="E185" s="79"/>
      <c r="F185" s="79"/>
      <c r="G185" s="80"/>
      <c r="H185" s="80"/>
      <c r="I185" s="80"/>
      <c r="J185" s="79"/>
      <c r="K185" s="81"/>
    </row>
    <row r="186" spans="2:11" x14ac:dyDescent="0.25">
      <c r="B186" s="79"/>
      <c r="C186" s="79"/>
      <c r="D186" s="79"/>
      <c r="E186" s="79"/>
      <c r="F186" s="79"/>
      <c r="G186" s="80"/>
      <c r="H186" s="80"/>
      <c r="I186" s="80"/>
      <c r="J186" s="79"/>
      <c r="K186" s="81"/>
    </row>
    <row r="187" spans="2:11" x14ac:dyDescent="0.25">
      <c r="B187" s="79"/>
      <c r="C187" s="79"/>
      <c r="D187" s="79"/>
      <c r="E187" s="79"/>
      <c r="F187" s="79"/>
      <c r="G187" s="80"/>
      <c r="H187" s="80"/>
      <c r="I187" s="80"/>
      <c r="J187" s="79"/>
      <c r="K187" s="81"/>
    </row>
    <row r="188" spans="2:11" x14ac:dyDescent="0.25">
      <c r="B188" s="79"/>
      <c r="C188" s="79"/>
      <c r="D188" s="79"/>
      <c r="E188" s="79"/>
      <c r="F188" s="79"/>
      <c r="G188" s="80"/>
      <c r="H188" s="80"/>
      <c r="I188" s="80"/>
      <c r="J188" s="79"/>
      <c r="K188" s="81"/>
    </row>
    <row r="189" spans="2:11" x14ac:dyDescent="0.25">
      <c r="B189" s="79"/>
      <c r="C189" s="79"/>
      <c r="D189" s="79"/>
      <c r="E189" s="79"/>
      <c r="F189" s="79"/>
      <c r="G189" s="80"/>
      <c r="H189" s="80"/>
      <c r="I189" s="80"/>
      <c r="J189" s="79"/>
      <c r="K189" s="81"/>
    </row>
    <row r="190" spans="2:11" x14ac:dyDescent="0.25">
      <c r="B190" s="79"/>
      <c r="C190" s="79"/>
      <c r="D190" s="79"/>
      <c r="E190" s="79"/>
      <c r="F190" s="79"/>
      <c r="G190" s="80"/>
      <c r="H190" s="80"/>
      <c r="I190" s="80"/>
      <c r="J190" s="79"/>
      <c r="K190" s="81"/>
    </row>
    <row r="191" spans="2:11" x14ac:dyDescent="0.25">
      <c r="B191" s="79"/>
      <c r="C191" s="79"/>
      <c r="D191" s="79"/>
      <c r="E191" s="79"/>
      <c r="F191" s="79"/>
      <c r="G191" s="80"/>
      <c r="H191" s="80"/>
      <c r="I191" s="80"/>
      <c r="J191" s="79"/>
      <c r="K191" s="81"/>
    </row>
    <row r="192" spans="2:11" x14ac:dyDescent="0.25">
      <c r="B192" s="79"/>
      <c r="C192" s="79"/>
      <c r="D192" s="79"/>
      <c r="E192" s="79"/>
      <c r="F192" s="79"/>
      <c r="G192" s="80"/>
      <c r="H192" s="80"/>
      <c r="I192" s="80"/>
      <c r="J192" s="79"/>
      <c r="K192" s="81"/>
    </row>
    <row r="193" spans="2:11" x14ac:dyDescent="0.25">
      <c r="B193" s="79"/>
      <c r="C193" s="79"/>
      <c r="D193" s="79"/>
      <c r="E193" s="79"/>
      <c r="F193" s="79"/>
      <c r="G193" s="80"/>
      <c r="H193" s="80"/>
      <c r="I193" s="80"/>
      <c r="J193" s="79"/>
      <c r="K193" s="81"/>
    </row>
    <row r="194" spans="2:11" x14ac:dyDescent="0.25">
      <c r="B194" s="79"/>
      <c r="C194" s="79"/>
      <c r="D194" s="79"/>
      <c r="E194" s="79"/>
      <c r="F194" s="79"/>
      <c r="G194" s="80"/>
      <c r="H194" s="80"/>
      <c r="I194" s="80"/>
      <c r="J194" s="79"/>
      <c r="K194" s="81"/>
    </row>
    <row r="195" spans="2:11" x14ac:dyDescent="0.25">
      <c r="B195" s="79"/>
      <c r="C195" s="79"/>
      <c r="D195" s="79"/>
      <c r="E195" s="79"/>
      <c r="F195" s="79"/>
      <c r="G195" s="80"/>
      <c r="H195" s="80"/>
      <c r="I195" s="80"/>
      <c r="J195" s="79"/>
      <c r="K195" s="81"/>
    </row>
    <row r="196" spans="2:11" x14ac:dyDescent="0.25">
      <c r="B196" s="79"/>
      <c r="C196" s="79"/>
      <c r="D196" s="79"/>
      <c r="E196" s="79"/>
      <c r="F196" s="79"/>
      <c r="G196" s="80"/>
      <c r="H196" s="80"/>
      <c r="I196" s="80"/>
      <c r="J196" s="79"/>
      <c r="K196" s="81"/>
    </row>
    <row r="197" spans="2:11" x14ac:dyDescent="0.25">
      <c r="B197" s="79"/>
      <c r="C197" s="79"/>
      <c r="D197" s="79"/>
      <c r="E197" s="79"/>
      <c r="F197" s="79"/>
      <c r="G197" s="80"/>
      <c r="H197" s="80"/>
      <c r="I197" s="80"/>
      <c r="J197" s="79"/>
      <c r="K197" s="81"/>
    </row>
    <row r="198" spans="2:11" x14ac:dyDescent="0.25">
      <c r="B198" s="79"/>
      <c r="C198" s="79"/>
      <c r="D198" s="79"/>
      <c r="E198" s="79"/>
      <c r="F198" s="79"/>
      <c r="G198" s="80"/>
      <c r="H198" s="80"/>
      <c r="I198" s="80"/>
      <c r="J198" s="79"/>
      <c r="K198" s="81"/>
    </row>
    <row r="199" spans="2:11" x14ac:dyDescent="0.25">
      <c r="B199" s="79"/>
      <c r="C199" s="79"/>
      <c r="D199" s="79"/>
      <c r="E199" s="79"/>
      <c r="F199" s="79"/>
      <c r="G199" s="80"/>
      <c r="H199" s="80"/>
      <c r="I199" s="80"/>
      <c r="J199" s="79"/>
      <c r="K199" s="81"/>
    </row>
    <row r="200" spans="2:11" x14ac:dyDescent="0.25">
      <c r="B200" s="79"/>
      <c r="C200" s="79"/>
      <c r="D200" s="79"/>
      <c r="E200" s="79"/>
      <c r="F200" s="79"/>
      <c r="G200" s="80"/>
      <c r="H200" s="80"/>
      <c r="I200" s="80"/>
      <c r="J200" s="79"/>
      <c r="K200" s="81"/>
    </row>
    <row r="201" spans="2:11" x14ac:dyDescent="0.25">
      <c r="B201" s="79"/>
      <c r="C201" s="79"/>
      <c r="D201" s="79"/>
      <c r="E201" s="79"/>
      <c r="F201" s="79"/>
      <c r="G201" s="80"/>
      <c r="H201" s="80"/>
      <c r="I201" s="80"/>
      <c r="J201" s="79"/>
      <c r="K201" s="81"/>
    </row>
    <row r="202" spans="2:11" x14ac:dyDescent="0.25">
      <c r="B202" s="79"/>
      <c r="C202" s="79"/>
      <c r="D202" s="79"/>
      <c r="E202" s="79"/>
      <c r="F202" s="79"/>
      <c r="G202" s="80"/>
      <c r="H202" s="80"/>
      <c r="I202" s="80"/>
      <c r="J202" s="79"/>
      <c r="K202" s="81"/>
    </row>
    <row r="203" spans="2:11" x14ac:dyDescent="0.25">
      <c r="B203" s="79"/>
      <c r="C203" s="79"/>
      <c r="D203" s="79"/>
      <c r="E203" s="79"/>
      <c r="F203" s="79"/>
      <c r="G203" s="80"/>
      <c r="H203" s="80"/>
      <c r="I203" s="80"/>
      <c r="J203" s="79"/>
      <c r="K203" s="81"/>
    </row>
    <row r="204" spans="2:11" x14ac:dyDescent="0.25">
      <c r="B204" s="79"/>
      <c r="C204" s="79"/>
      <c r="D204" s="79"/>
      <c r="E204" s="79"/>
      <c r="F204" s="79"/>
      <c r="G204" s="80"/>
      <c r="H204" s="80"/>
      <c r="I204" s="80"/>
      <c r="J204" s="79"/>
      <c r="K204" s="81"/>
    </row>
    <row r="205" spans="2:11" x14ac:dyDescent="0.25">
      <c r="B205" s="79"/>
      <c r="C205" s="79"/>
      <c r="D205" s="79"/>
      <c r="E205" s="79"/>
      <c r="F205" s="79"/>
      <c r="G205" s="80"/>
      <c r="H205" s="80"/>
      <c r="I205" s="80"/>
      <c r="J205" s="79"/>
      <c r="K205" s="81"/>
    </row>
    <row r="206" spans="2:11" x14ac:dyDescent="0.25">
      <c r="B206" s="79"/>
      <c r="C206" s="79"/>
      <c r="D206" s="79"/>
      <c r="E206" s="79"/>
      <c r="F206" s="79"/>
      <c r="G206" s="80"/>
      <c r="H206" s="80"/>
      <c r="I206" s="80"/>
      <c r="J206" s="79"/>
      <c r="K206" s="81"/>
    </row>
    <row r="207" spans="2:11" x14ac:dyDescent="0.25">
      <c r="B207" s="79"/>
      <c r="C207" s="79"/>
      <c r="D207" s="79"/>
      <c r="E207" s="79"/>
      <c r="F207" s="79"/>
      <c r="G207" s="80"/>
      <c r="H207" s="80"/>
      <c r="I207" s="80"/>
      <c r="J207" s="79"/>
      <c r="K207" s="81"/>
    </row>
    <row r="208" spans="2:11" x14ac:dyDescent="0.25">
      <c r="B208" s="79"/>
      <c r="C208" s="79"/>
      <c r="D208" s="79"/>
      <c r="E208" s="79"/>
      <c r="F208" s="79"/>
      <c r="G208" s="80"/>
      <c r="H208" s="80"/>
      <c r="I208" s="80"/>
      <c r="J208" s="79"/>
      <c r="K208" s="81"/>
    </row>
    <row r="209" spans="2:11" x14ac:dyDescent="0.25">
      <c r="B209" s="79"/>
      <c r="C209" s="79"/>
      <c r="D209" s="79"/>
      <c r="E209" s="79"/>
      <c r="F209" s="79"/>
      <c r="G209" s="80"/>
      <c r="H209" s="80"/>
      <c r="I209" s="80"/>
      <c r="J209" s="79"/>
      <c r="K209" s="81"/>
    </row>
    <row r="210" spans="2:11" x14ac:dyDescent="0.25">
      <c r="B210" s="79"/>
      <c r="C210" s="79"/>
      <c r="D210" s="79"/>
      <c r="E210" s="79"/>
      <c r="F210" s="79"/>
      <c r="G210" s="80"/>
      <c r="H210" s="80"/>
      <c r="I210" s="80"/>
      <c r="J210" s="79"/>
      <c r="K210" s="81"/>
    </row>
    <row r="211" spans="2:11" x14ac:dyDescent="0.25">
      <c r="B211" s="79"/>
      <c r="C211" s="79"/>
      <c r="D211" s="79"/>
      <c r="E211" s="79"/>
      <c r="F211" s="79"/>
      <c r="G211" s="80"/>
      <c r="H211" s="80"/>
      <c r="I211" s="80"/>
      <c r="J211" s="79"/>
      <c r="K211" s="81"/>
    </row>
    <row r="212" spans="2:11" x14ac:dyDescent="0.25">
      <c r="B212" s="79"/>
      <c r="C212" s="79"/>
      <c r="D212" s="79"/>
      <c r="E212" s="79"/>
      <c r="F212" s="79"/>
      <c r="G212" s="80"/>
      <c r="H212" s="80"/>
      <c r="I212" s="80"/>
      <c r="J212" s="79"/>
      <c r="K212" s="81"/>
    </row>
    <row r="213" spans="2:11" x14ac:dyDescent="0.25">
      <c r="B213" s="79"/>
      <c r="C213" s="79"/>
      <c r="D213" s="79"/>
      <c r="E213" s="79"/>
      <c r="F213" s="79"/>
      <c r="G213" s="80"/>
      <c r="H213" s="80"/>
      <c r="I213" s="80"/>
      <c r="J213" s="79"/>
      <c r="K213" s="81"/>
    </row>
    <row r="214" spans="2:11" x14ac:dyDescent="0.25">
      <c r="B214" s="79"/>
      <c r="C214" s="79"/>
      <c r="D214" s="79"/>
      <c r="E214" s="79"/>
      <c r="F214" s="79"/>
      <c r="G214" s="80"/>
      <c r="H214" s="80"/>
      <c r="I214" s="80"/>
      <c r="J214" s="79"/>
      <c r="K214" s="81"/>
    </row>
    <row r="215" spans="2:11" x14ac:dyDescent="0.25">
      <c r="B215" s="79"/>
      <c r="C215" s="79"/>
      <c r="D215" s="79"/>
      <c r="E215" s="79"/>
      <c r="F215" s="79"/>
      <c r="G215" s="80"/>
      <c r="H215" s="80"/>
      <c r="I215" s="80"/>
      <c r="J215" s="79"/>
      <c r="K215" s="81"/>
    </row>
    <row r="216" spans="2:11" x14ac:dyDescent="0.25">
      <c r="B216" s="79"/>
      <c r="C216" s="79"/>
      <c r="D216" s="79"/>
      <c r="E216" s="79"/>
      <c r="F216" s="79"/>
      <c r="G216" s="80"/>
      <c r="H216" s="80"/>
      <c r="I216" s="80"/>
      <c r="J216" s="79"/>
      <c r="K216" s="81"/>
    </row>
    <row r="217" spans="2:11" x14ac:dyDescent="0.25">
      <c r="B217" s="79"/>
      <c r="C217" s="79"/>
      <c r="D217" s="79"/>
      <c r="E217" s="79"/>
      <c r="F217" s="79"/>
      <c r="G217" s="80"/>
      <c r="H217" s="80"/>
      <c r="I217" s="80"/>
      <c r="J217" s="79"/>
      <c r="K217" s="81"/>
    </row>
    <row r="218" spans="2:11" x14ac:dyDescent="0.25">
      <c r="B218" s="79"/>
      <c r="C218" s="79"/>
      <c r="D218" s="79"/>
      <c r="E218" s="79"/>
      <c r="F218" s="79"/>
      <c r="G218" s="80"/>
      <c r="H218" s="80"/>
      <c r="I218" s="80"/>
      <c r="J218" s="79"/>
      <c r="K218" s="81"/>
    </row>
    <row r="219" spans="2:11" x14ac:dyDescent="0.25">
      <c r="B219" s="79"/>
      <c r="C219" s="79"/>
      <c r="D219" s="79"/>
      <c r="E219" s="79"/>
      <c r="F219" s="79"/>
      <c r="G219" s="80"/>
      <c r="H219" s="80"/>
      <c r="I219" s="80"/>
      <c r="J219" s="79"/>
      <c r="K219" s="81"/>
    </row>
    <row r="220" spans="2:11" x14ac:dyDescent="0.25">
      <c r="B220" s="79"/>
      <c r="C220" s="79"/>
      <c r="D220" s="79"/>
      <c r="E220" s="79"/>
      <c r="F220" s="79"/>
      <c r="G220" s="80"/>
      <c r="H220" s="80"/>
      <c r="I220" s="80"/>
      <c r="J220" s="79"/>
      <c r="K220" s="81"/>
    </row>
    <row r="221" spans="2:11" x14ac:dyDescent="0.25">
      <c r="B221" s="79"/>
      <c r="C221" s="79"/>
      <c r="D221" s="79"/>
      <c r="E221" s="79"/>
      <c r="F221" s="79"/>
      <c r="G221" s="80"/>
      <c r="H221" s="80"/>
      <c r="I221" s="80"/>
      <c r="J221" s="79"/>
      <c r="K221" s="81"/>
    </row>
    <row r="222" spans="2:11" x14ac:dyDescent="0.25">
      <c r="B222" s="79"/>
      <c r="C222" s="79"/>
      <c r="D222" s="79"/>
      <c r="E222" s="79"/>
      <c r="F222" s="79"/>
      <c r="G222" s="80"/>
      <c r="H222" s="80"/>
      <c r="I222" s="80"/>
      <c r="J222" s="79"/>
      <c r="K222" s="81"/>
    </row>
    <row r="223" spans="2:11" x14ac:dyDescent="0.25">
      <c r="B223" s="79"/>
      <c r="C223" s="79"/>
      <c r="D223" s="79"/>
      <c r="E223" s="79"/>
      <c r="F223" s="79"/>
      <c r="G223" s="80"/>
      <c r="H223" s="80"/>
      <c r="I223" s="80"/>
      <c r="J223" s="79"/>
      <c r="K223" s="81"/>
    </row>
    <row r="224" spans="2:11" x14ac:dyDescent="0.25">
      <c r="B224" s="79"/>
      <c r="C224" s="79"/>
      <c r="D224" s="79"/>
      <c r="E224" s="79"/>
      <c r="F224" s="79"/>
      <c r="G224" s="80"/>
      <c r="H224" s="80"/>
      <c r="I224" s="80"/>
      <c r="J224" s="79"/>
      <c r="K224" s="81"/>
    </row>
    <row r="225" spans="2:11" x14ac:dyDescent="0.25">
      <c r="B225" s="79"/>
      <c r="C225" s="79"/>
      <c r="D225" s="79"/>
      <c r="E225" s="79"/>
      <c r="F225" s="79"/>
      <c r="G225" s="80"/>
      <c r="H225" s="80"/>
      <c r="I225" s="80"/>
      <c r="J225" s="79"/>
      <c r="K225" s="81"/>
    </row>
    <row r="226" spans="2:11" x14ac:dyDescent="0.25">
      <c r="B226" s="79"/>
      <c r="C226" s="79"/>
      <c r="D226" s="79"/>
      <c r="E226" s="79"/>
      <c r="F226" s="79"/>
      <c r="G226" s="80"/>
      <c r="H226" s="80"/>
      <c r="I226" s="80"/>
      <c r="J226" s="79"/>
      <c r="K226" s="81"/>
    </row>
    <row r="227" spans="2:11" x14ac:dyDescent="0.25">
      <c r="B227" s="79"/>
      <c r="C227" s="79"/>
      <c r="D227" s="79"/>
      <c r="E227" s="79"/>
      <c r="F227" s="79"/>
      <c r="G227" s="80"/>
      <c r="H227" s="80"/>
      <c r="I227" s="80"/>
      <c r="J227" s="79"/>
      <c r="K227" s="81"/>
    </row>
    <row r="228" spans="2:11" x14ac:dyDescent="0.25">
      <c r="B228" s="79"/>
      <c r="C228" s="79"/>
      <c r="D228" s="79"/>
      <c r="E228" s="79"/>
      <c r="F228" s="79"/>
      <c r="G228" s="80"/>
      <c r="H228" s="80"/>
      <c r="I228" s="80"/>
      <c r="J228" s="79"/>
      <c r="K228" s="81"/>
    </row>
    <row r="229" spans="2:11" x14ac:dyDescent="0.25">
      <c r="B229" s="79"/>
      <c r="C229" s="79"/>
      <c r="D229" s="79"/>
      <c r="E229" s="79"/>
      <c r="F229" s="79"/>
      <c r="G229" s="80"/>
      <c r="H229" s="80"/>
      <c r="I229" s="80"/>
      <c r="J229" s="79"/>
      <c r="K229" s="81"/>
    </row>
    <row r="230" spans="2:11" x14ac:dyDescent="0.25">
      <c r="B230" s="79"/>
      <c r="C230" s="79"/>
      <c r="D230" s="79"/>
      <c r="E230" s="79"/>
      <c r="F230" s="79"/>
      <c r="G230" s="80"/>
      <c r="H230" s="80"/>
      <c r="I230" s="80"/>
      <c r="J230" s="79"/>
      <c r="K230" s="81"/>
    </row>
    <row r="231" spans="2:11" x14ac:dyDescent="0.25">
      <c r="B231" s="79"/>
      <c r="C231" s="79"/>
      <c r="D231" s="79"/>
      <c r="E231" s="79"/>
      <c r="F231" s="79"/>
      <c r="G231" s="80"/>
      <c r="H231" s="80"/>
      <c r="I231" s="80"/>
      <c r="J231" s="79"/>
      <c r="K231" s="81"/>
    </row>
    <row r="232" spans="2:11" x14ac:dyDescent="0.25">
      <c r="B232" s="79"/>
      <c r="C232" s="79"/>
      <c r="D232" s="79"/>
      <c r="E232" s="79"/>
      <c r="F232" s="79"/>
      <c r="G232" s="80"/>
      <c r="H232" s="80"/>
      <c r="I232" s="80"/>
      <c r="J232" s="79"/>
      <c r="K232" s="81"/>
    </row>
    <row r="233" spans="2:11" x14ac:dyDescent="0.25">
      <c r="B233" s="79"/>
      <c r="C233" s="79"/>
      <c r="D233" s="79"/>
      <c r="E233" s="79"/>
      <c r="F233" s="79"/>
      <c r="G233" s="80"/>
      <c r="H233" s="80"/>
      <c r="I233" s="80"/>
      <c r="J233" s="79"/>
      <c r="K233" s="81"/>
    </row>
    <row r="234" spans="2:11" x14ac:dyDescent="0.25">
      <c r="B234" s="79"/>
      <c r="C234" s="79"/>
      <c r="D234" s="79"/>
      <c r="E234" s="79"/>
      <c r="F234" s="79"/>
      <c r="G234" s="80"/>
      <c r="H234" s="80"/>
      <c r="I234" s="80"/>
      <c r="J234" s="79"/>
      <c r="K234" s="81"/>
    </row>
    <row r="235" spans="2:11" x14ac:dyDescent="0.25">
      <c r="B235" s="79"/>
      <c r="C235" s="79"/>
      <c r="D235" s="79"/>
      <c r="E235" s="79"/>
      <c r="F235" s="79"/>
      <c r="G235" s="80"/>
      <c r="H235" s="80"/>
      <c r="I235" s="80"/>
      <c r="J235" s="79"/>
      <c r="K235" s="81"/>
    </row>
    <row r="236" spans="2:11" x14ac:dyDescent="0.25">
      <c r="B236" s="79"/>
      <c r="C236" s="79"/>
      <c r="D236" s="79"/>
      <c r="E236" s="79"/>
      <c r="F236" s="79"/>
      <c r="G236" s="80"/>
      <c r="H236" s="80"/>
      <c r="I236" s="80"/>
      <c r="J236" s="79"/>
      <c r="K236" s="81"/>
    </row>
    <row r="237" spans="2:11" x14ac:dyDescent="0.25">
      <c r="B237" s="79"/>
      <c r="C237" s="79"/>
      <c r="D237" s="79"/>
      <c r="E237" s="79"/>
      <c r="F237" s="79"/>
      <c r="G237" s="80"/>
      <c r="H237" s="80"/>
      <c r="I237" s="80"/>
      <c r="J237" s="79"/>
      <c r="K237" s="81"/>
    </row>
    <row r="238" spans="2:11" x14ac:dyDescent="0.25">
      <c r="B238" s="79"/>
      <c r="C238" s="79"/>
      <c r="D238" s="79"/>
      <c r="E238" s="79"/>
      <c r="F238" s="79"/>
      <c r="G238" s="80"/>
      <c r="H238" s="80"/>
      <c r="I238" s="80"/>
      <c r="J238" s="79"/>
      <c r="K238" s="81"/>
    </row>
    <row r="239" spans="2:11" x14ac:dyDescent="0.25">
      <c r="B239" s="79"/>
      <c r="C239" s="79"/>
      <c r="D239" s="79"/>
      <c r="E239" s="79"/>
      <c r="F239" s="79"/>
      <c r="G239" s="80"/>
      <c r="H239" s="80"/>
      <c r="I239" s="80"/>
      <c r="J239" s="79"/>
      <c r="K239" s="81"/>
    </row>
    <row r="240" spans="2:11" x14ac:dyDescent="0.25">
      <c r="B240" s="79"/>
      <c r="C240" s="79"/>
      <c r="D240" s="79"/>
      <c r="E240" s="79"/>
      <c r="F240" s="79"/>
      <c r="G240" s="80"/>
      <c r="H240" s="80"/>
      <c r="I240" s="80"/>
      <c r="J240" s="79"/>
      <c r="K240" s="81"/>
    </row>
    <row r="241" spans="2:11" x14ac:dyDescent="0.25">
      <c r="B241" s="79"/>
      <c r="C241" s="79"/>
      <c r="D241" s="79"/>
      <c r="E241" s="79"/>
      <c r="F241" s="79"/>
      <c r="G241" s="80"/>
      <c r="H241" s="80"/>
      <c r="I241" s="80"/>
      <c r="J241" s="79"/>
      <c r="K241" s="81"/>
    </row>
    <row r="242" spans="2:11" x14ac:dyDescent="0.25">
      <c r="B242" s="79"/>
      <c r="C242" s="79"/>
      <c r="D242" s="79"/>
      <c r="E242" s="79"/>
      <c r="F242" s="79"/>
      <c r="G242" s="80"/>
      <c r="H242" s="80"/>
      <c r="I242" s="80"/>
      <c r="J242" s="79"/>
      <c r="K242" s="81"/>
    </row>
    <row r="243" spans="2:11" x14ac:dyDescent="0.25">
      <c r="B243" s="79"/>
      <c r="C243" s="79"/>
      <c r="D243" s="79"/>
      <c r="E243" s="79"/>
      <c r="F243" s="79"/>
      <c r="G243" s="80"/>
      <c r="H243" s="80"/>
      <c r="I243" s="80"/>
      <c r="J243" s="79"/>
      <c r="K243" s="81"/>
    </row>
    <row r="244" spans="2:11" x14ac:dyDescent="0.25">
      <c r="B244" s="79"/>
      <c r="C244" s="79"/>
      <c r="D244" s="79"/>
      <c r="E244" s="79"/>
      <c r="F244" s="79"/>
      <c r="G244" s="80"/>
      <c r="H244" s="80"/>
      <c r="I244" s="80"/>
      <c r="J244" s="79"/>
      <c r="K244" s="81"/>
    </row>
    <row r="245" spans="2:11" x14ac:dyDescent="0.25">
      <c r="B245" s="79"/>
      <c r="C245" s="79"/>
      <c r="D245" s="79"/>
      <c r="E245" s="79"/>
      <c r="F245" s="79"/>
      <c r="G245" s="80"/>
      <c r="H245" s="80"/>
      <c r="I245" s="80"/>
      <c r="J245" s="79"/>
      <c r="K245" s="81"/>
    </row>
    <row r="246" spans="2:11" x14ac:dyDescent="0.25">
      <c r="B246" s="79"/>
      <c r="C246" s="79"/>
      <c r="D246" s="79"/>
      <c r="E246" s="79"/>
      <c r="F246" s="79"/>
      <c r="G246" s="80"/>
      <c r="H246" s="80"/>
      <c r="I246" s="80"/>
      <c r="J246" s="79"/>
      <c r="K246" s="81"/>
    </row>
    <row r="247" spans="2:11" x14ac:dyDescent="0.25">
      <c r="B247" s="79"/>
      <c r="C247" s="79"/>
      <c r="D247" s="79"/>
      <c r="E247" s="79"/>
      <c r="F247" s="79"/>
      <c r="G247" s="80"/>
      <c r="H247" s="80"/>
      <c r="I247" s="80"/>
      <c r="J247" s="79"/>
      <c r="K247" s="81"/>
    </row>
    <row r="248" spans="2:11" x14ac:dyDescent="0.25">
      <c r="B248" s="79"/>
      <c r="C248" s="79"/>
      <c r="D248" s="79"/>
      <c r="E248" s="79"/>
      <c r="F248" s="79"/>
      <c r="G248" s="80"/>
      <c r="H248" s="80"/>
      <c r="I248" s="80"/>
      <c r="J248" s="79"/>
      <c r="K248" s="81"/>
    </row>
    <row r="249" spans="2:11" x14ac:dyDescent="0.25">
      <c r="B249" s="79"/>
      <c r="C249" s="79"/>
      <c r="D249" s="79"/>
      <c r="E249" s="79"/>
      <c r="F249" s="79"/>
      <c r="G249" s="80"/>
      <c r="H249" s="80"/>
      <c r="I249" s="80"/>
      <c r="J249" s="79"/>
      <c r="K249" s="81"/>
    </row>
    <row r="250" spans="2:11" x14ac:dyDescent="0.25">
      <c r="B250" s="79"/>
      <c r="C250" s="79"/>
      <c r="D250" s="79"/>
      <c r="E250" s="79"/>
      <c r="F250" s="79"/>
      <c r="G250" s="80"/>
      <c r="H250" s="80"/>
      <c r="I250" s="80"/>
      <c r="J250" s="79"/>
      <c r="K250" s="81"/>
    </row>
    <row r="251" spans="2:11" x14ac:dyDescent="0.25">
      <c r="B251" s="79"/>
      <c r="C251" s="79"/>
      <c r="D251" s="79"/>
      <c r="E251" s="79"/>
      <c r="F251" s="79"/>
      <c r="G251" s="80"/>
      <c r="H251" s="80"/>
      <c r="I251" s="80"/>
      <c r="J251" s="79"/>
      <c r="K251" s="81"/>
    </row>
    <row r="252" spans="2:11" x14ac:dyDescent="0.25">
      <c r="B252" s="79"/>
      <c r="C252" s="79"/>
      <c r="D252" s="79"/>
      <c r="E252" s="79"/>
      <c r="F252" s="79"/>
      <c r="G252" s="80"/>
      <c r="H252" s="80"/>
      <c r="I252" s="80"/>
      <c r="J252" s="79"/>
      <c r="K252" s="81"/>
    </row>
    <row r="253" spans="2:11" x14ac:dyDescent="0.25">
      <c r="B253" s="79"/>
      <c r="C253" s="79"/>
      <c r="D253" s="79"/>
      <c r="E253" s="79"/>
      <c r="F253" s="79"/>
      <c r="G253" s="80"/>
      <c r="H253" s="80"/>
      <c r="I253" s="80"/>
      <c r="J253" s="79"/>
      <c r="K253" s="81"/>
    </row>
    <row r="254" spans="2:11" x14ac:dyDescent="0.25">
      <c r="B254" s="79"/>
      <c r="C254" s="79"/>
      <c r="D254" s="79"/>
      <c r="E254" s="79"/>
      <c r="F254" s="79"/>
      <c r="G254" s="80"/>
      <c r="H254" s="80"/>
      <c r="I254" s="80"/>
      <c r="J254" s="79"/>
      <c r="K254" s="81"/>
    </row>
    <row r="255" spans="2:11" x14ac:dyDescent="0.25">
      <c r="B255" s="79"/>
      <c r="C255" s="79"/>
      <c r="D255" s="79"/>
      <c r="E255" s="79"/>
      <c r="F255" s="79"/>
      <c r="G255" s="80"/>
      <c r="H255" s="80"/>
      <c r="I255" s="80"/>
      <c r="J255" s="79"/>
      <c r="K255" s="81"/>
    </row>
    <row r="256" spans="2:11" x14ac:dyDescent="0.25">
      <c r="B256" s="79"/>
      <c r="C256" s="79"/>
      <c r="D256" s="79"/>
      <c r="E256" s="79"/>
      <c r="F256" s="79"/>
      <c r="G256" s="80"/>
      <c r="H256" s="80"/>
      <c r="I256" s="80"/>
      <c r="J256" s="79"/>
      <c r="K256" s="81"/>
    </row>
    <row r="257" spans="2:11" x14ac:dyDescent="0.25">
      <c r="B257" s="79"/>
      <c r="C257" s="79"/>
      <c r="D257" s="79"/>
      <c r="E257" s="79"/>
      <c r="F257" s="79"/>
      <c r="G257" s="80"/>
      <c r="H257" s="80"/>
      <c r="I257" s="80"/>
      <c r="J257" s="79"/>
      <c r="K257" s="81"/>
    </row>
    <row r="258" spans="2:11" x14ac:dyDescent="0.25">
      <c r="B258" s="79"/>
      <c r="C258" s="79"/>
      <c r="D258" s="79"/>
      <c r="E258" s="79"/>
      <c r="F258" s="79"/>
      <c r="G258" s="80"/>
      <c r="H258" s="80"/>
      <c r="I258" s="80"/>
      <c r="J258" s="79"/>
      <c r="K258" s="81"/>
    </row>
    <row r="259" spans="2:11" x14ac:dyDescent="0.25">
      <c r="B259" s="79"/>
      <c r="C259" s="79"/>
      <c r="D259" s="79"/>
      <c r="E259" s="79"/>
      <c r="F259" s="79"/>
      <c r="G259" s="80"/>
      <c r="H259" s="80"/>
      <c r="I259" s="80"/>
      <c r="J259" s="79"/>
      <c r="K259" s="81"/>
    </row>
    <row r="260" spans="2:11" x14ac:dyDescent="0.25">
      <c r="B260" s="79"/>
      <c r="C260" s="79"/>
      <c r="D260" s="79"/>
      <c r="E260" s="79"/>
      <c r="F260" s="79"/>
      <c r="G260" s="80"/>
      <c r="H260" s="80"/>
      <c r="I260" s="80"/>
      <c r="J260" s="79"/>
      <c r="K260" s="81"/>
    </row>
    <row r="261" spans="2:11" x14ac:dyDescent="0.25">
      <c r="B261" s="79"/>
      <c r="C261" s="79"/>
      <c r="D261" s="79"/>
      <c r="E261" s="79"/>
      <c r="F261" s="79"/>
      <c r="G261" s="80"/>
      <c r="H261" s="80"/>
      <c r="I261" s="80"/>
      <c r="J261" s="79"/>
      <c r="K261" s="81"/>
    </row>
    <row r="262" spans="2:11" x14ac:dyDescent="0.25">
      <c r="B262" s="79"/>
      <c r="C262" s="79"/>
      <c r="D262" s="79"/>
      <c r="E262" s="79"/>
      <c r="F262" s="79"/>
      <c r="G262" s="80"/>
      <c r="H262" s="80"/>
      <c r="I262" s="80"/>
      <c r="J262" s="79"/>
      <c r="K262" s="81"/>
    </row>
    <row r="263" spans="2:11" x14ac:dyDescent="0.25">
      <c r="B263" s="79"/>
      <c r="C263" s="79"/>
      <c r="D263" s="79"/>
      <c r="E263" s="79"/>
      <c r="F263" s="79"/>
      <c r="G263" s="80"/>
      <c r="H263" s="80"/>
      <c r="I263" s="80"/>
      <c r="J263" s="79"/>
      <c r="K263" s="81"/>
    </row>
    <row r="264" spans="2:11" x14ac:dyDescent="0.25">
      <c r="B264" s="79"/>
      <c r="C264" s="79"/>
      <c r="D264" s="79"/>
      <c r="E264" s="79"/>
      <c r="F264" s="79"/>
      <c r="G264" s="80"/>
      <c r="H264" s="80"/>
      <c r="I264" s="80"/>
      <c r="J264" s="79"/>
      <c r="K264" s="81"/>
    </row>
    <row r="265" spans="2:11" x14ac:dyDescent="0.25">
      <c r="B265" s="79"/>
      <c r="C265" s="79"/>
      <c r="D265" s="79"/>
      <c r="E265" s="79"/>
      <c r="F265" s="79"/>
      <c r="G265" s="80"/>
      <c r="H265" s="80"/>
      <c r="I265" s="80"/>
      <c r="J265" s="79"/>
      <c r="K265" s="81"/>
    </row>
    <row r="266" spans="2:11" x14ac:dyDescent="0.25">
      <c r="B266" s="79"/>
      <c r="C266" s="79"/>
      <c r="D266" s="79"/>
      <c r="E266" s="79"/>
      <c r="F266" s="79"/>
      <c r="G266" s="80"/>
      <c r="H266" s="80"/>
      <c r="I266" s="80"/>
      <c r="J266" s="79"/>
      <c r="K266" s="81"/>
    </row>
    <row r="267" spans="2:11" x14ac:dyDescent="0.25">
      <c r="B267" s="79"/>
      <c r="C267" s="79"/>
      <c r="D267" s="79"/>
      <c r="E267" s="79"/>
      <c r="F267" s="79"/>
      <c r="G267" s="80"/>
      <c r="H267" s="80"/>
      <c r="I267" s="80"/>
      <c r="J267" s="79"/>
      <c r="K267" s="81"/>
    </row>
    <row r="268" spans="2:11" x14ac:dyDescent="0.25">
      <c r="B268" s="79"/>
      <c r="C268" s="79"/>
      <c r="D268" s="79"/>
      <c r="E268" s="79"/>
      <c r="F268" s="79"/>
      <c r="G268" s="80"/>
      <c r="H268" s="80"/>
      <c r="I268" s="80"/>
      <c r="J268" s="79"/>
      <c r="K268" s="81"/>
    </row>
    <row r="269" spans="2:11" x14ac:dyDescent="0.25">
      <c r="B269" s="79"/>
      <c r="C269" s="79"/>
      <c r="D269" s="79"/>
      <c r="E269" s="79"/>
      <c r="F269" s="79"/>
      <c r="G269" s="80"/>
      <c r="H269" s="80"/>
      <c r="I269" s="80"/>
      <c r="J269" s="79"/>
      <c r="K269" s="81"/>
    </row>
    <row r="270" spans="2:11" x14ac:dyDescent="0.25">
      <c r="B270" s="79"/>
      <c r="C270" s="79"/>
      <c r="D270" s="79"/>
      <c r="E270" s="79"/>
      <c r="F270" s="79"/>
      <c r="G270" s="80"/>
      <c r="H270" s="80"/>
      <c r="I270" s="80"/>
      <c r="J270" s="79"/>
      <c r="K270" s="81"/>
    </row>
    <row r="271" spans="2:11" x14ac:dyDescent="0.25">
      <c r="B271" s="79"/>
      <c r="C271" s="79"/>
      <c r="D271" s="79"/>
      <c r="E271" s="79"/>
      <c r="F271" s="79"/>
      <c r="G271" s="80"/>
      <c r="H271" s="80"/>
      <c r="I271" s="80"/>
      <c r="J271" s="79"/>
      <c r="K271" s="81"/>
    </row>
    <row r="272" spans="2:11" x14ac:dyDescent="0.25">
      <c r="B272" s="79"/>
      <c r="C272" s="79"/>
      <c r="D272" s="79"/>
      <c r="E272" s="79"/>
      <c r="F272" s="79"/>
      <c r="G272" s="80"/>
      <c r="H272" s="80"/>
      <c r="I272" s="80"/>
      <c r="J272" s="79"/>
      <c r="K272" s="81"/>
    </row>
    <row r="273" spans="2:11" x14ac:dyDescent="0.25">
      <c r="B273" s="79"/>
      <c r="C273" s="79"/>
      <c r="D273" s="79"/>
      <c r="E273" s="79"/>
      <c r="F273" s="79"/>
      <c r="G273" s="80"/>
      <c r="H273" s="80"/>
      <c r="I273" s="80"/>
      <c r="J273" s="79"/>
      <c r="K273" s="81"/>
    </row>
    <row r="274" spans="2:11" x14ac:dyDescent="0.25">
      <c r="B274" s="79"/>
      <c r="C274" s="79"/>
      <c r="D274" s="79"/>
      <c r="E274" s="79"/>
      <c r="F274" s="79"/>
      <c r="G274" s="80"/>
      <c r="H274" s="80"/>
      <c r="I274" s="80"/>
      <c r="J274" s="79"/>
      <c r="K274" s="81"/>
    </row>
    <row r="275" spans="2:11" x14ac:dyDescent="0.25">
      <c r="B275" s="79"/>
      <c r="C275" s="79"/>
      <c r="D275" s="79"/>
      <c r="E275" s="79"/>
      <c r="F275" s="79"/>
      <c r="G275" s="80"/>
      <c r="H275" s="80"/>
      <c r="I275" s="80"/>
      <c r="J275" s="79"/>
      <c r="K275" s="81"/>
    </row>
    <row r="276" spans="2:11" x14ac:dyDescent="0.25">
      <c r="B276" s="79"/>
      <c r="C276" s="79"/>
      <c r="D276" s="79"/>
      <c r="E276" s="79"/>
      <c r="F276" s="79"/>
      <c r="G276" s="80"/>
      <c r="H276" s="80"/>
      <c r="I276" s="80"/>
      <c r="J276" s="79"/>
      <c r="K276" s="81"/>
    </row>
    <row r="277" spans="2:11" x14ac:dyDescent="0.25">
      <c r="B277" s="79"/>
      <c r="C277" s="79"/>
      <c r="D277" s="79"/>
      <c r="E277" s="79"/>
      <c r="F277" s="79"/>
      <c r="G277" s="80"/>
      <c r="H277" s="80"/>
      <c r="I277" s="80"/>
      <c r="J277" s="79"/>
      <c r="K277" s="81"/>
    </row>
    <row r="278" spans="2:11" x14ac:dyDescent="0.25">
      <c r="B278" s="79"/>
      <c r="C278" s="79"/>
      <c r="D278" s="79"/>
      <c r="E278" s="79"/>
      <c r="F278" s="79"/>
      <c r="G278" s="80"/>
      <c r="H278" s="80"/>
      <c r="I278" s="80"/>
      <c r="J278" s="79"/>
      <c r="K278" s="81"/>
    </row>
    <row r="279" spans="2:11" x14ac:dyDescent="0.25">
      <c r="B279" s="79"/>
      <c r="C279" s="79"/>
      <c r="D279" s="79"/>
      <c r="E279" s="79"/>
      <c r="F279" s="79"/>
      <c r="G279" s="80"/>
      <c r="H279" s="80"/>
      <c r="I279" s="80"/>
      <c r="J279" s="79"/>
      <c r="K279" s="81"/>
    </row>
    <row r="280" spans="2:11" x14ac:dyDescent="0.25">
      <c r="B280" s="79"/>
      <c r="C280" s="79"/>
      <c r="D280" s="79"/>
      <c r="E280" s="79"/>
      <c r="F280" s="79"/>
      <c r="G280" s="80"/>
      <c r="H280" s="80"/>
      <c r="I280" s="80"/>
      <c r="J280" s="79"/>
      <c r="K280" s="81"/>
    </row>
    <row r="281" spans="2:11" x14ac:dyDescent="0.25">
      <c r="B281" s="79"/>
      <c r="C281" s="79"/>
      <c r="D281" s="79"/>
      <c r="E281" s="79"/>
      <c r="F281" s="79"/>
      <c r="G281" s="80"/>
      <c r="H281" s="80"/>
      <c r="I281" s="80"/>
      <c r="J281" s="79"/>
      <c r="K281" s="81"/>
    </row>
    <row r="282" spans="2:11" x14ac:dyDescent="0.25">
      <c r="B282" s="79"/>
      <c r="C282" s="79"/>
      <c r="D282" s="79"/>
      <c r="E282" s="79"/>
      <c r="F282" s="79"/>
      <c r="G282" s="80"/>
      <c r="H282" s="80"/>
      <c r="I282" s="80"/>
      <c r="J282" s="79"/>
      <c r="K282" s="81"/>
    </row>
    <row r="283" spans="2:11" x14ac:dyDescent="0.25">
      <c r="B283" s="79"/>
      <c r="C283" s="79"/>
      <c r="D283" s="79"/>
      <c r="E283" s="79"/>
      <c r="F283" s="79"/>
      <c r="G283" s="80"/>
      <c r="H283" s="80"/>
      <c r="I283" s="80"/>
      <c r="J283" s="79"/>
      <c r="K283" s="81"/>
    </row>
    <row r="284" spans="2:11" x14ac:dyDescent="0.25">
      <c r="B284" s="79"/>
      <c r="C284" s="79"/>
      <c r="D284" s="79"/>
      <c r="E284" s="79"/>
      <c r="F284" s="79"/>
      <c r="G284" s="80"/>
      <c r="H284" s="80"/>
      <c r="I284" s="80"/>
      <c r="J284" s="79"/>
      <c r="K284" s="81"/>
    </row>
    <row r="285" spans="2:11" x14ac:dyDescent="0.25">
      <c r="B285" s="79"/>
      <c r="C285" s="79"/>
      <c r="D285" s="79"/>
      <c r="E285" s="79"/>
      <c r="F285" s="79"/>
      <c r="G285" s="80"/>
      <c r="H285" s="80"/>
      <c r="I285" s="80"/>
      <c r="J285" s="79"/>
      <c r="K285" s="81"/>
    </row>
    <row r="286" spans="2:11" x14ac:dyDescent="0.25">
      <c r="B286" s="79"/>
      <c r="C286" s="79"/>
      <c r="D286" s="79"/>
      <c r="E286" s="79"/>
      <c r="F286" s="79"/>
      <c r="G286" s="80"/>
      <c r="H286" s="80"/>
      <c r="I286" s="80"/>
      <c r="J286" s="79"/>
      <c r="K286" s="81"/>
    </row>
    <row r="287" spans="2:11" x14ac:dyDescent="0.25">
      <c r="B287" s="79"/>
      <c r="C287" s="79"/>
      <c r="D287" s="79"/>
      <c r="E287" s="79"/>
      <c r="F287" s="79"/>
      <c r="G287" s="80"/>
      <c r="H287" s="80"/>
      <c r="I287" s="80"/>
      <c r="J287" s="79"/>
      <c r="K287" s="81"/>
    </row>
    <row r="288" spans="2:11" x14ac:dyDescent="0.25">
      <c r="B288" s="79"/>
      <c r="C288" s="79"/>
      <c r="D288" s="79"/>
      <c r="E288" s="79"/>
      <c r="F288" s="79"/>
      <c r="G288" s="80"/>
      <c r="H288" s="80"/>
      <c r="I288" s="80"/>
      <c r="J288" s="79"/>
      <c r="K288" s="81"/>
    </row>
    <row r="289" spans="2:11" x14ac:dyDescent="0.25">
      <c r="B289" s="79"/>
      <c r="C289" s="79"/>
      <c r="D289" s="79"/>
      <c r="E289" s="79"/>
      <c r="F289" s="79"/>
      <c r="G289" s="80"/>
      <c r="H289" s="80"/>
      <c r="I289" s="80"/>
      <c r="J289" s="79"/>
      <c r="K289" s="81"/>
    </row>
    <row r="290" spans="2:11" x14ac:dyDescent="0.25">
      <c r="B290" s="79"/>
      <c r="C290" s="79"/>
      <c r="D290" s="79"/>
      <c r="E290" s="79"/>
      <c r="F290" s="79"/>
      <c r="G290" s="80"/>
      <c r="H290" s="80"/>
      <c r="I290" s="80"/>
      <c r="J290" s="79"/>
      <c r="K290" s="81"/>
    </row>
    <row r="291" spans="2:11" x14ac:dyDescent="0.25">
      <c r="B291" s="79"/>
      <c r="C291" s="79"/>
      <c r="D291" s="79"/>
      <c r="E291" s="79"/>
      <c r="F291" s="79"/>
      <c r="G291" s="80"/>
      <c r="H291" s="80"/>
      <c r="I291" s="80"/>
      <c r="J291" s="79"/>
      <c r="K291" s="81"/>
    </row>
    <row r="292" spans="2:11" x14ac:dyDescent="0.25">
      <c r="B292" s="79"/>
      <c r="C292" s="79"/>
      <c r="D292" s="79"/>
      <c r="E292" s="79"/>
      <c r="F292" s="79"/>
      <c r="G292" s="80"/>
      <c r="H292" s="80"/>
      <c r="I292" s="80"/>
      <c r="J292" s="79"/>
      <c r="K292" s="81"/>
    </row>
    <row r="293" spans="2:11" x14ac:dyDescent="0.25">
      <c r="B293" s="79"/>
      <c r="C293" s="79"/>
      <c r="D293" s="79"/>
      <c r="E293" s="79"/>
      <c r="F293" s="79"/>
      <c r="G293" s="80"/>
      <c r="H293" s="80"/>
      <c r="I293" s="80"/>
      <c r="J293" s="79"/>
      <c r="K293" s="81"/>
    </row>
    <row r="294" spans="2:11" x14ac:dyDescent="0.25">
      <c r="B294" s="79"/>
      <c r="C294" s="79"/>
      <c r="D294" s="79"/>
      <c r="E294" s="79"/>
      <c r="F294" s="79"/>
      <c r="G294" s="80"/>
      <c r="H294" s="80"/>
      <c r="I294" s="80"/>
      <c r="J294" s="79"/>
      <c r="K294" s="81"/>
    </row>
    <row r="295" spans="2:11" x14ac:dyDescent="0.25">
      <c r="B295" s="79"/>
      <c r="C295" s="79"/>
      <c r="D295" s="79"/>
      <c r="E295" s="79"/>
      <c r="F295" s="79"/>
      <c r="G295" s="80"/>
      <c r="H295" s="80"/>
      <c r="I295" s="80"/>
      <c r="J295" s="79"/>
      <c r="K295" s="81"/>
    </row>
    <row r="296" spans="2:11" x14ac:dyDescent="0.25">
      <c r="B296" s="79"/>
      <c r="C296" s="79"/>
      <c r="D296" s="79"/>
      <c r="E296" s="79"/>
      <c r="F296" s="79"/>
      <c r="G296" s="80"/>
      <c r="H296" s="80"/>
      <c r="I296" s="80"/>
      <c r="J296" s="79"/>
      <c r="K296" s="81"/>
    </row>
    <row r="297" spans="2:11" x14ac:dyDescent="0.25">
      <c r="B297" s="79"/>
      <c r="C297" s="79"/>
      <c r="D297" s="79"/>
      <c r="E297" s="79"/>
      <c r="F297" s="79"/>
      <c r="G297" s="80"/>
      <c r="H297" s="80"/>
      <c r="I297" s="80"/>
      <c r="J297" s="79"/>
      <c r="K297" s="81"/>
    </row>
    <row r="298" spans="2:11" x14ac:dyDescent="0.25">
      <c r="B298" s="79"/>
      <c r="C298" s="79"/>
      <c r="D298" s="79"/>
      <c r="E298" s="79"/>
      <c r="F298" s="79"/>
      <c r="G298" s="80"/>
      <c r="H298" s="80"/>
      <c r="I298" s="80"/>
      <c r="J298" s="79"/>
      <c r="K298" s="81"/>
    </row>
    <row r="299" spans="2:11" x14ac:dyDescent="0.25">
      <c r="B299" s="79"/>
      <c r="C299" s="79"/>
      <c r="D299" s="79"/>
      <c r="E299" s="79"/>
      <c r="F299" s="79"/>
      <c r="G299" s="80"/>
      <c r="H299" s="80"/>
      <c r="I299" s="80"/>
      <c r="J299" s="79"/>
      <c r="K299" s="81"/>
    </row>
    <row r="300" spans="2:11" x14ac:dyDescent="0.25">
      <c r="B300" s="79"/>
      <c r="C300" s="79"/>
      <c r="D300" s="79"/>
      <c r="E300" s="79"/>
      <c r="F300" s="79"/>
      <c r="G300" s="80"/>
      <c r="H300" s="80"/>
      <c r="I300" s="80"/>
      <c r="J300" s="79"/>
      <c r="K300" s="81"/>
    </row>
    <row r="301" spans="2:11" x14ac:dyDescent="0.25">
      <c r="B301" s="79"/>
      <c r="C301" s="79"/>
      <c r="D301" s="79"/>
      <c r="E301" s="79"/>
      <c r="F301" s="79"/>
      <c r="G301" s="80"/>
      <c r="H301" s="80"/>
      <c r="I301" s="80"/>
      <c r="J301" s="79"/>
      <c r="K301" s="81"/>
    </row>
    <row r="302" spans="2:11" x14ac:dyDescent="0.25">
      <c r="B302" s="79"/>
      <c r="C302" s="79"/>
      <c r="D302" s="79"/>
      <c r="E302" s="79"/>
      <c r="F302" s="79"/>
      <c r="G302" s="80"/>
      <c r="H302" s="80"/>
      <c r="I302" s="80"/>
      <c r="J302" s="79"/>
      <c r="K302" s="81"/>
    </row>
    <row r="303" spans="2:11" x14ac:dyDescent="0.25">
      <c r="B303" s="79"/>
      <c r="C303" s="79"/>
      <c r="D303" s="79"/>
      <c r="E303" s="79"/>
      <c r="F303" s="79"/>
      <c r="G303" s="80"/>
      <c r="H303" s="80"/>
      <c r="I303" s="80"/>
      <c r="J303" s="79"/>
      <c r="K303" s="81"/>
    </row>
    <row r="304" spans="2:11" x14ac:dyDescent="0.25">
      <c r="B304" s="79"/>
      <c r="C304" s="79"/>
      <c r="D304" s="79"/>
      <c r="E304" s="79"/>
      <c r="F304" s="79"/>
      <c r="G304" s="80"/>
      <c r="H304" s="80"/>
      <c r="I304" s="80"/>
      <c r="J304" s="79"/>
      <c r="K304" s="81"/>
    </row>
    <row r="305" spans="2:11" x14ac:dyDescent="0.25">
      <c r="B305" s="79"/>
      <c r="C305" s="79"/>
      <c r="D305" s="79"/>
      <c r="E305" s="79"/>
      <c r="F305" s="79"/>
      <c r="G305" s="80"/>
      <c r="H305" s="80"/>
      <c r="I305" s="80"/>
      <c r="J305" s="79"/>
      <c r="K305" s="81"/>
    </row>
    <row r="306" spans="2:11" x14ac:dyDescent="0.25">
      <c r="B306" s="79"/>
      <c r="C306" s="79"/>
      <c r="D306" s="79"/>
      <c r="E306" s="79"/>
      <c r="F306" s="79"/>
      <c r="G306" s="80"/>
      <c r="H306" s="80"/>
      <c r="I306" s="80"/>
      <c r="J306" s="79"/>
      <c r="K306" s="81"/>
    </row>
    <row r="307" spans="2:11" x14ac:dyDescent="0.25">
      <c r="B307" s="79"/>
      <c r="C307" s="79"/>
      <c r="D307" s="79"/>
      <c r="E307" s="79"/>
      <c r="F307" s="79"/>
      <c r="G307" s="80"/>
      <c r="H307" s="80"/>
      <c r="I307" s="80"/>
      <c r="J307" s="79"/>
      <c r="K307" s="81"/>
    </row>
    <row r="308" spans="2:11" x14ac:dyDescent="0.25">
      <c r="B308" s="79"/>
      <c r="C308" s="79"/>
      <c r="D308" s="79"/>
      <c r="E308" s="79"/>
      <c r="F308" s="79"/>
      <c r="G308" s="80"/>
      <c r="H308" s="80"/>
      <c r="I308" s="80"/>
      <c r="J308" s="79"/>
      <c r="K308" s="81"/>
    </row>
    <row r="309" spans="2:11" x14ac:dyDescent="0.25">
      <c r="B309" s="79"/>
      <c r="C309" s="79"/>
      <c r="D309" s="79"/>
      <c r="E309" s="79"/>
      <c r="F309" s="79"/>
      <c r="G309" s="80"/>
      <c r="H309" s="80"/>
      <c r="I309" s="80"/>
      <c r="J309" s="79"/>
      <c r="K309" s="81"/>
    </row>
    <row r="310" spans="2:11" x14ac:dyDescent="0.25">
      <c r="B310" s="79"/>
      <c r="C310" s="79"/>
      <c r="D310" s="79"/>
      <c r="E310" s="79"/>
      <c r="F310" s="79"/>
      <c r="G310" s="80"/>
      <c r="H310" s="80"/>
      <c r="I310" s="80"/>
      <c r="J310" s="79"/>
      <c r="K310" s="81"/>
    </row>
    <row r="311" spans="2:11" x14ac:dyDescent="0.25">
      <c r="B311" s="79"/>
      <c r="C311" s="79"/>
      <c r="D311" s="79"/>
      <c r="E311" s="79"/>
      <c r="F311" s="79"/>
      <c r="G311" s="80"/>
      <c r="H311" s="80"/>
      <c r="I311" s="80"/>
      <c r="J311" s="79"/>
      <c r="K311" s="81"/>
    </row>
    <row r="312" spans="2:11" x14ac:dyDescent="0.25">
      <c r="B312" s="79"/>
      <c r="C312" s="79"/>
      <c r="D312" s="79"/>
      <c r="E312" s="79"/>
      <c r="F312" s="79"/>
      <c r="G312" s="80"/>
      <c r="H312" s="80"/>
      <c r="I312" s="80"/>
      <c r="J312" s="79"/>
      <c r="K312" s="81"/>
    </row>
    <row r="313" spans="2:11" x14ac:dyDescent="0.25">
      <c r="B313" s="79"/>
      <c r="C313" s="79"/>
      <c r="D313" s="79"/>
      <c r="E313" s="79"/>
      <c r="F313" s="79"/>
      <c r="G313" s="80"/>
      <c r="H313" s="80"/>
      <c r="I313" s="80"/>
      <c r="J313" s="79"/>
      <c r="K313" s="81"/>
    </row>
    <row r="314" spans="2:11" x14ac:dyDescent="0.25">
      <c r="B314" s="79"/>
      <c r="C314" s="79"/>
      <c r="D314" s="79"/>
      <c r="E314" s="79"/>
      <c r="F314" s="79"/>
      <c r="G314" s="80"/>
      <c r="H314" s="80"/>
      <c r="I314" s="80"/>
      <c r="J314" s="79"/>
      <c r="K314" s="81"/>
    </row>
    <row r="315" spans="2:11" x14ac:dyDescent="0.25">
      <c r="B315" s="79"/>
      <c r="C315" s="79"/>
      <c r="D315" s="79"/>
      <c r="E315" s="79"/>
      <c r="F315" s="79"/>
      <c r="G315" s="80"/>
      <c r="H315" s="80"/>
      <c r="I315" s="80"/>
      <c r="J315" s="79"/>
      <c r="K315" s="81"/>
    </row>
    <row r="316" spans="2:11" x14ac:dyDescent="0.25">
      <c r="B316" s="79"/>
      <c r="C316" s="79"/>
      <c r="D316" s="79"/>
      <c r="E316" s="79"/>
      <c r="F316" s="79"/>
      <c r="G316" s="80"/>
      <c r="H316" s="80"/>
      <c r="I316" s="80"/>
      <c r="J316" s="79"/>
      <c r="K316" s="81"/>
    </row>
    <row r="317" spans="2:11" x14ac:dyDescent="0.25">
      <c r="B317" s="79"/>
      <c r="C317" s="79"/>
      <c r="D317" s="79"/>
      <c r="E317" s="79"/>
      <c r="F317" s="79"/>
      <c r="G317" s="80"/>
      <c r="H317" s="80"/>
      <c r="I317" s="80"/>
      <c r="J317" s="79"/>
      <c r="K317" s="81"/>
    </row>
    <row r="318" spans="2:11" x14ac:dyDescent="0.25">
      <c r="B318" s="79"/>
      <c r="C318" s="79"/>
      <c r="D318" s="79"/>
      <c r="E318" s="79"/>
      <c r="F318" s="79"/>
      <c r="G318" s="80"/>
      <c r="H318" s="80"/>
      <c r="I318" s="80"/>
      <c r="J318" s="79"/>
      <c r="K318" s="81"/>
    </row>
    <row r="319" spans="2:11" x14ac:dyDescent="0.25">
      <c r="B319" s="79"/>
      <c r="C319" s="79"/>
      <c r="D319" s="79"/>
      <c r="E319" s="79"/>
      <c r="F319" s="79"/>
      <c r="G319" s="80"/>
      <c r="H319" s="80"/>
      <c r="I319" s="80"/>
      <c r="J319" s="79"/>
      <c r="K319" s="81"/>
    </row>
    <row r="320" spans="2:11" x14ac:dyDescent="0.25">
      <c r="B320" s="79"/>
      <c r="C320" s="79"/>
      <c r="D320" s="79"/>
      <c r="E320" s="79"/>
      <c r="F320" s="79"/>
      <c r="G320" s="80"/>
      <c r="H320" s="80"/>
      <c r="I320" s="80"/>
      <c r="J320" s="79"/>
      <c r="K320" s="81"/>
    </row>
    <row r="321" spans="2:11" x14ac:dyDescent="0.25">
      <c r="B321" s="79"/>
      <c r="C321" s="79"/>
      <c r="D321" s="79"/>
      <c r="E321" s="79"/>
      <c r="F321" s="79"/>
      <c r="G321" s="80"/>
      <c r="H321" s="80"/>
      <c r="I321" s="80"/>
      <c r="J321" s="79"/>
      <c r="K321" s="81"/>
    </row>
    <row r="322" spans="2:11" x14ac:dyDescent="0.25">
      <c r="B322" s="79"/>
      <c r="C322" s="79"/>
      <c r="D322" s="79"/>
      <c r="E322" s="79"/>
      <c r="F322" s="79"/>
      <c r="G322" s="80"/>
      <c r="H322" s="80"/>
      <c r="I322" s="80"/>
      <c r="J322" s="79"/>
      <c r="K322" s="81"/>
    </row>
    <row r="323" spans="2:11" x14ac:dyDescent="0.25">
      <c r="B323" s="79"/>
      <c r="C323" s="79"/>
      <c r="D323" s="79"/>
      <c r="E323" s="79"/>
      <c r="F323" s="79"/>
      <c r="G323" s="80"/>
      <c r="H323" s="80"/>
      <c r="I323" s="80"/>
      <c r="J323" s="79"/>
      <c r="K323" s="81"/>
    </row>
    <row r="324" spans="2:11" x14ac:dyDescent="0.25">
      <c r="B324" s="79"/>
      <c r="C324" s="79"/>
      <c r="D324" s="79"/>
      <c r="E324" s="79"/>
      <c r="F324" s="79"/>
      <c r="G324" s="80"/>
      <c r="H324" s="80"/>
      <c r="I324" s="80"/>
      <c r="J324" s="79"/>
      <c r="K324" s="81"/>
    </row>
    <row r="325" spans="2:11" x14ac:dyDescent="0.25">
      <c r="B325" s="79"/>
      <c r="C325" s="79"/>
      <c r="D325" s="79"/>
      <c r="E325" s="79"/>
      <c r="F325" s="79"/>
      <c r="G325" s="80"/>
      <c r="H325" s="80"/>
      <c r="I325" s="80"/>
      <c r="J325" s="79"/>
      <c r="K325" s="81"/>
    </row>
    <row r="326" spans="2:11" x14ac:dyDescent="0.25">
      <c r="B326" s="79"/>
      <c r="C326" s="79"/>
      <c r="D326" s="79"/>
      <c r="E326" s="79"/>
      <c r="F326" s="79"/>
      <c r="G326" s="80"/>
      <c r="H326" s="80"/>
      <c r="I326" s="80"/>
      <c r="J326" s="79"/>
      <c r="K326" s="81"/>
    </row>
    <row r="327" spans="2:11" x14ac:dyDescent="0.25">
      <c r="B327" s="79"/>
      <c r="C327" s="79"/>
      <c r="D327" s="79"/>
      <c r="E327" s="79"/>
      <c r="F327" s="79"/>
      <c r="G327" s="80"/>
      <c r="H327" s="80"/>
      <c r="I327" s="80"/>
      <c r="J327" s="79"/>
      <c r="K327" s="81"/>
    </row>
    <row r="328" spans="2:11" x14ac:dyDescent="0.25">
      <c r="B328" s="79"/>
      <c r="C328" s="79"/>
      <c r="D328" s="79"/>
      <c r="E328" s="79"/>
      <c r="F328" s="79"/>
      <c r="G328" s="80"/>
      <c r="H328" s="80"/>
      <c r="I328" s="80"/>
      <c r="J328" s="79"/>
      <c r="K328" s="81"/>
    </row>
    <row r="329" spans="2:11" x14ac:dyDescent="0.25">
      <c r="B329" s="79"/>
      <c r="C329" s="79"/>
      <c r="D329" s="79"/>
      <c r="E329" s="79"/>
      <c r="F329" s="79"/>
      <c r="G329" s="80"/>
      <c r="H329" s="80"/>
      <c r="I329" s="80"/>
      <c r="J329" s="79"/>
      <c r="K329" s="81"/>
    </row>
    <row r="330" spans="2:11" x14ac:dyDescent="0.25">
      <c r="B330" s="79"/>
      <c r="C330" s="79"/>
      <c r="D330" s="79"/>
      <c r="E330" s="79"/>
      <c r="F330" s="79"/>
      <c r="G330" s="80"/>
      <c r="H330" s="80"/>
      <c r="I330" s="80"/>
      <c r="J330" s="79"/>
      <c r="K330" s="81"/>
    </row>
    <row r="331" spans="2:11" x14ac:dyDescent="0.25">
      <c r="B331" s="79"/>
      <c r="C331" s="79"/>
      <c r="D331" s="79"/>
      <c r="E331" s="79"/>
      <c r="F331" s="79"/>
      <c r="G331" s="80"/>
      <c r="H331" s="80"/>
      <c r="I331" s="80"/>
      <c r="J331" s="79"/>
      <c r="K331" s="81"/>
    </row>
    <row r="332" spans="2:11" x14ac:dyDescent="0.25">
      <c r="B332" s="79"/>
      <c r="C332" s="79"/>
      <c r="D332" s="79"/>
      <c r="E332" s="79"/>
      <c r="F332" s="79"/>
      <c r="G332" s="80"/>
      <c r="H332" s="80"/>
      <c r="I332" s="80"/>
      <c r="J332" s="79"/>
      <c r="K332" s="81"/>
    </row>
    <row r="333" spans="2:11" x14ac:dyDescent="0.25">
      <c r="B333" s="79"/>
      <c r="C333" s="79"/>
      <c r="D333" s="79"/>
      <c r="E333" s="79"/>
      <c r="F333" s="79"/>
      <c r="G333" s="80"/>
      <c r="H333" s="80"/>
      <c r="I333" s="80"/>
      <c r="J333" s="79"/>
      <c r="K333" s="81"/>
    </row>
    <row r="334" spans="2:11" x14ac:dyDescent="0.25">
      <c r="B334" s="79"/>
      <c r="C334" s="79"/>
      <c r="D334" s="79"/>
      <c r="E334" s="79"/>
      <c r="F334" s="79"/>
      <c r="G334" s="80"/>
      <c r="H334" s="80"/>
      <c r="I334" s="80"/>
      <c r="J334" s="79"/>
      <c r="K334" s="81"/>
    </row>
    <row r="335" spans="2:11" x14ac:dyDescent="0.25">
      <c r="B335" s="79"/>
      <c r="C335" s="79"/>
      <c r="D335" s="79"/>
      <c r="E335" s="79"/>
      <c r="F335" s="79"/>
      <c r="G335" s="80"/>
      <c r="H335" s="80"/>
      <c r="I335" s="80"/>
      <c r="J335" s="79"/>
      <c r="K335" s="81"/>
    </row>
    <row r="336" spans="2:11" x14ac:dyDescent="0.25">
      <c r="B336" s="79"/>
      <c r="C336" s="79"/>
      <c r="D336" s="79"/>
      <c r="E336" s="79"/>
      <c r="F336" s="79"/>
      <c r="G336" s="80"/>
      <c r="H336" s="80"/>
      <c r="I336" s="80"/>
      <c r="J336" s="79"/>
      <c r="K336" s="81"/>
    </row>
    <row r="337" spans="2:11" x14ac:dyDescent="0.25">
      <c r="B337" s="79"/>
      <c r="C337" s="79"/>
      <c r="D337" s="79"/>
      <c r="E337" s="79"/>
      <c r="F337" s="79"/>
      <c r="G337" s="80"/>
      <c r="H337" s="80"/>
      <c r="I337" s="80"/>
      <c r="J337" s="79"/>
      <c r="K337" s="81"/>
    </row>
    <row r="338" spans="2:11" x14ac:dyDescent="0.25">
      <c r="B338" s="79"/>
      <c r="C338" s="79"/>
      <c r="D338" s="79"/>
      <c r="E338" s="79"/>
      <c r="F338" s="79"/>
      <c r="G338" s="80"/>
      <c r="H338" s="80"/>
      <c r="I338" s="80"/>
      <c r="J338" s="79"/>
      <c r="K338" s="81"/>
    </row>
    <row r="339" spans="2:11" x14ac:dyDescent="0.25">
      <c r="B339" s="79"/>
      <c r="C339" s="79"/>
      <c r="D339" s="79"/>
      <c r="E339" s="79"/>
      <c r="F339" s="79"/>
      <c r="G339" s="80"/>
      <c r="H339" s="80"/>
      <c r="I339" s="80"/>
      <c r="J339" s="79"/>
      <c r="K339" s="81"/>
    </row>
    <row r="340" spans="2:11" x14ac:dyDescent="0.25">
      <c r="B340" s="79"/>
      <c r="C340" s="79"/>
      <c r="D340" s="79"/>
      <c r="E340" s="79"/>
      <c r="F340" s="79"/>
      <c r="G340" s="80"/>
      <c r="H340" s="80"/>
      <c r="I340" s="80"/>
      <c r="J340" s="79"/>
      <c r="K340" s="81"/>
    </row>
    <row r="341" spans="2:11" x14ac:dyDescent="0.25">
      <c r="B341" s="79"/>
      <c r="C341" s="79"/>
      <c r="D341" s="79"/>
      <c r="E341" s="79"/>
      <c r="F341" s="79"/>
      <c r="G341" s="80"/>
      <c r="H341" s="80"/>
      <c r="I341" s="80"/>
      <c r="J341" s="79"/>
      <c r="K341" s="81"/>
    </row>
    <row r="342" spans="2:11" x14ac:dyDescent="0.25">
      <c r="B342" s="79"/>
      <c r="C342" s="79"/>
      <c r="D342" s="79"/>
      <c r="E342" s="79"/>
      <c r="F342" s="79"/>
      <c r="G342" s="80"/>
      <c r="H342" s="80"/>
      <c r="I342" s="80"/>
      <c r="J342" s="79"/>
      <c r="K342" s="81"/>
    </row>
    <row r="343" spans="2:11" x14ac:dyDescent="0.25">
      <c r="B343" s="79"/>
      <c r="C343" s="79"/>
      <c r="D343" s="79"/>
      <c r="E343" s="79"/>
      <c r="F343" s="79"/>
      <c r="G343" s="80"/>
      <c r="H343" s="80"/>
      <c r="I343" s="80"/>
      <c r="J343" s="79"/>
      <c r="K343" s="81"/>
    </row>
    <row r="344" spans="2:11" x14ac:dyDescent="0.25">
      <c r="B344" s="79"/>
      <c r="C344" s="79"/>
      <c r="D344" s="79"/>
      <c r="E344" s="79"/>
      <c r="F344" s="79"/>
      <c r="G344" s="80"/>
      <c r="H344" s="80"/>
      <c r="I344" s="80"/>
      <c r="J344" s="79"/>
      <c r="K344" s="81"/>
    </row>
    <row r="345" spans="2:11" x14ac:dyDescent="0.25">
      <c r="B345" s="79"/>
      <c r="C345" s="79"/>
      <c r="D345" s="79"/>
      <c r="E345" s="79"/>
      <c r="F345" s="79"/>
      <c r="G345" s="80"/>
      <c r="H345" s="80"/>
      <c r="I345" s="80"/>
      <c r="J345" s="79"/>
      <c r="K345" s="81"/>
    </row>
    <row r="346" spans="2:11" x14ac:dyDescent="0.25">
      <c r="B346" s="79"/>
      <c r="C346" s="79"/>
      <c r="D346" s="79"/>
      <c r="E346" s="79"/>
      <c r="F346" s="79"/>
      <c r="G346" s="80"/>
      <c r="H346" s="80"/>
      <c r="I346" s="80"/>
      <c r="J346" s="79"/>
      <c r="K346" s="81"/>
    </row>
    <row r="347" spans="2:11" x14ac:dyDescent="0.25">
      <c r="B347" s="79"/>
      <c r="C347" s="79"/>
      <c r="D347" s="79"/>
      <c r="E347" s="79"/>
      <c r="F347" s="79"/>
      <c r="G347" s="80"/>
      <c r="H347" s="80"/>
      <c r="I347" s="80"/>
      <c r="J347" s="79"/>
      <c r="K347" s="81"/>
    </row>
    <row r="348" spans="2:11" x14ac:dyDescent="0.25">
      <c r="B348" s="79"/>
      <c r="C348" s="79"/>
      <c r="D348" s="79"/>
      <c r="E348" s="79"/>
      <c r="F348" s="79"/>
      <c r="G348" s="80"/>
      <c r="H348" s="80"/>
      <c r="I348" s="80"/>
      <c r="J348" s="79"/>
      <c r="K348" s="81"/>
    </row>
    <row r="349" spans="2:11" x14ac:dyDescent="0.25">
      <c r="B349" s="79"/>
      <c r="C349" s="79"/>
      <c r="D349" s="79"/>
      <c r="E349" s="79"/>
      <c r="F349" s="79"/>
      <c r="G349" s="80"/>
      <c r="H349" s="80"/>
      <c r="I349" s="80"/>
      <c r="J349" s="79"/>
      <c r="K349" s="81"/>
    </row>
    <row r="350" spans="2:11" x14ac:dyDescent="0.25">
      <c r="B350" s="79"/>
      <c r="C350" s="79"/>
      <c r="D350" s="79"/>
      <c r="E350" s="79"/>
      <c r="F350" s="79"/>
      <c r="G350" s="80"/>
      <c r="H350" s="80"/>
      <c r="I350" s="80"/>
      <c r="J350" s="79"/>
      <c r="K350" s="81"/>
    </row>
    <row r="351" spans="2:11" x14ac:dyDescent="0.25">
      <c r="B351" s="79"/>
      <c r="C351" s="79"/>
      <c r="D351" s="79"/>
      <c r="E351" s="79"/>
      <c r="F351" s="79"/>
      <c r="G351" s="80"/>
      <c r="H351" s="80"/>
      <c r="I351" s="80"/>
      <c r="J351" s="79"/>
      <c r="K351" s="81"/>
    </row>
    <row r="352" spans="2:11" x14ac:dyDescent="0.25">
      <c r="B352" s="79"/>
      <c r="C352" s="79"/>
      <c r="D352" s="79"/>
      <c r="E352" s="79"/>
      <c r="F352" s="79"/>
      <c r="G352" s="80"/>
      <c r="H352" s="80"/>
      <c r="I352" s="80"/>
      <c r="J352" s="79"/>
      <c r="K352" s="81"/>
    </row>
    <row r="353" spans="2:11" x14ac:dyDescent="0.25">
      <c r="B353" s="79"/>
      <c r="C353" s="79"/>
      <c r="D353" s="79"/>
      <c r="E353" s="79"/>
      <c r="F353" s="79"/>
      <c r="G353" s="80"/>
      <c r="H353" s="80"/>
      <c r="I353" s="80"/>
      <c r="J353" s="79"/>
      <c r="K353" s="81"/>
    </row>
    <row r="354" spans="2:11" x14ac:dyDescent="0.25">
      <c r="B354" s="79"/>
      <c r="C354" s="79"/>
      <c r="D354" s="79"/>
      <c r="E354" s="79"/>
      <c r="F354" s="79"/>
      <c r="G354" s="80"/>
      <c r="H354" s="80"/>
      <c r="I354" s="80"/>
      <c r="J354" s="79"/>
      <c r="K354" s="81"/>
    </row>
    <row r="355" spans="2:11" x14ac:dyDescent="0.25">
      <c r="B355" s="79"/>
      <c r="C355" s="79"/>
      <c r="D355" s="79"/>
      <c r="E355" s="79"/>
      <c r="F355" s="79"/>
      <c r="G355" s="80"/>
      <c r="H355" s="80"/>
      <c r="I355" s="80"/>
      <c r="J355" s="79"/>
      <c r="K355" s="81"/>
    </row>
    <row r="356" spans="2:11" x14ac:dyDescent="0.25">
      <c r="B356" s="79"/>
      <c r="C356" s="79"/>
      <c r="D356" s="79"/>
      <c r="E356" s="79"/>
      <c r="F356" s="79"/>
      <c r="G356" s="80"/>
      <c r="H356" s="80"/>
      <c r="I356" s="80"/>
      <c r="J356" s="79"/>
      <c r="K356" s="81"/>
    </row>
    <row r="357" spans="2:11" x14ac:dyDescent="0.25">
      <c r="B357" s="79"/>
      <c r="C357" s="79"/>
      <c r="D357" s="79"/>
      <c r="E357" s="79"/>
      <c r="F357" s="79"/>
      <c r="G357" s="80"/>
      <c r="H357" s="80"/>
      <c r="I357" s="80"/>
      <c r="J357" s="79"/>
      <c r="K357" s="81"/>
    </row>
    <row r="358" spans="2:11" x14ac:dyDescent="0.25">
      <c r="B358" s="79"/>
      <c r="C358" s="79"/>
      <c r="D358" s="79"/>
      <c r="E358" s="79"/>
      <c r="F358" s="79"/>
      <c r="G358" s="80"/>
      <c r="H358" s="80"/>
      <c r="I358" s="80"/>
      <c r="J358" s="79"/>
      <c r="K358" s="81"/>
    </row>
    <row r="359" spans="2:11" x14ac:dyDescent="0.25">
      <c r="B359" s="79"/>
      <c r="C359" s="79"/>
      <c r="D359" s="79"/>
      <c r="E359" s="79"/>
      <c r="F359" s="79"/>
      <c r="G359" s="80"/>
      <c r="H359" s="80"/>
      <c r="I359" s="80"/>
      <c r="J359" s="79"/>
      <c r="K359" s="81"/>
    </row>
    <row r="360" spans="2:11" x14ac:dyDescent="0.25">
      <c r="B360" s="79"/>
      <c r="C360" s="79"/>
      <c r="D360" s="79"/>
      <c r="E360" s="79"/>
      <c r="F360" s="79"/>
      <c r="G360" s="80"/>
      <c r="H360" s="80"/>
      <c r="I360" s="80"/>
      <c r="J360" s="79"/>
      <c r="K360" s="81"/>
    </row>
    <row r="361" spans="2:11" x14ac:dyDescent="0.25">
      <c r="B361" s="79"/>
      <c r="C361" s="79"/>
      <c r="D361" s="79"/>
      <c r="E361" s="79"/>
      <c r="F361" s="79"/>
      <c r="G361" s="80"/>
      <c r="H361" s="80"/>
      <c r="I361" s="80"/>
      <c r="J361" s="79"/>
      <c r="K361" s="81"/>
    </row>
    <row r="362" spans="2:11" x14ac:dyDescent="0.25">
      <c r="B362" s="79"/>
      <c r="C362" s="79"/>
      <c r="D362" s="79"/>
      <c r="E362" s="79"/>
      <c r="F362" s="79"/>
      <c r="G362" s="80"/>
      <c r="H362" s="80"/>
      <c r="I362" s="80"/>
      <c r="J362" s="79"/>
      <c r="K362" s="81"/>
    </row>
    <row r="363" spans="2:11" x14ac:dyDescent="0.25">
      <c r="B363" s="79"/>
      <c r="C363" s="79"/>
      <c r="D363" s="79"/>
      <c r="E363" s="79"/>
      <c r="F363" s="79"/>
      <c r="G363" s="80"/>
      <c r="H363" s="80"/>
      <c r="I363" s="80"/>
      <c r="J363" s="79"/>
      <c r="K363" s="81"/>
    </row>
    <row r="364" spans="2:11" x14ac:dyDescent="0.25">
      <c r="B364" s="79"/>
      <c r="C364" s="79"/>
      <c r="D364" s="79"/>
      <c r="E364" s="79"/>
      <c r="F364" s="79"/>
      <c r="G364" s="80"/>
      <c r="H364" s="80"/>
      <c r="I364" s="80"/>
      <c r="J364" s="79"/>
      <c r="K364" s="81"/>
    </row>
    <row r="365" spans="2:11" x14ac:dyDescent="0.25">
      <c r="B365" s="79"/>
      <c r="C365" s="79"/>
      <c r="D365" s="79"/>
      <c r="E365" s="79"/>
      <c r="F365" s="79"/>
      <c r="G365" s="80"/>
      <c r="H365" s="80"/>
      <c r="I365" s="80"/>
      <c r="J365" s="79"/>
      <c r="K365" s="81"/>
    </row>
    <row r="366" spans="2:11" x14ac:dyDescent="0.25">
      <c r="B366" s="79"/>
      <c r="C366" s="79"/>
      <c r="D366" s="79"/>
      <c r="E366" s="79"/>
      <c r="F366" s="79"/>
      <c r="G366" s="80"/>
      <c r="H366" s="80"/>
      <c r="I366" s="80"/>
      <c r="J366" s="79"/>
      <c r="K366" s="81"/>
    </row>
    <row r="367" spans="2:11" x14ac:dyDescent="0.25">
      <c r="B367" s="79"/>
      <c r="C367" s="79"/>
      <c r="D367" s="79"/>
      <c r="E367" s="79"/>
      <c r="F367" s="79"/>
      <c r="G367" s="80"/>
      <c r="H367" s="80"/>
      <c r="I367" s="80"/>
      <c r="J367" s="79"/>
      <c r="K367" s="81"/>
    </row>
    <row r="368" spans="2:11" x14ac:dyDescent="0.25">
      <c r="B368" s="79"/>
      <c r="C368" s="79"/>
      <c r="D368" s="79"/>
      <c r="E368" s="79"/>
      <c r="F368" s="79"/>
      <c r="G368" s="80"/>
      <c r="H368" s="80"/>
      <c r="I368" s="80"/>
      <c r="J368" s="79"/>
      <c r="K368" s="81"/>
    </row>
    <row r="369" spans="2:11" x14ac:dyDescent="0.25">
      <c r="B369" s="79"/>
      <c r="C369" s="79"/>
      <c r="D369" s="79"/>
      <c r="E369" s="79"/>
      <c r="F369" s="79"/>
      <c r="G369" s="80"/>
      <c r="H369" s="80"/>
      <c r="I369" s="80"/>
      <c r="J369" s="79"/>
      <c r="K369" s="81"/>
    </row>
    <row r="370" spans="2:11" x14ac:dyDescent="0.25">
      <c r="B370" s="79"/>
      <c r="C370" s="79"/>
      <c r="D370" s="79"/>
      <c r="E370" s="79"/>
      <c r="F370" s="79"/>
      <c r="G370" s="80"/>
      <c r="H370" s="80"/>
      <c r="I370" s="80"/>
      <c r="J370" s="79"/>
      <c r="K370" s="81"/>
    </row>
    <row r="371" spans="2:11" x14ac:dyDescent="0.25">
      <c r="B371" s="79"/>
      <c r="C371" s="79"/>
      <c r="D371" s="79"/>
      <c r="E371" s="79"/>
      <c r="F371" s="79"/>
      <c r="G371" s="80"/>
      <c r="H371" s="80"/>
      <c r="I371" s="80"/>
      <c r="J371" s="79"/>
      <c r="K371" s="81"/>
    </row>
    <row r="372" spans="2:11" x14ac:dyDescent="0.25">
      <c r="B372" s="79"/>
      <c r="C372" s="79"/>
      <c r="D372" s="79"/>
      <c r="E372" s="79"/>
      <c r="F372" s="79"/>
      <c r="G372" s="80"/>
      <c r="H372" s="80"/>
      <c r="I372" s="80"/>
      <c r="J372" s="79"/>
      <c r="K372" s="81"/>
    </row>
    <row r="373" spans="2:11" x14ac:dyDescent="0.25">
      <c r="B373" s="79"/>
      <c r="C373" s="79"/>
      <c r="D373" s="79"/>
      <c r="E373" s="79"/>
      <c r="F373" s="79"/>
      <c r="G373" s="80"/>
      <c r="H373" s="80"/>
      <c r="I373" s="80"/>
      <c r="J373" s="79"/>
      <c r="K373" s="81"/>
    </row>
    <row r="374" spans="2:11" x14ac:dyDescent="0.25">
      <c r="B374" s="79"/>
      <c r="C374" s="79"/>
      <c r="D374" s="79"/>
      <c r="E374" s="79"/>
      <c r="F374" s="79"/>
      <c r="G374" s="80"/>
      <c r="H374" s="80"/>
      <c r="I374" s="80"/>
      <c r="J374" s="79"/>
      <c r="K374" s="81"/>
    </row>
    <row r="375" spans="2:11" x14ac:dyDescent="0.25">
      <c r="B375" s="79"/>
      <c r="C375" s="79"/>
      <c r="D375" s="79"/>
      <c r="E375" s="79"/>
      <c r="F375" s="79"/>
      <c r="G375" s="80"/>
      <c r="H375" s="80"/>
      <c r="I375" s="80"/>
      <c r="J375" s="79"/>
      <c r="K375" s="81"/>
    </row>
    <row r="376" spans="2:11" x14ac:dyDescent="0.25">
      <c r="B376" s="79"/>
      <c r="C376" s="79"/>
      <c r="D376" s="79"/>
      <c r="E376" s="79"/>
      <c r="F376" s="79"/>
      <c r="G376" s="80"/>
      <c r="H376" s="80"/>
      <c r="I376" s="80"/>
      <c r="J376" s="79"/>
      <c r="K376" s="81"/>
    </row>
    <row r="377" spans="2:11" x14ac:dyDescent="0.25">
      <c r="B377" s="79"/>
      <c r="C377" s="79"/>
      <c r="D377" s="79"/>
      <c r="E377" s="79"/>
      <c r="F377" s="79"/>
      <c r="G377" s="80"/>
      <c r="H377" s="80"/>
      <c r="I377" s="80"/>
      <c r="J377" s="79"/>
      <c r="K377" s="81"/>
    </row>
    <row r="378" spans="2:11" x14ac:dyDescent="0.25">
      <c r="B378" s="79"/>
      <c r="C378" s="79"/>
      <c r="D378" s="79"/>
      <c r="E378" s="79"/>
      <c r="F378" s="79"/>
      <c r="G378" s="80"/>
      <c r="H378" s="80"/>
      <c r="I378" s="80"/>
      <c r="J378" s="79"/>
      <c r="K378" s="81"/>
    </row>
    <row r="379" spans="2:11" x14ac:dyDescent="0.25">
      <c r="B379" s="79"/>
      <c r="C379" s="79"/>
      <c r="D379" s="79"/>
      <c r="E379" s="79"/>
      <c r="F379" s="79"/>
      <c r="G379" s="80"/>
      <c r="H379" s="80"/>
      <c r="I379" s="80"/>
      <c r="J379" s="79"/>
      <c r="K379" s="81"/>
    </row>
    <row r="380" spans="2:11" x14ac:dyDescent="0.25">
      <c r="B380" s="79"/>
      <c r="C380" s="79"/>
      <c r="D380" s="79"/>
      <c r="E380" s="79"/>
      <c r="F380" s="79"/>
      <c r="G380" s="80"/>
      <c r="H380" s="80"/>
      <c r="I380" s="80"/>
      <c r="J380" s="79"/>
      <c r="K380" s="81"/>
    </row>
    <row r="381" spans="2:11" x14ac:dyDescent="0.25">
      <c r="B381" s="79"/>
      <c r="C381" s="79"/>
      <c r="D381" s="79"/>
      <c r="E381" s="79"/>
      <c r="F381" s="79"/>
      <c r="G381" s="80"/>
      <c r="H381" s="80"/>
      <c r="I381" s="80"/>
      <c r="J381" s="79"/>
      <c r="K381" s="81"/>
    </row>
    <row r="382" spans="2:11" x14ac:dyDescent="0.25">
      <c r="B382" s="79"/>
      <c r="C382" s="79"/>
      <c r="D382" s="79"/>
      <c r="E382" s="79"/>
      <c r="F382" s="79"/>
      <c r="G382" s="80"/>
      <c r="H382" s="80"/>
      <c r="I382" s="80"/>
      <c r="J382" s="79"/>
      <c r="K382" s="81"/>
    </row>
    <row r="383" spans="2:11" x14ac:dyDescent="0.25">
      <c r="B383" s="79"/>
      <c r="C383" s="79"/>
      <c r="D383" s="79"/>
      <c r="E383" s="79"/>
      <c r="F383" s="79"/>
      <c r="G383" s="80"/>
      <c r="H383" s="80"/>
      <c r="I383" s="80"/>
      <c r="J383" s="79"/>
      <c r="K383" s="81"/>
    </row>
    <row r="384" spans="2:11" x14ac:dyDescent="0.25">
      <c r="B384" s="79"/>
      <c r="C384" s="79"/>
      <c r="D384" s="79"/>
      <c r="E384" s="79"/>
      <c r="F384" s="79"/>
      <c r="G384" s="80"/>
      <c r="H384" s="80"/>
      <c r="I384" s="80"/>
      <c r="J384" s="79"/>
      <c r="K384" s="81"/>
    </row>
    <row r="385" spans="2:11" x14ac:dyDescent="0.25">
      <c r="B385" s="79"/>
      <c r="C385" s="79"/>
      <c r="D385" s="79"/>
      <c r="E385" s="79"/>
      <c r="F385" s="79"/>
      <c r="G385" s="80"/>
      <c r="H385" s="80"/>
      <c r="I385" s="80"/>
      <c r="J385" s="79"/>
      <c r="K385" s="81"/>
    </row>
    <row r="386" spans="2:11" x14ac:dyDescent="0.25">
      <c r="B386" s="79"/>
      <c r="C386" s="79"/>
      <c r="D386" s="79"/>
      <c r="E386" s="79"/>
      <c r="F386" s="79"/>
      <c r="G386" s="80"/>
      <c r="H386" s="80"/>
      <c r="I386" s="80"/>
      <c r="J386" s="79"/>
      <c r="K386" s="81"/>
    </row>
    <row r="387" spans="2:11" x14ac:dyDescent="0.25">
      <c r="B387" s="79"/>
      <c r="C387" s="79"/>
      <c r="D387" s="79"/>
      <c r="E387" s="79"/>
      <c r="F387" s="79"/>
      <c r="G387" s="80"/>
      <c r="H387" s="80"/>
      <c r="I387" s="80"/>
      <c r="J387" s="79"/>
      <c r="K387" s="81"/>
    </row>
    <row r="388" spans="2:11" x14ac:dyDescent="0.25">
      <c r="B388" s="79"/>
      <c r="C388" s="79"/>
      <c r="D388" s="79"/>
      <c r="E388" s="79"/>
      <c r="F388" s="79"/>
      <c r="G388" s="80"/>
      <c r="H388" s="80"/>
      <c r="I388" s="80"/>
      <c r="J388" s="79"/>
      <c r="K388" s="81"/>
    </row>
    <row r="389" spans="2:11" x14ac:dyDescent="0.25">
      <c r="B389" s="79"/>
      <c r="C389" s="79"/>
      <c r="D389" s="79"/>
      <c r="E389" s="79"/>
      <c r="F389" s="79"/>
      <c r="G389" s="80"/>
      <c r="H389" s="80"/>
      <c r="I389" s="80"/>
      <c r="J389" s="79"/>
      <c r="K389" s="81"/>
    </row>
    <row r="390" spans="2:11" x14ac:dyDescent="0.25">
      <c r="B390" s="79"/>
      <c r="C390" s="79"/>
      <c r="D390" s="79"/>
      <c r="E390" s="79"/>
      <c r="F390" s="79"/>
      <c r="G390" s="80"/>
      <c r="H390" s="80"/>
      <c r="I390" s="80"/>
      <c r="J390" s="79"/>
      <c r="K390" s="81"/>
    </row>
    <row r="391" spans="2:11" x14ac:dyDescent="0.25">
      <c r="B391" s="79"/>
      <c r="C391" s="79"/>
      <c r="D391" s="79"/>
      <c r="E391" s="79"/>
      <c r="F391" s="79"/>
      <c r="G391" s="80"/>
      <c r="H391" s="80"/>
      <c r="I391" s="80"/>
      <c r="J391" s="79"/>
      <c r="K391" s="81"/>
    </row>
    <row r="392" spans="2:11" x14ac:dyDescent="0.25">
      <c r="B392" s="79"/>
      <c r="C392" s="79"/>
      <c r="D392" s="79"/>
      <c r="E392" s="79"/>
      <c r="F392" s="79"/>
      <c r="G392" s="80"/>
      <c r="H392" s="80"/>
      <c r="I392" s="80"/>
      <c r="J392" s="79"/>
      <c r="K392" s="81"/>
    </row>
    <row r="393" spans="2:11" x14ac:dyDescent="0.25">
      <c r="B393" s="79"/>
      <c r="C393" s="79"/>
      <c r="D393" s="79"/>
      <c r="E393" s="79"/>
      <c r="F393" s="79"/>
      <c r="G393" s="80"/>
      <c r="H393" s="80"/>
      <c r="I393" s="80"/>
      <c r="J393" s="79"/>
      <c r="K393" s="81"/>
    </row>
    <row r="394" spans="2:11" x14ac:dyDescent="0.25">
      <c r="B394" s="79"/>
      <c r="C394" s="79"/>
      <c r="D394" s="79"/>
      <c r="E394" s="79"/>
      <c r="F394" s="79"/>
      <c r="G394" s="80"/>
      <c r="H394" s="80"/>
      <c r="I394" s="80"/>
      <c r="J394" s="79"/>
      <c r="K394" s="81"/>
    </row>
    <row r="395" spans="2:11" x14ac:dyDescent="0.25">
      <c r="B395" s="79"/>
      <c r="C395" s="79"/>
      <c r="D395" s="79"/>
      <c r="E395" s="79"/>
      <c r="F395" s="79"/>
      <c r="G395" s="80"/>
      <c r="H395" s="80"/>
      <c r="I395" s="80"/>
      <c r="J395" s="79"/>
      <c r="K395" s="81"/>
    </row>
    <row r="396" spans="2:11" x14ac:dyDescent="0.25">
      <c r="B396" s="79"/>
      <c r="C396" s="79"/>
      <c r="D396" s="79"/>
      <c r="E396" s="79"/>
      <c r="F396" s="79"/>
      <c r="G396" s="80"/>
      <c r="H396" s="80"/>
      <c r="I396" s="80"/>
      <c r="J396" s="79"/>
      <c r="K396" s="81"/>
    </row>
    <row r="397" spans="2:11" x14ac:dyDescent="0.25">
      <c r="B397" s="79"/>
      <c r="C397" s="79"/>
      <c r="D397" s="79"/>
      <c r="E397" s="79"/>
      <c r="F397" s="79"/>
      <c r="G397" s="80"/>
      <c r="H397" s="80"/>
      <c r="I397" s="80"/>
      <c r="J397" s="79"/>
      <c r="K397" s="81"/>
    </row>
    <row r="398" spans="2:11" x14ac:dyDescent="0.25">
      <c r="B398" s="79"/>
      <c r="C398" s="79"/>
      <c r="D398" s="79"/>
      <c r="E398" s="79"/>
      <c r="F398" s="79"/>
      <c r="G398" s="80"/>
      <c r="H398" s="80"/>
      <c r="I398" s="80"/>
      <c r="J398" s="79"/>
      <c r="K398" s="81"/>
    </row>
    <row r="399" spans="2:11" x14ac:dyDescent="0.25">
      <c r="B399" s="79"/>
      <c r="C399" s="79"/>
      <c r="D399" s="79"/>
      <c r="E399" s="79"/>
      <c r="F399" s="79"/>
      <c r="G399" s="80"/>
      <c r="H399" s="80"/>
      <c r="I399" s="80"/>
      <c r="J399" s="79"/>
      <c r="K399" s="81"/>
    </row>
    <row r="400" spans="2:11" x14ac:dyDescent="0.25">
      <c r="B400" s="79"/>
      <c r="C400" s="79"/>
      <c r="D400" s="79"/>
      <c r="E400" s="79"/>
      <c r="F400" s="79"/>
      <c r="G400" s="80"/>
      <c r="H400" s="80"/>
      <c r="I400" s="80"/>
      <c r="J400" s="79"/>
      <c r="K400" s="81"/>
    </row>
    <row r="401" spans="2:11" x14ac:dyDescent="0.25">
      <c r="B401" s="79"/>
      <c r="C401" s="79"/>
      <c r="D401" s="79"/>
      <c r="E401" s="79"/>
      <c r="F401" s="79"/>
      <c r="G401" s="80"/>
      <c r="H401" s="80"/>
      <c r="I401" s="80"/>
      <c r="J401" s="79"/>
      <c r="K401" s="81"/>
    </row>
    <row r="402" spans="2:11" x14ac:dyDescent="0.25">
      <c r="B402" s="79"/>
      <c r="C402" s="79"/>
      <c r="D402" s="79"/>
      <c r="E402" s="79"/>
      <c r="F402" s="79"/>
      <c r="G402" s="80"/>
      <c r="H402" s="80"/>
      <c r="I402" s="80"/>
      <c r="J402" s="79"/>
      <c r="K402" s="81"/>
    </row>
    <row r="403" spans="2:11" x14ac:dyDescent="0.25">
      <c r="B403" s="79"/>
      <c r="C403" s="79"/>
      <c r="D403" s="79"/>
      <c r="E403" s="79"/>
      <c r="F403" s="79"/>
      <c r="G403" s="80"/>
      <c r="H403" s="80"/>
      <c r="I403" s="80"/>
      <c r="J403" s="79"/>
      <c r="K403" s="81"/>
    </row>
    <row r="404" spans="2:11" x14ac:dyDescent="0.25">
      <c r="B404" s="79"/>
      <c r="C404" s="79"/>
      <c r="D404" s="79"/>
      <c r="E404" s="79"/>
      <c r="F404" s="79"/>
      <c r="G404" s="80"/>
      <c r="H404" s="80"/>
      <c r="I404" s="80"/>
      <c r="J404" s="79"/>
      <c r="K404" s="81"/>
    </row>
    <row r="405" spans="2:11" x14ac:dyDescent="0.25">
      <c r="B405" s="79"/>
      <c r="C405" s="79"/>
      <c r="D405" s="79"/>
      <c r="E405" s="79"/>
      <c r="F405" s="79"/>
      <c r="G405" s="80"/>
      <c r="H405" s="80"/>
      <c r="I405" s="80"/>
      <c r="J405" s="79"/>
      <c r="K405" s="81"/>
    </row>
    <row r="406" spans="2:11" x14ac:dyDescent="0.25">
      <c r="B406" s="79"/>
      <c r="C406" s="79"/>
      <c r="D406" s="79"/>
      <c r="E406" s="79"/>
      <c r="F406" s="79"/>
      <c r="G406" s="80"/>
      <c r="H406" s="80"/>
      <c r="I406" s="80"/>
      <c r="J406" s="79"/>
      <c r="K406" s="81"/>
    </row>
    <row r="407" spans="2:11" x14ac:dyDescent="0.25">
      <c r="B407" s="79"/>
      <c r="C407" s="79"/>
      <c r="D407" s="79"/>
      <c r="E407" s="79"/>
      <c r="F407" s="79"/>
      <c r="G407" s="80"/>
      <c r="H407" s="80"/>
      <c r="I407" s="80"/>
      <c r="J407" s="79"/>
      <c r="K407" s="81"/>
    </row>
    <row r="408" spans="2:11" x14ac:dyDescent="0.25">
      <c r="B408" s="79"/>
      <c r="C408" s="79"/>
      <c r="D408" s="79"/>
      <c r="E408" s="79"/>
      <c r="F408" s="79"/>
      <c r="G408" s="80"/>
      <c r="H408" s="80"/>
      <c r="I408" s="80"/>
      <c r="J408" s="79"/>
      <c r="K408" s="81"/>
    </row>
    <row r="409" spans="2:11" x14ac:dyDescent="0.25">
      <c r="B409" s="79"/>
      <c r="C409" s="79"/>
      <c r="D409" s="79"/>
      <c r="E409" s="79"/>
      <c r="F409" s="79"/>
      <c r="G409" s="80"/>
      <c r="H409" s="80"/>
      <c r="I409" s="80"/>
      <c r="J409" s="79"/>
      <c r="K409" s="81"/>
    </row>
    <row r="410" spans="2:11" x14ac:dyDescent="0.25">
      <c r="B410" s="79"/>
      <c r="C410" s="79"/>
      <c r="D410" s="79"/>
      <c r="E410" s="79"/>
      <c r="F410" s="79"/>
      <c r="G410" s="80"/>
      <c r="H410" s="80"/>
      <c r="I410" s="80"/>
      <c r="J410" s="79"/>
      <c r="K410" s="81"/>
    </row>
    <row r="411" spans="2:11" x14ac:dyDescent="0.25">
      <c r="B411" s="79"/>
      <c r="C411" s="79"/>
      <c r="D411" s="79"/>
      <c r="E411" s="79"/>
      <c r="F411" s="79"/>
      <c r="G411" s="80"/>
      <c r="H411" s="80"/>
      <c r="I411" s="80"/>
      <c r="J411" s="79"/>
      <c r="K411" s="81"/>
    </row>
    <row r="412" spans="2:11" x14ac:dyDescent="0.25">
      <c r="B412" s="79"/>
      <c r="C412" s="79"/>
      <c r="D412" s="79"/>
      <c r="E412" s="79"/>
      <c r="F412" s="79"/>
      <c r="G412" s="80"/>
      <c r="H412" s="80"/>
      <c r="I412" s="80"/>
      <c r="J412" s="79"/>
      <c r="K412" s="81"/>
    </row>
    <row r="413" spans="2:11" x14ac:dyDescent="0.25">
      <c r="B413" s="79"/>
      <c r="C413" s="79"/>
      <c r="D413" s="79"/>
      <c r="E413" s="79"/>
      <c r="F413" s="79"/>
      <c r="G413" s="80"/>
      <c r="H413" s="80"/>
      <c r="I413" s="80"/>
      <c r="J413" s="79"/>
      <c r="K413" s="81"/>
    </row>
    <row r="414" spans="2:11" x14ac:dyDescent="0.25">
      <c r="B414" s="79"/>
      <c r="C414" s="79"/>
      <c r="D414" s="79"/>
      <c r="E414" s="79"/>
      <c r="F414" s="79"/>
      <c r="G414" s="80"/>
      <c r="H414" s="80"/>
      <c r="I414" s="80"/>
      <c r="J414" s="79"/>
      <c r="K414" s="81"/>
    </row>
    <row r="415" spans="2:11" x14ac:dyDescent="0.25">
      <c r="B415" s="79"/>
      <c r="C415" s="79"/>
      <c r="D415" s="79"/>
      <c r="E415" s="79"/>
      <c r="F415" s="79"/>
      <c r="G415" s="80"/>
      <c r="H415" s="80"/>
      <c r="I415" s="80"/>
      <c r="J415" s="79"/>
      <c r="K415" s="81"/>
    </row>
    <row r="416" spans="2:11" x14ac:dyDescent="0.25">
      <c r="B416" s="79"/>
      <c r="C416" s="79"/>
      <c r="D416" s="79"/>
      <c r="E416" s="79"/>
      <c r="F416" s="79"/>
      <c r="G416" s="80"/>
      <c r="H416" s="80"/>
      <c r="I416" s="80"/>
      <c r="J416" s="79"/>
      <c r="K416" s="81"/>
    </row>
    <row r="417" spans="2:11" x14ac:dyDescent="0.25">
      <c r="B417" s="79"/>
      <c r="C417" s="79"/>
      <c r="D417" s="79"/>
      <c r="E417" s="79"/>
      <c r="F417" s="79"/>
      <c r="G417" s="80"/>
      <c r="H417" s="80"/>
      <c r="I417" s="80"/>
      <c r="J417" s="79"/>
      <c r="K417" s="81"/>
    </row>
    <row r="418" spans="2:11" x14ac:dyDescent="0.25">
      <c r="B418" s="79"/>
      <c r="C418" s="79"/>
      <c r="D418" s="79"/>
      <c r="E418" s="79"/>
      <c r="F418" s="79"/>
      <c r="G418" s="80"/>
      <c r="H418" s="80"/>
      <c r="I418" s="80"/>
      <c r="J418" s="79"/>
      <c r="K418" s="81"/>
    </row>
    <row r="419" spans="2:11" x14ac:dyDescent="0.25">
      <c r="B419" s="79"/>
      <c r="C419" s="79"/>
      <c r="D419" s="79"/>
      <c r="E419" s="79"/>
      <c r="F419" s="79"/>
      <c r="G419" s="80"/>
      <c r="H419" s="80"/>
      <c r="I419" s="80"/>
      <c r="J419" s="79"/>
      <c r="K419" s="81"/>
    </row>
    <row r="420" spans="2:11" x14ac:dyDescent="0.25">
      <c r="B420" s="79"/>
      <c r="C420" s="79"/>
      <c r="D420" s="79"/>
      <c r="E420" s="79"/>
      <c r="F420" s="79"/>
      <c r="G420" s="80"/>
      <c r="H420" s="80"/>
      <c r="I420" s="80"/>
      <c r="J420" s="79"/>
      <c r="K420" s="81"/>
    </row>
    <row r="421" spans="2:11" x14ac:dyDescent="0.25">
      <c r="B421" s="79"/>
      <c r="C421" s="79"/>
      <c r="D421" s="79"/>
      <c r="E421" s="79"/>
      <c r="F421" s="79"/>
      <c r="G421" s="80"/>
      <c r="H421" s="80"/>
      <c r="I421" s="80"/>
      <c r="J421" s="79"/>
      <c r="K421" s="81"/>
    </row>
    <row r="422" spans="2:11" x14ac:dyDescent="0.25">
      <c r="B422" s="79"/>
      <c r="C422" s="79"/>
      <c r="D422" s="79"/>
      <c r="E422" s="79"/>
      <c r="F422" s="79"/>
      <c r="G422" s="80"/>
      <c r="H422" s="80"/>
      <c r="I422" s="80"/>
      <c r="J422" s="79"/>
      <c r="K422" s="81"/>
    </row>
    <row r="423" spans="2:11" x14ac:dyDescent="0.25">
      <c r="B423" s="79"/>
      <c r="C423" s="79"/>
      <c r="D423" s="79"/>
      <c r="E423" s="79"/>
      <c r="F423" s="79"/>
      <c r="G423" s="80"/>
      <c r="H423" s="80"/>
      <c r="I423" s="80"/>
      <c r="J423" s="79"/>
      <c r="K423" s="81"/>
    </row>
    <row r="424" spans="2:11" x14ac:dyDescent="0.25">
      <c r="B424" s="79"/>
      <c r="C424" s="79"/>
      <c r="D424" s="79"/>
      <c r="E424" s="79"/>
      <c r="F424" s="79"/>
      <c r="G424" s="80"/>
      <c r="H424" s="80"/>
      <c r="I424" s="80"/>
      <c r="J424" s="79"/>
      <c r="K424" s="81"/>
    </row>
    <row r="425" spans="2:11" x14ac:dyDescent="0.25">
      <c r="B425" s="79"/>
      <c r="C425" s="79"/>
      <c r="D425" s="79"/>
      <c r="E425" s="79"/>
      <c r="F425" s="79"/>
      <c r="G425" s="80"/>
      <c r="H425" s="80"/>
      <c r="I425" s="80"/>
      <c r="J425" s="79"/>
      <c r="K425" s="81"/>
    </row>
    <row r="426" spans="2:11" x14ac:dyDescent="0.25">
      <c r="B426" s="79"/>
      <c r="C426" s="79"/>
      <c r="D426" s="79"/>
      <c r="E426" s="79"/>
      <c r="F426" s="79"/>
      <c r="G426" s="80"/>
      <c r="H426" s="80"/>
      <c r="I426" s="80"/>
      <c r="J426" s="79"/>
      <c r="K426" s="81"/>
    </row>
    <row r="427" spans="2:11" x14ac:dyDescent="0.25">
      <c r="B427" s="79"/>
      <c r="C427" s="79"/>
      <c r="D427" s="79"/>
      <c r="E427" s="79"/>
      <c r="F427" s="79"/>
      <c r="G427" s="80"/>
      <c r="H427" s="80"/>
      <c r="I427" s="80"/>
      <c r="J427" s="79"/>
      <c r="K427" s="81"/>
    </row>
    <row r="428" spans="2:11" x14ac:dyDescent="0.25">
      <c r="B428" s="79"/>
      <c r="C428" s="79"/>
      <c r="D428" s="79"/>
      <c r="E428" s="79"/>
      <c r="F428" s="79"/>
      <c r="G428" s="80"/>
      <c r="H428" s="80"/>
      <c r="I428" s="80"/>
      <c r="J428" s="79"/>
      <c r="K428" s="81"/>
    </row>
    <row r="429" spans="2:11" x14ac:dyDescent="0.25">
      <c r="B429" s="79"/>
      <c r="C429" s="79"/>
      <c r="D429" s="79"/>
      <c r="E429" s="79"/>
      <c r="F429" s="79"/>
      <c r="G429" s="80"/>
      <c r="H429" s="80"/>
      <c r="I429" s="80"/>
      <c r="J429" s="79"/>
      <c r="K429" s="81"/>
    </row>
    <row r="430" spans="2:11" x14ac:dyDescent="0.25">
      <c r="B430" s="79"/>
      <c r="C430" s="79"/>
      <c r="D430" s="79"/>
      <c r="E430" s="79"/>
      <c r="F430" s="79"/>
      <c r="G430" s="80"/>
      <c r="H430" s="80"/>
      <c r="I430" s="80"/>
      <c r="J430" s="79"/>
      <c r="K430" s="81"/>
    </row>
    <row r="431" spans="2:11" x14ac:dyDescent="0.25">
      <c r="B431" s="79"/>
      <c r="C431" s="79"/>
      <c r="D431" s="79"/>
      <c r="E431" s="79"/>
      <c r="F431" s="79"/>
      <c r="G431" s="80"/>
      <c r="H431" s="80"/>
      <c r="I431" s="80"/>
      <c r="J431" s="79"/>
      <c r="K431" s="81"/>
    </row>
    <row r="432" spans="2:11" x14ac:dyDescent="0.25">
      <c r="B432" s="79"/>
      <c r="C432" s="79"/>
      <c r="D432" s="79"/>
      <c r="E432" s="79"/>
      <c r="F432" s="79"/>
      <c r="G432" s="80"/>
      <c r="H432" s="80"/>
      <c r="I432" s="80"/>
      <c r="J432" s="79"/>
      <c r="K432" s="81"/>
    </row>
    <row r="433" spans="2:11" x14ac:dyDescent="0.25">
      <c r="B433" s="79"/>
      <c r="C433" s="79"/>
      <c r="D433" s="79"/>
      <c r="E433" s="79"/>
      <c r="F433" s="79"/>
      <c r="G433" s="80"/>
      <c r="H433" s="80"/>
      <c r="I433" s="80"/>
      <c r="J433" s="79"/>
      <c r="K433" s="81"/>
    </row>
    <row r="434" spans="2:11" x14ac:dyDescent="0.25">
      <c r="B434" s="79"/>
      <c r="C434" s="79"/>
      <c r="D434" s="79"/>
      <c r="E434" s="79"/>
      <c r="F434" s="79"/>
      <c r="G434" s="80"/>
      <c r="H434" s="80"/>
      <c r="I434" s="80"/>
      <c r="J434" s="79"/>
      <c r="K434" s="81"/>
    </row>
    <row r="435" spans="2:11" x14ac:dyDescent="0.25">
      <c r="B435" s="79"/>
      <c r="C435" s="79"/>
      <c r="D435" s="79"/>
      <c r="E435" s="79"/>
      <c r="F435" s="79"/>
      <c r="G435" s="80"/>
      <c r="H435" s="80"/>
      <c r="I435" s="80"/>
      <c r="J435" s="79"/>
      <c r="K435" s="81"/>
    </row>
    <row r="436" spans="2:11" x14ac:dyDescent="0.25">
      <c r="B436" s="79"/>
      <c r="C436" s="79"/>
      <c r="D436" s="79"/>
      <c r="E436" s="79"/>
      <c r="F436" s="79"/>
      <c r="G436" s="80"/>
      <c r="H436" s="80"/>
      <c r="I436" s="80"/>
      <c r="J436" s="79"/>
      <c r="K436" s="81"/>
    </row>
    <row r="437" spans="2:11" x14ac:dyDescent="0.25">
      <c r="B437" s="79"/>
      <c r="C437" s="79"/>
      <c r="D437" s="79"/>
      <c r="E437" s="79"/>
      <c r="F437" s="79"/>
      <c r="G437" s="80"/>
      <c r="H437" s="80"/>
      <c r="I437" s="80"/>
      <c r="J437" s="79"/>
      <c r="K437" s="81"/>
    </row>
    <row r="438" spans="2:11" x14ac:dyDescent="0.25">
      <c r="B438" s="79"/>
      <c r="C438" s="79"/>
      <c r="D438" s="79"/>
      <c r="E438" s="79"/>
      <c r="F438" s="79"/>
      <c r="G438" s="80"/>
      <c r="H438" s="80"/>
      <c r="I438" s="80"/>
      <c r="J438" s="79"/>
      <c r="K438" s="81"/>
    </row>
    <row r="439" spans="2:11" x14ac:dyDescent="0.25">
      <c r="B439" s="79"/>
      <c r="C439" s="79"/>
      <c r="D439" s="79"/>
      <c r="E439" s="79"/>
      <c r="F439" s="79"/>
      <c r="G439" s="80"/>
      <c r="H439" s="80"/>
      <c r="I439" s="80"/>
      <c r="J439" s="79"/>
      <c r="K439" s="81"/>
    </row>
    <row r="440" spans="2:11" x14ac:dyDescent="0.25">
      <c r="B440" s="79"/>
      <c r="C440" s="79"/>
      <c r="D440" s="79"/>
      <c r="E440" s="79"/>
      <c r="F440" s="79"/>
      <c r="G440" s="80"/>
      <c r="H440" s="80"/>
      <c r="I440" s="80"/>
      <c r="J440" s="79"/>
      <c r="K440" s="81"/>
    </row>
    <row r="441" spans="2:11" x14ac:dyDescent="0.25">
      <c r="B441" s="79"/>
      <c r="C441" s="79"/>
      <c r="D441" s="79"/>
      <c r="E441" s="79"/>
      <c r="F441" s="79"/>
      <c r="G441" s="80"/>
      <c r="H441" s="80"/>
      <c r="I441" s="80"/>
      <c r="J441" s="79"/>
      <c r="K441" s="81"/>
    </row>
    <row r="442" spans="2:11" x14ac:dyDescent="0.25">
      <c r="B442" s="79"/>
      <c r="C442" s="79"/>
      <c r="D442" s="79"/>
      <c r="E442" s="79"/>
      <c r="F442" s="79"/>
      <c r="G442" s="80"/>
      <c r="H442" s="80"/>
      <c r="I442" s="80"/>
      <c r="J442" s="79"/>
      <c r="K442" s="81"/>
    </row>
    <row r="443" spans="2:11" x14ac:dyDescent="0.25">
      <c r="B443" s="79"/>
      <c r="C443" s="79"/>
      <c r="D443" s="79"/>
      <c r="E443" s="79"/>
      <c r="F443" s="79"/>
      <c r="G443" s="80"/>
      <c r="H443" s="80"/>
      <c r="I443" s="80"/>
      <c r="J443" s="79"/>
      <c r="K443" s="81"/>
    </row>
    <row r="444" spans="2:11" x14ac:dyDescent="0.25">
      <c r="B444" s="79"/>
      <c r="C444" s="79"/>
      <c r="D444" s="79"/>
      <c r="E444" s="79"/>
      <c r="F444" s="79"/>
      <c r="G444" s="80"/>
      <c r="H444" s="80"/>
      <c r="I444" s="80"/>
      <c r="J444" s="79"/>
      <c r="K444" s="81"/>
    </row>
    <row r="445" spans="2:11" x14ac:dyDescent="0.25">
      <c r="B445" s="79"/>
      <c r="C445" s="79"/>
      <c r="D445" s="79"/>
      <c r="E445" s="79"/>
      <c r="F445" s="79"/>
      <c r="G445" s="80"/>
      <c r="H445" s="80"/>
      <c r="I445" s="80"/>
      <c r="J445" s="79"/>
      <c r="K445" s="81"/>
    </row>
    <row r="446" spans="2:11" x14ac:dyDescent="0.25">
      <c r="B446" s="79"/>
      <c r="C446" s="79"/>
      <c r="D446" s="79"/>
      <c r="E446" s="79"/>
      <c r="F446" s="79"/>
      <c r="G446" s="80"/>
      <c r="H446" s="80"/>
      <c r="I446" s="80"/>
      <c r="J446" s="79"/>
      <c r="K446" s="81"/>
    </row>
    <row r="447" spans="2:11" x14ac:dyDescent="0.25">
      <c r="B447" s="79"/>
      <c r="C447" s="79"/>
      <c r="D447" s="79"/>
      <c r="E447" s="79"/>
      <c r="F447" s="79"/>
      <c r="G447" s="80"/>
      <c r="H447" s="80"/>
      <c r="I447" s="80"/>
      <c r="J447" s="79"/>
      <c r="K447" s="81"/>
    </row>
    <row r="448" spans="2:11" x14ac:dyDescent="0.25">
      <c r="B448" s="79"/>
      <c r="C448" s="79"/>
      <c r="D448" s="79"/>
      <c r="E448" s="79"/>
      <c r="F448" s="79"/>
      <c r="G448" s="80"/>
      <c r="H448" s="80"/>
      <c r="I448" s="80"/>
      <c r="J448" s="79"/>
      <c r="K448" s="81"/>
    </row>
    <row r="449" spans="2:11" x14ac:dyDescent="0.25">
      <c r="B449" s="79"/>
      <c r="C449" s="79"/>
      <c r="D449" s="79"/>
      <c r="E449" s="79"/>
      <c r="F449" s="79"/>
      <c r="G449" s="80"/>
      <c r="H449" s="80"/>
      <c r="I449" s="80"/>
      <c r="J449" s="79"/>
      <c r="K449" s="81"/>
    </row>
    <row r="450" spans="2:11" x14ac:dyDescent="0.25">
      <c r="B450" s="79"/>
      <c r="C450" s="79"/>
      <c r="D450" s="79"/>
      <c r="E450" s="79"/>
      <c r="F450" s="79"/>
      <c r="G450" s="80"/>
      <c r="H450" s="80"/>
      <c r="I450" s="80"/>
      <c r="J450" s="79"/>
      <c r="K450" s="81"/>
    </row>
    <row r="451" spans="2:11" x14ac:dyDescent="0.25">
      <c r="B451" s="79"/>
      <c r="C451" s="79"/>
      <c r="D451" s="79"/>
      <c r="E451" s="79"/>
      <c r="F451" s="79"/>
      <c r="G451" s="80"/>
      <c r="H451" s="80"/>
      <c r="I451" s="80"/>
      <c r="J451" s="79"/>
      <c r="K451" s="81"/>
    </row>
    <row r="452" spans="2:11" x14ac:dyDescent="0.25">
      <c r="B452" s="79"/>
      <c r="C452" s="79"/>
      <c r="D452" s="79"/>
      <c r="E452" s="79"/>
      <c r="F452" s="79"/>
      <c r="G452" s="80"/>
      <c r="H452" s="80"/>
      <c r="I452" s="80"/>
      <c r="J452" s="79"/>
      <c r="K452" s="81"/>
    </row>
    <row r="453" spans="2:11" x14ac:dyDescent="0.25">
      <c r="B453" s="79"/>
      <c r="C453" s="79"/>
      <c r="D453" s="79"/>
      <c r="E453" s="79"/>
      <c r="F453" s="79"/>
      <c r="G453" s="80"/>
      <c r="H453" s="80"/>
      <c r="I453" s="80"/>
      <c r="J453" s="79"/>
      <c r="K453" s="81"/>
    </row>
    <row r="454" spans="2:11" x14ac:dyDescent="0.25">
      <c r="B454" s="79"/>
      <c r="C454" s="79"/>
      <c r="D454" s="79"/>
      <c r="E454" s="79"/>
      <c r="F454" s="79"/>
      <c r="G454" s="80"/>
      <c r="H454" s="80"/>
      <c r="I454" s="80"/>
      <c r="J454" s="79"/>
      <c r="K454" s="81"/>
    </row>
    <row r="455" spans="2:11" x14ac:dyDescent="0.25">
      <c r="B455" s="79"/>
      <c r="C455" s="79"/>
      <c r="D455" s="79"/>
      <c r="E455" s="79"/>
      <c r="F455" s="79"/>
      <c r="G455" s="80"/>
      <c r="H455" s="80"/>
      <c r="I455" s="80"/>
      <c r="J455" s="79"/>
      <c r="K455" s="81"/>
    </row>
    <row r="456" spans="2:11" x14ac:dyDescent="0.25">
      <c r="B456" s="79"/>
      <c r="C456" s="79"/>
      <c r="D456" s="79"/>
      <c r="E456" s="79"/>
      <c r="F456" s="79"/>
      <c r="G456" s="80"/>
      <c r="H456" s="80"/>
      <c r="I456" s="80"/>
      <c r="J456" s="79"/>
      <c r="K456" s="81"/>
    </row>
    <row r="457" spans="2:11" x14ac:dyDescent="0.25">
      <c r="B457" s="79"/>
      <c r="C457" s="79"/>
      <c r="D457" s="79"/>
      <c r="E457" s="79"/>
      <c r="F457" s="79"/>
      <c r="G457" s="80"/>
      <c r="H457" s="80"/>
      <c r="I457" s="80"/>
      <c r="J457" s="79"/>
      <c r="K457" s="81"/>
    </row>
    <row r="458" spans="2:11" x14ac:dyDescent="0.25">
      <c r="B458" s="79"/>
      <c r="C458" s="79"/>
      <c r="D458" s="79"/>
      <c r="E458" s="79"/>
      <c r="F458" s="79"/>
      <c r="G458" s="80"/>
      <c r="H458" s="80"/>
      <c r="I458" s="80"/>
      <c r="J458" s="79"/>
      <c r="K458" s="81"/>
    </row>
    <row r="459" spans="2:11" x14ac:dyDescent="0.25">
      <c r="B459" s="79"/>
      <c r="C459" s="79"/>
      <c r="D459" s="79"/>
      <c r="E459" s="79"/>
      <c r="F459" s="79"/>
      <c r="G459" s="80"/>
      <c r="H459" s="80"/>
      <c r="I459" s="80"/>
      <c r="J459" s="79"/>
      <c r="K459" s="81"/>
    </row>
    <row r="460" spans="2:11" x14ac:dyDescent="0.25">
      <c r="B460" s="79"/>
      <c r="C460" s="79"/>
      <c r="D460" s="79"/>
      <c r="E460" s="79"/>
      <c r="F460" s="79"/>
      <c r="G460" s="80"/>
      <c r="H460" s="80"/>
      <c r="I460" s="80"/>
      <c r="J460" s="79"/>
      <c r="K460" s="81"/>
    </row>
    <row r="461" spans="2:11" x14ac:dyDescent="0.25">
      <c r="B461" s="79"/>
      <c r="C461" s="79"/>
      <c r="D461" s="79"/>
      <c r="E461" s="79"/>
      <c r="F461" s="79"/>
      <c r="G461" s="80"/>
      <c r="H461" s="80"/>
      <c r="I461" s="80"/>
      <c r="J461" s="79"/>
      <c r="K461" s="81"/>
    </row>
    <row r="462" spans="2:11" x14ac:dyDescent="0.25">
      <c r="B462" s="79"/>
      <c r="C462" s="79"/>
      <c r="D462" s="79"/>
      <c r="E462" s="79"/>
      <c r="F462" s="79"/>
      <c r="G462" s="80"/>
      <c r="H462" s="80"/>
      <c r="I462" s="80"/>
      <c r="J462" s="79"/>
      <c r="K462" s="81"/>
    </row>
    <row r="463" spans="2:11" x14ac:dyDescent="0.25">
      <c r="B463" s="79"/>
      <c r="C463" s="79"/>
      <c r="D463" s="79"/>
      <c r="E463" s="79"/>
      <c r="F463" s="79"/>
      <c r="G463" s="80"/>
      <c r="H463" s="80"/>
      <c r="I463" s="80"/>
      <c r="J463" s="79"/>
      <c r="K463" s="81"/>
    </row>
    <row r="464" spans="2:11" x14ac:dyDescent="0.25">
      <c r="B464" s="79"/>
      <c r="C464" s="79"/>
      <c r="D464" s="79"/>
      <c r="E464" s="79"/>
      <c r="F464" s="79"/>
      <c r="G464" s="80"/>
      <c r="H464" s="80"/>
      <c r="I464" s="80"/>
      <c r="J464" s="79"/>
      <c r="K464" s="81"/>
    </row>
    <row r="465" spans="2:11" x14ac:dyDescent="0.25">
      <c r="B465" s="79"/>
      <c r="C465" s="79"/>
      <c r="D465" s="79"/>
      <c r="E465" s="79"/>
      <c r="F465" s="79"/>
      <c r="G465" s="80"/>
      <c r="H465" s="80"/>
      <c r="I465" s="80"/>
      <c r="J465" s="79"/>
      <c r="K465" s="81"/>
    </row>
    <row r="466" spans="2:11" x14ac:dyDescent="0.25">
      <c r="B466" s="79"/>
      <c r="C466" s="79"/>
      <c r="D466" s="79"/>
      <c r="E466" s="79"/>
      <c r="F466" s="79"/>
      <c r="G466" s="80"/>
      <c r="H466" s="80"/>
      <c r="I466" s="80"/>
      <c r="J466" s="79"/>
      <c r="K466" s="81"/>
    </row>
    <row r="467" spans="2:11" x14ac:dyDescent="0.25">
      <c r="B467" s="79"/>
      <c r="C467" s="79"/>
      <c r="D467" s="79"/>
      <c r="E467" s="79"/>
      <c r="F467" s="79"/>
      <c r="G467" s="80"/>
      <c r="H467" s="80"/>
      <c r="I467" s="80"/>
      <c r="J467" s="79"/>
      <c r="K467" s="81"/>
    </row>
    <row r="468" spans="2:11" x14ac:dyDescent="0.25">
      <c r="B468" s="79"/>
      <c r="C468" s="79"/>
      <c r="D468" s="79"/>
      <c r="E468" s="79"/>
      <c r="F468" s="79"/>
      <c r="G468" s="80"/>
      <c r="H468" s="80"/>
      <c r="I468" s="80"/>
      <c r="J468" s="79"/>
      <c r="K468" s="81"/>
    </row>
    <row r="469" spans="2:11" x14ac:dyDescent="0.25">
      <c r="B469" s="79"/>
      <c r="C469" s="79"/>
      <c r="D469" s="79"/>
      <c r="E469" s="79"/>
      <c r="F469" s="79"/>
      <c r="G469" s="80"/>
      <c r="H469" s="80"/>
      <c r="I469" s="80"/>
      <c r="J469" s="79"/>
      <c r="K469" s="81"/>
    </row>
    <row r="470" spans="2:11" x14ac:dyDescent="0.25">
      <c r="B470" s="79"/>
      <c r="C470" s="79"/>
      <c r="D470" s="79"/>
      <c r="E470" s="79"/>
      <c r="F470" s="79"/>
      <c r="G470" s="80"/>
      <c r="H470" s="80"/>
      <c r="I470" s="80"/>
      <c r="J470" s="79"/>
      <c r="K470" s="81"/>
    </row>
    <row r="471" spans="2:11" x14ac:dyDescent="0.25">
      <c r="B471" s="79"/>
      <c r="C471" s="79"/>
      <c r="D471" s="79"/>
      <c r="E471" s="79"/>
      <c r="F471" s="79"/>
      <c r="G471" s="80"/>
      <c r="H471" s="80"/>
      <c r="I471" s="80"/>
      <c r="J471" s="79"/>
      <c r="K471" s="81"/>
    </row>
    <row r="472" spans="2:11" x14ac:dyDescent="0.25">
      <c r="B472" s="79"/>
      <c r="C472" s="79"/>
      <c r="D472" s="79"/>
      <c r="E472" s="79"/>
      <c r="F472" s="79"/>
      <c r="G472" s="80"/>
      <c r="H472" s="80"/>
      <c r="I472" s="80"/>
      <c r="J472" s="79"/>
      <c r="K472" s="81"/>
    </row>
    <row r="473" spans="2:11" x14ac:dyDescent="0.25">
      <c r="B473" s="79"/>
      <c r="C473" s="79"/>
      <c r="D473" s="79"/>
      <c r="E473" s="79"/>
      <c r="F473" s="79"/>
      <c r="G473" s="80"/>
      <c r="H473" s="80"/>
      <c r="I473" s="80"/>
      <c r="J473" s="79"/>
      <c r="K473" s="81"/>
    </row>
    <row r="474" spans="2:11" x14ac:dyDescent="0.25">
      <c r="B474" s="79"/>
      <c r="C474" s="79"/>
      <c r="D474" s="79"/>
      <c r="E474" s="79"/>
      <c r="F474" s="79"/>
      <c r="G474" s="80"/>
      <c r="H474" s="80"/>
      <c r="I474" s="80"/>
      <c r="J474" s="79"/>
      <c r="K474" s="81"/>
    </row>
    <row r="475" spans="2:11" x14ac:dyDescent="0.25">
      <c r="B475" s="79"/>
      <c r="C475" s="79"/>
      <c r="D475" s="79"/>
      <c r="E475" s="79"/>
      <c r="F475" s="79"/>
      <c r="G475" s="80"/>
      <c r="H475" s="80"/>
      <c r="I475" s="80"/>
      <c r="J475" s="79"/>
      <c r="K475" s="81"/>
    </row>
    <row r="476" spans="2:11" x14ac:dyDescent="0.25">
      <c r="B476" s="79"/>
      <c r="C476" s="79"/>
      <c r="D476" s="79"/>
      <c r="E476" s="79"/>
      <c r="F476" s="79"/>
      <c r="G476" s="80"/>
      <c r="H476" s="80"/>
      <c r="I476" s="80"/>
      <c r="J476" s="79"/>
      <c r="K476" s="81"/>
    </row>
    <row r="477" spans="2:11" x14ac:dyDescent="0.25">
      <c r="B477" s="79"/>
      <c r="C477" s="79"/>
      <c r="D477" s="79"/>
      <c r="E477" s="79"/>
      <c r="F477" s="79"/>
      <c r="G477" s="80"/>
      <c r="H477" s="80"/>
      <c r="I477" s="80"/>
      <c r="J477" s="79"/>
      <c r="K477" s="81"/>
    </row>
    <row r="478" spans="2:11" x14ac:dyDescent="0.25">
      <c r="B478" s="79"/>
      <c r="C478" s="79"/>
      <c r="D478" s="79"/>
      <c r="E478" s="79"/>
      <c r="F478" s="79"/>
      <c r="G478" s="80"/>
      <c r="H478" s="80"/>
      <c r="I478" s="80"/>
      <c r="J478" s="79"/>
      <c r="K478" s="81"/>
    </row>
    <row r="479" spans="2:11" x14ac:dyDescent="0.25">
      <c r="B479" s="79"/>
      <c r="C479" s="79"/>
      <c r="D479" s="79"/>
      <c r="E479" s="79"/>
      <c r="F479" s="79"/>
      <c r="G479" s="80"/>
      <c r="H479" s="80"/>
      <c r="I479" s="80"/>
      <c r="J479" s="79"/>
      <c r="K479" s="81"/>
    </row>
    <row r="480" spans="2:11" x14ac:dyDescent="0.25">
      <c r="B480" s="79"/>
      <c r="C480" s="79"/>
      <c r="D480" s="79"/>
      <c r="E480" s="79"/>
      <c r="F480" s="79"/>
      <c r="G480" s="80"/>
      <c r="H480" s="80"/>
      <c r="I480" s="80"/>
      <c r="J480" s="79"/>
      <c r="K480" s="81"/>
    </row>
    <row r="481" spans="2:11" x14ac:dyDescent="0.25">
      <c r="B481" s="79"/>
      <c r="C481" s="79"/>
      <c r="D481" s="79"/>
      <c r="E481" s="79"/>
      <c r="F481" s="79"/>
      <c r="G481" s="80"/>
      <c r="H481" s="80"/>
      <c r="I481" s="80"/>
      <c r="J481" s="79"/>
      <c r="K481" s="81"/>
    </row>
    <row r="482" spans="2:11" x14ac:dyDescent="0.25">
      <c r="B482" s="79"/>
      <c r="C482" s="79"/>
      <c r="D482" s="79"/>
      <c r="E482" s="79"/>
      <c r="F482" s="79"/>
      <c r="G482" s="80"/>
      <c r="H482" s="80"/>
      <c r="I482" s="80"/>
      <c r="J482" s="79"/>
      <c r="K482" s="81"/>
    </row>
    <row r="483" spans="2:11" x14ac:dyDescent="0.25">
      <c r="B483" s="79"/>
      <c r="C483" s="79"/>
      <c r="D483" s="79"/>
      <c r="E483" s="79"/>
      <c r="F483" s="79"/>
      <c r="G483" s="80"/>
      <c r="H483" s="80"/>
      <c r="I483" s="80"/>
      <c r="J483" s="79"/>
      <c r="K483" s="81"/>
    </row>
    <row r="484" spans="2:11" x14ac:dyDescent="0.25">
      <c r="B484" s="79"/>
      <c r="C484" s="79"/>
      <c r="D484" s="79"/>
      <c r="E484" s="79"/>
      <c r="F484" s="79"/>
      <c r="G484" s="80"/>
      <c r="H484" s="80"/>
      <c r="I484" s="80"/>
      <c r="J484" s="79"/>
      <c r="K484" s="81"/>
    </row>
    <row r="485" spans="2:11" x14ac:dyDescent="0.25">
      <c r="B485" s="79"/>
      <c r="C485" s="79"/>
      <c r="D485" s="79"/>
      <c r="E485" s="79"/>
      <c r="F485" s="79"/>
      <c r="G485" s="80"/>
      <c r="H485" s="80"/>
      <c r="I485" s="80"/>
      <c r="J485" s="79"/>
      <c r="K485" s="81"/>
    </row>
    <row r="486" spans="2:11" x14ac:dyDescent="0.25">
      <c r="B486" s="79"/>
      <c r="C486" s="79"/>
      <c r="D486" s="79"/>
      <c r="E486" s="79"/>
      <c r="F486" s="79"/>
      <c r="G486" s="80"/>
      <c r="H486" s="80"/>
      <c r="I486" s="80"/>
      <c r="J486" s="79"/>
      <c r="K486" s="81"/>
    </row>
    <row r="487" spans="2:11" x14ac:dyDescent="0.25">
      <c r="B487" s="79"/>
      <c r="C487" s="79"/>
      <c r="D487" s="79"/>
      <c r="E487" s="79"/>
      <c r="F487" s="79"/>
      <c r="G487" s="80"/>
      <c r="H487" s="80"/>
      <c r="I487" s="80"/>
      <c r="J487" s="79"/>
      <c r="K487" s="81"/>
    </row>
    <row r="488" spans="2:11" x14ac:dyDescent="0.25">
      <c r="B488" s="79"/>
      <c r="C488" s="79"/>
      <c r="D488" s="79"/>
      <c r="E488" s="79"/>
      <c r="F488" s="79"/>
      <c r="G488" s="80"/>
      <c r="H488" s="80"/>
      <c r="I488" s="80"/>
      <c r="J488" s="79"/>
      <c r="K488" s="81"/>
    </row>
    <row r="489" spans="2:11" x14ac:dyDescent="0.25">
      <c r="B489" s="79"/>
      <c r="C489" s="79"/>
      <c r="D489" s="79"/>
      <c r="E489" s="79"/>
      <c r="F489" s="79"/>
      <c r="G489" s="80"/>
      <c r="H489" s="80"/>
      <c r="I489" s="80"/>
      <c r="J489" s="79"/>
      <c r="K489" s="81"/>
    </row>
    <row r="490" spans="2:11" x14ac:dyDescent="0.25">
      <c r="B490" s="79"/>
      <c r="C490" s="79"/>
      <c r="D490" s="79"/>
      <c r="E490" s="79"/>
      <c r="F490" s="79"/>
      <c r="G490" s="80"/>
      <c r="H490" s="80"/>
      <c r="I490" s="80"/>
      <c r="J490" s="79"/>
      <c r="K490" s="81"/>
    </row>
    <row r="491" spans="2:11" x14ac:dyDescent="0.25">
      <c r="B491" s="79"/>
      <c r="C491" s="79"/>
      <c r="D491" s="79"/>
      <c r="E491" s="79"/>
      <c r="F491" s="79"/>
      <c r="G491" s="80"/>
      <c r="H491" s="80"/>
      <c r="I491" s="80"/>
      <c r="J491" s="79"/>
      <c r="K491" s="81"/>
    </row>
    <row r="492" spans="2:11" x14ac:dyDescent="0.25">
      <c r="B492" s="79"/>
      <c r="C492" s="79"/>
      <c r="D492" s="79"/>
      <c r="E492" s="79"/>
      <c r="F492" s="79"/>
      <c r="G492" s="80"/>
      <c r="H492" s="80"/>
      <c r="I492" s="80"/>
      <c r="J492" s="79"/>
      <c r="K492" s="81"/>
    </row>
    <row r="493" spans="2:11" x14ac:dyDescent="0.25">
      <c r="B493" s="79"/>
      <c r="C493" s="79"/>
      <c r="D493" s="79"/>
      <c r="E493" s="79"/>
      <c r="F493" s="79"/>
      <c r="G493" s="80"/>
      <c r="H493" s="80"/>
      <c r="I493" s="80"/>
      <c r="J493" s="79"/>
      <c r="K493" s="81"/>
    </row>
    <row r="494" spans="2:11" x14ac:dyDescent="0.25">
      <c r="B494" s="79"/>
      <c r="C494" s="79"/>
      <c r="D494" s="79"/>
      <c r="E494" s="79"/>
      <c r="F494" s="79"/>
      <c r="G494" s="80"/>
      <c r="H494" s="80"/>
      <c r="I494" s="80"/>
      <c r="J494" s="79"/>
      <c r="K494" s="81"/>
    </row>
    <row r="495" spans="2:11" x14ac:dyDescent="0.25">
      <c r="B495" s="79"/>
      <c r="C495" s="79"/>
      <c r="D495" s="79"/>
      <c r="E495" s="79"/>
      <c r="F495" s="79"/>
      <c r="G495" s="80"/>
      <c r="H495" s="80"/>
      <c r="I495" s="80"/>
      <c r="J495" s="79"/>
      <c r="K495" s="81"/>
    </row>
    <row r="496" spans="2:11" x14ac:dyDescent="0.25">
      <c r="B496" s="79"/>
      <c r="C496" s="79"/>
      <c r="D496" s="79"/>
      <c r="E496" s="79"/>
      <c r="F496" s="79"/>
      <c r="G496" s="80"/>
      <c r="H496" s="80"/>
      <c r="I496" s="80"/>
      <c r="J496" s="79"/>
      <c r="K496" s="81"/>
    </row>
    <row r="497" spans="2:11" x14ac:dyDescent="0.25">
      <c r="B497" s="79"/>
      <c r="C497" s="79"/>
      <c r="D497" s="79"/>
      <c r="E497" s="79"/>
      <c r="F497" s="79"/>
      <c r="G497" s="80"/>
      <c r="H497" s="80"/>
      <c r="I497" s="80"/>
      <c r="J497" s="79"/>
      <c r="K497" s="81"/>
    </row>
    <row r="498" spans="2:11" x14ac:dyDescent="0.25">
      <c r="B498" s="79"/>
      <c r="C498" s="79"/>
      <c r="D498" s="79"/>
      <c r="E498" s="79"/>
      <c r="F498" s="79"/>
      <c r="G498" s="80"/>
      <c r="H498" s="80"/>
      <c r="I498" s="80"/>
      <c r="J498" s="79"/>
      <c r="K498" s="81"/>
    </row>
    <row r="499" spans="2:11" x14ac:dyDescent="0.25">
      <c r="B499" s="79"/>
      <c r="C499" s="79"/>
      <c r="D499" s="79"/>
      <c r="E499" s="79"/>
      <c r="F499" s="79"/>
      <c r="G499" s="80"/>
      <c r="H499" s="80"/>
      <c r="I499" s="80"/>
      <c r="J499" s="79"/>
      <c r="K499" s="81"/>
    </row>
    <row r="500" spans="2:11" x14ac:dyDescent="0.25">
      <c r="B500" s="79"/>
      <c r="C500" s="79"/>
      <c r="D500" s="79"/>
      <c r="E500" s="79"/>
      <c r="F500" s="79"/>
      <c r="G500" s="80"/>
      <c r="H500" s="80"/>
      <c r="I500" s="80"/>
      <c r="J500" s="79"/>
      <c r="K500" s="81"/>
    </row>
    <row r="501" spans="2:11" x14ac:dyDescent="0.25">
      <c r="B501" s="79"/>
      <c r="C501" s="79"/>
      <c r="D501" s="79"/>
      <c r="E501" s="79"/>
      <c r="F501" s="79"/>
      <c r="G501" s="80"/>
      <c r="H501" s="80"/>
      <c r="I501" s="80"/>
      <c r="J501" s="79"/>
      <c r="K501" s="81"/>
    </row>
    <row r="502" spans="2:11" x14ac:dyDescent="0.25">
      <c r="B502" s="79"/>
      <c r="C502" s="79"/>
      <c r="D502" s="79"/>
      <c r="E502" s="79"/>
      <c r="F502" s="79"/>
      <c r="G502" s="80"/>
      <c r="H502" s="80"/>
      <c r="I502" s="80"/>
      <c r="J502" s="79"/>
      <c r="K502" s="81"/>
    </row>
    <row r="503" spans="2:11" x14ac:dyDescent="0.25">
      <c r="B503" s="79"/>
      <c r="C503" s="79"/>
      <c r="D503" s="79"/>
      <c r="E503" s="79"/>
      <c r="F503" s="79"/>
      <c r="G503" s="80"/>
      <c r="H503" s="80"/>
      <c r="I503" s="80"/>
      <c r="J503" s="79"/>
      <c r="K503" s="81"/>
    </row>
    <row r="504" spans="2:11" x14ac:dyDescent="0.25">
      <c r="B504" s="79"/>
      <c r="C504" s="79"/>
      <c r="D504" s="79"/>
      <c r="E504" s="79"/>
      <c r="F504" s="79"/>
      <c r="G504" s="80"/>
      <c r="H504" s="80"/>
      <c r="I504" s="80"/>
      <c r="J504" s="79"/>
      <c r="K504" s="81"/>
    </row>
    <row r="505" spans="2:11" x14ac:dyDescent="0.25">
      <c r="B505" s="79"/>
      <c r="C505" s="79"/>
      <c r="D505" s="79"/>
      <c r="E505" s="79"/>
      <c r="F505" s="79"/>
      <c r="G505" s="80"/>
      <c r="H505" s="80"/>
      <c r="I505" s="80"/>
      <c r="J505" s="79"/>
      <c r="K505" s="81"/>
    </row>
    <row r="506" spans="2:11" x14ac:dyDescent="0.25">
      <c r="B506" s="79"/>
      <c r="C506" s="79"/>
      <c r="D506" s="79"/>
      <c r="E506" s="79"/>
      <c r="F506" s="79"/>
      <c r="G506" s="80"/>
      <c r="H506" s="80"/>
      <c r="I506" s="80"/>
      <c r="J506" s="79"/>
      <c r="K506" s="81"/>
    </row>
    <row r="507" spans="2:11" x14ac:dyDescent="0.25">
      <c r="B507" s="79"/>
      <c r="C507" s="79"/>
      <c r="D507" s="79"/>
      <c r="E507" s="79"/>
      <c r="F507" s="79"/>
      <c r="G507" s="80"/>
      <c r="H507" s="80"/>
      <c r="I507" s="80"/>
      <c r="J507" s="79"/>
      <c r="K507" s="81"/>
    </row>
    <row r="508" spans="2:11" x14ac:dyDescent="0.25">
      <c r="B508" s="79"/>
      <c r="C508" s="79"/>
      <c r="D508" s="79"/>
      <c r="E508" s="79"/>
      <c r="F508" s="79"/>
      <c r="G508" s="80"/>
      <c r="H508" s="80"/>
      <c r="I508" s="80"/>
      <c r="J508" s="79"/>
      <c r="K508" s="81"/>
    </row>
    <row r="509" spans="2:11" x14ac:dyDescent="0.25">
      <c r="B509" s="79"/>
      <c r="C509" s="79"/>
      <c r="D509" s="79"/>
      <c r="E509" s="79"/>
      <c r="F509" s="79"/>
      <c r="G509" s="80"/>
      <c r="H509" s="80"/>
      <c r="I509" s="80"/>
      <c r="J509" s="79"/>
      <c r="K509" s="81"/>
    </row>
    <row r="510" spans="2:11" x14ac:dyDescent="0.25">
      <c r="B510" s="79"/>
      <c r="C510" s="79"/>
      <c r="D510" s="79"/>
      <c r="E510" s="79"/>
      <c r="F510" s="79"/>
      <c r="G510" s="80"/>
      <c r="H510" s="80"/>
      <c r="I510" s="80"/>
      <c r="J510" s="79"/>
      <c r="K510" s="81"/>
    </row>
    <row r="511" spans="2:11" x14ac:dyDescent="0.25">
      <c r="B511" s="79"/>
      <c r="C511" s="79"/>
      <c r="D511" s="79"/>
      <c r="E511" s="79"/>
      <c r="F511" s="79"/>
      <c r="G511" s="80"/>
      <c r="H511" s="80"/>
      <c r="I511" s="80"/>
      <c r="J511" s="79"/>
      <c r="K511" s="81"/>
    </row>
    <row r="512" spans="2:11" x14ac:dyDescent="0.25">
      <c r="B512" s="79"/>
      <c r="C512" s="79"/>
      <c r="D512" s="79"/>
      <c r="E512" s="79"/>
      <c r="F512" s="79"/>
      <c r="G512" s="80"/>
      <c r="H512" s="80"/>
      <c r="I512" s="80"/>
      <c r="J512" s="79"/>
      <c r="K512" s="81"/>
    </row>
    <row r="513" spans="2:11" x14ac:dyDescent="0.25">
      <c r="B513" s="79"/>
      <c r="C513" s="79"/>
      <c r="D513" s="79"/>
      <c r="E513" s="79"/>
      <c r="F513" s="79"/>
      <c r="G513" s="80"/>
      <c r="H513" s="80"/>
      <c r="I513" s="80"/>
      <c r="J513" s="79"/>
      <c r="K513" s="81"/>
    </row>
    <row r="514" spans="2:11" x14ac:dyDescent="0.25">
      <c r="B514" s="79"/>
      <c r="C514" s="79"/>
      <c r="D514" s="79"/>
      <c r="E514" s="79"/>
      <c r="F514" s="79"/>
      <c r="G514" s="80"/>
      <c r="H514" s="80"/>
      <c r="I514" s="80"/>
      <c r="J514" s="79"/>
      <c r="K514" s="81"/>
    </row>
    <row r="515" spans="2:11" x14ac:dyDescent="0.25">
      <c r="B515" s="79"/>
      <c r="C515" s="79"/>
      <c r="D515" s="79"/>
      <c r="E515" s="79"/>
      <c r="F515" s="79"/>
      <c r="G515" s="80"/>
      <c r="H515" s="80"/>
      <c r="I515" s="80"/>
      <c r="J515" s="79"/>
      <c r="K515" s="81"/>
    </row>
    <row r="516" spans="2:11" x14ac:dyDescent="0.25">
      <c r="B516" s="79"/>
      <c r="C516" s="79"/>
      <c r="D516" s="79"/>
      <c r="E516" s="79"/>
      <c r="F516" s="79"/>
      <c r="G516" s="80"/>
      <c r="H516" s="80"/>
      <c r="I516" s="80"/>
      <c r="J516" s="79"/>
      <c r="K516" s="81"/>
    </row>
    <row r="517" spans="2:11" x14ac:dyDescent="0.25">
      <c r="B517" s="79"/>
      <c r="C517" s="79"/>
      <c r="D517" s="79"/>
      <c r="E517" s="79"/>
      <c r="F517" s="79"/>
      <c r="G517" s="80"/>
      <c r="H517" s="80"/>
      <c r="I517" s="80"/>
      <c r="J517" s="79"/>
      <c r="K517" s="81"/>
    </row>
    <row r="518" spans="2:11" x14ac:dyDescent="0.25">
      <c r="B518" s="79"/>
      <c r="C518" s="79"/>
      <c r="D518" s="79"/>
      <c r="E518" s="79"/>
      <c r="F518" s="79"/>
      <c r="G518" s="80"/>
      <c r="H518" s="80"/>
      <c r="I518" s="80"/>
      <c r="J518" s="79"/>
      <c r="K518" s="81"/>
    </row>
    <row r="519" spans="2:11" x14ac:dyDescent="0.25">
      <c r="B519" s="79"/>
      <c r="C519" s="79"/>
      <c r="D519" s="79"/>
      <c r="E519" s="79"/>
      <c r="F519" s="79"/>
      <c r="G519" s="80"/>
      <c r="H519" s="80"/>
      <c r="I519" s="80"/>
      <c r="J519" s="79"/>
      <c r="K519" s="81"/>
    </row>
    <row r="520" spans="2:11" x14ac:dyDescent="0.25">
      <c r="B520" s="79"/>
      <c r="C520" s="79"/>
      <c r="D520" s="79"/>
      <c r="E520" s="79"/>
      <c r="F520" s="79"/>
      <c r="G520" s="80"/>
      <c r="H520" s="80"/>
      <c r="I520" s="80"/>
      <c r="J520" s="79"/>
      <c r="K520" s="81"/>
    </row>
    <row r="521" spans="2:11" x14ac:dyDescent="0.25">
      <c r="B521" s="79"/>
      <c r="C521" s="79"/>
      <c r="D521" s="79"/>
      <c r="E521" s="79"/>
      <c r="F521" s="79"/>
      <c r="G521" s="80"/>
      <c r="H521" s="80"/>
      <c r="I521" s="80"/>
      <c r="J521" s="79"/>
      <c r="K521" s="81"/>
    </row>
    <row r="522" spans="2:11" x14ac:dyDescent="0.25">
      <c r="B522" s="79"/>
      <c r="C522" s="79"/>
      <c r="D522" s="79"/>
      <c r="E522" s="79"/>
      <c r="F522" s="79"/>
      <c r="G522" s="80"/>
      <c r="H522" s="80"/>
      <c r="I522" s="80"/>
      <c r="J522" s="79"/>
      <c r="K522" s="81"/>
    </row>
    <row r="523" spans="2:11" x14ac:dyDescent="0.25">
      <c r="B523" s="79"/>
      <c r="C523" s="79"/>
      <c r="D523" s="79"/>
      <c r="E523" s="79"/>
      <c r="F523" s="79"/>
      <c r="G523" s="80"/>
      <c r="H523" s="80"/>
      <c r="I523" s="80"/>
      <c r="J523" s="79"/>
      <c r="K523" s="81"/>
    </row>
    <row r="524" spans="2:11" x14ac:dyDescent="0.25">
      <c r="B524" s="79"/>
      <c r="C524" s="79"/>
      <c r="D524" s="79"/>
      <c r="E524" s="79"/>
      <c r="F524" s="79"/>
      <c r="G524" s="80"/>
      <c r="H524" s="80"/>
      <c r="I524" s="80"/>
      <c r="J524" s="79"/>
      <c r="K524" s="81"/>
    </row>
    <row r="525" spans="2:11" x14ac:dyDescent="0.25">
      <c r="B525" s="79"/>
      <c r="C525" s="79"/>
      <c r="D525" s="79"/>
      <c r="E525" s="79"/>
      <c r="F525" s="79"/>
      <c r="G525" s="80"/>
      <c r="H525" s="80"/>
      <c r="I525" s="80"/>
      <c r="J525" s="79"/>
      <c r="K525" s="81"/>
    </row>
    <row r="526" spans="2:11" x14ac:dyDescent="0.25">
      <c r="B526" s="79"/>
      <c r="C526" s="79"/>
      <c r="D526" s="79"/>
      <c r="E526" s="79"/>
      <c r="F526" s="79"/>
      <c r="G526" s="80"/>
      <c r="H526" s="80"/>
      <c r="I526" s="80"/>
      <c r="J526" s="79"/>
      <c r="K526" s="81"/>
    </row>
    <row r="527" spans="2:11" x14ac:dyDescent="0.25">
      <c r="B527" s="79"/>
      <c r="C527" s="79"/>
      <c r="D527" s="79"/>
      <c r="E527" s="79"/>
      <c r="F527" s="79"/>
      <c r="G527" s="80"/>
      <c r="H527" s="80"/>
      <c r="I527" s="80"/>
      <c r="J527" s="79"/>
      <c r="K527" s="81"/>
    </row>
    <row r="528" spans="2:11" x14ac:dyDescent="0.25">
      <c r="B528" s="79"/>
      <c r="C528" s="79"/>
      <c r="D528" s="79"/>
      <c r="E528" s="79"/>
      <c r="F528" s="79"/>
      <c r="G528" s="80"/>
      <c r="H528" s="80"/>
      <c r="I528" s="80"/>
      <c r="J528" s="79"/>
      <c r="K528" s="81"/>
    </row>
    <row r="529" spans="2:11" x14ac:dyDescent="0.25">
      <c r="B529" s="79"/>
      <c r="C529" s="79"/>
      <c r="D529" s="79"/>
      <c r="E529" s="79"/>
      <c r="F529" s="79"/>
      <c r="G529" s="80"/>
      <c r="H529" s="80"/>
      <c r="I529" s="80"/>
      <c r="J529" s="79"/>
      <c r="K529" s="81"/>
    </row>
    <row r="530" spans="2:11" x14ac:dyDescent="0.25">
      <c r="B530" s="79"/>
      <c r="C530" s="79"/>
      <c r="D530" s="79"/>
      <c r="E530" s="79"/>
      <c r="F530" s="79"/>
      <c r="G530" s="80"/>
      <c r="H530" s="80"/>
      <c r="I530" s="80"/>
      <c r="J530" s="79"/>
      <c r="K530" s="81"/>
    </row>
    <row r="531" spans="2:11" x14ac:dyDescent="0.25">
      <c r="B531" s="79"/>
      <c r="C531" s="79"/>
      <c r="D531" s="79"/>
      <c r="E531" s="79"/>
      <c r="F531" s="79"/>
      <c r="G531" s="80"/>
      <c r="H531" s="80"/>
      <c r="I531" s="80"/>
      <c r="J531" s="79"/>
      <c r="K531" s="81"/>
    </row>
    <row r="532" spans="2:11" x14ac:dyDescent="0.25">
      <c r="B532" s="79"/>
      <c r="C532" s="79"/>
      <c r="D532" s="79"/>
      <c r="E532" s="79"/>
      <c r="F532" s="79"/>
      <c r="G532" s="80"/>
      <c r="H532" s="80"/>
      <c r="I532" s="80"/>
      <c r="J532" s="79"/>
      <c r="K532" s="81"/>
    </row>
    <row r="533" spans="2:11" x14ac:dyDescent="0.25">
      <c r="B533" s="79"/>
      <c r="C533" s="79"/>
      <c r="D533" s="79"/>
      <c r="E533" s="79"/>
      <c r="F533" s="79"/>
      <c r="G533" s="80"/>
      <c r="H533" s="80"/>
      <c r="I533" s="80"/>
      <c r="J533" s="79"/>
      <c r="K533" s="81"/>
    </row>
    <row r="534" spans="2:11" x14ac:dyDescent="0.25">
      <c r="B534" s="79"/>
      <c r="C534" s="79"/>
      <c r="D534" s="79"/>
      <c r="E534" s="79"/>
      <c r="F534" s="79"/>
      <c r="G534" s="80"/>
      <c r="H534" s="80"/>
      <c r="I534" s="80"/>
      <c r="J534" s="79"/>
      <c r="K534" s="81"/>
    </row>
    <row r="535" spans="2:11" x14ac:dyDescent="0.25">
      <c r="B535" s="79"/>
      <c r="C535" s="79"/>
      <c r="D535" s="79"/>
      <c r="E535" s="79"/>
      <c r="F535" s="79"/>
      <c r="G535" s="80"/>
      <c r="H535" s="80"/>
      <c r="I535" s="80"/>
      <c r="J535" s="79"/>
      <c r="K535" s="81"/>
    </row>
    <row r="536" spans="2:11" x14ac:dyDescent="0.25">
      <c r="B536" s="79"/>
      <c r="C536" s="79"/>
      <c r="D536" s="79"/>
      <c r="E536" s="79"/>
      <c r="F536" s="79"/>
      <c r="G536" s="80"/>
      <c r="H536" s="80"/>
      <c r="I536" s="80"/>
      <c r="J536" s="79"/>
      <c r="K536" s="81"/>
    </row>
    <row r="537" spans="2:11" x14ac:dyDescent="0.25">
      <c r="B537" s="79"/>
      <c r="C537" s="79"/>
      <c r="D537" s="79"/>
      <c r="E537" s="79"/>
      <c r="F537" s="79"/>
      <c r="G537" s="80"/>
      <c r="H537" s="80"/>
      <c r="I537" s="80"/>
      <c r="J537" s="79"/>
      <c r="K537" s="81"/>
    </row>
    <row r="538" spans="2:11" x14ac:dyDescent="0.25">
      <c r="B538" s="79"/>
      <c r="C538" s="79"/>
      <c r="D538" s="79"/>
      <c r="E538" s="79"/>
      <c r="F538" s="79"/>
      <c r="G538" s="80"/>
      <c r="H538" s="80"/>
      <c r="I538" s="80"/>
      <c r="J538" s="79"/>
      <c r="K538" s="81"/>
    </row>
    <row r="539" spans="2:11" x14ac:dyDescent="0.25">
      <c r="B539" s="79"/>
      <c r="C539" s="79"/>
      <c r="D539" s="79"/>
      <c r="E539" s="79"/>
      <c r="F539" s="79"/>
      <c r="G539" s="80"/>
      <c r="H539" s="80"/>
      <c r="I539" s="80"/>
      <c r="J539" s="79"/>
      <c r="K539" s="81"/>
    </row>
    <row r="540" spans="2:11" x14ac:dyDescent="0.25">
      <c r="B540" s="79"/>
      <c r="C540" s="79"/>
      <c r="D540" s="79"/>
      <c r="E540" s="79"/>
      <c r="F540" s="79"/>
      <c r="G540" s="80"/>
      <c r="H540" s="80"/>
      <c r="I540" s="80"/>
      <c r="J540" s="79"/>
      <c r="K540" s="81"/>
    </row>
    <row r="541" spans="2:11" x14ac:dyDescent="0.25">
      <c r="B541" s="79"/>
      <c r="C541" s="79"/>
      <c r="D541" s="79"/>
      <c r="E541" s="79"/>
      <c r="F541" s="79"/>
      <c r="G541" s="80"/>
      <c r="H541" s="80"/>
      <c r="I541" s="80"/>
      <c r="J541" s="79"/>
      <c r="K541" s="81"/>
    </row>
    <row r="542" spans="2:11" x14ac:dyDescent="0.25">
      <c r="B542" s="79"/>
      <c r="C542" s="79"/>
      <c r="D542" s="79"/>
      <c r="E542" s="79"/>
      <c r="F542" s="79"/>
      <c r="G542" s="80"/>
      <c r="H542" s="80"/>
      <c r="I542" s="80"/>
      <c r="J542" s="79"/>
      <c r="K542" s="81"/>
    </row>
    <row r="543" spans="2:11" x14ac:dyDescent="0.25">
      <c r="B543" s="79"/>
      <c r="C543" s="79"/>
      <c r="D543" s="79"/>
      <c r="E543" s="79"/>
      <c r="F543" s="79"/>
      <c r="G543" s="80"/>
      <c r="H543" s="80"/>
      <c r="I543" s="80"/>
      <c r="J543" s="79"/>
      <c r="K543" s="81"/>
    </row>
    <row r="544" spans="2:11" x14ac:dyDescent="0.25">
      <c r="B544" s="79"/>
      <c r="C544" s="79"/>
      <c r="D544" s="79"/>
      <c r="E544" s="79"/>
      <c r="F544" s="79"/>
      <c r="G544" s="80"/>
      <c r="H544" s="80"/>
      <c r="I544" s="80"/>
      <c r="J544" s="79"/>
      <c r="K544" s="81"/>
    </row>
    <row r="545" spans="2:11" x14ac:dyDescent="0.25">
      <c r="B545" s="79"/>
      <c r="C545" s="79"/>
      <c r="D545" s="79"/>
      <c r="E545" s="79"/>
      <c r="F545" s="79"/>
      <c r="G545" s="80"/>
      <c r="H545" s="80"/>
      <c r="I545" s="80"/>
      <c r="J545" s="79"/>
      <c r="K545" s="81"/>
    </row>
    <row r="546" spans="2:11" x14ac:dyDescent="0.25">
      <c r="B546" s="79"/>
      <c r="C546" s="79"/>
      <c r="D546" s="79"/>
      <c r="E546" s="79"/>
      <c r="F546" s="79"/>
      <c r="G546" s="80"/>
      <c r="H546" s="80"/>
      <c r="I546" s="80"/>
      <c r="J546" s="79"/>
      <c r="K546" s="81"/>
    </row>
    <row r="547" spans="2:11" x14ac:dyDescent="0.25">
      <c r="B547" s="79"/>
      <c r="C547" s="79"/>
      <c r="D547" s="79"/>
      <c r="E547" s="79"/>
      <c r="F547" s="79"/>
      <c r="G547" s="80"/>
      <c r="H547" s="80"/>
      <c r="I547" s="80"/>
      <c r="J547" s="79"/>
      <c r="K547" s="81"/>
    </row>
    <row r="548" spans="2:11" x14ac:dyDescent="0.25">
      <c r="B548" s="79"/>
      <c r="C548" s="79"/>
      <c r="D548" s="79"/>
      <c r="E548" s="79"/>
      <c r="F548" s="79"/>
      <c r="G548" s="80"/>
      <c r="H548" s="80"/>
      <c r="I548" s="80"/>
      <c r="J548" s="79"/>
      <c r="K548" s="81"/>
    </row>
    <row r="549" spans="2:11" x14ac:dyDescent="0.25">
      <c r="B549" s="79"/>
      <c r="C549" s="79"/>
      <c r="D549" s="79"/>
      <c r="E549" s="79"/>
      <c r="F549" s="79"/>
      <c r="G549" s="80"/>
      <c r="H549" s="80"/>
      <c r="I549" s="80"/>
      <c r="J549" s="79"/>
      <c r="K549" s="81"/>
    </row>
    <row r="550" spans="2:11" x14ac:dyDescent="0.25">
      <c r="B550" s="79"/>
      <c r="C550" s="79"/>
      <c r="D550" s="79"/>
      <c r="E550" s="79"/>
      <c r="F550" s="79"/>
      <c r="G550" s="80"/>
      <c r="H550" s="80"/>
      <c r="I550" s="80"/>
      <c r="J550" s="79"/>
      <c r="K550" s="81"/>
    </row>
    <row r="551" spans="2:11" x14ac:dyDescent="0.25">
      <c r="B551" s="79"/>
      <c r="C551" s="79"/>
      <c r="D551" s="79"/>
      <c r="E551" s="79"/>
      <c r="F551" s="79"/>
      <c r="G551" s="80"/>
      <c r="H551" s="80"/>
      <c r="I551" s="80"/>
      <c r="J551" s="79"/>
      <c r="K551" s="81"/>
    </row>
    <row r="552" spans="2:11" x14ac:dyDescent="0.25">
      <c r="B552" s="79"/>
      <c r="C552" s="79"/>
      <c r="D552" s="79"/>
      <c r="E552" s="79"/>
      <c r="F552" s="79"/>
      <c r="G552" s="80"/>
      <c r="H552" s="80"/>
      <c r="I552" s="80"/>
      <c r="J552" s="79"/>
      <c r="K552" s="81"/>
    </row>
    <row r="553" spans="2:11" x14ac:dyDescent="0.25">
      <c r="B553" s="79"/>
      <c r="C553" s="79"/>
      <c r="D553" s="79"/>
      <c r="E553" s="79"/>
      <c r="F553" s="79"/>
      <c r="G553" s="80"/>
      <c r="H553" s="80"/>
      <c r="I553" s="80"/>
      <c r="J553" s="79"/>
      <c r="K553" s="81"/>
    </row>
    <row r="554" spans="2:11" x14ac:dyDescent="0.25">
      <c r="B554" s="79"/>
      <c r="C554" s="79"/>
      <c r="D554" s="79"/>
      <c r="E554" s="79"/>
      <c r="F554" s="79"/>
      <c r="G554" s="80"/>
      <c r="H554" s="80"/>
      <c r="I554" s="80"/>
      <c r="J554" s="79"/>
      <c r="K554" s="81"/>
    </row>
    <row r="555" spans="2:11" x14ac:dyDescent="0.25">
      <c r="B555" s="79"/>
      <c r="C555" s="79"/>
      <c r="D555" s="79"/>
      <c r="E555" s="79"/>
      <c r="F555" s="79"/>
      <c r="G555" s="80"/>
      <c r="H555" s="80"/>
      <c r="I555" s="80"/>
      <c r="J555" s="79"/>
      <c r="K555" s="81"/>
    </row>
    <row r="556" spans="2:11" x14ac:dyDescent="0.25">
      <c r="B556" s="79"/>
      <c r="C556" s="79"/>
      <c r="D556" s="79"/>
      <c r="E556" s="79"/>
      <c r="F556" s="79"/>
      <c r="G556" s="80"/>
      <c r="H556" s="80"/>
      <c r="I556" s="80"/>
      <c r="J556" s="79"/>
      <c r="K556" s="81"/>
    </row>
    <row r="557" spans="2:11" x14ac:dyDescent="0.25">
      <c r="B557" s="79"/>
      <c r="C557" s="79"/>
      <c r="D557" s="79"/>
      <c r="E557" s="79"/>
      <c r="F557" s="79"/>
      <c r="G557" s="80"/>
      <c r="H557" s="80"/>
      <c r="I557" s="80"/>
      <c r="J557" s="79"/>
      <c r="K557" s="81"/>
    </row>
    <row r="558" spans="2:11" x14ac:dyDescent="0.25">
      <c r="B558" s="79"/>
      <c r="C558" s="79"/>
      <c r="D558" s="79"/>
      <c r="E558" s="79"/>
      <c r="F558" s="79"/>
      <c r="G558" s="80"/>
      <c r="H558" s="80"/>
      <c r="I558" s="80"/>
      <c r="J558" s="79"/>
      <c r="K558" s="81"/>
    </row>
    <row r="559" spans="2:11" x14ac:dyDescent="0.25">
      <c r="B559" s="79"/>
      <c r="C559" s="79"/>
      <c r="D559" s="79"/>
      <c r="E559" s="79"/>
      <c r="F559" s="79"/>
      <c r="G559" s="80"/>
      <c r="H559" s="80"/>
      <c r="I559" s="80"/>
      <c r="J559" s="79"/>
      <c r="K559" s="81"/>
    </row>
    <row r="560" spans="2:11" x14ac:dyDescent="0.25">
      <c r="B560" s="79"/>
      <c r="C560" s="79"/>
      <c r="D560" s="79"/>
      <c r="E560" s="79"/>
      <c r="F560" s="79"/>
      <c r="G560" s="80"/>
      <c r="H560" s="80"/>
      <c r="I560" s="80"/>
      <c r="J560" s="79"/>
      <c r="K560" s="81"/>
    </row>
    <row r="561" spans="2:11" x14ac:dyDescent="0.25">
      <c r="B561" s="79"/>
      <c r="C561" s="79"/>
      <c r="D561" s="79"/>
      <c r="E561" s="79"/>
      <c r="F561" s="79"/>
      <c r="G561" s="80"/>
      <c r="H561" s="80"/>
      <c r="I561" s="80"/>
      <c r="J561" s="79"/>
      <c r="K561" s="81"/>
    </row>
    <row r="562" spans="2:11" x14ac:dyDescent="0.25">
      <c r="B562" s="79"/>
      <c r="C562" s="79"/>
      <c r="D562" s="79"/>
      <c r="E562" s="79"/>
      <c r="F562" s="79"/>
      <c r="G562" s="80"/>
      <c r="H562" s="80"/>
      <c r="I562" s="80"/>
      <c r="J562" s="79"/>
      <c r="K562" s="81"/>
    </row>
    <row r="563" spans="2:11" x14ac:dyDescent="0.25">
      <c r="B563" s="79"/>
      <c r="C563" s="79"/>
      <c r="D563" s="79"/>
      <c r="E563" s="79"/>
      <c r="F563" s="79"/>
      <c r="G563" s="80"/>
      <c r="H563" s="80"/>
      <c r="I563" s="80"/>
      <c r="J563" s="79"/>
      <c r="K563" s="81"/>
    </row>
    <row r="564" spans="2:11" x14ac:dyDescent="0.25">
      <c r="B564" s="79"/>
      <c r="C564" s="79"/>
      <c r="D564" s="79"/>
      <c r="E564" s="79"/>
      <c r="F564" s="79"/>
      <c r="G564" s="80"/>
      <c r="H564" s="80"/>
      <c r="I564" s="80"/>
      <c r="J564" s="79"/>
      <c r="K564" s="81"/>
    </row>
    <row r="565" spans="2:11" x14ac:dyDescent="0.25">
      <c r="B565" s="79"/>
      <c r="C565" s="79"/>
      <c r="D565" s="79"/>
      <c r="E565" s="79"/>
      <c r="F565" s="79"/>
      <c r="G565" s="80"/>
      <c r="H565" s="80"/>
      <c r="I565" s="80"/>
      <c r="J565" s="79"/>
      <c r="K565" s="81"/>
    </row>
    <row r="566" spans="2:11" x14ac:dyDescent="0.25">
      <c r="B566" s="79"/>
      <c r="C566" s="79"/>
      <c r="D566" s="79"/>
      <c r="E566" s="79"/>
      <c r="F566" s="79"/>
      <c r="G566" s="80"/>
      <c r="H566" s="80"/>
      <c r="I566" s="80"/>
      <c r="J566" s="79"/>
      <c r="K566" s="81"/>
    </row>
    <row r="567" spans="2:11" x14ac:dyDescent="0.25">
      <c r="B567" s="79"/>
      <c r="C567" s="79"/>
      <c r="D567" s="79"/>
      <c r="E567" s="79"/>
      <c r="F567" s="79"/>
      <c r="G567" s="80"/>
      <c r="H567" s="80"/>
      <c r="I567" s="80"/>
      <c r="J567" s="79"/>
      <c r="K567" s="81"/>
    </row>
    <row r="568" spans="2:11" x14ac:dyDescent="0.25">
      <c r="B568" s="79"/>
      <c r="C568" s="79"/>
      <c r="D568" s="79"/>
      <c r="E568" s="79"/>
      <c r="F568" s="79"/>
      <c r="G568" s="80"/>
      <c r="H568" s="80"/>
      <c r="I568" s="80"/>
      <c r="J568" s="79"/>
      <c r="K568" s="81"/>
    </row>
    <row r="569" spans="2:11" x14ac:dyDescent="0.25">
      <c r="B569" s="79"/>
      <c r="C569" s="79"/>
      <c r="D569" s="79"/>
      <c r="E569" s="79"/>
      <c r="F569" s="79"/>
      <c r="G569" s="80"/>
      <c r="H569" s="80"/>
      <c r="I569" s="80"/>
      <c r="J569" s="79"/>
      <c r="K569" s="81"/>
    </row>
    <row r="570" spans="2:11" x14ac:dyDescent="0.25">
      <c r="B570" s="79"/>
      <c r="C570" s="79"/>
      <c r="D570" s="79"/>
      <c r="E570" s="79"/>
      <c r="F570" s="79"/>
      <c r="G570" s="80"/>
      <c r="H570" s="80"/>
      <c r="I570" s="80"/>
      <c r="J570" s="79"/>
      <c r="K570" s="81"/>
    </row>
    <row r="571" spans="2:11" x14ac:dyDescent="0.25">
      <c r="B571" s="79"/>
      <c r="C571" s="79"/>
      <c r="D571" s="79"/>
      <c r="E571" s="79"/>
      <c r="F571" s="79"/>
      <c r="G571" s="80"/>
      <c r="H571" s="80"/>
      <c r="I571" s="80"/>
      <c r="J571" s="79"/>
      <c r="K571" s="81"/>
    </row>
    <row r="572" spans="2:11" x14ac:dyDescent="0.25">
      <c r="B572" s="79"/>
      <c r="C572" s="79"/>
      <c r="D572" s="79"/>
      <c r="E572" s="79"/>
      <c r="F572" s="79"/>
      <c r="G572" s="80"/>
      <c r="H572" s="80"/>
      <c r="I572" s="80"/>
      <c r="J572" s="79"/>
      <c r="K572" s="81"/>
    </row>
    <row r="573" spans="2:11" x14ac:dyDescent="0.25">
      <c r="B573" s="79"/>
      <c r="C573" s="79"/>
      <c r="D573" s="79"/>
      <c r="E573" s="79"/>
      <c r="F573" s="79"/>
      <c r="G573" s="80"/>
      <c r="H573" s="80"/>
      <c r="I573" s="80"/>
      <c r="J573" s="79"/>
      <c r="K573" s="81"/>
    </row>
    <row r="574" spans="2:11" x14ac:dyDescent="0.25">
      <c r="B574" s="79"/>
      <c r="C574" s="79"/>
      <c r="D574" s="79"/>
      <c r="E574" s="79"/>
      <c r="F574" s="79"/>
      <c r="G574" s="80"/>
      <c r="H574" s="80"/>
      <c r="I574" s="80"/>
      <c r="J574" s="79"/>
      <c r="K574" s="81"/>
    </row>
    <row r="575" spans="2:11" x14ac:dyDescent="0.25">
      <c r="B575" s="79"/>
      <c r="C575" s="79"/>
      <c r="D575" s="79"/>
      <c r="E575" s="79"/>
      <c r="F575" s="79"/>
      <c r="G575" s="80"/>
      <c r="H575" s="80"/>
      <c r="I575" s="80"/>
      <c r="J575" s="79"/>
      <c r="K575" s="81"/>
    </row>
    <row r="576" spans="2:11" x14ac:dyDescent="0.25">
      <c r="B576" s="79"/>
      <c r="C576" s="79"/>
      <c r="D576" s="79"/>
      <c r="E576" s="79"/>
      <c r="F576" s="79"/>
      <c r="G576" s="80"/>
      <c r="H576" s="80"/>
      <c r="I576" s="80"/>
      <c r="J576" s="79"/>
      <c r="K576" s="81"/>
    </row>
    <row r="577" spans="2:11" x14ac:dyDescent="0.25">
      <c r="B577" s="79"/>
      <c r="C577" s="79"/>
      <c r="D577" s="79"/>
      <c r="E577" s="79"/>
      <c r="F577" s="79"/>
      <c r="G577" s="80"/>
      <c r="H577" s="80"/>
      <c r="I577" s="80"/>
      <c r="J577" s="79"/>
      <c r="K577" s="81"/>
    </row>
    <row r="578" spans="2:11" x14ac:dyDescent="0.25">
      <c r="B578" s="79"/>
      <c r="C578" s="79"/>
      <c r="D578" s="79"/>
      <c r="E578" s="79"/>
      <c r="F578" s="79"/>
      <c r="G578" s="80"/>
      <c r="H578" s="80"/>
      <c r="I578" s="80"/>
      <c r="J578" s="79"/>
      <c r="K578" s="81"/>
    </row>
    <row r="579" spans="2:11" x14ac:dyDescent="0.25">
      <c r="B579" s="79"/>
      <c r="C579" s="79"/>
      <c r="D579" s="79"/>
      <c r="E579" s="79"/>
      <c r="F579" s="79"/>
      <c r="G579" s="80"/>
      <c r="H579" s="80"/>
      <c r="I579" s="80"/>
      <c r="J579" s="79"/>
      <c r="K579" s="81"/>
    </row>
    <row r="580" spans="2:11" x14ac:dyDescent="0.25">
      <c r="B580" s="79"/>
      <c r="C580" s="79"/>
      <c r="D580" s="79"/>
      <c r="E580" s="79"/>
      <c r="F580" s="79"/>
      <c r="G580" s="80"/>
      <c r="H580" s="80"/>
      <c r="I580" s="80"/>
      <c r="J580" s="79"/>
      <c r="K580" s="81"/>
    </row>
    <row r="581" spans="2:11" x14ac:dyDescent="0.25">
      <c r="B581" s="79"/>
      <c r="C581" s="79"/>
      <c r="D581" s="79"/>
      <c r="E581" s="79"/>
      <c r="F581" s="79"/>
      <c r="G581" s="80"/>
      <c r="H581" s="80"/>
      <c r="I581" s="80"/>
      <c r="J581" s="79"/>
      <c r="K581" s="81"/>
    </row>
    <row r="582" spans="2:11" x14ac:dyDescent="0.25">
      <c r="B582" s="79"/>
      <c r="C582" s="79"/>
      <c r="D582" s="79"/>
      <c r="E582" s="79"/>
      <c r="F582" s="79"/>
      <c r="G582" s="80"/>
      <c r="H582" s="80"/>
      <c r="I582" s="80"/>
      <c r="J582" s="79"/>
      <c r="K582" s="81"/>
    </row>
    <row r="583" spans="2:11" x14ac:dyDescent="0.25">
      <c r="B583" s="79"/>
      <c r="C583" s="79"/>
      <c r="D583" s="79"/>
      <c r="E583" s="79"/>
      <c r="F583" s="79"/>
      <c r="G583" s="80"/>
      <c r="H583" s="80"/>
      <c r="I583" s="80"/>
      <c r="J583" s="79"/>
      <c r="K583" s="81"/>
    </row>
    <row r="584" spans="2:11" x14ac:dyDescent="0.25">
      <c r="B584" s="79"/>
      <c r="C584" s="79"/>
      <c r="D584" s="79"/>
      <c r="E584" s="79"/>
      <c r="F584" s="79"/>
      <c r="G584" s="80"/>
      <c r="H584" s="80"/>
      <c r="I584" s="80"/>
      <c r="J584" s="79"/>
      <c r="K584" s="81"/>
    </row>
    <row r="585" spans="2:11" x14ac:dyDescent="0.25">
      <c r="B585" s="79"/>
      <c r="C585" s="79"/>
      <c r="D585" s="79"/>
      <c r="E585" s="79"/>
      <c r="F585" s="79"/>
      <c r="G585" s="80"/>
      <c r="H585" s="80"/>
      <c r="I585" s="80"/>
      <c r="J585" s="79"/>
      <c r="K585" s="81"/>
    </row>
    <row r="586" spans="2:11" x14ac:dyDescent="0.25">
      <c r="B586" s="79"/>
      <c r="C586" s="79"/>
      <c r="D586" s="79"/>
      <c r="E586" s="79"/>
      <c r="F586" s="79"/>
      <c r="G586" s="80"/>
      <c r="H586" s="80"/>
      <c r="I586" s="80"/>
      <c r="J586" s="79"/>
      <c r="K586" s="81"/>
    </row>
    <row r="587" spans="2:11" x14ac:dyDescent="0.25">
      <c r="B587" s="79"/>
      <c r="C587" s="79"/>
      <c r="D587" s="79"/>
      <c r="E587" s="79"/>
      <c r="F587" s="79"/>
      <c r="G587" s="80"/>
      <c r="H587" s="80"/>
      <c r="I587" s="80"/>
      <c r="J587" s="79"/>
      <c r="K587" s="81"/>
    </row>
    <row r="588" spans="2:11" x14ac:dyDescent="0.25">
      <c r="B588" s="79"/>
      <c r="C588" s="79"/>
      <c r="D588" s="79"/>
      <c r="E588" s="79"/>
      <c r="F588" s="79"/>
      <c r="G588" s="80"/>
      <c r="H588" s="80"/>
      <c r="I588" s="80"/>
      <c r="J588" s="79"/>
      <c r="K588" s="81"/>
    </row>
    <row r="589" spans="2:11" x14ac:dyDescent="0.25">
      <c r="B589" s="79"/>
      <c r="C589" s="79"/>
      <c r="D589" s="79"/>
      <c r="E589" s="79"/>
      <c r="F589" s="79"/>
      <c r="G589" s="80"/>
      <c r="H589" s="80"/>
      <c r="I589" s="80"/>
      <c r="J589" s="79"/>
      <c r="K589" s="81"/>
    </row>
    <row r="590" spans="2:11" x14ac:dyDescent="0.25">
      <c r="B590" s="79"/>
      <c r="C590" s="79"/>
      <c r="D590" s="79"/>
      <c r="E590" s="79"/>
      <c r="F590" s="79"/>
      <c r="G590" s="80"/>
      <c r="H590" s="80"/>
      <c r="I590" s="80"/>
      <c r="J590" s="79"/>
      <c r="K590" s="81"/>
    </row>
    <row r="591" spans="2:11" x14ac:dyDescent="0.25">
      <c r="B591" s="79"/>
      <c r="C591" s="79"/>
      <c r="D591" s="79"/>
      <c r="E591" s="79"/>
      <c r="F591" s="79"/>
      <c r="G591" s="80"/>
      <c r="H591" s="80"/>
      <c r="I591" s="80"/>
      <c r="J591" s="79"/>
      <c r="K591" s="81"/>
    </row>
    <row r="592" spans="2:11" x14ac:dyDescent="0.25">
      <c r="B592" s="79"/>
      <c r="C592" s="79"/>
      <c r="D592" s="79"/>
      <c r="E592" s="79"/>
      <c r="F592" s="79"/>
      <c r="G592" s="80"/>
      <c r="H592" s="80"/>
      <c r="I592" s="80"/>
      <c r="J592" s="79"/>
      <c r="K592" s="81"/>
    </row>
    <row r="593" spans="2:11" x14ac:dyDescent="0.25">
      <c r="B593" s="79"/>
      <c r="C593" s="79"/>
      <c r="D593" s="79"/>
      <c r="E593" s="79"/>
      <c r="F593" s="79"/>
      <c r="G593" s="80"/>
      <c r="H593" s="80"/>
      <c r="I593" s="80"/>
      <c r="J593" s="79"/>
      <c r="K593" s="81"/>
    </row>
    <row r="594" spans="2:11" x14ac:dyDescent="0.25">
      <c r="B594" s="79"/>
      <c r="C594" s="79"/>
      <c r="D594" s="79"/>
      <c r="E594" s="79"/>
      <c r="F594" s="79"/>
      <c r="G594" s="80"/>
      <c r="H594" s="80"/>
      <c r="I594" s="80"/>
      <c r="J594" s="79"/>
      <c r="K594" s="81"/>
    </row>
    <row r="595" spans="2:11" x14ac:dyDescent="0.25">
      <c r="B595" s="79"/>
      <c r="C595" s="79"/>
      <c r="D595" s="79"/>
      <c r="E595" s="79"/>
      <c r="F595" s="79"/>
      <c r="G595" s="80"/>
      <c r="H595" s="80"/>
      <c r="I595" s="80"/>
      <c r="J595" s="79"/>
      <c r="K595" s="81"/>
    </row>
    <row r="596" spans="2:11" x14ac:dyDescent="0.25">
      <c r="B596" s="79"/>
      <c r="C596" s="79"/>
      <c r="D596" s="79"/>
      <c r="E596" s="79"/>
      <c r="F596" s="79"/>
      <c r="G596" s="80"/>
      <c r="H596" s="80"/>
      <c r="I596" s="80"/>
      <c r="J596" s="79"/>
      <c r="K596" s="81"/>
    </row>
    <row r="597" spans="2:11" x14ac:dyDescent="0.25">
      <c r="B597" s="79"/>
      <c r="C597" s="79"/>
      <c r="D597" s="79"/>
      <c r="E597" s="79"/>
      <c r="F597" s="79"/>
      <c r="G597" s="80"/>
      <c r="H597" s="80"/>
      <c r="I597" s="80"/>
      <c r="J597" s="79"/>
      <c r="K597" s="81"/>
    </row>
    <row r="598" spans="2:11" x14ac:dyDescent="0.25">
      <c r="B598" s="79"/>
      <c r="C598" s="79"/>
      <c r="D598" s="79"/>
      <c r="E598" s="79"/>
      <c r="F598" s="79"/>
      <c r="G598" s="80"/>
      <c r="H598" s="80"/>
      <c r="I598" s="80"/>
      <c r="J598" s="79"/>
      <c r="K598" s="81"/>
    </row>
    <row r="599" spans="2:11" x14ac:dyDescent="0.25">
      <c r="B599" s="79"/>
      <c r="C599" s="79"/>
      <c r="D599" s="79"/>
      <c r="E599" s="79"/>
      <c r="F599" s="79"/>
      <c r="G599" s="80"/>
      <c r="H599" s="80"/>
      <c r="I599" s="80"/>
      <c r="J599" s="79"/>
      <c r="K599" s="81"/>
    </row>
    <row r="600" spans="2:11" x14ac:dyDescent="0.25">
      <c r="B600" s="79"/>
      <c r="C600" s="79"/>
      <c r="D600" s="79"/>
      <c r="E600" s="79"/>
      <c r="F600" s="79"/>
      <c r="G600" s="80"/>
      <c r="H600" s="80"/>
      <c r="I600" s="80"/>
      <c r="J600" s="79"/>
      <c r="K600" s="81"/>
    </row>
    <row r="601" spans="2:11" x14ac:dyDescent="0.25">
      <c r="B601" s="79"/>
      <c r="C601" s="79"/>
      <c r="D601" s="79"/>
      <c r="E601" s="79"/>
      <c r="F601" s="79"/>
      <c r="G601" s="80"/>
      <c r="H601" s="80"/>
      <c r="I601" s="80"/>
      <c r="J601" s="79"/>
      <c r="K601" s="81"/>
    </row>
    <row r="602" spans="2:11" x14ac:dyDescent="0.25">
      <c r="B602" s="79"/>
      <c r="C602" s="79"/>
      <c r="D602" s="79"/>
      <c r="E602" s="79"/>
      <c r="F602" s="79"/>
      <c r="G602" s="80"/>
      <c r="H602" s="80"/>
      <c r="I602" s="80"/>
      <c r="J602" s="79"/>
      <c r="K602" s="81"/>
    </row>
    <row r="603" spans="2:11" x14ac:dyDescent="0.25">
      <c r="B603" s="79"/>
      <c r="C603" s="79"/>
      <c r="D603" s="79"/>
      <c r="E603" s="79"/>
      <c r="F603" s="79"/>
      <c r="G603" s="80"/>
      <c r="H603" s="80"/>
      <c r="I603" s="80"/>
      <c r="J603" s="79"/>
      <c r="K603" s="81"/>
    </row>
    <row r="604" spans="2:11" x14ac:dyDescent="0.25">
      <c r="B604" s="79"/>
      <c r="C604" s="79"/>
      <c r="D604" s="79"/>
      <c r="E604" s="79"/>
      <c r="F604" s="79"/>
      <c r="G604" s="80"/>
      <c r="H604" s="80"/>
      <c r="I604" s="80"/>
      <c r="J604" s="79"/>
      <c r="K604" s="81"/>
    </row>
    <row r="605" spans="2:11" x14ac:dyDescent="0.25">
      <c r="B605" s="79"/>
      <c r="C605" s="79"/>
      <c r="D605" s="79"/>
      <c r="E605" s="79"/>
      <c r="F605" s="79"/>
      <c r="G605" s="80"/>
      <c r="H605" s="80"/>
      <c r="I605" s="80"/>
      <c r="J605" s="79"/>
      <c r="K605" s="81"/>
    </row>
    <row r="606" spans="2:11" x14ac:dyDescent="0.25">
      <c r="B606" s="79"/>
      <c r="C606" s="79"/>
      <c r="D606" s="79"/>
      <c r="E606" s="79"/>
      <c r="F606" s="79"/>
      <c r="G606" s="80"/>
      <c r="H606" s="80"/>
      <c r="I606" s="80"/>
      <c r="J606" s="79"/>
      <c r="K606" s="81"/>
    </row>
    <row r="607" spans="2:11" x14ac:dyDescent="0.25">
      <c r="B607" s="79"/>
      <c r="C607" s="79"/>
      <c r="D607" s="79"/>
      <c r="E607" s="79"/>
      <c r="F607" s="79"/>
      <c r="G607" s="80"/>
      <c r="H607" s="80"/>
      <c r="I607" s="80"/>
      <c r="J607" s="79"/>
      <c r="K607" s="81"/>
    </row>
    <row r="608" spans="2:11" x14ac:dyDescent="0.25">
      <c r="B608" s="79"/>
      <c r="C608" s="79"/>
      <c r="D608" s="79"/>
      <c r="E608" s="79"/>
      <c r="F608" s="79"/>
      <c r="G608" s="80"/>
      <c r="H608" s="80"/>
      <c r="I608" s="80"/>
      <c r="J608" s="79"/>
      <c r="K608" s="81"/>
    </row>
    <row r="609" spans="2:11" x14ac:dyDescent="0.25">
      <c r="B609" s="79"/>
      <c r="C609" s="79"/>
      <c r="D609" s="79"/>
      <c r="E609" s="79"/>
      <c r="F609" s="79"/>
      <c r="G609" s="80"/>
      <c r="H609" s="80"/>
      <c r="I609" s="80"/>
      <c r="J609" s="79"/>
      <c r="K609" s="81"/>
    </row>
    <row r="610" spans="2:11" x14ac:dyDescent="0.25">
      <c r="B610" s="79"/>
      <c r="C610" s="79"/>
      <c r="D610" s="79"/>
      <c r="E610" s="79"/>
      <c r="F610" s="79"/>
      <c r="G610" s="80"/>
      <c r="H610" s="80"/>
      <c r="I610" s="80"/>
      <c r="J610" s="79"/>
      <c r="K610" s="81"/>
    </row>
    <row r="611" spans="2:11" x14ac:dyDescent="0.25">
      <c r="B611" s="79"/>
      <c r="C611" s="79"/>
      <c r="D611" s="79"/>
      <c r="E611" s="79"/>
      <c r="F611" s="79"/>
      <c r="G611" s="80"/>
      <c r="H611" s="80"/>
      <c r="I611" s="80"/>
      <c r="J611" s="79"/>
      <c r="K611" s="81"/>
    </row>
    <row r="612" spans="2:11" x14ac:dyDescent="0.25">
      <c r="B612" s="79"/>
      <c r="C612" s="79"/>
      <c r="D612" s="79"/>
      <c r="E612" s="79"/>
      <c r="F612" s="79"/>
      <c r="G612" s="80"/>
      <c r="H612" s="80"/>
      <c r="I612" s="80"/>
      <c r="J612" s="79"/>
      <c r="K612" s="81"/>
    </row>
    <row r="613" spans="2:11" x14ac:dyDescent="0.25">
      <c r="B613" s="79"/>
      <c r="C613" s="79"/>
      <c r="D613" s="79"/>
      <c r="E613" s="79"/>
      <c r="F613" s="79"/>
      <c r="G613" s="80"/>
      <c r="H613" s="80"/>
      <c r="I613" s="80"/>
      <c r="J613" s="79"/>
      <c r="K613" s="81"/>
    </row>
    <row r="614" spans="2:11" x14ac:dyDescent="0.25">
      <c r="B614" s="79"/>
      <c r="C614" s="79"/>
      <c r="D614" s="79"/>
      <c r="E614" s="79"/>
      <c r="F614" s="79"/>
      <c r="G614" s="80"/>
      <c r="H614" s="80"/>
      <c r="I614" s="80"/>
      <c r="J614" s="79"/>
      <c r="K614" s="81"/>
    </row>
    <row r="615" spans="2:11" x14ac:dyDescent="0.25">
      <c r="B615" s="79"/>
      <c r="C615" s="79"/>
      <c r="D615" s="79"/>
      <c r="E615" s="79"/>
      <c r="F615" s="79"/>
      <c r="G615" s="80"/>
      <c r="H615" s="80"/>
      <c r="I615" s="80"/>
      <c r="J615" s="79"/>
      <c r="K615" s="81"/>
    </row>
    <row r="616" spans="2:11" x14ac:dyDescent="0.25">
      <c r="B616" s="79"/>
      <c r="C616" s="79"/>
      <c r="D616" s="79"/>
      <c r="E616" s="79"/>
      <c r="F616" s="79"/>
      <c r="G616" s="80"/>
      <c r="H616" s="80"/>
      <c r="I616" s="80"/>
      <c r="J616" s="79"/>
      <c r="K616" s="81"/>
    </row>
    <row r="617" spans="2:11" x14ac:dyDescent="0.25">
      <c r="B617" s="79"/>
      <c r="C617" s="79"/>
      <c r="D617" s="79"/>
      <c r="E617" s="79"/>
      <c r="F617" s="79"/>
      <c r="G617" s="80"/>
      <c r="H617" s="80"/>
      <c r="I617" s="80"/>
      <c r="J617" s="79"/>
      <c r="K617" s="81"/>
    </row>
    <row r="618" spans="2:11" x14ac:dyDescent="0.25">
      <c r="B618" s="79"/>
      <c r="C618" s="79"/>
      <c r="D618" s="79"/>
      <c r="E618" s="79"/>
      <c r="F618" s="79"/>
      <c r="G618" s="80"/>
      <c r="H618" s="80"/>
      <c r="I618" s="80"/>
      <c r="J618" s="79"/>
      <c r="K618" s="81"/>
    </row>
    <row r="619" spans="2:11" x14ac:dyDescent="0.25">
      <c r="B619" s="79"/>
      <c r="C619" s="79"/>
      <c r="D619" s="79"/>
      <c r="E619" s="79"/>
      <c r="F619" s="79"/>
      <c r="G619" s="80"/>
      <c r="H619" s="80"/>
      <c r="I619" s="80"/>
      <c r="J619" s="79"/>
      <c r="K619" s="81"/>
    </row>
    <row r="620" spans="2:11" x14ac:dyDescent="0.25">
      <c r="B620" s="79"/>
      <c r="C620" s="79"/>
      <c r="D620" s="79"/>
      <c r="E620" s="79"/>
      <c r="F620" s="79"/>
      <c r="G620" s="80"/>
      <c r="H620" s="80"/>
      <c r="I620" s="80"/>
      <c r="J620" s="79"/>
      <c r="K620" s="81"/>
    </row>
    <row r="621" spans="2:11" x14ac:dyDescent="0.25">
      <c r="B621" s="79"/>
      <c r="C621" s="79"/>
      <c r="D621" s="79"/>
      <c r="E621" s="79"/>
      <c r="F621" s="79"/>
      <c r="G621" s="80"/>
      <c r="H621" s="80"/>
      <c r="I621" s="80"/>
      <c r="J621" s="79"/>
      <c r="K621" s="81"/>
    </row>
    <row r="622" spans="2:11" x14ac:dyDescent="0.25">
      <c r="B622" s="79"/>
      <c r="C622" s="79"/>
      <c r="D622" s="79"/>
      <c r="E622" s="79"/>
      <c r="F622" s="79"/>
      <c r="G622" s="80"/>
      <c r="H622" s="80"/>
      <c r="I622" s="80"/>
      <c r="J622" s="79"/>
      <c r="K622" s="81"/>
    </row>
    <row r="623" spans="2:11" x14ac:dyDescent="0.25">
      <c r="B623" s="79"/>
      <c r="C623" s="79"/>
      <c r="D623" s="79"/>
      <c r="E623" s="79"/>
      <c r="F623" s="79"/>
      <c r="G623" s="80"/>
      <c r="H623" s="80"/>
      <c r="I623" s="80"/>
      <c r="J623" s="79"/>
      <c r="K623" s="81"/>
    </row>
    <row r="624" spans="2:11" x14ac:dyDescent="0.25">
      <c r="B624" s="79"/>
      <c r="C624" s="79"/>
      <c r="D624" s="79"/>
      <c r="E624" s="79"/>
      <c r="F624" s="79"/>
      <c r="G624" s="80"/>
      <c r="H624" s="80"/>
      <c r="I624" s="80"/>
      <c r="J624" s="79"/>
      <c r="K624" s="81"/>
    </row>
    <row r="625" spans="2:11" x14ac:dyDescent="0.25">
      <c r="B625" s="79"/>
      <c r="C625" s="79"/>
      <c r="D625" s="79"/>
      <c r="E625" s="79"/>
      <c r="F625" s="79"/>
      <c r="G625" s="80"/>
      <c r="H625" s="80"/>
      <c r="I625" s="80"/>
      <c r="J625" s="79"/>
      <c r="K625" s="81"/>
    </row>
    <row r="626" spans="2:11" x14ac:dyDescent="0.25">
      <c r="B626" s="79"/>
      <c r="C626" s="79"/>
      <c r="D626" s="79"/>
      <c r="E626" s="79"/>
      <c r="F626" s="79"/>
      <c r="G626" s="80"/>
      <c r="H626" s="80"/>
      <c r="I626" s="80"/>
      <c r="J626" s="79"/>
      <c r="K626" s="81"/>
    </row>
    <row r="627" spans="2:11" x14ac:dyDescent="0.25">
      <c r="B627" s="79"/>
      <c r="C627" s="79"/>
      <c r="D627" s="79"/>
      <c r="E627" s="79"/>
      <c r="F627" s="79"/>
      <c r="G627" s="80"/>
      <c r="H627" s="80"/>
      <c r="I627" s="80"/>
      <c r="J627" s="79"/>
      <c r="K627" s="81"/>
    </row>
    <row r="628" spans="2:11" x14ac:dyDescent="0.25">
      <c r="B628" s="79"/>
      <c r="C628" s="79"/>
      <c r="D628" s="79"/>
      <c r="E628" s="79"/>
      <c r="F628" s="79"/>
      <c r="G628" s="80"/>
      <c r="H628" s="80"/>
      <c r="I628" s="80"/>
      <c r="J628" s="79"/>
      <c r="K628" s="81"/>
    </row>
    <row r="629" spans="2:11" x14ac:dyDescent="0.25">
      <c r="B629" s="79"/>
      <c r="C629" s="79"/>
      <c r="D629" s="79"/>
      <c r="E629" s="79"/>
      <c r="F629" s="79"/>
      <c r="G629" s="80"/>
      <c r="H629" s="80"/>
      <c r="I629" s="80"/>
      <c r="J629" s="79"/>
      <c r="K629" s="81"/>
    </row>
    <row r="630" spans="2:11" x14ac:dyDescent="0.25">
      <c r="B630" s="79"/>
      <c r="C630" s="79"/>
      <c r="D630" s="79"/>
      <c r="E630" s="79"/>
      <c r="F630" s="79"/>
      <c r="G630" s="80"/>
      <c r="H630" s="80"/>
      <c r="I630" s="80"/>
      <c r="J630" s="79"/>
      <c r="K630" s="81"/>
    </row>
    <row r="631" spans="2:11" x14ac:dyDescent="0.25">
      <c r="B631" s="79"/>
      <c r="C631" s="79"/>
      <c r="D631" s="79"/>
      <c r="E631" s="79"/>
      <c r="F631" s="79"/>
      <c r="G631" s="80"/>
      <c r="H631" s="80"/>
      <c r="I631" s="80"/>
      <c r="J631" s="79"/>
      <c r="K631" s="81"/>
    </row>
    <row r="632" spans="2:11" x14ac:dyDescent="0.25">
      <c r="B632" s="79"/>
      <c r="C632" s="79"/>
      <c r="D632" s="79"/>
      <c r="E632" s="79"/>
      <c r="F632" s="79"/>
      <c r="G632" s="80"/>
      <c r="H632" s="80"/>
      <c r="I632" s="80"/>
      <c r="J632" s="79"/>
      <c r="K632" s="81"/>
    </row>
    <row r="633" spans="2:11" x14ac:dyDescent="0.25">
      <c r="B633" s="79"/>
      <c r="C633" s="79"/>
      <c r="D633" s="79"/>
      <c r="E633" s="79"/>
      <c r="F633" s="79"/>
      <c r="G633" s="80"/>
      <c r="H633" s="80"/>
      <c r="I633" s="80"/>
      <c r="J633" s="79"/>
      <c r="K633" s="81"/>
    </row>
    <row r="634" spans="2:11" x14ac:dyDescent="0.25">
      <c r="B634" s="79"/>
      <c r="C634" s="79"/>
      <c r="D634" s="79"/>
      <c r="E634" s="79"/>
      <c r="F634" s="79"/>
      <c r="G634" s="80"/>
      <c r="H634" s="80"/>
      <c r="I634" s="80"/>
      <c r="J634" s="79"/>
      <c r="K634" s="81"/>
    </row>
    <row r="635" spans="2:11" x14ac:dyDescent="0.25">
      <c r="B635" s="79"/>
      <c r="C635" s="79"/>
      <c r="D635" s="79"/>
      <c r="E635" s="79"/>
      <c r="F635" s="79"/>
      <c r="G635" s="80"/>
      <c r="H635" s="80"/>
      <c r="I635" s="80"/>
      <c r="J635" s="79"/>
      <c r="K635" s="81"/>
    </row>
    <row r="636" spans="2:11" x14ac:dyDescent="0.25">
      <c r="B636" s="79"/>
      <c r="C636" s="79"/>
      <c r="D636" s="79"/>
      <c r="E636" s="79"/>
      <c r="F636" s="79"/>
      <c r="G636" s="80"/>
      <c r="H636" s="80"/>
      <c r="I636" s="80"/>
      <c r="J636" s="79"/>
      <c r="K636" s="81"/>
    </row>
    <row r="637" spans="2:11" x14ac:dyDescent="0.25">
      <c r="B637" s="79"/>
      <c r="C637" s="79"/>
      <c r="D637" s="79"/>
      <c r="E637" s="79"/>
      <c r="F637" s="79"/>
      <c r="G637" s="80"/>
      <c r="H637" s="80"/>
      <c r="I637" s="80"/>
      <c r="J637" s="79"/>
      <c r="K637" s="81"/>
    </row>
    <row r="638" spans="2:11" x14ac:dyDescent="0.25">
      <c r="B638" s="79"/>
      <c r="C638" s="79"/>
      <c r="D638" s="79"/>
      <c r="E638" s="79"/>
      <c r="F638" s="79"/>
      <c r="G638" s="80"/>
      <c r="H638" s="80"/>
      <c r="I638" s="80"/>
      <c r="J638" s="79"/>
      <c r="K638" s="81"/>
    </row>
    <row r="639" spans="2:11" x14ac:dyDescent="0.25">
      <c r="B639" s="79"/>
      <c r="C639" s="79"/>
      <c r="D639" s="79"/>
      <c r="E639" s="79"/>
      <c r="F639" s="79"/>
      <c r="G639" s="80"/>
      <c r="H639" s="80"/>
      <c r="I639" s="80"/>
      <c r="J639" s="79"/>
      <c r="K639" s="81"/>
    </row>
    <row r="640" spans="2:11" x14ac:dyDescent="0.25">
      <c r="B640" s="79"/>
      <c r="C640" s="79"/>
      <c r="D640" s="79"/>
      <c r="E640" s="79"/>
      <c r="F640" s="79"/>
      <c r="G640" s="80"/>
      <c r="H640" s="80"/>
      <c r="I640" s="80"/>
      <c r="J640" s="79"/>
      <c r="K640" s="81"/>
    </row>
    <row r="641" spans="2:11" x14ac:dyDescent="0.25">
      <c r="B641" s="79"/>
      <c r="C641" s="79"/>
      <c r="D641" s="79"/>
      <c r="E641" s="79"/>
      <c r="F641" s="79"/>
      <c r="G641" s="80"/>
      <c r="H641" s="80"/>
      <c r="I641" s="80"/>
      <c r="J641" s="79"/>
      <c r="K641" s="81"/>
    </row>
    <row r="642" spans="2:11" x14ac:dyDescent="0.25">
      <c r="B642" s="79"/>
      <c r="C642" s="79"/>
      <c r="D642" s="79"/>
      <c r="E642" s="79"/>
      <c r="F642" s="79"/>
      <c r="G642" s="80"/>
      <c r="H642" s="80"/>
      <c r="I642" s="80"/>
      <c r="J642" s="79"/>
      <c r="K642" s="81"/>
    </row>
    <row r="643" spans="2:11" x14ac:dyDescent="0.25">
      <c r="B643" s="79"/>
      <c r="C643" s="79"/>
      <c r="D643" s="79"/>
      <c r="E643" s="79"/>
      <c r="F643" s="79"/>
      <c r="G643" s="80"/>
      <c r="H643" s="80"/>
      <c r="I643" s="80"/>
      <c r="J643" s="79"/>
      <c r="K643" s="81"/>
    </row>
    <row r="644" spans="2:11" x14ac:dyDescent="0.25">
      <c r="B644" s="79"/>
      <c r="C644" s="79"/>
      <c r="D644" s="79"/>
      <c r="E644" s="79"/>
      <c r="F644" s="79"/>
      <c r="G644" s="80"/>
      <c r="H644" s="80"/>
      <c r="I644" s="80"/>
      <c r="J644" s="79"/>
      <c r="K644" s="81"/>
    </row>
    <row r="645" spans="2:11" x14ac:dyDescent="0.25">
      <c r="B645" s="79"/>
      <c r="C645" s="79"/>
      <c r="D645" s="79"/>
      <c r="E645" s="79"/>
      <c r="F645" s="79"/>
      <c r="G645" s="80"/>
      <c r="H645" s="80"/>
      <c r="I645" s="80"/>
      <c r="J645" s="79"/>
      <c r="K645" s="81"/>
    </row>
    <row r="646" spans="2:11" x14ac:dyDescent="0.25">
      <c r="B646" s="79"/>
      <c r="C646" s="79"/>
      <c r="D646" s="79"/>
      <c r="E646" s="79"/>
      <c r="F646" s="79"/>
      <c r="G646" s="80"/>
      <c r="H646" s="80"/>
      <c r="I646" s="80"/>
      <c r="J646" s="79"/>
      <c r="K646" s="81"/>
    </row>
    <row r="647" spans="2:11" x14ac:dyDescent="0.25">
      <c r="B647" s="79"/>
      <c r="C647" s="79"/>
      <c r="D647" s="79"/>
      <c r="E647" s="79"/>
      <c r="F647" s="79"/>
      <c r="G647" s="80"/>
      <c r="H647" s="80"/>
      <c r="I647" s="80"/>
      <c r="J647" s="79"/>
      <c r="K647" s="81"/>
    </row>
    <row r="648" spans="2:11" x14ac:dyDescent="0.25">
      <c r="B648" s="79"/>
      <c r="C648" s="79"/>
      <c r="D648" s="79"/>
      <c r="E648" s="79"/>
      <c r="F648" s="79"/>
      <c r="G648" s="80"/>
      <c r="H648" s="80"/>
      <c r="I648" s="80"/>
      <c r="J648" s="79"/>
      <c r="K648" s="81"/>
    </row>
    <row r="649" spans="2:11" x14ac:dyDescent="0.25">
      <c r="B649" s="79"/>
      <c r="C649" s="79"/>
      <c r="D649" s="79"/>
      <c r="E649" s="79"/>
      <c r="F649" s="79"/>
      <c r="G649" s="80"/>
      <c r="H649" s="80"/>
      <c r="I649" s="80"/>
      <c r="J649" s="79"/>
      <c r="K649" s="81"/>
    </row>
    <row r="650" spans="2:11" x14ac:dyDescent="0.25">
      <c r="B650" s="79"/>
      <c r="C650" s="79"/>
      <c r="D650" s="79"/>
      <c r="E650" s="79"/>
      <c r="F650" s="79"/>
      <c r="G650" s="80"/>
      <c r="H650" s="80"/>
      <c r="I650" s="80"/>
      <c r="J650" s="79"/>
      <c r="K650" s="81"/>
    </row>
    <row r="651" spans="2:11" x14ac:dyDescent="0.25">
      <c r="B651" s="79"/>
      <c r="C651" s="79"/>
      <c r="D651" s="79"/>
      <c r="E651" s="79"/>
      <c r="F651" s="79"/>
      <c r="G651" s="80"/>
      <c r="H651" s="80"/>
      <c r="I651" s="80"/>
      <c r="J651" s="79"/>
      <c r="K651" s="81"/>
    </row>
    <row r="652" spans="2:11" x14ac:dyDescent="0.25">
      <c r="B652" s="79"/>
      <c r="C652" s="79"/>
      <c r="D652" s="79"/>
      <c r="E652" s="79"/>
      <c r="F652" s="79"/>
      <c r="G652" s="80"/>
      <c r="H652" s="80"/>
      <c r="I652" s="80"/>
      <c r="J652" s="79"/>
      <c r="K652" s="81"/>
    </row>
    <row r="653" spans="2:11" x14ac:dyDescent="0.25">
      <c r="B653" s="79"/>
      <c r="C653" s="79"/>
      <c r="D653" s="79"/>
      <c r="E653" s="79"/>
      <c r="F653" s="79"/>
      <c r="G653" s="80"/>
      <c r="H653" s="80"/>
      <c r="I653" s="80"/>
      <c r="J653" s="79"/>
      <c r="K653" s="81"/>
    </row>
    <row r="654" spans="2:11" x14ac:dyDescent="0.25">
      <c r="B654" s="79"/>
      <c r="C654" s="79"/>
      <c r="D654" s="79"/>
      <c r="E654" s="79"/>
      <c r="F654" s="79"/>
      <c r="G654" s="80"/>
      <c r="H654" s="80"/>
      <c r="I654" s="80"/>
      <c r="J654" s="79"/>
      <c r="K654" s="81"/>
    </row>
    <row r="655" spans="2:11" x14ac:dyDescent="0.25">
      <c r="B655" s="79"/>
      <c r="C655" s="79"/>
      <c r="D655" s="79"/>
      <c r="E655" s="79"/>
      <c r="F655" s="79"/>
      <c r="G655" s="80"/>
      <c r="H655" s="80"/>
      <c r="I655" s="80"/>
      <c r="J655" s="79"/>
      <c r="K655" s="81"/>
    </row>
    <row r="656" spans="2:11" x14ac:dyDescent="0.25">
      <c r="B656" s="79"/>
      <c r="C656" s="79"/>
      <c r="D656" s="79"/>
      <c r="E656" s="79"/>
      <c r="F656" s="79"/>
      <c r="G656" s="80"/>
      <c r="H656" s="80"/>
      <c r="I656" s="80"/>
      <c r="J656" s="79"/>
      <c r="K656" s="81"/>
    </row>
    <row r="657" spans="2:11" x14ac:dyDescent="0.25">
      <c r="B657" s="79"/>
      <c r="C657" s="79"/>
      <c r="D657" s="79"/>
      <c r="E657" s="79"/>
      <c r="F657" s="79"/>
      <c r="G657" s="80"/>
      <c r="H657" s="80"/>
      <c r="I657" s="80"/>
      <c r="J657" s="79"/>
      <c r="K657" s="81"/>
    </row>
    <row r="658" spans="2:11" x14ac:dyDescent="0.25">
      <c r="B658" s="79"/>
      <c r="C658" s="79"/>
      <c r="D658" s="79"/>
      <c r="E658" s="79"/>
      <c r="F658" s="79"/>
      <c r="G658" s="80"/>
      <c r="H658" s="80"/>
      <c r="I658" s="80"/>
      <c r="J658" s="79"/>
      <c r="K658" s="81"/>
    </row>
    <row r="659" spans="2:11" x14ac:dyDescent="0.25">
      <c r="B659" s="79"/>
      <c r="C659" s="79"/>
      <c r="D659" s="79"/>
      <c r="E659" s="79"/>
      <c r="F659" s="79"/>
      <c r="G659" s="80"/>
      <c r="H659" s="80"/>
      <c r="I659" s="80"/>
      <c r="J659" s="79"/>
      <c r="K659" s="81"/>
    </row>
    <row r="660" spans="2:11" x14ac:dyDescent="0.25">
      <c r="B660" s="79"/>
      <c r="C660" s="79"/>
      <c r="D660" s="79"/>
      <c r="E660" s="79"/>
      <c r="F660" s="79"/>
      <c r="G660" s="80"/>
      <c r="H660" s="80"/>
      <c r="I660" s="80"/>
      <c r="J660" s="79"/>
      <c r="K660" s="81"/>
    </row>
    <row r="661" spans="2:11" x14ac:dyDescent="0.25">
      <c r="B661" s="79"/>
      <c r="C661" s="79"/>
      <c r="D661" s="79"/>
      <c r="E661" s="79"/>
      <c r="F661" s="79"/>
      <c r="G661" s="80"/>
      <c r="H661" s="80"/>
      <c r="I661" s="80"/>
      <c r="J661" s="79"/>
      <c r="K661" s="81"/>
    </row>
    <row r="662" spans="2:11" x14ac:dyDescent="0.25">
      <c r="B662" s="79"/>
      <c r="C662" s="79"/>
      <c r="D662" s="79"/>
      <c r="E662" s="79"/>
      <c r="F662" s="79"/>
      <c r="G662" s="80"/>
      <c r="H662" s="80"/>
      <c r="I662" s="80"/>
      <c r="J662" s="79"/>
      <c r="K662" s="81"/>
    </row>
    <row r="663" spans="2:11" x14ac:dyDescent="0.25">
      <c r="B663" s="79"/>
      <c r="C663" s="79"/>
      <c r="D663" s="79"/>
      <c r="E663" s="79"/>
      <c r="F663" s="79"/>
      <c r="G663" s="80"/>
      <c r="H663" s="80"/>
      <c r="I663" s="80"/>
      <c r="J663" s="79"/>
      <c r="K663" s="81"/>
    </row>
    <row r="664" spans="2:11" x14ac:dyDescent="0.25">
      <c r="B664" s="79"/>
      <c r="C664" s="79"/>
      <c r="D664" s="79"/>
      <c r="E664" s="79"/>
      <c r="F664" s="79"/>
      <c r="G664" s="80"/>
      <c r="H664" s="80"/>
      <c r="I664" s="80"/>
      <c r="J664" s="79"/>
      <c r="K664" s="81"/>
    </row>
    <row r="665" spans="2:11" x14ac:dyDescent="0.25">
      <c r="B665" s="79"/>
      <c r="C665" s="79"/>
      <c r="D665" s="79"/>
      <c r="E665" s="79"/>
      <c r="F665" s="79"/>
      <c r="G665" s="80"/>
      <c r="H665" s="80"/>
      <c r="I665" s="80"/>
      <c r="J665" s="79"/>
      <c r="K665" s="81"/>
    </row>
    <row r="666" spans="2:11" x14ac:dyDescent="0.25">
      <c r="B666" s="79"/>
      <c r="C666" s="79"/>
      <c r="D666" s="79"/>
      <c r="E666" s="79"/>
      <c r="F666" s="79"/>
      <c r="G666" s="80"/>
      <c r="H666" s="80"/>
      <c r="I666" s="80"/>
      <c r="J666" s="79"/>
      <c r="K666" s="81"/>
    </row>
    <row r="667" spans="2:11" x14ac:dyDescent="0.25">
      <c r="B667" s="79"/>
      <c r="C667" s="79"/>
      <c r="D667" s="79"/>
      <c r="E667" s="79"/>
      <c r="F667" s="79"/>
      <c r="G667" s="80"/>
      <c r="H667" s="80"/>
      <c r="I667" s="80"/>
      <c r="J667" s="79"/>
      <c r="K667" s="81"/>
    </row>
    <row r="668" spans="2:11" x14ac:dyDescent="0.25">
      <c r="B668" s="79"/>
      <c r="C668" s="79"/>
      <c r="D668" s="79"/>
      <c r="E668" s="79"/>
      <c r="F668" s="79"/>
      <c r="G668" s="80"/>
      <c r="H668" s="80"/>
      <c r="I668" s="80"/>
      <c r="J668" s="79"/>
      <c r="K668" s="81"/>
    </row>
    <row r="669" spans="2:11" x14ac:dyDescent="0.25">
      <c r="B669" s="79"/>
      <c r="C669" s="79"/>
      <c r="D669" s="79"/>
      <c r="E669" s="79"/>
      <c r="F669" s="79"/>
      <c r="G669" s="80"/>
      <c r="H669" s="80"/>
      <c r="I669" s="80"/>
      <c r="J669" s="79"/>
      <c r="K669" s="81"/>
    </row>
    <row r="670" spans="2:11" x14ac:dyDescent="0.25">
      <c r="B670" s="79"/>
      <c r="C670" s="79"/>
      <c r="D670" s="79"/>
      <c r="E670" s="79"/>
      <c r="F670" s="79"/>
      <c r="G670" s="80"/>
      <c r="H670" s="80"/>
      <c r="I670" s="80"/>
      <c r="J670" s="79"/>
      <c r="K670" s="81"/>
    </row>
    <row r="671" spans="2:11" x14ac:dyDescent="0.25">
      <c r="B671" s="79"/>
      <c r="C671" s="79"/>
      <c r="D671" s="79"/>
      <c r="E671" s="79"/>
      <c r="F671" s="79"/>
      <c r="G671" s="80"/>
      <c r="H671" s="80"/>
      <c r="I671" s="80"/>
      <c r="J671" s="79"/>
      <c r="K671" s="81"/>
    </row>
    <row r="672" spans="2:11" x14ac:dyDescent="0.25">
      <c r="B672" s="79"/>
      <c r="C672" s="79"/>
      <c r="D672" s="79"/>
      <c r="E672" s="79"/>
      <c r="F672" s="79"/>
      <c r="G672" s="80"/>
      <c r="H672" s="80"/>
      <c r="I672" s="80"/>
      <c r="J672" s="79"/>
      <c r="K672" s="81"/>
    </row>
    <row r="673" spans="2:11" x14ac:dyDescent="0.25">
      <c r="B673" s="79"/>
      <c r="C673" s="79"/>
      <c r="D673" s="79"/>
      <c r="E673" s="79"/>
      <c r="F673" s="79"/>
      <c r="G673" s="80"/>
      <c r="H673" s="80"/>
      <c r="I673" s="80"/>
      <c r="J673" s="79"/>
      <c r="K673" s="81"/>
    </row>
    <row r="674" spans="2:11" x14ac:dyDescent="0.25">
      <c r="B674" s="79"/>
      <c r="C674" s="79"/>
      <c r="D674" s="79"/>
      <c r="E674" s="79"/>
      <c r="F674" s="79"/>
      <c r="G674" s="80"/>
      <c r="H674" s="80"/>
      <c r="I674" s="80"/>
      <c r="J674" s="79"/>
      <c r="K674" s="81"/>
    </row>
    <row r="675" spans="2:11" x14ac:dyDescent="0.25">
      <c r="B675" s="79"/>
      <c r="C675" s="79"/>
      <c r="D675" s="79"/>
      <c r="E675" s="79"/>
      <c r="F675" s="79"/>
      <c r="G675" s="80"/>
      <c r="H675" s="80"/>
      <c r="I675" s="80"/>
      <c r="J675" s="79"/>
      <c r="K675" s="81"/>
    </row>
    <row r="676" spans="2:11" x14ac:dyDescent="0.25">
      <c r="B676" s="79"/>
      <c r="C676" s="79"/>
      <c r="D676" s="79"/>
      <c r="E676" s="79"/>
      <c r="F676" s="79"/>
      <c r="G676" s="80"/>
      <c r="H676" s="80"/>
      <c r="I676" s="80"/>
      <c r="J676" s="79"/>
      <c r="K676" s="81"/>
    </row>
    <row r="677" spans="2:11" x14ac:dyDescent="0.25">
      <c r="B677" s="79"/>
      <c r="C677" s="79"/>
      <c r="D677" s="79"/>
      <c r="E677" s="79"/>
      <c r="F677" s="79"/>
      <c r="G677" s="80"/>
      <c r="H677" s="80"/>
      <c r="I677" s="80"/>
      <c r="J677" s="79"/>
      <c r="K677" s="81"/>
    </row>
    <row r="678" spans="2:11" x14ac:dyDescent="0.25">
      <c r="B678" s="79"/>
      <c r="C678" s="79"/>
      <c r="D678" s="79"/>
      <c r="E678" s="79"/>
      <c r="F678" s="79"/>
      <c r="G678" s="80"/>
      <c r="H678" s="80"/>
      <c r="I678" s="80"/>
      <c r="J678" s="79"/>
      <c r="K678" s="81"/>
    </row>
    <row r="679" spans="2:11" x14ac:dyDescent="0.25">
      <c r="B679" s="79"/>
      <c r="C679" s="79"/>
      <c r="D679" s="79"/>
      <c r="E679" s="79"/>
      <c r="F679" s="79"/>
      <c r="G679" s="80"/>
      <c r="H679" s="80"/>
      <c r="I679" s="80"/>
      <c r="J679" s="79"/>
      <c r="K679" s="81"/>
    </row>
    <row r="680" spans="2:11" x14ac:dyDescent="0.25">
      <c r="B680" s="79"/>
      <c r="C680" s="79"/>
      <c r="D680" s="79"/>
      <c r="E680" s="79"/>
      <c r="F680" s="79"/>
      <c r="G680" s="80"/>
      <c r="H680" s="80"/>
      <c r="I680" s="80"/>
      <c r="J680" s="79"/>
      <c r="K680" s="81"/>
    </row>
    <row r="681" spans="2:11" x14ac:dyDescent="0.25">
      <c r="B681" s="79"/>
      <c r="C681" s="79"/>
      <c r="D681" s="79"/>
      <c r="E681" s="79"/>
      <c r="F681" s="79"/>
      <c r="G681" s="80"/>
      <c r="H681" s="80"/>
      <c r="I681" s="80"/>
      <c r="J681" s="79"/>
      <c r="K681" s="81"/>
    </row>
    <row r="682" spans="2:11" x14ac:dyDescent="0.25">
      <c r="B682" s="79"/>
      <c r="C682" s="79"/>
      <c r="D682" s="79"/>
      <c r="E682" s="79"/>
      <c r="F682" s="79"/>
      <c r="G682" s="80"/>
      <c r="H682" s="80"/>
      <c r="I682" s="80"/>
      <c r="J682" s="79"/>
      <c r="K682" s="81"/>
    </row>
    <row r="683" spans="2:11" x14ac:dyDescent="0.25">
      <c r="B683" s="79"/>
      <c r="C683" s="79"/>
      <c r="D683" s="79"/>
      <c r="E683" s="79"/>
      <c r="F683" s="79"/>
      <c r="G683" s="80"/>
      <c r="H683" s="80"/>
      <c r="I683" s="80"/>
      <c r="J683" s="79"/>
      <c r="K683" s="81"/>
    </row>
    <row r="684" spans="2:11" x14ac:dyDescent="0.25">
      <c r="B684" s="79"/>
      <c r="C684" s="79"/>
      <c r="D684" s="79"/>
      <c r="E684" s="79"/>
      <c r="F684" s="79"/>
      <c r="G684" s="80"/>
      <c r="H684" s="80"/>
      <c r="I684" s="80"/>
      <c r="J684" s="79"/>
      <c r="K684" s="81"/>
    </row>
    <row r="685" spans="2:11" x14ac:dyDescent="0.25">
      <c r="B685" s="79"/>
      <c r="C685" s="79"/>
      <c r="D685" s="79"/>
      <c r="E685" s="79"/>
      <c r="F685" s="79"/>
      <c r="G685" s="80"/>
      <c r="H685" s="80"/>
      <c r="I685" s="80"/>
      <c r="J685" s="79"/>
      <c r="K685" s="81"/>
    </row>
    <row r="686" spans="2:11" x14ac:dyDescent="0.25">
      <c r="B686" s="79"/>
      <c r="C686" s="79"/>
      <c r="D686" s="79"/>
      <c r="E686" s="79"/>
      <c r="F686" s="79"/>
      <c r="G686" s="80"/>
      <c r="H686" s="80"/>
      <c r="I686" s="80"/>
      <c r="J686" s="79"/>
      <c r="K686" s="81"/>
    </row>
    <row r="687" spans="2:11" x14ac:dyDescent="0.25">
      <c r="B687" s="79"/>
      <c r="C687" s="79"/>
      <c r="D687" s="79"/>
      <c r="E687" s="79"/>
      <c r="F687" s="79"/>
      <c r="G687" s="80"/>
      <c r="H687" s="80"/>
      <c r="I687" s="80"/>
      <c r="J687" s="79"/>
      <c r="K687" s="81"/>
    </row>
    <row r="688" spans="2:11" x14ac:dyDescent="0.25">
      <c r="B688" s="79"/>
      <c r="C688" s="79"/>
      <c r="D688" s="79"/>
      <c r="E688" s="79"/>
      <c r="F688" s="79"/>
      <c r="G688" s="80"/>
      <c r="H688" s="80"/>
      <c r="I688" s="80"/>
      <c r="J688" s="79"/>
      <c r="K688" s="81"/>
    </row>
    <row r="689" spans="2:11" x14ac:dyDescent="0.25">
      <c r="B689" s="79"/>
      <c r="C689" s="79"/>
      <c r="D689" s="79"/>
      <c r="E689" s="79"/>
      <c r="F689" s="79"/>
      <c r="G689" s="80"/>
      <c r="H689" s="80"/>
      <c r="I689" s="80"/>
      <c r="J689" s="79"/>
      <c r="K689" s="81"/>
    </row>
    <row r="690" spans="2:11" x14ac:dyDescent="0.25">
      <c r="B690" s="79"/>
      <c r="C690" s="79"/>
      <c r="D690" s="79"/>
      <c r="E690" s="79"/>
      <c r="F690" s="79"/>
      <c r="G690" s="80"/>
      <c r="H690" s="80"/>
      <c r="I690" s="80"/>
      <c r="J690" s="79"/>
      <c r="K690" s="81"/>
    </row>
    <row r="691" spans="2:11" x14ac:dyDescent="0.25">
      <c r="B691" s="79"/>
      <c r="C691" s="79"/>
      <c r="D691" s="79"/>
      <c r="E691" s="79"/>
      <c r="F691" s="79"/>
      <c r="G691" s="80"/>
      <c r="H691" s="80"/>
      <c r="I691" s="80"/>
      <c r="J691" s="79"/>
      <c r="K691" s="81"/>
    </row>
    <row r="692" spans="2:11" x14ac:dyDescent="0.25">
      <c r="B692" s="79"/>
      <c r="C692" s="79"/>
      <c r="D692" s="79"/>
      <c r="E692" s="79"/>
      <c r="F692" s="79"/>
      <c r="G692" s="80"/>
      <c r="H692" s="80"/>
      <c r="I692" s="80"/>
      <c r="J692" s="79"/>
      <c r="K692" s="81"/>
    </row>
    <row r="693" spans="2:11" x14ac:dyDescent="0.25">
      <c r="B693" s="79"/>
      <c r="C693" s="79"/>
      <c r="D693" s="79"/>
      <c r="E693" s="79"/>
      <c r="F693" s="79"/>
      <c r="G693" s="80"/>
      <c r="H693" s="80"/>
      <c r="I693" s="80"/>
      <c r="J693" s="79"/>
      <c r="K693" s="81"/>
    </row>
    <row r="694" spans="2:11" x14ac:dyDescent="0.25">
      <c r="B694" s="79"/>
      <c r="C694" s="79"/>
      <c r="D694" s="79"/>
      <c r="E694" s="79"/>
      <c r="F694" s="79"/>
      <c r="G694" s="80"/>
      <c r="H694" s="80"/>
      <c r="I694" s="80"/>
      <c r="J694" s="79"/>
      <c r="K694" s="81"/>
    </row>
    <row r="695" spans="2:11" x14ac:dyDescent="0.25">
      <c r="B695" s="79"/>
      <c r="C695" s="79"/>
      <c r="D695" s="79"/>
      <c r="E695" s="79"/>
      <c r="F695" s="79"/>
      <c r="G695" s="80"/>
      <c r="H695" s="80"/>
      <c r="I695" s="80"/>
      <c r="J695" s="79"/>
      <c r="K695" s="81"/>
    </row>
    <row r="696" spans="2:11" x14ac:dyDescent="0.25">
      <c r="B696" s="79"/>
      <c r="C696" s="79"/>
      <c r="D696" s="79"/>
      <c r="E696" s="79"/>
      <c r="F696" s="79"/>
      <c r="G696" s="80"/>
      <c r="H696" s="80"/>
      <c r="I696" s="80"/>
      <c r="J696" s="79"/>
      <c r="K696" s="81"/>
    </row>
    <row r="697" spans="2:11" x14ac:dyDescent="0.25">
      <c r="B697" s="79"/>
      <c r="C697" s="79"/>
      <c r="D697" s="79"/>
      <c r="E697" s="79"/>
      <c r="F697" s="79"/>
      <c r="G697" s="80"/>
      <c r="H697" s="80"/>
      <c r="I697" s="80"/>
      <c r="J697" s="79"/>
      <c r="K697" s="81"/>
    </row>
    <row r="698" spans="2:11" x14ac:dyDescent="0.25">
      <c r="B698" s="79"/>
      <c r="C698" s="79"/>
      <c r="D698" s="79"/>
      <c r="E698" s="79"/>
      <c r="F698" s="79"/>
      <c r="G698" s="80"/>
      <c r="H698" s="80"/>
      <c r="I698" s="80"/>
      <c r="J698" s="79"/>
      <c r="K698" s="81"/>
    </row>
    <row r="699" spans="2:11" x14ac:dyDescent="0.25">
      <c r="B699" s="79"/>
      <c r="C699" s="79"/>
      <c r="D699" s="79"/>
      <c r="E699" s="79"/>
      <c r="F699" s="79"/>
      <c r="G699" s="80"/>
      <c r="H699" s="80"/>
      <c r="I699" s="80"/>
      <c r="J699" s="79"/>
      <c r="K699" s="81"/>
    </row>
    <row r="700" spans="2:11" x14ac:dyDescent="0.25">
      <c r="B700" s="79"/>
      <c r="C700" s="79"/>
      <c r="D700" s="79"/>
      <c r="E700" s="79"/>
      <c r="F700" s="79"/>
      <c r="G700" s="80"/>
      <c r="H700" s="80"/>
      <c r="I700" s="80"/>
      <c r="J700" s="79"/>
      <c r="K700" s="81"/>
    </row>
    <row r="701" spans="2:11" x14ac:dyDescent="0.25">
      <c r="B701" s="79"/>
      <c r="C701" s="79"/>
      <c r="D701" s="79"/>
      <c r="E701" s="79"/>
      <c r="F701" s="79"/>
      <c r="G701" s="80"/>
      <c r="H701" s="80"/>
      <c r="I701" s="80"/>
      <c r="J701" s="79"/>
      <c r="K701" s="81"/>
    </row>
    <row r="702" spans="2:11" x14ac:dyDescent="0.25">
      <c r="B702" s="79"/>
      <c r="C702" s="79"/>
      <c r="D702" s="79"/>
      <c r="E702" s="79"/>
      <c r="F702" s="79"/>
      <c r="G702" s="80"/>
      <c r="H702" s="80"/>
      <c r="I702" s="80"/>
      <c r="J702" s="79"/>
      <c r="K702" s="81"/>
    </row>
    <row r="703" spans="2:11" x14ac:dyDescent="0.25">
      <c r="B703" s="79"/>
      <c r="C703" s="79"/>
      <c r="D703" s="79"/>
      <c r="E703" s="79"/>
      <c r="F703" s="79"/>
      <c r="G703" s="80"/>
      <c r="H703" s="80"/>
      <c r="I703" s="80"/>
      <c r="J703" s="79"/>
      <c r="K703" s="81"/>
    </row>
    <row r="704" spans="2:11" x14ac:dyDescent="0.25">
      <c r="B704" s="79"/>
      <c r="C704" s="79"/>
      <c r="D704" s="79"/>
      <c r="E704" s="79"/>
      <c r="F704" s="79"/>
      <c r="G704" s="80"/>
      <c r="H704" s="80"/>
      <c r="I704" s="80"/>
      <c r="J704" s="79"/>
      <c r="K704" s="81"/>
    </row>
    <row r="705" spans="2:11" x14ac:dyDescent="0.25">
      <c r="B705" s="79"/>
      <c r="C705" s="79"/>
      <c r="D705" s="79"/>
      <c r="E705" s="79"/>
      <c r="F705" s="79"/>
      <c r="G705" s="80"/>
      <c r="H705" s="80"/>
      <c r="I705" s="80"/>
      <c r="J705" s="79"/>
      <c r="K705" s="81"/>
    </row>
    <row r="706" spans="2:11" x14ac:dyDescent="0.25">
      <c r="B706" s="79"/>
      <c r="C706" s="79"/>
      <c r="D706" s="79"/>
      <c r="E706" s="79"/>
      <c r="F706" s="79"/>
      <c r="G706" s="80"/>
      <c r="H706" s="80"/>
      <c r="I706" s="80"/>
      <c r="J706" s="79"/>
      <c r="K706" s="81"/>
    </row>
    <row r="707" spans="2:11" x14ac:dyDescent="0.25">
      <c r="B707" s="79"/>
      <c r="C707" s="79"/>
      <c r="D707" s="79"/>
      <c r="E707" s="79"/>
      <c r="F707" s="79"/>
      <c r="G707" s="80"/>
      <c r="H707" s="80"/>
      <c r="I707" s="80"/>
      <c r="J707" s="79"/>
      <c r="K707" s="81"/>
    </row>
    <row r="708" spans="2:11" x14ac:dyDescent="0.25">
      <c r="B708" s="79"/>
      <c r="C708" s="79"/>
      <c r="D708" s="79"/>
      <c r="E708" s="79"/>
      <c r="F708" s="79"/>
      <c r="G708" s="80"/>
      <c r="H708" s="80"/>
      <c r="I708" s="80"/>
      <c r="J708" s="79"/>
      <c r="K708" s="81"/>
    </row>
    <row r="709" spans="2:11" x14ac:dyDescent="0.25">
      <c r="B709" s="79"/>
      <c r="C709" s="79"/>
      <c r="D709" s="79"/>
      <c r="E709" s="79"/>
      <c r="F709" s="79"/>
      <c r="G709" s="80"/>
      <c r="H709" s="80"/>
      <c r="I709" s="80"/>
      <c r="J709" s="79"/>
      <c r="K709" s="81"/>
    </row>
    <row r="710" spans="2:11" x14ac:dyDescent="0.25">
      <c r="B710" s="79"/>
      <c r="C710" s="79"/>
      <c r="D710" s="79"/>
      <c r="E710" s="79"/>
      <c r="F710" s="79"/>
      <c r="G710" s="80"/>
      <c r="H710" s="80"/>
      <c r="I710" s="80"/>
      <c r="J710" s="79"/>
      <c r="K710" s="81"/>
    </row>
    <row r="711" spans="2:11" x14ac:dyDescent="0.25">
      <c r="B711" s="79"/>
      <c r="C711" s="79"/>
      <c r="D711" s="79"/>
      <c r="E711" s="79"/>
      <c r="F711" s="79"/>
      <c r="G711" s="80"/>
      <c r="H711" s="80"/>
      <c r="I711" s="80"/>
      <c r="J711" s="79"/>
      <c r="K711" s="81"/>
    </row>
    <row r="712" spans="2:11" x14ac:dyDescent="0.25">
      <c r="B712" s="79"/>
      <c r="C712" s="79"/>
      <c r="D712" s="79"/>
      <c r="E712" s="79"/>
      <c r="F712" s="79"/>
      <c r="G712" s="80"/>
      <c r="H712" s="80"/>
      <c r="I712" s="80"/>
      <c r="J712" s="79"/>
      <c r="K712" s="81"/>
    </row>
    <row r="713" spans="2:11" x14ac:dyDescent="0.25">
      <c r="B713" s="79"/>
      <c r="C713" s="79"/>
      <c r="D713" s="79"/>
      <c r="E713" s="79"/>
      <c r="F713" s="79"/>
      <c r="G713" s="80"/>
      <c r="H713" s="80"/>
      <c r="I713" s="80"/>
      <c r="J713" s="79"/>
      <c r="K713" s="81"/>
    </row>
    <row r="714" spans="2:11" x14ac:dyDescent="0.25">
      <c r="B714" s="79"/>
      <c r="C714" s="79"/>
      <c r="D714" s="79"/>
      <c r="E714" s="79"/>
      <c r="F714" s="79"/>
      <c r="G714" s="80"/>
      <c r="H714" s="80"/>
      <c r="I714" s="80"/>
      <c r="J714" s="79"/>
      <c r="K714" s="81"/>
    </row>
    <row r="715" spans="2:11" x14ac:dyDescent="0.25">
      <c r="B715" s="79"/>
      <c r="C715" s="79"/>
      <c r="D715" s="79"/>
      <c r="E715" s="79"/>
      <c r="F715" s="79"/>
      <c r="G715" s="80"/>
      <c r="H715" s="80"/>
      <c r="I715" s="80"/>
      <c r="J715" s="79"/>
      <c r="K715" s="81"/>
    </row>
    <row r="716" spans="2:11" x14ac:dyDescent="0.25">
      <c r="B716" s="79"/>
      <c r="C716" s="79"/>
      <c r="D716" s="79"/>
      <c r="E716" s="79"/>
      <c r="F716" s="79"/>
      <c r="G716" s="80"/>
      <c r="H716" s="80"/>
      <c r="I716" s="80"/>
      <c r="J716" s="79"/>
      <c r="K716" s="81"/>
    </row>
    <row r="717" spans="2:11" x14ac:dyDescent="0.25">
      <c r="B717" s="79"/>
      <c r="C717" s="79"/>
      <c r="D717" s="79"/>
      <c r="E717" s="79"/>
      <c r="F717" s="79"/>
      <c r="G717" s="80"/>
      <c r="H717" s="80"/>
      <c r="I717" s="80"/>
      <c r="J717" s="79"/>
      <c r="K717" s="81"/>
    </row>
    <row r="718" spans="2:11" x14ac:dyDescent="0.25">
      <c r="B718" s="79"/>
      <c r="C718" s="79"/>
      <c r="D718" s="79"/>
      <c r="E718" s="79"/>
      <c r="F718" s="79"/>
      <c r="G718" s="80"/>
      <c r="H718" s="80"/>
      <c r="I718" s="80"/>
      <c r="J718" s="79"/>
      <c r="K718" s="81"/>
    </row>
    <row r="719" spans="2:11" x14ac:dyDescent="0.25">
      <c r="B719" s="79"/>
      <c r="C719" s="79"/>
      <c r="D719" s="79"/>
      <c r="E719" s="79"/>
      <c r="F719" s="79"/>
      <c r="G719" s="80"/>
      <c r="H719" s="80"/>
      <c r="I719" s="80"/>
      <c r="J719" s="79"/>
      <c r="K719" s="81"/>
    </row>
    <row r="720" spans="2:11" x14ac:dyDescent="0.25">
      <c r="B720" s="79"/>
      <c r="C720" s="79"/>
      <c r="D720" s="79"/>
      <c r="E720" s="79"/>
      <c r="F720" s="79"/>
      <c r="G720" s="80"/>
      <c r="H720" s="80"/>
      <c r="I720" s="80"/>
      <c r="J720" s="79"/>
      <c r="K720" s="81"/>
    </row>
    <row r="721" spans="2:11" x14ac:dyDescent="0.25">
      <c r="B721" s="79"/>
      <c r="C721" s="79"/>
      <c r="D721" s="79"/>
      <c r="E721" s="79"/>
      <c r="F721" s="79"/>
      <c r="G721" s="80"/>
      <c r="H721" s="80"/>
      <c r="I721" s="80"/>
      <c r="J721" s="79"/>
      <c r="K721" s="81"/>
    </row>
    <row r="722" spans="2:11" x14ac:dyDescent="0.25">
      <c r="B722" s="79"/>
      <c r="C722" s="79"/>
      <c r="D722" s="79"/>
      <c r="E722" s="79"/>
      <c r="F722" s="79"/>
      <c r="G722" s="80"/>
      <c r="H722" s="80"/>
      <c r="I722" s="80"/>
      <c r="J722" s="79"/>
      <c r="K722" s="81"/>
    </row>
    <row r="723" spans="2:11" x14ac:dyDescent="0.25">
      <c r="B723" s="79"/>
      <c r="C723" s="79"/>
      <c r="D723" s="79"/>
      <c r="E723" s="79"/>
      <c r="F723" s="79"/>
      <c r="G723" s="80"/>
      <c r="H723" s="80"/>
      <c r="I723" s="80"/>
      <c r="J723" s="79"/>
      <c r="K723" s="81"/>
    </row>
    <row r="724" spans="2:11" x14ac:dyDescent="0.25">
      <c r="B724" s="79"/>
      <c r="C724" s="79"/>
      <c r="D724" s="79"/>
      <c r="E724" s="79"/>
      <c r="F724" s="79"/>
      <c r="G724" s="80"/>
      <c r="H724" s="80"/>
      <c r="I724" s="80"/>
      <c r="J724" s="79"/>
      <c r="K724" s="81"/>
    </row>
    <row r="725" spans="2:11" x14ac:dyDescent="0.25">
      <c r="B725" s="79"/>
      <c r="C725" s="79"/>
      <c r="D725" s="79"/>
      <c r="E725" s="79"/>
      <c r="F725" s="79"/>
      <c r="G725" s="80"/>
      <c r="H725" s="80"/>
      <c r="I725" s="80"/>
      <c r="J725" s="79"/>
      <c r="K725" s="81"/>
    </row>
    <row r="726" spans="2:11" x14ac:dyDescent="0.25">
      <c r="B726" s="79"/>
      <c r="C726" s="79"/>
      <c r="D726" s="79"/>
      <c r="E726" s="79"/>
      <c r="F726" s="79"/>
      <c r="G726" s="80"/>
      <c r="H726" s="80"/>
      <c r="I726" s="80"/>
      <c r="J726" s="79"/>
      <c r="K726" s="81"/>
    </row>
    <row r="727" spans="2:11" x14ac:dyDescent="0.25">
      <c r="B727" s="79"/>
      <c r="C727" s="79"/>
      <c r="D727" s="79"/>
      <c r="E727" s="79"/>
      <c r="F727" s="79"/>
      <c r="G727" s="80"/>
      <c r="H727" s="80"/>
      <c r="I727" s="80"/>
      <c r="J727" s="79"/>
      <c r="K727" s="81"/>
    </row>
    <row r="728" spans="2:11" x14ac:dyDescent="0.25">
      <c r="B728" s="79"/>
      <c r="C728" s="79"/>
      <c r="D728" s="79"/>
      <c r="E728" s="79"/>
      <c r="F728" s="79"/>
      <c r="G728" s="80"/>
      <c r="H728" s="80"/>
      <c r="I728" s="80"/>
      <c r="J728" s="79"/>
      <c r="K728" s="81"/>
    </row>
    <row r="729" spans="2:11" x14ac:dyDescent="0.25">
      <c r="B729" s="79"/>
      <c r="C729" s="79"/>
      <c r="D729" s="79"/>
      <c r="E729" s="79"/>
      <c r="F729" s="79"/>
      <c r="G729" s="80"/>
      <c r="H729" s="80"/>
      <c r="I729" s="80"/>
      <c r="J729" s="79"/>
      <c r="K729" s="81"/>
    </row>
    <row r="730" spans="2:11" x14ac:dyDescent="0.25">
      <c r="B730" s="79"/>
      <c r="C730" s="79"/>
      <c r="D730" s="79"/>
      <c r="E730" s="79"/>
      <c r="F730" s="79"/>
      <c r="G730" s="80"/>
      <c r="H730" s="80"/>
      <c r="I730" s="80"/>
      <c r="J730" s="79"/>
      <c r="K730" s="81"/>
    </row>
    <row r="731" spans="2:11" x14ac:dyDescent="0.25">
      <c r="B731" s="79"/>
      <c r="C731" s="79"/>
      <c r="D731" s="79"/>
      <c r="E731" s="79"/>
      <c r="F731" s="79"/>
      <c r="G731" s="80"/>
      <c r="H731" s="80"/>
      <c r="I731" s="80"/>
      <c r="J731" s="79"/>
      <c r="K731" s="81"/>
    </row>
    <row r="732" spans="2:11" x14ac:dyDescent="0.25">
      <c r="B732" s="79"/>
      <c r="C732" s="79"/>
      <c r="D732" s="79"/>
      <c r="E732" s="79"/>
      <c r="F732" s="79"/>
      <c r="G732" s="80"/>
      <c r="H732" s="80"/>
      <c r="I732" s="80"/>
      <c r="J732" s="79"/>
      <c r="K732" s="81"/>
    </row>
    <row r="733" spans="2:11" x14ac:dyDescent="0.25">
      <c r="B733" s="79"/>
      <c r="C733" s="79"/>
      <c r="D733" s="79"/>
      <c r="E733" s="79"/>
      <c r="F733" s="79"/>
      <c r="G733" s="80"/>
      <c r="H733" s="80"/>
      <c r="I733" s="80"/>
      <c r="J733" s="79"/>
      <c r="K733" s="81"/>
    </row>
    <row r="734" spans="2:11" x14ac:dyDescent="0.25">
      <c r="B734" s="79"/>
      <c r="C734" s="79"/>
      <c r="D734" s="79"/>
      <c r="E734" s="79"/>
      <c r="F734" s="79"/>
      <c r="G734" s="80"/>
      <c r="H734" s="80"/>
      <c r="I734" s="80"/>
      <c r="J734" s="79"/>
      <c r="K734" s="81"/>
    </row>
    <row r="735" spans="2:11" x14ac:dyDescent="0.25">
      <c r="B735" s="79"/>
      <c r="C735" s="79"/>
      <c r="D735" s="79"/>
      <c r="E735" s="79"/>
      <c r="F735" s="79"/>
      <c r="G735" s="80"/>
      <c r="H735" s="80"/>
      <c r="I735" s="80"/>
      <c r="J735" s="79"/>
      <c r="K735" s="81"/>
    </row>
    <row r="736" spans="2:11" x14ac:dyDescent="0.25">
      <c r="B736" s="79"/>
      <c r="C736" s="79"/>
      <c r="D736" s="79"/>
      <c r="E736" s="79"/>
      <c r="F736" s="79"/>
      <c r="G736" s="80"/>
      <c r="H736" s="80"/>
      <c r="I736" s="80"/>
      <c r="J736" s="79"/>
      <c r="K736" s="81"/>
    </row>
    <row r="737" spans="2:11" x14ac:dyDescent="0.25">
      <c r="B737" s="79"/>
      <c r="C737" s="79"/>
      <c r="D737" s="79"/>
      <c r="E737" s="79"/>
      <c r="F737" s="79"/>
      <c r="G737" s="80"/>
      <c r="H737" s="80"/>
      <c r="I737" s="80"/>
      <c r="J737" s="79"/>
      <c r="K737" s="81"/>
    </row>
    <row r="738" spans="2:11" x14ac:dyDescent="0.25">
      <c r="B738" s="79"/>
      <c r="C738" s="79"/>
      <c r="D738" s="79"/>
      <c r="E738" s="79"/>
      <c r="F738" s="79"/>
      <c r="G738" s="80"/>
      <c r="H738" s="80"/>
      <c r="I738" s="80"/>
      <c r="J738" s="79"/>
      <c r="K738" s="81"/>
    </row>
    <row r="739" spans="2:11" x14ac:dyDescent="0.25">
      <c r="B739" s="79"/>
      <c r="C739" s="79"/>
      <c r="D739" s="79"/>
      <c r="E739" s="79"/>
      <c r="F739" s="79"/>
      <c r="G739" s="80"/>
      <c r="H739" s="80"/>
      <c r="I739" s="80"/>
      <c r="J739" s="79"/>
      <c r="K739" s="81"/>
    </row>
    <row r="740" spans="2:11" x14ac:dyDescent="0.25">
      <c r="B740" s="79"/>
      <c r="C740" s="79"/>
      <c r="D740" s="79"/>
      <c r="E740" s="79"/>
      <c r="F740" s="79"/>
      <c r="G740" s="80"/>
      <c r="H740" s="80"/>
      <c r="I740" s="80"/>
      <c r="J740" s="79"/>
      <c r="K740" s="81"/>
    </row>
    <row r="741" spans="2:11" x14ac:dyDescent="0.25">
      <c r="B741" s="79"/>
      <c r="C741" s="79"/>
      <c r="D741" s="79"/>
      <c r="E741" s="79"/>
      <c r="F741" s="79"/>
      <c r="G741" s="80"/>
      <c r="H741" s="80"/>
      <c r="I741" s="80"/>
      <c r="J741" s="79"/>
      <c r="K741" s="81"/>
    </row>
    <row r="742" spans="2:11" x14ac:dyDescent="0.25">
      <c r="B742" s="79"/>
      <c r="C742" s="79"/>
      <c r="D742" s="79"/>
      <c r="E742" s="79"/>
      <c r="F742" s="79"/>
      <c r="G742" s="80"/>
      <c r="H742" s="80"/>
      <c r="I742" s="80"/>
      <c r="J742" s="79"/>
      <c r="K742" s="81"/>
    </row>
    <row r="743" spans="2:11" x14ac:dyDescent="0.25">
      <c r="B743" s="79"/>
      <c r="C743" s="79"/>
      <c r="D743" s="79"/>
      <c r="E743" s="79"/>
      <c r="F743" s="79"/>
      <c r="G743" s="80"/>
      <c r="H743" s="80"/>
      <c r="I743" s="80"/>
      <c r="J743" s="79"/>
      <c r="K743" s="81"/>
    </row>
    <row r="744" spans="2:11" x14ac:dyDescent="0.25">
      <c r="B744" s="79"/>
      <c r="C744" s="79"/>
      <c r="D744" s="79"/>
      <c r="E744" s="79"/>
      <c r="F744" s="79"/>
      <c r="G744" s="80"/>
      <c r="H744" s="80"/>
      <c r="I744" s="80"/>
      <c r="J744" s="79"/>
      <c r="K744" s="81"/>
    </row>
    <row r="745" spans="2:11" x14ac:dyDescent="0.25">
      <c r="B745" s="79"/>
      <c r="C745" s="79"/>
      <c r="D745" s="79"/>
      <c r="E745" s="79"/>
      <c r="F745" s="79"/>
      <c r="G745" s="80"/>
      <c r="H745" s="80"/>
      <c r="I745" s="80"/>
      <c r="J745" s="79"/>
      <c r="K745" s="81"/>
    </row>
    <row r="746" spans="2:11" x14ac:dyDescent="0.25">
      <c r="B746" s="79"/>
      <c r="C746" s="79"/>
      <c r="D746" s="79"/>
      <c r="E746" s="79"/>
      <c r="F746" s="79"/>
      <c r="G746" s="80"/>
      <c r="H746" s="80"/>
      <c r="I746" s="80"/>
      <c r="J746" s="79"/>
      <c r="K746" s="81"/>
    </row>
    <row r="747" spans="2:11" x14ac:dyDescent="0.25">
      <c r="B747" s="79"/>
      <c r="C747" s="79"/>
      <c r="D747" s="79"/>
      <c r="E747" s="79"/>
      <c r="F747" s="79"/>
      <c r="G747" s="80"/>
      <c r="H747" s="80"/>
      <c r="I747" s="80"/>
      <c r="J747" s="79"/>
      <c r="K747" s="81"/>
    </row>
    <row r="748" spans="2:11" x14ac:dyDescent="0.25">
      <c r="B748" s="79"/>
      <c r="C748" s="79"/>
      <c r="D748" s="79"/>
      <c r="E748" s="79"/>
      <c r="F748" s="79"/>
      <c r="G748" s="80"/>
      <c r="H748" s="80"/>
      <c r="I748" s="80"/>
      <c r="J748" s="79"/>
      <c r="K748" s="81"/>
    </row>
    <row r="749" spans="2:11" x14ac:dyDescent="0.25">
      <c r="B749" s="79"/>
      <c r="C749" s="79"/>
      <c r="D749" s="79"/>
      <c r="E749" s="79"/>
      <c r="F749" s="79"/>
      <c r="G749" s="80"/>
      <c r="H749" s="80"/>
      <c r="I749" s="80"/>
      <c r="J749" s="79"/>
      <c r="K749" s="81"/>
    </row>
    <row r="750" spans="2:11" x14ac:dyDescent="0.25">
      <c r="B750" s="79"/>
      <c r="C750" s="79"/>
      <c r="D750" s="79"/>
      <c r="E750" s="79"/>
      <c r="F750" s="79"/>
      <c r="G750" s="80"/>
      <c r="H750" s="80"/>
      <c r="I750" s="80"/>
      <c r="J750" s="79"/>
      <c r="K750" s="81"/>
    </row>
    <row r="751" spans="2:11" x14ac:dyDescent="0.25">
      <c r="B751" s="79"/>
      <c r="C751" s="79"/>
      <c r="D751" s="79"/>
      <c r="E751" s="79"/>
      <c r="F751" s="79"/>
      <c r="G751" s="80"/>
      <c r="H751" s="80"/>
      <c r="I751" s="80"/>
      <c r="J751" s="79"/>
      <c r="K751" s="81"/>
    </row>
    <row r="752" spans="2:11" x14ac:dyDescent="0.25">
      <c r="B752" s="79"/>
      <c r="C752" s="79"/>
      <c r="D752" s="79"/>
      <c r="E752" s="79"/>
      <c r="F752" s="79"/>
      <c r="G752" s="80"/>
      <c r="H752" s="80"/>
      <c r="I752" s="80"/>
      <c r="J752" s="79"/>
      <c r="K752" s="81"/>
    </row>
    <row r="753" spans="2:11" x14ac:dyDescent="0.25">
      <c r="B753" s="79"/>
      <c r="C753" s="79"/>
      <c r="D753" s="79"/>
      <c r="E753" s="79"/>
      <c r="F753" s="79"/>
      <c r="G753" s="80"/>
      <c r="H753" s="80"/>
      <c r="I753" s="80"/>
      <c r="J753" s="79"/>
      <c r="K753" s="81"/>
    </row>
    <row r="754" spans="2:11" x14ac:dyDescent="0.25">
      <c r="B754" s="79"/>
      <c r="C754" s="79"/>
      <c r="D754" s="79"/>
      <c r="E754" s="79"/>
      <c r="F754" s="79"/>
      <c r="G754" s="80"/>
      <c r="H754" s="80"/>
      <c r="I754" s="80"/>
      <c r="J754" s="79"/>
      <c r="K754" s="81"/>
    </row>
    <row r="755" spans="2:11" x14ac:dyDescent="0.25">
      <c r="B755" s="79"/>
      <c r="C755" s="79"/>
      <c r="D755" s="79"/>
      <c r="E755" s="79"/>
      <c r="F755" s="79"/>
      <c r="G755" s="80"/>
      <c r="H755" s="80"/>
      <c r="I755" s="80"/>
      <c r="J755" s="79"/>
      <c r="K755" s="81"/>
    </row>
    <row r="756" spans="2:11" x14ac:dyDescent="0.25">
      <c r="B756" s="79"/>
      <c r="C756" s="79"/>
      <c r="D756" s="79"/>
      <c r="E756" s="79"/>
      <c r="F756" s="79"/>
      <c r="G756" s="80"/>
      <c r="H756" s="80"/>
      <c r="I756" s="80"/>
      <c r="J756" s="79"/>
      <c r="K756" s="81"/>
    </row>
    <row r="757" spans="2:11" x14ac:dyDescent="0.25">
      <c r="B757" s="79"/>
      <c r="C757" s="79"/>
      <c r="D757" s="79"/>
      <c r="E757" s="79"/>
      <c r="F757" s="79"/>
      <c r="G757" s="80"/>
      <c r="H757" s="80"/>
      <c r="I757" s="80"/>
      <c r="J757" s="79"/>
      <c r="K757" s="81"/>
    </row>
    <row r="758" spans="2:11" x14ac:dyDescent="0.25">
      <c r="B758" s="79"/>
      <c r="C758" s="79"/>
      <c r="D758" s="79"/>
      <c r="E758" s="79"/>
      <c r="F758" s="79"/>
      <c r="G758" s="80"/>
      <c r="H758" s="80"/>
      <c r="I758" s="80"/>
      <c r="J758" s="79"/>
      <c r="K758" s="81"/>
    </row>
    <row r="759" spans="2:11" x14ac:dyDescent="0.25">
      <c r="B759" s="79"/>
      <c r="C759" s="79"/>
      <c r="D759" s="79"/>
      <c r="E759" s="79"/>
      <c r="F759" s="79"/>
      <c r="G759" s="80"/>
      <c r="H759" s="80"/>
      <c r="I759" s="80"/>
      <c r="J759" s="79"/>
      <c r="K759" s="81"/>
    </row>
    <row r="760" spans="2:11" x14ac:dyDescent="0.25">
      <c r="B760" s="79"/>
      <c r="C760" s="79"/>
      <c r="D760" s="79"/>
      <c r="E760" s="79"/>
      <c r="F760" s="79"/>
      <c r="G760" s="80"/>
      <c r="H760" s="80"/>
      <c r="I760" s="80"/>
      <c r="J760" s="79"/>
      <c r="K760" s="81"/>
    </row>
    <row r="761" spans="2:11" x14ac:dyDescent="0.25">
      <c r="B761" s="79"/>
      <c r="C761" s="79"/>
      <c r="D761" s="79"/>
      <c r="E761" s="79"/>
      <c r="F761" s="79"/>
      <c r="G761" s="80"/>
      <c r="H761" s="80"/>
      <c r="I761" s="80"/>
      <c r="J761" s="79"/>
      <c r="K761" s="81"/>
    </row>
    <row r="762" spans="2:11" x14ac:dyDescent="0.25">
      <c r="B762" s="79"/>
      <c r="C762" s="79"/>
      <c r="D762" s="79"/>
      <c r="E762" s="79"/>
      <c r="F762" s="79"/>
      <c r="G762" s="80"/>
      <c r="H762" s="80"/>
      <c r="I762" s="80"/>
      <c r="J762" s="79"/>
      <c r="K762" s="81"/>
    </row>
    <row r="763" spans="2:11" x14ac:dyDescent="0.25">
      <c r="B763" s="79"/>
      <c r="C763" s="79"/>
      <c r="D763" s="79"/>
      <c r="E763" s="79"/>
      <c r="F763" s="79"/>
      <c r="G763" s="80"/>
      <c r="H763" s="80"/>
      <c r="I763" s="80"/>
      <c r="J763" s="79"/>
      <c r="K763" s="81"/>
    </row>
    <row r="764" spans="2:11" x14ac:dyDescent="0.25">
      <c r="B764" s="79"/>
      <c r="C764" s="79"/>
      <c r="D764" s="79"/>
      <c r="E764" s="79"/>
      <c r="F764" s="79"/>
      <c r="G764" s="80"/>
      <c r="H764" s="80"/>
      <c r="I764" s="80"/>
      <c r="J764" s="79"/>
      <c r="K764" s="81"/>
    </row>
    <row r="765" spans="2:11" x14ac:dyDescent="0.25">
      <c r="B765" s="79"/>
      <c r="C765" s="79"/>
      <c r="D765" s="79"/>
      <c r="E765" s="79"/>
      <c r="F765" s="79"/>
      <c r="G765" s="80"/>
      <c r="H765" s="80"/>
      <c r="I765" s="80"/>
      <c r="J765" s="79"/>
      <c r="K765" s="81"/>
    </row>
    <row r="766" spans="2:11" x14ac:dyDescent="0.25">
      <c r="B766" s="79"/>
      <c r="C766" s="79"/>
      <c r="D766" s="79"/>
      <c r="E766" s="79"/>
      <c r="F766" s="79"/>
      <c r="G766" s="80"/>
      <c r="H766" s="80"/>
      <c r="I766" s="80"/>
      <c r="J766" s="79"/>
      <c r="K766" s="81"/>
    </row>
    <row r="767" spans="2:11" x14ac:dyDescent="0.25">
      <c r="B767" s="79"/>
      <c r="C767" s="79"/>
      <c r="D767" s="79"/>
      <c r="E767" s="79"/>
      <c r="F767" s="79"/>
      <c r="G767" s="80"/>
      <c r="H767" s="80"/>
      <c r="I767" s="80"/>
      <c r="J767" s="79"/>
      <c r="K767" s="81"/>
    </row>
    <row r="768" spans="2:11" x14ac:dyDescent="0.25">
      <c r="B768" s="79"/>
      <c r="C768" s="79"/>
      <c r="D768" s="79"/>
      <c r="E768" s="79"/>
      <c r="F768" s="79"/>
      <c r="G768" s="80"/>
      <c r="H768" s="80"/>
      <c r="I768" s="80"/>
      <c r="J768" s="79"/>
      <c r="K768" s="81"/>
    </row>
    <row r="769" spans="2:11" x14ac:dyDescent="0.25">
      <c r="B769" s="79"/>
      <c r="C769" s="79"/>
      <c r="D769" s="79"/>
      <c r="E769" s="79"/>
      <c r="F769" s="79"/>
      <c r="G769" s="80"/>
      <c r="H769" s="80"/>
      <c r="I769" s="80"/>
      <c r="J769" s="79"/>
      <c r="K769" s="81"/>
    </row>
    <row r="770" spans="2:11" x14ac:dyDescent="0.25">
      <c r="B770" s="79"/>
      <c r="C770" s="79"/>
      <c r="D770" s="79"/>
      <c r="E770" s="79"/>
      <c r="F770" s="79"/>
      <c r="G770" s="80"/>
      <c r="H770" s="80"/>
      <c r="I770" s="80"/>
      <c r="J770" s="79"/>
      <c r="K770" s="81"/>
    </row>
    <row r="771" spans="2:11" x14ac:dyDescent="0.25">
      <c r="B771" s="79"/>
      <c r="C771" s="79"/>
      <c r="D771" s="79"/>
      <c r="E771" s="79"/>
      <c r="F771" s="79"/>
      <c r="G771" s="80"/>
      <c r="H771" s="80"/>
      <c r="I771" s="80"/>
      <c r="J771" s="79"/>
      <c r="K771" s="81"/>
    </row>
    <row r="772" spans="2:11" x14ac:dyDescent="0.25">
      <c r="B772" s="79"/>
      <c r="C772" s="79"/>
      <c r="D772" s="79"/>
      <c r="E772" s="79"/>
      <c r="F772" s="79"/>
      <c r="G772" s="80"/>
      <c r="H772" s="80"/>
      <c r="I772" s="80"/>
      <c r="J772" s="79"/>
      <c r="K772" s="81"/>
    </row>
    <row r="773" spans="2:11" x14ac:dyDescent="0.25">
      <c r="B773" s="79"/>
      <c r="C773" s="79"/>
      <c r="D773" s="79"/>
      <c r="E773" s="79"/>
      <c r="F773" s="79"/>
      <c r="G773" s="80"/>
      <c r="H773" s="80"/>
      <c r="I773" s="80"/>
      <c r="J773" s="79"/>
      <c r="K773" s="81"/>
    </row>
    <row r="774" spans="2:11" x14ac:dyDescent="0.25">
      <c r="B774" s="79"/>
      <c r="C774" s="79"/>
      <c r="D774" s="79"/>
      <c r="E774" s="79"/>
      <c r="F774" s="79"/>
      <c r="G774" s="80"/>
      <c r="H774" s="80"/>
      <c r="I774" s="80"/>
      <c r="J774" s="79"/>
      <c r="K774" s="81"/>
    </row>
    <row r="775" spans="2:11" x14ac:dyDescent="0.25">
      <c r="B775" s="79"/>
      <c r="C775" s="79"/>
      <c r="D775" s="79"/>
      <c r="E775" s="79"/>
      <c r="F775" s="79"/>
      <c r="G775" s="80"/>
      <c r="H775" s="80"/>
      <c r="I775" s="80"/>
      <c r="J775" s="79"/>
      <c r="K775" s="81"/>
    </row>
    <row r="776" spans="2:11" x14ac:dyDescent="0.25">
      <c r="B776" s="79"/>
      <c r="C776" s="79"/>
      <c r="D776" s="79"/>
      <c r="E776" s="79"/>
      <c r="F776" s="79"/>
      <c r="G776" s="80"/>
      <c r="H776" s="80"/>
      <c r="I776" s="80"/>
      <c r="J776" s="79"/>
      <c r="K776" s="81"/>
    </row>
    <row r="777" spans="2:11" x14ac:dyDescent="0.25">
      <c r="B777" s="79"/>
      <c r="C777" s="79"/>
      <c r="D777" s="79"/>
      <c r="E777" s="79"/>
      <c r="F777" s="79"/>
      <c r="G777" s="80"/>
      <c r="H777" s="80"/>
      <c r="I777" s="80"/>
      <c r="J777" s="79"/>
      <c r="K777" s="81"/>
    </row>
    <row r="778" spans="2:11" x14ac:dyDescent="0.25">
      <c r="B778" s="79"/>
      <c r="C778" s="79"/>
      <c r="D778" s="79"/>
      <c r="E778" s="79"/>
      <c r="F778" s="79"/>
      <c r="G778" s="80"/>
      <c r="H778" s="80"/>
      <c r="I778" s="80"/>
      <c r="J778" s="79"/>
      <c r="K778" s="81"/>
    </row>
    <row r="779" spans="2:11" x14ac:dyDescent="0.25">
      <c r="B779" s="79"/>
      <c r="C779" s="79"/>
      <c r="D779" s="79"/>
      <c r="E779" s="79"/>
      <c r="F779" s="79"/>
      <c r="G779" s="80"/>
      <c r="H779" s="80"/>
      <c r="I779" s="80"/>
      <c r="J779" s="79"/>
      <c r="K779" s="81"/>
    </row>
    <row r="780" spans="2:11" x14ac:dyDescent="0.25">
      <c r="B780" s="79"/>
      <c r="C780" s="79"/>
      <c r="D780" s="79"/>
      <c r="E780" s="79"/>
      <c r="F780" s="79"/>
      <c r="G780" s="80"/>
      <c r="H780" s="80"/>
      <c r="I780" s="80"/>
      <c r="J780" s="79"/>
      <c r="K780" s="81"/>
    </row>
    <row r="781" spans="2:11" x14ac:dyDescent="0.25">
      <c r="B781" s="79"/>
      <c r="C781" s="79"/>
      <c r="D781" s="79"/>
      <c r="E781" s="79"/>
      <c r="F781" s="79"/>
      <c r="G781" s="80"/>
      <c r="H781" s="80"/>
      <c r="I781" s="80"/>
      <c r="J781" s="79"/>
      <c r="K781" s="81"/>
    </row>
    <row r="782" spans="2:11" x14ac:dyDescent="0.25">
      <c r="B782" s="79"/>
      <c r="C782" s="79"/>
      <c r="D782" s="79"/>
      <c r="E782" s="79"/>
      <c r="F782" s="79"/>
      <c r="G782" s="80"/>
      <c r="H782" s="80"/>
      <c r="I782" s="80"/>
      <c r="J782" s="79"/>
      <c r="K782" s="81"/>
    </row>
    <row r="783" spans="2:11" x14ac:dyDescent="0.25">
      <c r="B783" s="79"/>
      <c r="C783" s="79"/>
      <c r="D783" s="79"/>
      <c r="E783" s="79"/>
      <c r="F783" s="79"/>
      <c r="G783" s="80"/>
      <c r="H783" s="80"/>
      <c r="I783" s="80"/>
      <c r="J783" s="79"/>
      <c r="K783" s="81"/>
    </row>
    <row r="784" spans="2:11" x14ac:dyDescent="0.25">
      <c r="B784" s="79"/>
      <c r="C784" s="79"/>
      <c r="D784" s="79"/>
      <c r="E784" s="79"/>
      <c r="F784" s="79"/>
      <c r="G784" s="80"/>
      <c r="H784" s="80"/>
      <c r="I784" s="80"/>
      <c r="J784" s="79"/>
      <c r="K784" s="81"/>
    </row>
    <row r="785" spans="2:11" x14ac:dyDescent="0.25">
      <c r="B785" s="79"/>
      <c r="C785" s="79"/>
      <c r="D785" s="79"/>
      <c r="E785" s="79"/>
      <c r="F785" s="79"/>
      <c r="G785" s="80"/>
      <c r="H785" s="80"/>
      <c r="I785" s="80"/>
      <c r="J785" s="79"/>
      <c r="K785" s="81"/>
    </row>
    <row r="786" spans="2:11" x14ac:dyDescent="0.25">
      <c r="B786" s="79"/>
      <c r="C786" s="79"/>
      <c r="D786" s="79"/>
      <c r="E786" s="79"/>
      <c r="F786" s="79"/>
      <c r="G786" s="80"/>
      <c r="H786" s="80"/>
      <c r="I786" s="80"/>
      <c r="J786" s="79"/>
      <c r="K786" s="81"/>
    </row>
    <row r="787" spans="2:11" x14ac:dyDescent="0.25">
      <c r="B787" s="79"/>
      <c r="C787" s="79"/>
      <c r="D787" s="79"/>
      <c r="E787" s="79"/>
      <c r="F787" s="79"/>
      <c r="G787" s="80"/>
      <c r="H787" s="80"/>
      <c r="I787" s="80"/>
      <c r="J787" s="79"/>
      <c r="K787" s="81"/>
    </row>
    <row r="788" spans="2:11" x14ac:dyDescent="0.25">
      <c r="B788" s="79"/>
      <c r="C788" s="79"/>
      <c r="D788" s="79"/>
      <c r="E788" s="79"/>
      <c r="F788" s="79"/>
      <c r="G788" s="80"/>
      <c r="H788" s="80"/>
      <c r="I788" s="80"/>
      <c r="J788" s="79"/>
      <c r="K788" s="81"/>
    </row>
    <row r="789" spans="2:11" x14ac:dyDescent="0.25">
      <c r="B789" s="79"/>
      <c r="C789" s="79"/>
      <c r="D789" s="79"/>
      <c r="E789" s="79"/>
      <c r="F789" s="79"/>
      <c r="G789" s="80"/>
      <c r="H789" s="80"/>
      <c r="I789" s="80"/>
      <c r="J789" s="79"/>
      <c r="K789" s="81"/>
    </row>
    <row r="790" spans="2:11" x14ac:dyDescent="0.25">
      <c r="B790" s="79"/>
      <c r="C790" s="79"/>
      <c r="D790" s="79"/>
      <c r="E790" s="79"/>
      <c r="F790" s="79"/>
      <c r="G790" s="80"/>
      <c r="H790" s="80"/>
      <c r="I790" s="80"/>
      <c r="J790" s="79"/>
      <c r="K790" s="81"/>
    </row>
    <row r="791" spans="2:11" x14ac:dyDescent="0.25">
      <c r="B791" s="79"/>
      <c r="C791" s="79"/>
      <c r="D791" s="79"/>
      <c r="E791" s="79"/>
      <c r="F791" s="79"/>
      <c r="G791" s="80"/>
      <c r="H791" s="80"/>
      <c r="I791" s="80"/>
      <c r="J791" s="79"/>
      <c r="K791" s="81"/>
    </row>
    <row r="792" spans="2:11" x14ac:dyDescent="0.25">
      <c r="B792" s="79"/>
      <c r="C792" s="79"/>
      <c r="D792" s="79"/>
      <c r="E792" s="79"/>
      <c r="F792" s="79"/>
      <c r="G792" s="80"/>
      <c r="H792" s="80"/>
      <c r="I792" s="80"/>
      <c r="J792" s="79"/>
      <c r="K792" s="81"/>
    </row>
    <row r="793" spans="2:11" x14ac:dyDescent="0.25">
      <c r="B793" s="79"/>
      <c r="C793" s="79"/>
      <c r="D793" s="79"/>
      <c r="E793" s="79"/>
      <c r="F793" s="79"/>
      <c r="G793" s="80"/>
      <c r="H793" s="80"/>
      <c r="I793" s="80"/>
      <c r="J793" s="79"/>
      <c r="K793" s="81"/>
    </row>
    <row r="794" spans="2:11" x14ac:dyDescent="0.25">
      <c r="B794" s="79"/>
      <c r="C794" s="79"/>
      <c r="D794" s="79"/>
      <c r="E794" s="79"/>
      <c r="F794" s="79"/>
      <c r="G794" s="80"/>
      <c r="H794" s="80"/>
      <c r="I794" s="80"/>
      <c r="J794" s="79"/>
      <c r="K794" s="81"/>
    </row>
    <row r="795" spans="2:11" x14ac:dyDescent="0.25">
      <c r="B795" s="79"/>
      <c r="C795" s="79"/>
      <c r="D795" s="79"/>
      <c r="E795" s="79"/>
      <c r="F795" s="79"/>
      <c r="G795" s="80"/>
      <c r="H795" s="80"/>
      <c r="I795" s="80"/>
      <c r="J795" s="79"/>
      <c r="K795" s="81"/>
    </row>
    <row r="796" spans="2:11" x14ac:dyDescent="0.25">
      <c r="B796" s="79"/>
      <c r="C796" s="79"/>
      <c r="D796" s="79"/>
      <c r="E796" s="79"/>
      <c r="F796" s="79"/>
      <c r="G796" s="80"/>
      <c r="H796" s="80"/>
      <c r="I796" s="80"/>
      <c r="J796" s="79"/>
      <c r="K796" s="81"/>
    </row>
    <row r="797" spans="2:11" x14ac:dyDescent="0.25">
      <c r="B797" s="79"/>
      <c r="C797" s="79"/>
      <c r="D797" s="79"/>
      <c r="E797" s="79"/>
      <c r="F797" s="79"/>
      <c r="G797" s="80"/>
      <c r="H797" s="80"/>
      <c r="I797" s="80"/>
      <c r="J797" s="79"/>
      <c r="K797" s="81"/>
    </row>
    <row r="798" spans="2:11" x14ac:dyDescent="0.25">
      <c r="B798" s="79"/>
      <c r="C798" s="79"/>
      <c r="D798" s="79"/>
      <c r="E798" s="79"/>
      <c r="F798" s="79"/>
      <c r="G798" s="80"/>
      <c r="H798" s="80"/>
      <c r="I798" s="80"/>
      <c r="J798" s="79"/>
      <c r="K798" s="81"/>
    </row>
    <row r="799" spans="2:11" x14ac:dyDescent="0.25">
      <c r="B799" s="79"/>
      <c r="C799" s="79"/>
      <c r="D799" s="79"/>
      <c r="E799" s="79"/>
      <c r="F799" s="79"/>
      <c r="G799" s="80"/>
      <c r="H799" s="80"/>
      <c r="I799" s="80"/>
      <c r="J799" s="79"/>
      <c r="K799" s="81"/>
    </row>
    <row r="800" spans="2:11" x14ac:dyDescent="0.25">
      <c r="B800" s="79"/>
      <c r="C800" s="79"/>
      <c r="D800" s="79"/>
      <c r="E800" s="79"/>
      <c r="F800" s="79"/>
      <c r="G800" s="80"/>
      <c r="H800" s="80"/>
      <c r="I800" s="80"/>
      <c r="J800" s="79"/>
      <c r="K800" s="81"/>
    </row>
    <row r="801" spans="2:11" x14ac:dyDescent="0.25">
      <c r="B801" s="79"/>
      <c r="C801" s="79"/>
      <c r="D801" s="79"/>
      <c r="E801" s="79"/>
      <c r="F801" s="79"/>
      <c r="G801" s="80"/>
      <c r="H801" s="80"/>
      <c r="I801" s="80"/>
      <c r="J801" s="79"/>
      <c r="K801" s="81"/>
    </row>
    <row r="802" spans="2:11" x14ac:dyDescent="0.25">
      <c r="B802" s="79"/>
      <c r="C802" s="79"/>
      <c r="D802" s="79"/>
      <c r="E802" s="79"/>
      <c r="F802" s="79"/>
      <c r="G802" s="80"/>
      <c r="H802" s="80"/>
      <c r="I802" s="80"/>
      <c r="J802" s="79"/>
      <c r="K802" s="81"/>
    </row>
    <row r="803" spans="2:11" x14ac:dyDescent="0.25">
      <c r="B803" s="79"/>
      <c r="C803" s="79"/>
      <c r="D803" s="79"/>
      <c r="E803" s="79"/>
      <c r="F803" s="79"/>
      <c r="G803" s="80"/>
      <c r="H803" s="80"/>
      <c r="I803" s="80"/>
      <c r="J803" s="79"/>
      <c r="K803" s="81"/>
    </row>
    <row r="804" spans="2:11" x14ac:dyDescent="0.25">
      <c r="B804" s="79"/>
      <c r="C804" s="79"/>
      <c r="D804" s="79"/>
      <c r="E804" s="79"/>
      <c r="F804" s="79"/>
      <c r="G804" s="80"/>
      <c r="H804" s="80"/>
      <c r="I804" s="80"/>
      <c r="J804" s="79"/>
      <c r="K804" s="81"/>
    </row>
    <row r="805" spans="2:11" x14ac:dyDescent="0.25">
      <c r="B805" s="79"/>
      <c r="C805" s="79"/>
      <c r="D805" s="79"/>
      <c r="E805" s="79"/>
      <c r="F805" s="79"/>
      <c r="G805" s="80"/>
      <c r="H805" s="80"/>
      <c r="I805" s="80"/>
      <c r="J805" s="79"/>
      <c r="K805" s="81"/>
    </row>
    <row r="806" spans="2:11" x14ac:dyDescent="0.25">
      <c r="B806" s="79"/>
      <c r="C806" s="79"/>
      <c r="D806" s="79"/>
      <c r="E806" s="79"/>
      <c r="F806" s="79"/>
      <c r="G806" s="80"/>
      <c r="H806" s="80"/>
      <c r="I806" s="80"/>
      <c r="J806" s="79"/>
      <c r="K806" s="81"/>
    </row>
    <row r="807" spans="2:11" x14ac:dyDescent="0.25">
      <c r="B807" s="79"/>
      <c r="C807" s="79"/>
      <c r="D807" s="79"/>
      <c r="E807" s="79"/>
      <c r="F807" s="79"/>
      <c r="G807" s="80"/>
      <c r="H807" s="80"/>
      <c r="I807" s="80"/>
      <c r="J807" s="79"/>
      <c r="K807" s="81"/>
    </row>
    <row r="808" spans="2:11" x14ac:dyDescent="0.25">
      <c r="B808" s="79"/>
      <c r="C808" s="79"/>
      <c r="D808" s="79"/>
      <c r="E808" s="79"/>
      <c r="F808" s="79"/>
      <c r="G808" s="80"/>
      <c r="H808" s="80"/>
      <c r="I808" s="80"/>
      <c r="J808" s="79"/>
      <c r="K808" s="81"/>
    </row>
    <row r="809" spans="2:11" x14ac:dyDescent="0.25">
      <c r="B809" s="79"/>
      <c r="C809" s="79"/>
      <c r="D809" s="79"/>
      <c r="E809" s="79"/>
      <c r="F809" s="79"/>
      <c r="G809" s="80"/>
      <c r="H809" s="80"/>
      <c r="I809" s="80"/>
      <c r="J809" s="79"/>
      <c r="K809" s="81"/>
    </row>
    <row r="810" spans="2:11" x14ac:dyDescent="0.25">
      <c r="B810" s="79"/>
      <c r="C810" s="79"/>
      <c r="D810" s="79"/>
      <c r="E810" s="79"/>
      <c r="F810" s="79"/>
      <c r="G810" s="80"/>
      <c r="H810" s="80"/>
      <c r="I810" s="80"/>
      <c r="J810" s="79"/>
      <c r="K810" s="81"/>
    </row>
    <row r="811" spans="2:11" x14ac:dyDescent="0.25">
      <c r="B811" s="79"/>
      <c r="C811" s="79"/>
      <c r="D811" s="79"/>
      <c r="E811" s="79"/>
      <c r="F811" s="79"/>
      <c r="G811" s="80"/>
      <c r="H811" s="80"/>
      <c r="I811" s="80"/>
      <c r="J811" s="79"/>
      <c r="K811" s="81"/>
    </row>
    <row r="812" spans="2:11" x14ac:dyDescent="0.25">
      <c r="B812" s="79"/>
      <c r="C812" s="79"/>
      <c r="D812" s="79"/>
      <c r="E812" s="79"/>
      <c r="F812" s="79"/>
      <c r="G812" s="80"/>
      <c r="H812" s="80"/>
      <c r="I812" s="80"/>
      <c r="J812" s="79"/>
      <c r="K812" s="81"/>
    </row>
    <row r="813" spans="2:11" x14ac:dyDescent="0.25">
      <c r="B813" s="79"/>
      <c r="C813" s="79"/>
      <c r="D813" s="79"/>
      <c r="E813" s="79"/>
      <c r="F813" s="79"/>
      <c r="G813" s="80"/>
      <c r="H813" s="80"/>
      <c r="I813" s="80"/>
      <c r="J813" s="79"/>
      <c r="K813" s="81"/>
    </row>
    <row r="814" spans="2:11" x14ac:dyDescent="0.25">
      <c r="B814" s="79"/>
      <c r="C814" s="79"/>
      <c r="D814" s="79"/>
      <c r="E814" s="79"/>
      <c r="F814" s="79"/>
      <c r="G814" s="80"/>
      <c r="H814" s="80"/>
      <c r="I814" s="80"/>
      <c r="J814" s="79"/>
      <c r="K814" s="81"/>
    </row>
    <row r="815" spans="2:11" x14ac:dyDescent="0.25">
      <c r="B815" s="79"/>
      <c r="C815" s="79"/>
      <c r="D815" s="79"/>
      <c r="E815" s="79"/>
      <c r="F815" s="79"/>
      <c r="G815" s="80"/>
      <c r="H815" s="80"/>
      <c r="I815" s="80"/>
      <c r="J815" s="79"/>
      <c r="K815" s="81"/>
    </row>
    <row r="816" spans="2:11" x14ac:dyDescent="0.25">
      <c r="B816" s="79"/>
      <c r="C816" s="79"/>
      <c r="D816" s="79"/>
      <c r="E816" s="79"/>
      <c r="F816" s="79"/>
      <c r="G816" s="80"/>
      <c r="H816" s="80"/>
      <c r="I816" s="80"/>
      <c r="J816" s="79"/>
      <c r="K816" s="81"/>
    </row>
    <row r="817" spans="2:11" x14ac:dyDescent="0.25">
      <c r="B817" s="79"/>
      <c r="C817" s="79"/>
      <c r="D817" s="79"/>
      <c r="E817" s="79"/>
      <c r="F817" s="79"/>
      <c r="G817" s="80"/>
      <c r="H817" s="80"/>
      <c r="I817" s="80"/>
      <c r="J817" s="79"/>
      <c r="K817" s="81"/>
    </row>
    <row r="818" spans="2:11" x14ac:dyDescent="0.25">
      <c r="B818" s="79"/>
      <c r="C818" s="79"/>
      <c r="D818" s="79"/>
      <c r="E818" s="79"/>
      <c r="F818" s="79"/>
      <c r="G818" s="80"/>
      <c r="H818" s="80"/>
      <c r="I818" s="80"/>
      <c r="J818" s="79"/>
      <c r="K818" s="81"/>
    </row>
    <row r="819" spans="2:11" x14ac:dyDescent="0.25">
      <c r="B819" s="79"/>
      <c r="C819" s="79"/>
      <c r="D819" s="79"/>
      <c r="E819" s="79"/>
      <c r="F819" s="79"/>
      <c r="G819" s="80"/>
      <c r="H819" s="80"/>
      <c r="I819" s="80"/>
      <c r="J819" s="79"/>
      <c r="K819" s="81"/>
    </row>
    <row r="820" spans="2:11" x14ac:dyDescent="0.25">
      <c r="B820" s="79"/>
      <c r="C820" s="79"/>
      <c r="D820" s="79"/>
      <c r="E820" s="79"/>
      <c r="F820" s="79"/>
      <c r="G820" s="80"/>
      <c r="H820" s="80"/>
      <c r="I820" s="80"/>
      <c r="J820" s="79"/>
      <c r="K820" s="81"/>
    </row>
    <row r="821" spans="2:11" x14ac:dyDescent="0.25">
      <c r="B821" s="79"/>
      <c r="C821" s="79"/>
      <c r="D821" s="79"/>
      <c r="E821" s="79"/>
      <c r="F821" s="79"/>
      <c r="G821" s="80"/>
      <c r="H821" s="80"/>
      <c r="I821" s="80"/>
      <c r="J821" s="79"/>
      <c r="K821" s="81"/>
    </row>
    <row r="822" spans="2:11" x14ac:dyDescent="0.25">
      <c r="B822" s="79"/>
      <c r="C822" s="79"/>
      <c r="D822" s="79"/>
      <c r="E822" s="79"/>
      <c r="F822" s="79"/>
      <c r="G822" s="80"/>
      <c r="H822" s="80"/>
      <c r="I822" s="80"/>
      <c r="J822" s="79"/>
      <c r="K822" s="81"/>
    </row>
    <row r="823" spans="2:11" x14ac:dyDescent="0.25">
      <c r="B823" s="79"/>
      <c r="C823" s="79"/>
      <c r="D823" s="79"/>
      <c r="E823" s="79"/>
      <c r="F823" s="79"/>
      <c r="G823" s="80"/>
      <c r="H823" s="80"/>
      <c r="I823" s="80"/>
      <c r="J823" s="79"/>
      <c r="K823" s="81"/>
    </row>
    <row r="824" spans="2:11" x14ac:dyDescent="0.25">
      <c r="B824" s="79"/>
      <c r="C824" s="79"/>
      <c r="D824" s="79"/>
      <c r="E824" s="79"/>
      <c r="F824" s="79"/>
      <c r="G824" s="80"/>
      <c r="H824" s="80"/>
      <c r="I824" s="80"/>
      <c r="J824" s="79"/>
      <c r="K824" s="81"/>
    </row>
    <row r="825" spans="2:11" x14ac:dyDescent="0.25">
      <c r="B825" s="79"/>
      <c r="C825" s="79"/>
      <c r="D825" s="79"/>
      <c r="E825" s="79"/>
      <c r="F825" s="79"/>
      <c r="G825" s="80"/>
      <c r="H825" s="80"/>
      <c r="I825" s="80"/>
      <c r="J825" s="79"/>
      <c r="K825" s="81"/>
    </row>
    <row r="826" spans="2:11" x14ac:dyDescent="0.25">
      <c r="B826" s="79"/>
      <c r="C826" s="79"/>
      <c r="D826" s="79"/>
      <c r="E826" s="79"/>
      <c r="F826" s="79"/>
      <c r="G826" s="80"/>
      <c r="H826" s="80"/>
      <c r="I826" s="80"/>
      <c r="J826" s="79"/>
      <c r="K826" s="81"/>
    </row>
    <row r="827" spans="2:11" x14ac:dyDescent="0.25">
      <c r="B827" s="79"/>
      <c r="C827" s="79"/>
      <c r="D827" s="79"/>
      <c r="E827" s="79"/>
      <c r="F827" s="79"/>
      <c r="G827" s="80"/>
      <c r="H827" s="80"/>
      <c r="I827" s="80"/>
      <c r="J827" s="79"/>
      <c r="K827" s="81"/>
    </row>
    <row r="828" spans="2:11" x14ac:dyDescent="0.25">
      <c r="B828" s="79"/>
      <c r="C828" s="79"/>
      <c r="D828" s="79"/>
      <c r="E828" s="79"/>
      <c r="F828" s="79"/>
      <c r="G828" s="80"/>
      <c r="H828" s="80"/>
      <c r="I828" s="80"/>
      <c r="J828" s="79"/>
      <c r="K828" s="81"/>
    </row>
    <row r="829" spans="2:11" x14ac:dyDescent="0.25">
      <c r="B829" s="79"/>
      <c r="C829" s="79"/>
      <c r="D829" s="79"/>
      <c r="E829" s="79"/>
      <c r="F829" s="79"/>
      <c r="G829" s="80"/>
      <c r="H829" s="80"/>
      <c r="I829" s="80"/>
      <c r="J829" s="79"/>
      <c r="K829" s="81"/>
    </row>
    <row r="830" spans="2:11" x14ac:dyDescent="0.25">
      <c r="B830" s="79"/>
      <c r="C830" s="79"/>
      <c r="D830" s="79"/>
      <c r="E830" s="79"/>
      <c r="F830" s="79"/>
      <c r="G830" s="80"/>
      <c r="H830" s="80"/>
      <c r="I830" s="80"/>
      <c r="J830" s="79"/>
      <c r="K830" s="81"/>
    </row>
    <row r="831" spans="2:11" x14ac:dyDescent="0.25">
      <c r="B831" s="79"/>
      <c r="C831" s="79"/>
      <c r="D831" s="79"/>
      <c r="E831" s="79"/>
      <c r="F831" s="79"/>
      <c r="G831" s="80"/>
      <c r="H831" s="80"/>
      <c r="I831" s="80"/>
      <c r="J831" s="79"/>
      <c r="K831" s="81"/>
    </row>
    <row r="832" spans="2:11" x14ac:dyDescent="0.25">
      <c r="B832" s="79"/>
      <c r="C832" s="79"/>
      <c r="D832" s="79"/>
      <c r="E832" s="79"/>
      <c r="F832" s="79"/>
      <c r="G832" s="80"/>
      <c r="H832" s="80"/>
      <c r="I832" s="80"/>
      <c r="J832" s="79"/>
      <c r="K832" s="81"/>
    </row>
    <row r="833" spans="2:11" x14ac:dyDescent="0.25">
      <c r="B833" s="79"/>
      <c r="C833" s="79"/>
      <c r="D833" s="79"/>
      <c r="E833" s="79"/>
      <c r="F833" s="79"/>
      <c r="G833" s="80"/>
      <c r="H833" s="80"/>
      <c r="I833" s="80"/>
      <c r="J833" s="79"/>
      <c r="K833" s="81"/>
    </row>
    <row r="834" spans="2:11" x14ac:dyDescent="0.25">
      <c r="B834" s="79"/>
      <c r="C834" s="79"/>
      <c r="D834" s="79"/>
      <c r="E834" s="79"/>
      <c r="F834" s="79"/>
      <c r="G834" s="80"/>
      <c r="H834" s="80"/>
      <c r="I834" s="80"/>
      <c r="J834" s="79"/>
      <c r="K834" s="81"/>
    </row>
    <row r="835" spans="2:11" x14ac:dyDescent="0.25">
      <c r="B835" s="79"/>
      <c r="C835" s="79"/>
      <c r="D835" s="79"/>
      <c r="E835" s="79"/>
      <c r="F835" s="79"/>
      <c r="G835" s="80"/>
      <c r="H835" s="80"/>
      <c r="I835" s="80"/>
      <c r="J835" s="79"/>
      <c r="K835" s="81"/>
    </row>
    <row r="836" spans="2:11" x14ac:dyDescent="0.25">
      <c r="B836" s="79"/>
      <c r="C836" s="79"/>
      <c r="D836" s="79"/>
      <c r="E836" s="79"/>
      <c r="F836" s="79"/>
      <c r="G836" s="80"/>
      <c r="H836" s="80"/>
      <c r="I836" s="80"/>
      <c r="J836" s="79"/>
      <c r="K836" s="81"/>
    </row>
    <row r="837" spans="2:11" x14ac:dyDescent="0.25">
      <c r="B837" s="79"/>
      <c r="C837" s="79"/>
      <c r="D837" s="79"/>
      <c r="E837" s="79"/>
      <c r="F837" s="79"/>
      <c r="G837" s="80"/>
      <c r="H837" s="80"/>
      <c r="I837" s="80"/>
      <c r="J837" s="79"/>
      <c r="K837" s="81"/>
    </row>
    <row r="838" spans="2:11" x14ac:dyDescent="0.25">
      <c r="B838" s="79"/>
      <c r="C838" s="79"/>
      <c r="D838" s="79"/>
      <c r="E838" s="79"/>
      <c r="F838" s="79"/>
      <c r="G838" s="80"/>
      <c r="H838" s="80"/>
      <c r="I838" s="80"/>
      <c r="J838" s="79"/>
      <c r="K838" s="81"/>
    </row>
    <row r="839" spans="2:11" x14ac:dyDescent="0.25">
      <c r="B839" s="79"/>
      <c r="C839" s="79"/>
      <c r="D839" s="79"/>
      <c r="E839" s="79"/>
      <c r="F839" s="79"/>
      <c r="G839" s="80"/>
      <c r="H839" s="80"/>
      <c r="I839" s="80"/>
      <c r="J839" s="79"/>
      <c r="K839" s="81"/>
    </row>
    <row r="840" spans="2:11" x14ac:dyDescent="0.25">
      <c r="B840" s="79"/>
      <c r="C840" s="79"/>
      <c r="D840" s="79"/>
      <c r="E840" s="79"/>
      <c r="F840" s="79"/>
      <c r="G840" s="80"/>
      <c r="H840" s="80"/>
      <c r="I840" s="80"/>
      <c r="J840" s="79"/>
      <c r="K840" s="81"/>
    </row>
    <row r="841" spans="2:11" x14ac:dyDescent="0.25">
      <c r="B841" s="79"/>
      <c r="C841" s="79"/>
      <c r="D841" s="79"/>
      <c r="E841" s="79"/>
      <c r="F841" s="79"/>
      <c r="G841" s="80"/>
      <c r="H841" s="80"/>
      <c r="I841" s="80"/>
      <c r="J841" s="79"/>
      <c r="K841" s="81"/>
    </row>
    <row r="842" spans="2:11" x14ac:dyDescent="0.25">
      <c r="B842" s="79"/>
      <c r="C842" s="79"/>
      <c r="D842" s="79"/>
      <c r="E842" s="79"/>
      <c r="F842" s="79"/>
      <c r="G842" s="80"/>
      <c r="H842" s="80"/>
      <c r="I842" s="80"/>
      <c r="J842" s="79"/>
      <c r="K842" s="81"/>
    </row>
    <row r="843" spans="2:11" x14ac:dyDescent="0.25">
      <c r="B843" s="79"/>
      <c r="C843" s="79"/>
      <c r="D843" s="79"/>
      <c r="E843" s="79"/>
      <c r="F843" s="79"/>
      <c r="G843" s="80"/>
      <c r="H843" s="80"/>
      <c r="I843" s="80"/>
      <c r="J843" s="79"/>
      <c r="K843" s="81"/>
    </row>
    <row r="844" spans="2:11" x14ac:dyDescent="0.25">
      <c r="B844" s="79"/>
      <c r="C844" s="79"/>
      <c r="D844" s="79"/>
      <c r="E844" s="79"/>
      <c r="F844" s="79"/>
      <c r="G844" s="80"/>
      <c r="H844" s="80"/>
      <c r="I844" s="80"/>
      <c r="J844" s="79"/>
      <c r="K844" s="81"/>
    </row>
    <row r="845" spans="2:11" x14ac:dyDescent="0.25">
      <c r="B845" s="79"/>
      <c r="C845" s="79"/>
      <c r="D845" s="79"/>
      <c r="E845" s="79"/>
      <c r="F845" s="79"/>
      <c r="G845" s="80"/>
      <c r="H845" s="80"/>
      <c r="I845" s="80"/>
      <c r="J845" s="79"/>
      <c r="K845" s="81"/>
    </row>
    <row r="846" spans="2:11" x14ac:dyDescent="0.25">
      <c r="B846" s="79"/>
      <c r="C846" s="79"/>
      <c r="D846" s="79"/>
      <c r="E846" s="79"/>
      <c r="F846" s="79"/>
      <c r="G846" s="80"/>
      <c r="H846" s="80"/>
      <c r="I846" s="80"/>
      <c r="J846" s="79"/>
      <c r="K846" s="81"/>
    </row>
    <row r="847" spans="2:11" x14ac:dyDescent="0.25">
      <c r="B847" s="79"/>
      <c r="C847" s="79"/>
      <c r="D847" s="79"/>
      <c r="E847" s="79"/>
      <c r="F847" s="79"/>
      <c r="G847" s="80"/>
      <c r="H847" s="80"/>
      <c r="I847" s="80"/>
      <c r="J847" s="79"/>
      <c r="K847" s="81"/>
    </row>
    <row r="848" spans="2:11" x14ac:dyDescent="0.25">
      <c r="B848" s="79"/>
      <c r="C848" s="79"/>
      <c r="D848" s="79"/>
      <c r="E848" s="79"/>
      <c r="F848" s="79"/>
      <c r="G848" s="80"/>
      <c r="H848" s="80"/>
      <c r="I848" s="80"/>
      <c r="J848" s="79"/>
      <c r="K848" s="81"/>
    </row>
    <row r="849" spans="2:11" x14ac:dyDescent="0.25">
      <c r="B849" s="79"/>
      <c r="C849" s="79"/>
      <c r="D849" s="79"/>
      <c r="E849" s="79"/>
      <c r="F849" s="79"/>
      <c r="G849" s="80"/>
      <c r="H849" s="80"/>
      <c r="I849" s="80"/>
      <c r="J849" s="79"/>
      <c r="K849" s="81"/>
    </row>
    <row r="850" spans="2:11" x14ac:dyDescent="0.25">
      <c r="B850" s="79"/>
      <c r="C850" s="79"/>
      <c r="D850" s="79"/>
      <c r="E850" s="79"/>
      <c r="F850" s="79"/>
      <c r="G850" s="80"/>
      <c r="H850" s="80"/>
      <c r="I850" s="80"/>
      <c r="J850" s="79"/>
      <c r="K850" s="81"/>
    </row>
    <row r="851" spans="2:11" x14ac:dyDescent="0.25">
      <c r="B851" s="79"/>
      <c r="C851" s="79"/>
      <c r="D851" s="79"/>
      <c r="E851" s="79"/>
      <c r="F851" s="79"/>
      <c r="G851" s="80"/>
      <c r="H851" s="80"/>
      <c r="I851" s="80"/>
      <c r="J851" s="79"/>
      <c r="K851" s="81"/>
    </row>
    <row r="852" spans="2:11" x14ac:dyDescent="0.25">
      <c r="B852" s="79"/>
      <c r="C852" s="79"/>
      <c r="D852" s="79"/>
      <c r="E852" s="79"/>
      <c r="F852" s="79"/>
      <c r="G852" s="80"/>
      <c r="H852" s="80"/>
      <c r="I852" s="80"/>
      <c r="J852" s="79"/>
      <c r="K852" s="81"/>
    </row>
    <row r="853" spans="2:11" x14ac:dyDescent="0.25">
      <c r="B853" s="79"/>
      <c r="C853" s="79"/>
      <c r="D853" s="79"/>
      <c r="E853" s="79"/>
      <c r="F853" s="79"/>
      <c r="G853" s="80"/>
      <c r="H853" s="80"/>
      <c r="I853" s="80"/>
      <c r="J853" s="79"/>
      <c r="K853" s="81"/>
    </row>
    <row r="854" spans="2:11" x14ac:dyDescent="0.25">
      <c r="B854" s="79"/>
      <c r="C854" s="79"/>
      <c r="D854" s="79"/>
      <c r="E854" s="79"/>
      <c r="F854" s="79"/>
      <c r="G854" s="80"/>
      <c r="H854" s="80"/>
      <c r="I854" s="80"/>
      <c r="J854" s="79"/>
      <c r="K854" s="81"/>
    </row>
    <row r="855" spans="2:11" x14ac:dyDescent="0.25">
      <c r="B855" s="79"/>
      <c r="C855" s="79"/>
      <c r="D855" s="79"/>
      <c r="E855" s="79"/>
      <c r="F855" s="79"/>
      <c r="G855" s="80"/>
      <c r="H855" s="80"/>
      <c r="I855" s="80"/>
      <c r="J855" s="79"/>
      <c r="K855" s="81"/>
    </row>
    <row r="856" spans="2:11" x14ac:dyDescent="0.25">
      <c r="B856" s="79"/>
      <c r="C856" s="79"/>
      <c r="D856" s="79"/>
      <c r="E856" s="79"/>
      <c r="F856" s="79"/>
      <c r="G856" s="80"/>
      <c r="H856" s="80"/>
      <c r="I856" s="80"/>
      <c r="J856" s="79"/>
      <c r="K856" s="81"/>
    </row>
    <row r="857" spans="2:11" x14ac:dyDescent="0.25">
      <c r="B857" s="79"/>
      <c r="C857" s="79"/>
      <c r="D857" s="79"/>
      <c r="E857" s="79"/>
      <c r="F857" s="79"/>
      <c r="G857" s="80"/>
      <c r="H857" s="80"/>
      <c r="I857" s="80"/>
      <c r="J857" s="79"/>
      <c r="K857" s="81"/>
    </row>
    <row r="858" spans="2:11" x14ac:dyDescent="0.25">
      <c r="B858" s="79"/>
      <c r="C858" s="79"/>
      <c r="D858" s="79"/>
      <c r="E858" s="79"/>
      <c r="F858" s="79"/>
      <c r="G858" s="80"/>
      <c r="H858" s="80"/>
      <c r="I858" s="80"/>
      <c r="J858" s="79"/>
      <c r="K858" s="81"/>
    </row>
    <row r="859" spans="2:11" x14ac:dyDescent="0.25">
      <c r="B859" s="79"/>
      <c r="C859" s="79"/>
      <c r="D859" s="79"/>
      <c r="E859" s="79"/>
      <c r="F859" s="79"/>
      <c r="G859" s="80"/>
      <c r="H859" s="80"/>
      <c r="I859" s="80"/>
      <c r="J859" s="79"/>
      <c r="K859" s="81"/>
    </row>
    <row r="860" spans="2:11" x14ac:dyDescent="0.25">
      <c r="B860" s="79"/>
      <c r="C860" s="79"/>
      <c r="D860" s="79"/>
      <c r="E860" s="79"/>
      <c r="F860" s="79"/>
      <c r="G860" s="80"/>
      <c r="H860" s="80"/>
      <c r="I860" s="80"/>
      <c r="J860" s="79"/>
      <c r="K860" s="81"/>
    </row>
    <row r="861" spans="2:11" x14ac:dyDescent="0.25">
      <c r="B861" s="79"/>
      <c r="C861" s="79"/>
      <c r="D861" s="79"/>
      <c r="E861" s="79"/>
      <c r="F861" s="79"/>
      <c r="G861" s="80"/>
      <c r="H861" s="80"/>
      <c r="I861" s="80"/>
      <c r="J861" s="79"/>
      <c r="K861" s="81"/>
    </row>
    <row r="862" spans="2:11" x14ac:dyDescent="0.25">
      <c r="B862" s="79"/>
      <c r="C862" s="79"/>
      <c r="D862" s="79"/>
      <c r="E862" s="79"/>
      <c r="F862" s="79"/>
      <c r="G862" s="80"/>
      <c r="H862" s="80"/>
      <c r="I862" s="80"/>
      <c r="J862" s="79"/>
      <c r="K862" s="81"/>
    </row>
    <row r="863" spans="2:11" x14ac:dyDescent="0.25">
      <c r="B863" s="79"/>
      <c r="C863" s="79"/>
      <c r="D863" s="79"/>
      <c r="E863" s="79"/>
      <c r="F863" s="79"/>
      <c r="G863" s="80"/>
      <c r="H863" s="80"/>
      <c r="I863" s="80"/>
      <c r="J863" s="79"/>
      <c r="K863" s="81"/>
    </row>
    <row r="864" spans="2:11" x14ac:dyDescent="0.25">
      <c r="B864" s="79"/>
      <c r="C864" s="79"/>
      <c r="D864" s="79"/>
      <c r="E864" s="79"/>
      <c r="F864" s="79"/>
      <c r="G864" s="80"/>
      <c r="H864" s="80"/>
      <c r="I864" s="80"/>
      <c r="J864" s="79"/>
      <c r="K864" s="81"/>
    </row>
    <row r="865" spans="2:11" x14ac:dyDescent="0.25">
      <c r="B865" s="79"/>
      <c r="C865" s="79"/>
      <c r="D865" s="79"/>
      <c r="E865" s="79"/>
      <c r="F865" s="79"/>
      <c r="G865" s="80"/>
      <c r="H865" s="80"/>
      <c r="I865" s="80"/>
      <c r="J865" s="79"/>
      <c r="K865" s="81"/>
    </row>
    <row r="866" spans="2:11" x14ac:dyDescent="0.25">
      <c r="B866" s="79"/>
      <c r="C866" s="79"/>
      <c r="D866" s="79"/>
      <c r="E866" s="79"/>
      <c r="F866" s="79"/>
      <c r="G866" s="80"/>
      <c r="H866" s="80"/>
      <c r="I866" s="80"/>
      <c r="J866" s="79"/>
      <c r="K866" s="81"/>
    </row>
    <row r="867" spans="2:11" x14ac:dyDescent="0.25">
      <c r="B867" s="79"/>
      <c r="C867" s="79"/>
      <c r="D867" s="79"/>
      <c r="E867" s="79"/>
      <c r="F867" s="79"/>
      <c r="G867" s="80"/>
      <c r="H867" s="80"/>
      <c r="I867" s="80"/>
      <c r="J867" s="79"/>
      <c r="K867" s="81"/>
    </row>
    <row r="868" spans="2:11" x14ac:dyDescent="0.25">
      <c r="B868" s="79"/>
      <c r="C868" s="79"/>
      <c r="D868" s="79"/>
      <c r="E868" s="79"/>
      <c r="F868" s="79"/>
      <c r="G868" s="80"/>
      <c r="H868" s="80"/>
      <c r="I868" s="80"/>
      <c r="J868" s="79"/>
      <c r="K868" s="81"/>
    </row>
    <row r="869" spans="2:11" x14ac:dyDescent="0.25">
      <c r="B869" s="79"/>
      <c r="C869" s="79"/>
      <c r="D869" s="79"/>
      <c r="E869" s="79"/>
      <c r="F869" s="79"/>
      <c r="G869" s="80"/>
      <c r="H869" s="80"/>
      <c r="I869" s="80"/>
      <c r="J869" s="79"/>
      <c r="K869" s="81"/>
    </row>
    <row r="870" spans="2:11" x14ac:dyDescent="0.25">
      <c r="B870" s="79"/>
      <c r="C870" s="79"/>
      <c r="D870" s="79"/>
      <c r="E870" s="79"/>
      <c r="F870" s="79"/>
      <c r="G870" s="80"/>
      <c r="H870" s="80"/>
      <c r="I870" s="80"/>
      <c r="J870" s="79"/>
      <c r="K870" s="81"/>
    </row>
    <row r="871" spans="2:11" x14ac:dyDescent="0.25">
      <c r="B871" s="79"/>
      <c r="C871" s="79"/>
      <c r="D871" s="79"/>
      <c r="E871" s="79"/>
      <c r="F871" s="79"/>
      <c r="G871" s="80"/>
      <c r="H871" s="80"/>
      <c r="I871" s="80"/>
      <c r="J871" s="79"/>
      <c r="K871" s="81"/>
    </row>
    <row r="872" spans="2:11" x14ac:dyDescent="0.25">
      <c r="B872" s="79"/>
      <c r="C872" s="79"/>
      <c r="D872" s="79"/>
      <c r="E872" s="79"/>
      <c r="F872" s="79"/>
      <c r="G872" s="80"/>
      <c r="H872" s="80"/>
      <c r="I872" s="80"/>
      <c r="J872" s="79"/>
      <c r="K872" s="81"/>
    </row>
    <row r="873" spans="2:11" x14ac:dyDescent="0.25">
      <c r="B873" s="79"/>
      <c r="C873" s="79"/>
      <c r="D873" s="79"/>
      <c r="E873" s="79"/>
      <c r="F873" s="79"/>
      <c r="G873" s="80"/>
      <c r="H873" s="80"/>
      <c r="I873" s="80"/>
      <c r="J873" s="79"/>
      <c r="K873" s="81"/>
    </row>
    <row r="874" spans="2:11" x14ac:dyDescent="0.25">
      <c r="B874" s="79"/>
      <c r="C874" s="79"/>
      <c r="D874" s="79"/>
      <c r="E874" s="79"/>
      <c r="F874" s="79"/>
      <c r="G874" s="80"/>
      <c r="H874" s="80"/>
      <c r="I874" s="80"/>
      <c r="J874" s="79"/>
      <c r="K874" s="81"/>
    </row>
    <row r="875" spans="2:11" x14ac:dyDescent="0.25">
      <c r="B875" s="79"/>
      <c r="C875" s="79"/>
      <c r="D875" s="79"/>
      <c r="E875" s="79"/>
      <c r="F875" s="79"/>
      <c r="G875" s="80"/>
      <c r="H875" s="80"/>
      <c r="I875" s="80"/>
      <c r="J875" s="79"/>
      <c r="K875" s="81"/>
    </row>
    <row r="876" spans="2:11" x14ac:dyDescent="0.25">
      <c r="B876" s="79"/>
      <c r="C876" s="79"/>
      <c r="D876" s="79"/>
      <c r="E876" s="79"/>
      <c r="F876" s="79"/>
      <c r="G876" s="80"/>
      <c r="H876" s="80"/>
      <c r="I876" s="80"/>
      <c r="J876" s="79"/>
      <c r="K876" s="81"/>
    </row>
    <row r="877" spans="2:11" x14ac:dyDescent="0.25">
      <c r="B877" s="79"/>
      <c r="C877" s="79"/>
      <c r="D877" s="79"/>
      <c r="E877" s="79"/>
      <c r="F877" s="79"/>
      <c r="G877" s="80"/>
      <c r="H877" s="80"/>
      <c r="I877" s="80"/>
      <c r="J877" s="79"/>
      <c r="K877" s="81"/>
    </row>
    <row r="878" spans="2:11" x14ac:dyDescent="0.25">
      <c r="B878" s="79"/>
      <c r="C878" s="79"/>
      <c r="D878" s="79"/>
      <c r="E878" s="79"/>
      <c r="F878" s="79"/>
      <c r="G878" s="80"/>
      <c r="H878" s="80"/>
      <c r="I878" s="80"/>
      <c r="J878" s="79"/>
      <c r="K878" s="81"/>
    </row>
    <row r="879" spans="2:11" x14ac:dyDescent="0.25">
      <c r="B879" s="79"/>
      <c r="C879" s="79"/>
      <c r="D879" s="79"/>
      <c r="E879" s="79"/>
      <c r="F879" s="79"/>
      <c r="G879" s="80"/>
      <c r="H879" s="80"/>
      <c r="I879" s="80"/>
      <c r="J879" s="79"/>
      <c r="K879" s="81"/>
    </row>
    <row r="880" spans="2:11" x14ac:dyDescent="0.25">
      <c r="B880" s="79"/>
      <c r="C880" s="79"/>
      <c r="D880" s="79"/>
      <c r="E880" s="79"/>
      <c r="F880" s="79"/>
      <c r="G880" s="80"/>
      <c r="H880" s="80"/>
      <c r="I880" s="80"/>
      <c r="J880" s="79"/>
      <c r="K880" s="81"/>
    </row>
    <row r="881" spans="2:11" x14ac:dyDescent="0.25">
      <c r="B881" s="79"/>
      <c r="C881" s="79"/>
      <c r="D881" s="79"/>
      <c r="E881" s="79"/>
      <c r="F881" s="79"/>
      <c r="G881" s="80"/>
      <c r="H881" s="80"/>
      <c r="I881" s="80"/>
      <c r="J881" s="79"/>
      <c r="K881" s="81"/>
    </row>
    <row r="882" spans="2:11" x14ac:dyDescent="0.25">
      <c r="B882" s="79"/>
      <c r="C882" s="79"/>
      <c r="D882" s="79"/>
      <c r="E882" s="79"/>
      <c r="F882" s="79"/>
      <c r="G882" s="80"/>
      <c r="H882" s="80"/>
      <c r="I882" s="80"/>
      <c r="J882" s="79"/>
      <c r="K882" s="81"/>
    </row>
    <row r="883" spans="2:11" x14ac:dyDescent="0.25">
      <c r="B883" s="79"/>
      <c r="C883" s="79"/>
      <c r="D883" s="79"/>
      <c r="E883" s="79"/>
      <c r="F883" s="79"/>
      <c r="G883" s="80"/>
      <c r="H883" s="80"/>
      <c r="I883" s="80"/>
      <c r="J883" s="79"/>
      <c r="K883" s="81"/>
    </row>
    <row r="884" spans="2:11" x14ac:dyDescent="0.25">
      <c r="B884" s="79"/>
      <c r="C884" s="79"/>
      <c r="D884" s="79"/>
      <c r="E884" s="79"/>
      <c r="F884" s="79"/>
      <c r="G884" s="80"/>
      <c r="H884" s="80"/>
      <c r="I884" s="80"/>
      <c r="J884" s="79"/>
      <c r="K884" s="81"/>
    </row>
    <row r="885" spans="2:11" x14ac:dyDescent="0.25">
      <c r="B885" s="79"/>
      <c r="C885" s="79"/>
      <c r="D885" s="79"/>
      <c r="E885" s="79"/>
      <c r="F885" s="79"/>
      <c r="G885" s="80"/>
      <c r="H885" s="80"/>
      <c r="I885" s="80"/>
      <c r="J885" s="79"/>
      <c r="K885" s="81"/>
    </row>
    <row r="886" spans="2:11" x14ac:dyDescent="0.25">
      <c r="B886" s="79"/>
      <c r="C886" s="79"/>
      <c r="D886" s="79"/>
      <c r="E886" s="79"/>
      <c r="F886" s="79"/>
      <c r="G886" s="80"/>
      <c r="H886" s="80"/>
      <c r="I886" s="80"/>
      <c r="J886" s="79"/>
      <c r="K886" s="81"/>
    </row>
    <row r="887" spans="2:11" x14ac:dyDescent="0.25">
      <c r="B887" s="79"/>
      <c r="C887" s="79"/>
      <c r="D887" s="79"/>
      <c r="E887" s="79"/>
      <c r="F887" s="79"/>
      <c r="G887" s="80"/>
      <c r="H887" s="80"/>
      <c r="I887" s="80"/>
      <c r="J887" s="79"/>
      <c r="K887" s="81"/>
    </row>
    <row r="888" spans="2:11" x14ac:dyDescent="0.25">
      <c r="B888" s="79"/>
      <c r="C888" s="79"/>
      <c r="D888" s="79"/>
      <c r="E888" s="79"/>
      <c r="F888" s="79"/>
      <c r="G888" s="80"/>
      <c r="H888" s="80"/>
      <c r="I888" s="80"/>
      <c r="J888" s="79"/>
      <c r="K888" s="81"/>
    </row>
    <row r="889" spans="2:11" x14ac:dyDescent="0.25">
      <c r="B889" s="79"/>
      <c r="C889" s="79"/>
      <c r="D889" s="79"/>
      <c r="E889" s="79"/>
      <c r="F889" s="79"/>
      <c r="G889" s="80"/>
      <c r="H889" s="80"/>
      <c r="I889" s="80"/>
      <c r="J889" s="79"/>
      <c r="K889" s="81"/>
    </row>
    <row r="890" spans="2:11" x14ac:dyDescent="0.25">
      <c r="B890" s="79"/>
      <c r="C890" s="79"/>
      <c r="D890" s="79"/>
      <c r="E890" s="79"/>
      <c r="F890" s="79"/>
      <c r="G890" s="80"/>
      <c r="H890" s="80"/>
      <c r="I890" s="80"/>
      <c r="J890" s="79"/>
      <c r="K890" s="81"/>
    </row>
    <row r="891" spans="2:11" x14ac:dyDescent="0.25">
      <c r="B891" s="79"/>
      <c r="C891" s="79"/>
      <c r="D891" s="79"/>
      <c r="E891" s="79"/>
      <c r="F891" s="79"/>
      <c r="G891" s="80"/>
      <c r="H891" s="80"/>
      <c r="I891" s="80"/>
      <c r="J891" s="79"/>
      <c r="K891" s="81"/>
    </row>
    <row r="892" spans="2:11" x14ac:dyDescent="0.25">
      <c r="B892" s="79"/>
      <c r="C892" s="79"/>
      <c r="D892" s="79"/>
      <c r="E892" s="79"/>
      <c r="F892" s="79"/>
      <c r="G892" s="80"/>
      <c r="H892" s="80"/>
      <c r="I892" s="80"/>
      <c r="J892" s="79"/>
      <c r="K892" s="81"/>
    </row>
    <row r="893" spans="2:11" x14ac:dyDescent="0.25">
      <c r="B893" s="79"/>
      <c r="C893" s="79"/>
      <c r="D893" s="79"/>
      <c r="E893" s="79"/>
      <c r="F893" s="79"/>
      <c r="G893" s="80"/>
      <c r="H893" s="80"/>
      <c r="I893" s="80"/>
      <c r="J893" s="79"/>
      <c r="K893" s="81"/>
    </row>
    <row r="894" spans="2:11" x14ac:dyDescent="0.25">
      <c r="B894" s="79"/>
      <c r="C894" s="79"/>
      <c r="D894" s="79"/>
      <c r="E894" s="79"/>
      <c r="F894" s="79"/>
      <c r="G894" s="80"/>
      <c r="H894" s="80"/>
      <c r="I894" s="80"/>
      <c r="J894" s="79"/>
      <c r="K894" s="81"/>
    </row>
    <row r="895" spans="2:11" x14ac:dyDescent="0.25">
      <c r="B895" s="79"/>
      <c r="C895" s="79"/>
      <c r="D895" s="79"/>
      <c r="E895" s="79"/>
      <c r="F895" s="79"/>
      <c r="G895" s="80"/>
      <c r="H895" s="80"/>
      <c r="I895" s="80"/>
      <c r="J895" s="79"/>
      <c r="K895" s="81"/>
    </row>
    <row r="896" spans="2:11" x14ac:dyDescent="0.25">
      <c r="B896" s="79"/>
      <c r="C896" s="79"/>
      <c r="D896" s="79"/>
      <c r="E896" s="79"/>
      <c r="F896" s="79"/>
      <c r="G896" s="80"/>
      <c r="H896" s="80"/>
      <c r="I896" s="80"/>
      <c r="J896" s="79"/>
      <c r="K896" s="81"/>
    </row>
    <row r="897" spans="2:11" x14ac:dyDescent="0.25">
      <c r="B897" s="79"/>
      <c r="C897" s="79"/>
      <c r="D897" s="79"/>
      <c r="E897" s="79"/>
      <c r="F897" s="79"/>
      <c r="G897" s="80"/>
      <c r="H897" s="80"/>
      <c r="I897" s="80"/>
      <c r="J897" s="79"/>
      <c r="K897" s="81"/>
    </row>
    <row r="898" spans="2:11" x14ac:dyDescent="0.25">
      <c r="B898" s="79"/>
      <c r="C898" s="79"/>
      <c r="D898" s="79"/>
      <c r="E898" s="79"/>
      <c r="F898" s="79"/>
      <c r="G898" s="80"/>
      <c r="H898" s="80"/>
      <c r="I898" s="80"/>
      <c r="J898" s="79"/>
      <c r="K898" s="81"/>
    </row>
    <row r="899" spans="2:11" x14ac:dyDescent="0.25">
      <c r="B899" s="79"/>
      <c r="C899" s="79"/>
      <c r="D899" s="79"/>
      <c r="E899" s="79"/>
      <c r="F899" s="79"/>
      <c r="G899" s="80"/>
      <c r="H899" s="80"/>
      <c r="I899" s="80"/>
      <c r="J899" s="79"/>
      <c r="K899" s="81"/>
    </row>
    <row r="900" spans="2:11" x14ac:dyDescent="0.25">
      <c r="B900" s="79"/>
      <c r="C900" s="79"/>
      <c r="D900" s="79"/>
      <c r="E900" s="79"/>
      <c r="F900" s="79"/>
      <c r="G900" s="80"/>
      <c r="H900" s="80"/>
      <c r="I900" s="80"/>
      <c r="J900" s="79"/>
      <c r="K900" s="81"/>
    </row>
    <row r="901" spans="2:11" x14ac:dyDescent="0.25">
      <c r="B901" s="79"/>
      <c r="C901" s="79"/>
      <c r="D901" s="79"/>
      <c r="E901" s="79"/>
      <c r="F901" s="79"/>
      <c r="G901" s="80"/>
      <c r="H901" s="80"/>
      <c r="I901" s="80"/>
      <c r="J901" s="79"/>
      <c r="K901" s="81"/>
    </row>
    <row r="902" spans="2:11" x14ac:dyDescent="0.25">
      <c r="B902" s="79"/>
      <c r="C902" s="79"/>
      <c r="D902" s="79"/>
      <c r="E902" s="79"/>
      <c r="F902" s="79"/>
      <c r="G902" s="80"/>
      <c r="H902" s="80"/>
      <c r="I902" s="80"/>
      <c r="J902" s="79"/>
      <c r="K902" s="81"/>
    </row>
    <row r="903" spans="2:11" x14ac:dyDescent="0.25">
      <c r="B903" s="79"/>
      <c r="C903" s="79"/>
      <c r="D903" s="79"/>
      <c r="E903" s="79"/>
      <c r="F903" s="79"/>
      <c r="G903" s="80"/>
      <c r="H903" s="80"/>
      <c r="I903" s="80"/>
      <c r="J903" s="79"/>
      <c r="K903" s="81"/>
    </row>
    <row r="904" spans="2:11" x14ac:dyDescent="0.25">
      <c r="B904" s="79"/>
      <c r="C904" s="79"/>
      <c r="D904" s="79"/>
      <c r="E904" s="79"/>
      <c r="F904" s="79"/>
      <c r="G904" s="80"/>
      <c r="H904" s="80"/>
      <c r="I904" s="80"/>
      <c r="J904" s="79"/>
      <c r="K904" s="81"/>
    </row>
    <row r="905" spans="2:11" x14ac:dyDescent="0.25">
      <c r="B905" s="79"/>
      <c r="C905" s="79"/>
      <c r="D905" s="79"/>
      <c r="E905" s="79"/>
      <c r="F905" s="79"/>
      <c r="G905" s="80"/>
      <c r="H905" s="80"/>
      <c r="I905" s="80"/>
      <c r="J905" s="79"/>
      <c r="K905" s="81"/>
    </row>
    <row r="906" spans="2:11" x14ac:dyDescent="0.25">
      <c r="B906" s="79"/>
      <c r="C906" s="79"/>
      <c r="D906" s="79"/>
      <c r="E906" s="79"/>
      <c r="F906" s="79"/>
      <c r="G906" s="80"/>
      <c r="H906" s="80"/>
      <c r="I906" s="80"/>
      <c r="J906" s="79"/>
      <c r="K906" s="81"/>
    </row>
    <row r="907" spans="2:11" x14ac:dyDescent="0.25">
      <c r="B907" s="79"/>
      <c r="C907" s="79"/>
      <c r="D907" s="79"/>
      <c r="E907" s="79"/>
      <c r="F907" s="79"/>
      <c r="G907" s="80"/>
      <c r="H907" s="80"/>
      <c r="I907" s="80"/>
      <c r="J907" s="79"/>
      <c r="K907" s="81"/>
    </row>
    <row r="908" spans="2:11" x14ac:dyDescent="0.25">
      <c r="B908" s="79"/>
      <c r="C908" s="79"/>
      <c r="D908" s="79"/>
      <c r="E908" s="79"/>
      <c r="F908" s="79"/>
      <c r="G908" s="80"/>
      <c r="H908" s="80"/>
      <c r="I908" s="80"/>
      <c r="J908" s="79"/>
      <c r="K908" s="81"/>
    </row>
    <row r="909" spans="2:11" x14ac:dyDescent="0.25">
      <c r="B909" s="79"/>
      <c r="C909" s="79"/>
      <c r="D909" s="79"/>
      <c r="E909" s="79"/>
      <c r="F909" s="79"/>
      <c r="G909" s="80"/>
      <c r="H909" s="80"/>
      <c r="I909" s="80"/>
      <c r="J909" s="79"/>
      <c r="K909" s="81"/>
    </row>
    <row r="910" spans="2:11" x14ac:dyDescent="0.25">
      <c r="B910" s="79"/>
      <c r="C910" s="79"/>
      <c r="D910" s="79"/>
      <c r="E910" s="79"/>
      <c r="F910" s="79"/>
      <c r="G910" s="80"/>
      <c r="H910" s="80"/>
      <c r="I910" s="80"/>
      <c r="J910" s="79"/>
      <c r="K910" s="81"/>
    </row>
    <row r="911" spans="2:11" x14ac:dyDescent="0.25">
      <c r="B911" s="79"/>
      <c r="C911" s="79"/>
      <c r="D911" s="79"/>
      <c r="E911" s="79"/>
      <c r="F911" s="79"/>
      <c r="G911" s="80"/>
      <c r="H911" s="80"/>
      <c r="I911" s="80"/>
      <c r="J911" s="79"/>
      <c r="K911" s="81"/>
    </row>
    <row r="912" spans="2:11" x14ac:dyDescent="0.25">
      <c r="B912" s="79"/>
      <c r="C912" s="79"/>
      <c r="D912" s="79"/>
      <c r="E912" s="79"/>
      <c r="F912" s="79"/>
      <c r="G912" s="80"/>
      <c r="H912" s="80"/>
      <c r="I912" s="80"/>
      <c r="J912" s="79"/>
      <c r="K912" s="81"/>
    </row>
    <row r="913" spans="2:11" x14ac:dyDescent="0.25">
      <c r="B913" s="79"/>
      <c r="C913" s="79"/>
      <c r="D913" s="79"/>
      <c r="E913" s="79"/>
      <c r="F913" s="79"/>
      <c r="G913" s="80"/>
      <c r="H913" s="80"/>
      <c r="I913" s="80"/>
      <c r="J913" s="79"/>
      <c r="K913" s="81"/>
    </row>
    <row r="914" spans="2:11" x14ac:dyDescent="0.25">
      <c r="B914" s="79"/>
      <c r="C914" s="79"/>
      <c r="D914" s="79"/>
      <c r="E914" s="79"/>
      <c r="F914" s="79"/>
      <c r="G914" s="80"/>
      <c r="H914" s="80"/>
      <c r="I914" s="80"/>
      <c r="J914" s="79"/>
      <c r="K914" s="81"/>
    </row>
    <row r="915" spans="2:11" x14ac:dyDescent="0.25">
      <c r="B915" s="79"/>
      <c r="C915" s="79"/>
      <c r="D915" s="79"/>
      <c r="E915" s="79"/>
      <c r="F915" s="79"/>
      <c r="G915" s="80"/>
      <c r="H915" s="80"/>
      <c r="I915" s="80"/>
      <c r="J915" s="79"/>
      <c r="K915" s="81"/>
    </row>
    <row r="916" spans="2:11" x14ac:dyDescent="0.25">
      <c r="B916" s="79"/>
      <c r="C916" s="79"/>
      <c r="D916" s="79"/>
      <c r="E916" s="79"/>
      <c r="F916" s="79"/>
      <c r="G916" s="80"/>
      <c r="H916" s="80"/>
      <c r="I916" s="80"/>
      <c r="J916" s="79"/>
      <c r="K916" s="81"/>
    </row>
    <row r="917" spans="2:11" x14ac:dyDescent="0.25">
      <c r="B917" s="79"/>
      <c r="C917" s="79"/>
      <c r="D917" s="79"/>
      <c r="E917" s="79"/>
      <c r="F917" s="79"/>
      <c r="G917" s="80"/>
      <c r="H917" s="80"/>
      <c r="I917" s="80"/>
      <c r="J917" s="79"/>
      <c r="K917" s="81"/>
    </row>
    <row r="918" spans="2:11" x14ac:dyDescent="0.25">
      <c r="B918" s="79"/>
      <c r="C918" s="79"/>
      <c r="D918" s="79"/>
      <c r="E918" s="79"/>
      <c r="F918" s="79"/>
      <c r="G918" s="80"/>
      <c r="H918" s="80"/>
      <c r="I918" s="80"/>
      <c r="J918" s="79"/>
      <c r="K918" s="81"/>
    </row>
    <row r="919" spans="2:11" x14ac:dyDescent="0.25">
      <c r="B919" s="79"/>
      <c r="C919" s="79"/>
      <c r="D919" s="79"/>
      <c r="E919" s="79"/>
      <c r="F919" s="79"/>
      <c r="G919" s="80"/>
      <c r="H919" s="80"/>
      <c r="I919" s="80"/>
      <c r="J919" s="79"/>
      <c r="K919" s="81"/>
    </row>
    <row r="920" spans="2:11" x14ac:dyDescent="0.25">
      <c r="B920" s="79"/>
      <c r="C920" s="79"/>
      <c r="D920" s="79"/>
      <c r="E920" s="79"/>
      <c r="F920" s="79"/>
      <c r="G920" s="80"/>
      <c r="H920" s="80"/>
      <c r="I920" s="80"/>
      <c r="J920" s="79"/>
      <c r="K920" s="81"/>
    </row>
    <row r="921" spans="2:11" x14ac:dyDescent="0.25">
      <c r="B921" s="79"/>
      <c r="C921" s="79"/>
      <c r="D921" s="79"/>
      <c r="E921" s="79"/>
      <c r="F921" s="79"/>
      <c r="G921" s="80"/>
      <c r="H921" s="80"/>
      <c r="I921" s="80"/>
      <c r="J921" s="79"/>
      <c r="K921" s="81"/>
    </row>
    <row r="922" spans="2:11" x14ac:dyDescent="0.25">
      <c r="B922" s="79"/>
      <c r="C922" s="79"/>
      <c r="D922" s="79"/>
      <c r="E922" s="79"/>
      <c r="F922" s="79"/>
      <c r="G922" s="80"/>
      <c r="H922" s="80"/>
      <c r="I922" s="80"/>
      <c r="J922" s="79"/>
      <c r="K922" s="81"/>
    </row>
    <row r="923" spans="2:11" x14ac:dyDescent="0.25">
      <c r="B923" s="79"/>
      <c r="C923" s="79"/>
      <c r="D923" s="79"/>
      <c r="E923" s="79"/>
      <c r="F923" s="79"/>
      <c r="G923" s="80"/>
      <c r="H923" s="80"/>
      <c r="I923" s="80"/>
      <c r="J923" s="79"/>
      <c r="K923" s="81"/>
    </row>
    <row r="924" spans="2:11" x14ac:dyDescent="0.25">
      <c r="B924" s="79"/>
      <c r="C924" s="79"/>
      <c r="D924" s="79"/>
      <c r="E924" s="79"/>
      <c r="F924" s="79"/>
      <c r="G924" s="80"/>
      <c r="H924" s="80"/>
      <c r="I924" s="80"/>
      <c r="J924" s="79"/>
      <c r="K924" s="81"/>
    </row>
    <row r="925" spans="2:11" x14ac:dyDescent="0.25">
      <c r="B925" s="79"/>
      <c r="C925" s="79"/>
      <c r="D925" s="79"/>
      <c r="E925" s="79"/>
      <c r="F925" s="79"/>
      <c r="G925" s="80"/>
      <c r="H925" s="80"/>
      <c r="I925" s="80"/>
      <c r="J925" s="79"/>
      <c r="K925" s="81"/>
    </row>
    <row r="926" spans="2:11" x14ac:dyDescent="0.25">
      <c r="B926" s="79"/>
      <c r="C926" s="79"/>
      <c r="D926" s="79"/>
      <c r="E926" s="79"/>
      <c r="F926" s="79"/>
      <c r="G926" s="80"/>
      <c r="H926" s="80"/>
      <c r="I926" s="80"/>
      <c r="J926" s="79"/>
      <c r="K926" s="81"/>
    </row>
    <row r="927" spans="2:11" x14ac:dyDescent="0.25">
      <c r="B927" s="79"/>
      <c r="C927" s="79"/>
      <c r="D927" s="79"/>
      <c r="E927" s="79"/>
      <c r="F927" s="79"/>
      <c r="G927" s="80"/>
      <c r="H927" s="80"/>
      <c r="I927" s="80"/>
      <c r="J927" s="79"/>
      <c r="K927" s="81"/>
    </row>
    <row r="928" spans="2:11" x14ac:dyDescent="0.25">
      <c r="B928" s="79"/>
      <c r="C928" s="79"/>
      <c r="D928" s="79"/>
      <c r="E928" s="79"/>
      <c r="F928" s="79"/>
      <c r="G928" s="80"/>
      <c r="H928" s="80"/>
      <c r="I928" s="80"/>
      <c r="J928" s="79"/>
      <c r="K928" s="81"/>
    </row>
    <row r="929" spans="2:11" x14ac:dyDescent="0.25">
      <c r="B929" s="79"/>
      <c r="C929" s="79"/>
      <c r="D929" s="79"/>
      <c r="E929" s="79"/>
      <c r="F929" s="79"/>
      <c r="G929" s="80"/>
      <c r="H929" s="80"/>
      <c r="I929" s="80"/>
      <c r="J929" s="79"/>
      <c r="K929" s="81"/>
    </row>
    <row r="930" spans="2:11" x14ac:dyDescent="0.25">
      <c r="B930" s="79"/>
      <c r="C930" s="79"/>
      <c r="D930" s="79"/>
      <c r="E930" s="79"/>
      <c r="F930" s="79"/>
      <c r="G930" s="80"/>
      <c r="H930" s="80"/>
      <c r="I930" s="80"/>
      <c r="J930" s="79"/>
      <c r="K930" s="81"/>
    </row>
    <row r="931" spans="2:11" x14ac:dyDescent="0.25">
      <c r="B931" s="79"/>
      <c r="C931" s="79"/>
      <c r="D931" s="79"/>
      <c r="E931" s="79"/>
      <c r="F931" s="79"/>
      <c r="G931" s="80"/>
      <c r="H931" s="80"/>
      <c r="I931" s="80"/>
      <c r="J931" s="79"/>
      <c r="K931" s="81"/>
    </row>
    <row r="932" spans="2:11" x14ac:dyDescent="0.25">
      <c r="B932" s="79"/>
      <c r="C932" s="79"/>
      <c r="D932" s="79"/>
      <c r="E932" s="79"/>
      <c r="F932" s="79"/>
      <c r="G932" s="80"/>
      <c r="H932" s="80"/>
      <c r="I932" s="80"/>
      <c r="J932" s="79"/>
      <c r="K932" s="81"/>
    </row>
    <row r="933" spans="2:11" x14ac:dyDescent="0.25">
      <c r="B933" s="79"/>
      <c r="C933" s="79"/>
      <c r="D933" s="79"/>
      <c r="E933" s="79"/>
      <c r="F933" s="79"/>
      <c r="G933" s="80"/>
      <c r="H933" s="80"/>
      <c r="I933" s="80"/>
      <c r="J933" s="79"/>
      <c r="K933" s="81"/>
    </row>
    <row r="934" spans="2:11" x14ac:dyDescent="0.25">
      <c r="B934" s="79"/>
      <c r="C934" s="79"/>
      <c r="D934" s="79"/>
      <c r="E934" s="79"/>
      <c r="F934" s="79"/>
      <c r="G934" s="80"/>
      <c r="H934" s="80"/>
      <c r="I934" s="80"/>
      <c r="J934" s="79"/>
      <c r="K934" s="81"/>
    </row>
    <row r="935" spans="2:11" x14ac:dyDescent="0.25">
      <c r="B935" s="79"/>
      <c r="C935" s="79"/>
      <c r="D935" s="79"/>
      <c r="E935" s="79"/>
      <c r="F935" s="79"/>
      <c r="G935" s="80"/>
      <c r="H935" s="80"/>
      <c r="I935" s="80"/>
      <c r="J935" s="79"/>
      <c r="K935" s="81"/>
    </row>
    <row r="936" spans="2:11" x14ac:dyDescent="0.25">
      <c r="B936" s="79"/>
      <c r="C936" s="79"/>
      <c r="D936" s="79"/>
      <c r="E936" s="79"/>
      <c r="F936" s="79"/>
      <c r="G936" s="80"/>
      <c r="H936" s="80"/>
      <c r="I936" s="80"/>
      <c r="J936" s="79"/>
      <c r="K936" s="81"/>
    </row>
    <row r="937" spans="2:11" x14ac:dyDescent="0.25">
      <c r="B937" s="79"/>
      <c r="C937" s="79"/>
      <c r="D937" s="79"/>
      <c r="E937" s="79"/>
      <c r="F937" s="79"/>
      <c r="G937" s="80"/>
      <c r="H937" s="80"/>
      <c r="I937" s="80"/>
      <c r="J937" s="79"/>
      <c r="K937" s="81"/>
    </row>
    <row r="938" spans="2:11" x14ac:dyDescent="0.25">
      <c r="B938" s="79"/>
      <c r="C938" s="79"/>
      <c r="D938" s="79"/>
      <c r="E938" s="79"/>
      <c r="F938" s="79"/>
      <c r="G938" s="80"/>
      <c r="H938" s="80"/>
      <c r="I938" s="80"/>
      <c r="J938" s="79"/>
      <c r="K938" s="81"/>
    </row>
    <row r="939" spans="2:11" x14ac:dyDescent="0.25">
      <c r="B939" s="79"/>
      <c r="C939" s="79"/>
      <c r="D939" s="79"/>
      <c r="E939" s="79"/>
      <c r="F939" s="79"/>
      <c r="G939" s="80"/>
      <c r="H939" s="80"/>
      <c r="I939" s="80"/>
      <c r="J939" s="79"/>
      <c r="K939" s="81"/>
    </row>
    <row r="940" spans="2:11" x14ac:dyDescent="0.25">
      <c r="B940" s="79"/>
      <c r="C940" s="79"/>
      <c r="D940" s="79"/>
      <c r="E940" s="79"/>
      <c r="F940" s="79"/>
      <c r="G940" s="80"/>
      <c r="H940" s="80"/>
      <c r="I940" s="80"/>
      <c r="J940" s="79"/>
      <c r="K940" s="81"/>
    </row>
    <row r="941" spans="2:11" x14ac:dyDescent="0.25">
      <c r="B941" s="79"/>
      <c r="C941" s="79"/>
      <c r="D941" s="79"/>
      <c r="E941" s="79"/>
      <c r="F941" s="79"/>
      <c r="G941" s="80"/>
      <c r="H941" s="80"/>
      <c r="I941" s="80"/>
      <c r="J941" s="79"/>
      <c r="K941" s="81"/>
    </row>
    <row r="942" spans="2:11" x14ac:dyDescent="0.25">
      <c r="B942" s="79"/>
      <c r="C942" s="79"/>
      <c r="D942" s="79"/>
      <c r="E942" s="79"/>
      <c r="F942" s="79"/>
      <c r="G942" s="80"/>
      <c r="H942" s="80"/>
      <c r="I942" s="80"/>
      <c r="J942" s="79"/>
      <c r="K942" s="81"/>
    </row>
    <row r="943" spans="2:11" x14ac:dyDescent="0.25">
      <c r="B943" s="79"/>
      <c r="C943" s="79"/>
      <c r="D943" s="79"/>
      <c r="E943" s="79"/>
      <c r="F943" s="79"/>
      <c r="G943" s="80"/>
      <c r="H943" s="80"/>
      <c r="I943" s="80"/>
      <c r="J943" s="79"/>
      <c r="K943" s="81"/>
    </row>
    <row r="944" spans="2:11" x14ac:dyDescent="0.25">
      <c r="B944" s="79"/>
      <c r="C944" s="79"/>
      <c r="D944" s="79"/>
      <c r="E944" s="79"/>
      <c r="F944" s="79"/>
      <c r="G944" s="80"/>
      <c r="H944" s="80"/>
      <c r="I944" s="80"/>
      <c r="J944" s="79"/>
      <c r="K944" s="81"/>
    </row>
    <row r="945" spans="2:11" x14ac:dyDescent="0.25">
      <c r="B945" s="79"/>
      <c r="C945" s="79"/>
      <c r="D945" s="79"/>
      <c r="E945" s="79"/>
      <c r="F945" s="79"/>
      <c r="G945" s="80"/>
      <c r="H945" s="80"/>
      <c r="I945" s="80"/>
      <c r="J945" s="79"/>
      <c r="K945" s="81"/>
    </row>
    <row r="946" spans="2:11" x14ac:dyDescent="0.25">
      <c r="B946" s="79"/>
      <c r="C946" s="79"/>
      <c r="D946" s="79"/>
      <c r="E946" s="79"/>
      <c r="F946" s="79"/>
      <c r="G946" s="80"/>
      <c r="H946" s="80"/>
      <c r="I946" s="80"/>
      <c r="J946" s="79"/>
      <c r="K946" s="81"/>
    </row>
    <row r="947" spans="2:11" x14ac:dyDescent="0.25">
      <c r="B947" s="79"/>
      <c r="C947" s="79"/>
      <c r="D947" s="79"/>
      <c r="E947" s="79"/>
      <c r="F947" s="79"/>
      <c r="G947" s="80"/>
      <c r="H947" s="80"/>
      <c r="I947" s="80"/>
      <c r="J947" s="79"/>
      <c r="K947" s="81"/>
    </row>
    <row r="948" spans="2:11" x14ac:dyDescent="0.25">
      <c r="B948" s="79"/>
      <c r="C948" s="79"/>
      <c r="D948" s="79"/>
      <c r="E948" s="79"/>
      <c r="F948" s="79"/>
      <c r="G948" s="80"/>
      <c r="H948" s="80"/>
      <c r="I948" s="80"/>
      <c r="J948" s="79"/>
      <c r="K948" s="81"/>
    </row>
    <row r="949" spans="2:11" x14ac:dyDescent="0.25">
      <c r="B949" s="79"/>
      <c r="C949" s="79"/>
      <c r="D949" s="79"/>
      <c r="E949" s="79"/>
      <c r="F949" s="79"/>
      <c r="G949" s="80"/>
      <c r="H949" s="80"/>
      <c r="I949" s="80"/>
      <c r="J949" s="79"/>
      <c r="K949" s="81"/>
    </row>
    <row r="950" spans="2:11" x14ac:dyDescent="0.25">
      <c r="B950" s="79"/>
      <c r="C950" s="79"/>
      <c r="D950" s="79"/>
      <c r="E950" s="79"/>
      <c r="F950" s="79"/>
      <c r="G950" s="80"/>
      <c r="H950" s="80"/>
      <c r="I950" s="80"/>
      <c r="J950" s="79"/>
      <c r="K950" s="81"/>
    </row>
    <row r="951" spans="2:11" x14ac:dyDescent="0.25">
      <c r="B951" s="79"/>
      <c r="C951" s="79"/>
      <c r="D951" s="79"/>
      <c r="E951" s="79"/>
      <c r="F951" s="79"/>
      <c r="G951" s="80"/>
      <c r="H951" s="80"/>
      <c r="I951" s="80"/>
      <c r="J951" s="79"/>
      <c r="K951" s="81"/>
    </row>
    <row r="952" spans="2:11" x14ac:dyDescent="0.25">
      <c r="B952" s="79"/>
      <c r="C952" s="79"/>
      <c r="D952" s="79"/>
      <c r="E952" s="79"/>
      <c r="F952" s="79"/>
      <c r="G952" s="80"/>
      <c r="H952" s="80"/>
      <c r="I952" s="80"/>
      <c r="J952" s="79"/>
      <c r="K952" s="81"/>
    </row>
    <row r="953" spans="2:11" x14ac:dyDescent="0.25">
      <c r="B953" s="79"/>
      <c r="C953" s="79"/>
      <c r="D953" s="79"/>
      <c r="E953" s="79"/>
      <c r="F953" s="79"/>
      <c r="G953" s="80"/>
      <c r="H953" s="80"/>
      <c r="I953" s="80"/>
      <c r="J953" s="79"/>
      <c r="K953" s="81"/>
    </row>
    <row r="954" spans="2:11" x14ac:dyDescent="0.25">
      <c r="B954" s="79"/>
      <c r="C954" s="79"/>
      <c r="D954" s="79"/>
      <c r="E954" s="79"/>
      <c r="F954" s="79"/>
      <c r="G954" s="80"/>
      <c r="H954" s="80"/>
      <c r="I954" s="80"/>
      <c r="J954" s="79"/>
      <c r="K954" s="81"/>
    </row>
    <row r="955" spans="2:11" x14ac:dyDescent="0.25">
      <c r="B955" s="79"/>
      <c r="C955" s="79"/>
      <c r="D955" s="79"/>
      <c r="E955" s="79"/>
      <c r="F955" s="79"/>
      <c r="G955" s="80"/>
      <c r="H955" s="80"/>
      <c r="I955" s="80"/>
      <c r="J955" s="79"/>
      <c r="K955" s="81"/>
    </row>
    <row r="956" spans="2:11" x14ac:dyDescent="0.25">
      <c r="B956" s="79"/>
      <c r="C956" s="79"/>
      <c r="D956" s="79"/>
      <c r="E956" s="79"/>
      <c r="F956" s="79"/>
      <c r="G956" s="80"/>
      <c r="H956" s="80"/>
      <c r="I956" s="80"/>
      <c r="J956" s="79"/>
      <c r="K956" s="81"/>
    </row>
    <row r="957" spans="2:11" x14ac:dyDescent="0.25">
      <c r="B957" s="79"/>
      <c r="C957" s="79"/>
      <c r="D957" s="79"/>
      <c r="E957" s="79"/>
      <c r="F957" s="79"/>
      <c r="G957" s="80"/>
      <c r="H957" s="80"/>
      <c r="I957" s="80"/>
      <c r="J957" s="79"/>
      <c r="K957" s="81"/>
    </row>
    <row r="958" spans="2:11" x14ac:dyDescent="0.25">
      <c r="B958" s="79"/>
      <c r="C958" s="79"/>
      <c r="D958" s="79"/>
      <c r="E958" s="79"/>
      <c r="F958" s="79"/>
      <c r="G958" s="80"/>
      <c r="H958" s="80"/>
      <c r="I958" s="80"/>
      <c r="J958" s="79"/>
      <c r="K958" s="81"/>
    </row>
    <row r="959" spans="2:11" x14ac:dyDescent="0.25">
      <c r="B959" s="79"/>
      <c r="C959" s="79"/>
      <c r="D959" s="79"/>
      <c r="E959" s="79"/>
      <c r="F959" s="79"/>
      <c r="G959" s="80"/>
      <c r="H959" s="80"/>
      <c r="I959" s="80"/>
      <c r="J959" s="79"/>
      <c r="K959" s="81"/>
    </row>
    <row r="960" spans="2:11" x14ac:dyDescent="0.25">
      <c r="B960" s="79"/>
      <c r="C960" s="79"/>
      <c r="D960" s="79"/>
      <c r="E960" s="79"/>
      <c r="F960" s="79"/>
      <c r="G960" s="80"/>
      <c r="H960" s="80"/>
      <c r="I960" s="80"/>
      <c r="J960" s="79"/>
      <c r="K960" s="81"/>
    </row>
    <row r="961" spans="2:11" x14ac:dyDescent="0.25">
      <c r="B961" s="79"/>
      <c r="C961" s="79"/>
      <c r="D961" s="79"/>
      <c r="E961" s="79"/>
      <c r="F961" s="79"/>
      <c r="G961" s="80"/>
      <c r="H961" s="80"/>
      <c r="I961" s="80"/>
      <c r="J961" s="79"/>
      <c r="K961" s="81"/>
    </row>
    <row r="962" spans="2:11" x14ac:dyDescent="0.25">
      <c r="B962" s="79"/>
      <c r="C962" s="79"/>
      <c r="D962" s="79"/>
      <c r="E962" s="79"/>
      <c r="F962" s="79"/>
      <c r="G962" s="80"/>
      <c r="H962" s="80"/>
      <c r="I962" s="80"/>
      <c r="J962" s="79"/>
      <c r="K962" s="81"/>
    </row>
    <row r="963" spans="2:11" x14ac:dyDescent="0.25">
      <c r="B963" s="79"/>
      <c r="C963" s="79"/>
      <c r="D963" s="79"/>
      <c r="E963" s="79"/>
      <c r="F963" s="79"/>
      <c r="G963" s="80"/>
      <c r="H963" s="80"/>
      <c r="I963" s="80"/>
      <c r="J963" s="79"/>
      <c r="K963" s="81"/>
    </row>
    <row r="964" spans="2:11" x14ac:dyDescent="0.25">
      <c r="B964" s="79"/>
      <c r="C964" s="79"/>
      <c r="D964" s="79"/>
      <c r="E964" s="79"/>
      <c r="F964" s="79"/>
      <c r="G964" s="80"/>
      <c r="H964" s="80"/>
      <c r="I964" s="80"/>
      <c r="J964" s="79"/>
      <c r="K964" s="81"/>
    </row>
    <row r="965" spans="2:11" x14ac:dyDescent="0.25">
      <c r="B965" s="79"/>
      <c r="C965" s="79"/>
      <c r="D965" s="79"/>
      <c r="E965" s="79"/>
      <c r="F965" s="79"/>
      <c r="G965" s="80"/>
      <c r="H965" s="80"/>
      <c r="I965" s="80"/>
      <c r="J965" s="79"/>
      <c r="K965" s="81"/>
    </row>
    <row r="966" spans="2:11" x14ac:dyDescent="0.25">
      <c r="B966" s="79"/>
      <c r="C966" s="79"/>
      <c r="D966" s="79"/>
      <c r="E966" s="79"/>
      <c r="F966" s="79"/>
      <c r="G966" s="80"/>
      <c r="H966" s="80"/>
      <c r="I966" s="80"/>
      <c r="J966" s="79"/>
      <c r="K966" s="81"/>
    </row>
    <row r="967" spans="2:11" x14ac:dyDescent="0.25">
      <c r="B967" s="79"/>
      <c r="C967" s="79"/>
      <c r="D967" s="79"/>
      <c r="E967" s="79"/>
      <c r="F967" s="79"/>
      <c r="G967" s="80"/>
      <c r="H967" s="80"/>
      <c r="I967" s="80"/>
      <c r="J967" s="79"/>
      <c r="K967" s="81"/>
    </row>
    <row r="968" spans="2:11" x14ac:dyDescent="0.25">
      <c r="B968" s="79"/>
      <c r="C968" s="79"/>
      <c r="D968" s="79"/>
      <c r="E968" s="79"/>
      <c r="F968" s="79"/>
      <c r="G968" s="80"/>
      <c r="H968" s="80"/>
      <c r="I968" s="80"/>
      <c r="J968" s="79"/>
      <c r="K968" s="81"/>
    </row>
    <row r="969" spans="2:11" x14ac:dyDescent="0.25">
      <c r="B969" s="79"/>
      <c r="C969" s="79"/>
      <c r="D969" s="79"/>
      <c r="E969" s="79"/>
      <c r="F969" s="79"/>
      <c r="G969" s="80"/>
      <c r="H969" s="80"/>
      <c r="I969" s="80"/>
      <c r="J969" s="79"/>
      <c r="K969" s="81"/>
    </row>
    <row r="970" spans="2:11" x14ac:dyDescent="0.25">
      <c r="B970" s="79"/>
      <c r="C970" s="79"/>
      <c r="D970" s="79"/>
      <c r="E970" s="79"/>
      <c r="F970" s="79"/>
      <c r="G970" s="80"/>
      <c r="H970" s="80"/>
      <c r="I970" s="80"/>
      <c r="J970" s="79"/>
      <c r="K970" s="81"/>
    </row>
    <row r="971" spans="2:11" x14ac:dyDescent="0.25">
      <c r="B971" s="79"/>
      <c r="C971" s="79"/>
      <c r="D971" s="79"/>
      <c r="E971" s="79"/>
      <c r="F971" s="79"/>
      <c r="G971" s="80"/>
      <c r="H971" s="80"/>
      <c r="I971" s="80"/>
      <c r="J971" s="79"/>
      <c r="K971" s="81"/>
    </row>
  </sheetData>
  <mergeCells count="10">
    <mergeCell ref="H8:I8"/>
    <mergeCell ref="J8:J9"/>
    <mergeCell ref="K8:K9"/>
    <mergeCell ref="H7:I7"/>
    <mergeCell ref="A8:A9"/>
    <mergeCell ref="B8:B9"/>
    <mergeCell ref="C8:C9"/>
    <mergeCell ref="D8:D9"/>
    <mergeCell ref="E8:F8"/>
    <mergeCell ref="G8:G9"/>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tabSelected="1" topLeftCell="A7" workbookViewId="0">
      <selection activeCell="A21" sqref="A21"/>
    </sheetView>
  </sheetViews>
  <sheetFormatPr baseColWidth="10" defaultColWidth="12.625" defaultRowHeight="15" customHeight="1" x14ac:dyDescent="0.2"/>
  <cols>
    <col min="1" max="1" width="62.625" bestFit="1" customWidth="1"/>
    <col min="2" max="2" width="11.875" bestFit="1" customWidth="1"/>
    <col min="3" max="3" width="14.375" bestFit="1" customWidth="1"/>
    <col min="4" max="4" width="16.75" bestFit="1" customWidth="1"/>
    <col min="10" max="10" width="16.875" bestFit="1" customWidth="1"/>
    <col min="11" max="11" width="13.375" bestFit="1" customWidth="1"/>
  </cols>
  <sheetData>
    <row r="1" spans="1:11" x14ac:dyDescent="0.25">
      <c r="A1" s="35"/>
      <c r="B1" s="36"/>
      <c r="C1" s="36"/>
      <c r="D1" s="36"/>
      <c r="E1" s="36"/>
      <c r="F1" s="36"/>
      <c r="G1" s="36"/>
      <c r="H1" s="36"/>
      <c r="I1" s="36"/>
      <c r="J1" s="36"/>
      <c r="K1" s="616"/>
    </row>
    <row r="2" spans="1:11" x14ac:dyDescent="0.25">
      <c r="A2" s="617" t="s">
        <v>105</v>
      </c>
      <c r="B2" s="40"/>
      <c r="C2" s="40"/>
      <c r="D2" s="40"/>
      <c r="E2" s="40"/>
      <c r="F2" s="40"/>
      <c r="G2" s="40"/>
      <c r="H2" s="40"/>
      <c r="I2" s="40"/>
      <c r="J2" s="40"/>
      <c r="K2" s="618" t="s">
        <v>106</v>
      </c>
    </row>
    <row r="3" spans="1:11" x14ac:dyDescent="0.25">
      <c r="A3" s="619" t="s">
        <v>107</v>
      </c>
      <c r="B3" s="40"/>
      <c r="C3" s="40"/>
      <c r="D3" s="40"/>
      <c r="E3" s="40"/>
      <c r="F3" s="40"/>
      <c r="G3" s="40"/>
      <c r="H3" s="40"/>
      <c r="I3" s="40"/>
      <c r="J3" s="40"/>
      <c r="K3" s="620"/>
    </row>
    <row r="4" spans="1:11" x14ac:dyDescent="0.25">
      <c r="A4" s="719" t="s">
        <v>3233</v>
      </c>
      <c r="B4" s="40"/>
      <c r="C4" s="621"/>
      <c r="D4" s="40"/>
      <c r="E4" s="40"/>
      <c r="F4" s="40"/>
      <c r="G4" s="40"/>
      <c r="H4" s="40"/>
      <c r="I4" s="40"/>
      <c r="J4" s="40"/>
      <c r="K4" s="620"/>
    </row>
    <row r="5" spans="1:11" x14ac:dyDescent="0.25">
      <c r="A5" s="35"/>
      <c r="B5" s="36"/>
      <c r="C5" s="36"/>
      <c r="D5" s="36"/>
      <c r="E5" s="36"/>
      <c r="F5" s="36"/>
      <c r="G5" s="36"/>
      <c r="H5" s="36"/>
      <c r="I5" s="36"/>
      <c r="J5" s="36"/>
      <c r="K5" s="616"/>
    </row>
    <row r="6" spans="1:11" x14ac:dyDescent="0.25">
      <c r="B6" s="79"/>
      <c r="C6" s="79"/>
      <c r="D6" s="79"/>
      <c r="E6" s="79"/>
      <c r="F6" s="79"/>
      <c r="G6" s="79"/>
      <c r="H6" s="79"/>
      <c r="I6" s="79"/>
      <c r="J6" s="79"/>
    </row>
    <row r="7" spans="1:11" x14ac:dyDescent="0.25">
      <c r="A7" s="47" t="s">
        <v>108</v>
      </c>
      <c r="B7" s="48" t="s">
        <v>109</v>
      </c>
      <c r="C7" s="48" t="s">
        <v>110</v>
      </c>
      <c r="D7" s="48"/>
      <c r="E7" s="951" t="s">
        <v>111</v>
      </c>
      <c r="F7" s="952"/>
      <c r="G7" s="48" t="s">
        <v>112</v>
      </c>
      <c r="H7" s="951" t="s">
        <v>113</v>
      </c>
      <c r="I7" s="952"/>
      <c r="J7" s="48" t="s">
        <v>114</v>
      </c>
      <c r="K7" s="622" t="s">
        <v>115</v>
      </c>
    </row>
    <row r="8" spans="1:11" ht="15" customHeight="1" x14ac:dyDescent="0.2">
      <c r="A8" s="985" t="s">
        <v>116</v>
      </c>
      <c r="B8" s="963" t="s">
        <v>118</v>
      </c>
      <c r="C8" s="963" t="s">
        <v>117</v>
      </c>
      <c r="D8" s="963" t="s">
        <v>119</v>
      </c>
      <c r="E8" s="962" t="s">
        <v>120</v>
      </c>
      <c r="F8" s="950"/>
      <c r="G8" s="1014" t="s">
        <v>121</v>
      </c>
      <c r="H8" s="1022" t="s">
        <v>122</v>
      </c>
      <c r="I8" s="950"/>
      <c r="J8" s="963" t="s">
        <v>123</v>
      </c>
      <c r="K8" s="1038" t="s">
        <v>124</v>
      </c>
    </row>
    <row r="9" spans="1:11" ht="15" customHeight="1" x14ac:dyDescent="0.2">
      <c r="A9" s="946"/>
      <c r="B9" s="946"/>
      <c r="C9" s="946"/>
      <c r="D9" s="946"/>
      <c r="E9" s="580" t="s">
        <v>125</v>
      </c>
      <c r="F9" s="580" t="s">
        <v>126</v>
      </c>
      <c r="G9" s="946"/>
      <c r="H9" s="581" t="s">
        <v>125</v>
      </c>
      <c r="I9" s="581" t="s">
        <v>126</v>
      </c>
      <c r="J9" s="946"/>
      <c r="K9" s="946"/>
    </row>
    <row r="10" spans="1:11" x14ac:dyDescent="0.25">
      <c r="A10" s="104" t="s">
        <v>460</v>
      </c>
      <c r="B10" s="435"/>
      <c r="C10" s="435"/>
      <c r="D10" s="435"/>
      <c r="E10" s="435"/>
      <c r="F10" s="435"/>
      <c r="G10" s="55"/>
      <c r="H10" s="55"/>
      <c r="I10" s="55"/>
      <c r="J10" s="435"/>
      <c r="K10" s="582"/>
    </row>
    <row r="11" spans="1:11" x14ac:dyDescent="0.25">
      <c r="A11" s="57"/>
      <c r="B11" s="58"/>
      <c r="C11" s="58"/>
      <c r="D11" s="58"/>
      <c r="E11" s="58"/>
      <c r="F11" s="58"/>
      <c r="G11" s="58"/>
      <c r="H11" s="58"/>
      <c r="I11" s="58"/>
      <c r="J11" s="410"/>
      <c r="K11" s="85"/>
    </row>
    <row r="12" spans="1:11" x14ac:dyDescent="0.25">
      <c r="A12" s="712" t="s">
        <v>461</v>
      </c>
      <c r="B12" s="790"/>
      <c r="C12" s="790"/>
      <c r="D12" s="790"/>
      <c r="E12" s="790"/>
      <c r="F12" s="790"/>
      <c r="G12" s="791"/>
      <c r="H12" s="791"/>
      <c r="I12" s="791"/>
      <c r="J12" s="790"/>
      <c r="K12" s="792">
        <f>SUM(K13:K29)</f>
        <v>37364302.829999998</v>
      </c>
    </row>
    <row r="13" spans="1:11" x14ac:dyDescent="0.25">
      <c r="A13" s="708" t="s">
        <v>2602</v>
      </c>
      <c r="B13" s="709" t="s">
        <v>131</v>
      </c>
      <c r="C13" s="709" t="s">
        <v>2603</v>
      </c>
      <c r="D13" s="793" t="s">
        <v>3234</v>
      </c>
      <c r="E13" s="709"/>
      <c r="F13" s="709"/>
      <c r="G13" s="714"/>
      <c r="H13" s="794">
        <v>240</v>
      </c>
      <c r="I13" s="794">
        <v>1800</v>
      </c>
      <c r="J13" s="795" t="s">
        <v>2604</v>
      </c>
      <c r="K13" s="1064">
        <f>715744.48+6469738.52+281565+570659.36</f>
        <v>8037707.3600000003</v>
      </c>
    </row>
    <row r="14" spans="1:11" x14ac:dyDescent="0.25">
      <c r="A14" s="708" t="s">
        <v>2605</v>
      </c>
      <c r="B14" s="709" t="s">
        <v>131</v>
      </c>
      <c r="C14" s="709" t="s">
        <v>2603</v>
      </c>
      <c r="D14" s="793" t="s">
        <v>3235</v>
      </c>
      <c r="E14" s="709"/>
      <c r="F14" s="709"/>
      <c r="G14" s="714"/>
      <c r="H14" s="794">
        <v>240</v>
      </c>
      <c r="I14" s="794">
        <v>1800</v>
      </c>
      <c r="J14" s="795" t="s">
        <v>2604</v>
      </c>
      <c r="K14" s="1065"/>
    </row>
    <row r="15" spans="1:11" x14ac:dyDescent="0.25">
      <c r="A15" s="708" t="s">
        <v>2606</v>
      </c>
      <c r="B15" s="709" t="s">
        <v>131</v>
      </c>
      <c r="C15" s="709" t="s">
        <v>2603</v>
      </c>
      <c r="D15" s="796" t="s">
        <v>2607</v>
      </c>
      <c r="E15" s="709"/>
      <c r="F15" s="709"/>
      <c r="G15" s="714"/>
      <c r="H15" s="794">
        <v>180</v>
      </c>
      <c r="I15" s="794">
        <v>1200</v>
      </c>
      <c r="J15" s="795" t="s">
        <v>2604</v>
      </c>
      <c r="K15" s="1065"/>
    </row>
    <row r="16" spans="1:11" x14ac:dyDescent="0.25">
      <c r="A16" s="708" t="s">
        <v>2608</v>
      </c>
      <c r="B16" s="709" t="s">
        <v>131</v>
      </c>
      <c r="C16" s="709" t="s">
        <v>2603</v>
      </c>
      <c r="D16" s="796" t="s">
        <v>2609</v>
      </c>
      <c r="E16" s="709"/>
      <c r="F16" s="709"/>
      <c r="G16" s="714"/>
      <c r="H16" s="794">
        <v>180</v>
      </c>
      <c r="I16" s="794">
        <v>1200</v>
      </c>
      <c r="J16" s="795" t="s">
        <v>2604</v>
      </c>
      <c r="K16" s="1065"/>
    </row>
    <row r="17" spans="1:11" x14ac:dyDescent="0.25">
      <c r="A17" s="708" t="s">
        <v>2610</v>
      </c>
      <c r="B17" s="709" t="s">
        <v>131</v>
      </c>
      <c r="C17" s="709" t="s">
        <v>2603</v>
      </c>
      <c r="D17" s="880" t="s">
        <v>3236</v>
      </c>
      <c r="E17" s="709"/>
      <c r="F17" s="709"/>
      <c r="G17" s="714"/>
      <c r="H17" s="794">
        <v>150</v>
      </c>
      <c r="I17" s="794">
        <v>800</v>
      </c>
      <c r="J17" s="795" t="s">
        <v>2604</v>
      </c>
      <c r="K17" s="1065"/>
    </row>
    <row r="18" spans="1:11" x14ac:dyDescent="0.25">
      <c r="A18" s="708" t="s">
        <v>2611</v>
      </c>
      <c r="B18" s="709" t="s">
        <v>131</v>
      </c>
      <c r="C18" s="709" t="s">
        <v>2603</v>
      </c>
      <c r="D18" s="793" t="s">
        <v>3237</v>
      </c>
      <c r="E18" s="709"/>
      <c r="F18" s="709"/>
      <c r="G18" s="714"/>
      <c r="H18" s="794">
        <v>150</v>
      </c>
      <c r="I18" s="794">
        <v>800</v>
      </c>
      <c r="J18" s="795" t="s">
        <v>2604</v>
      </c>
      <c r="K18" s="1066"/>
    </row>
    <row r="19" spans="1:11" x14ac:dyDescent="0.25">
      <c r="A19" s="708" t="s">
        <v>2612</v>
      </c>
      <c r="B19" s="709" t="s">
        <v>212</v>
      </c>
      <c r="C19" s="709" t="s">
        <v>2613</v>
      </c>
      <c r="D19" s="793" t="s">
        <v>3238</v>
      </c>
      <c r="E19" s="793" t="s">
        <v>3239</v>
      </c>
      <c r="F19" s="796" t="s">
        <v>2614</v>
      </c>
      <c r="G19" s="714"/>
      <c r="H19" s="714"/>
      <c r="I19" s="714"/>
      <c r="J19" s="795" t="s">
        <v>2604</v>
      </c>
      <c r="K19" s="797">
        <f>18645695.84+1225742.81+2747843.41</f>
        <v>22619282.059999999</v>
      </c>
    </row>
    <row r="20" spans="1:11" x14ac:dyDescent="0.25">
      <c r="A20" s="202" t="s">
        <v>3290</v>
      </c>
      <c r="B20" s="709" t="s">
        <v>383</v>
      </c>
      <c r="C20" s="709" t="s">
        <v>2615</v>
      </c>
      <c r="D20" s="796"/>
      <c r="E20" s="709"/>
      <c r="F20" s="709"/>
      <c r="G20" s="714"/>
      <c r="H20" s="794">
        <v>250</v>
      </c>
      <c r="I20" s="794">
        <v>470</v>
      </c>
      <c r="J20" s="795" t="s">
        <v>2604</v>
      </c>
      <c r="K20" s="1064">
        <f>4650984.47+1048358.38+42143.2+284657.49+681169.87</f>
        <v>6707313.4100000001</v>
      </c>
    </row>
    <row r="21" spans="1:11" x14ac:dyDescent="0.25">
      <c r="A21" s="708" t="s">
        <v>2616</v>
      </c>
      <c r="B21" s="709" t="s">
        <v>131</v>
      </c>
      <c r="C21" s="709" t="s">
        <v>1252</v>
      </c>
      <c r="D21" s="796"/>
      <c r="E21" s="709"/>
      <c r="F21" s="709"/>
      <c r="G21" s="714"/>
      <c r="H21" s="794">
        <v>340</v>
      </c>
      <c r="I21" s="794">
        <v>500</v>
      </c>
      <c r="J21" s="795" t="s">
        <v>2604</v>
      </c>
      <c r="K21" s="1065"/>
    </row>
    <row r="22" spans="1:11" x14ac:dyDescent="0.25">
      <c r="A22" s="708" t="s">
        <v>2617</v>
      </c>
      <c r="B22" s="709" t="s">
        <v>2618</v>
      </c>
      <c r="C22" s="709" t="s">
        <v>1252</v>
      </c>
      <c r="D22" s="796"/>
      <c r="E22" s="709"/>
      <c r="F22" s="709"/>
      <c r="G22" s="714"/>
      <c r="H22" s="794">
        <v>25</v>
      </c>
      <c r="I22" s="794">
        <v>31</v>
      </c>
      <c r="J22" s="795" t="s">
        <v>2604</v>
      </c>
      <c r="K22" s="1065"/>
    </row>
    <row r="23" spans="1:11" x14ac:dyDescent="0.25">
      <c r="A23" s="708" t="s">
        <v>2617</v>
      </c>
      <c r="B23" s="709" t="s">
        <v>2618</v>
      </c>
      <c r="C23" s="709" t="s">
        <v>2619</v>
      </c>
      <c r="D23" s="796"/>
      <c r="E23" s="709"/>
      <c r="F23" s="798" t="s">
        <v>671</v>
      </c>
      <c r="G23" s="794">
        <v>2200</v>
      </c>
      <c r="H23" s="714"/>
      <c r="I23" s="714"/>
      <c r="J23" s="795" t="s">
        <v>2604</v>
      </c>
      <c r="K23" s="1065"/>
    </row>
    <row r="24" spans="1:11" x14ac:dyDescent="0.25">
      <c r="A24" s="708" t="s">
        <v>2620</v>
      </c>
      <c r="B24" s="709" t="s">
        <v>316</v>
      </c>
      <c r="C24" s="709" t="s">
        <v>2615</v>
      </c>
      <c r="D24" s="796"/>
      <c r="E24" s="796"/>
      <c r="F24" s="714"/>
      <c r="G24" s="794">
        <v>160</v>
      </c>
      <c r="H24" s="714"/>
      <c r="I24" s="714"/>
      <c r="J24" s="795" t="s">
        <v>2604</v>
      </c>
      <c r="K24" s="1065"/>
    </row>
    <row r="25" spans="1:11" x14ac:dyDescent="0.25">
      <c r="A25" s="708" t="s">
        <v>2621</v>
      </c>
      <c r="B25" s="709" t="s">
        <v>316</v>
      </c>
      <c r="C25" s="709" t="s">
        <v>1252</v>
      </c>
      <c r="D25" s="796"/>
      <c r="E25" s="714" t="s">
        <v>2622</v>
      </c>
      <c r="F25" s="714" t="s">
        <v>2623</v>
      </c>
      <c r="G25" s="714"/>
      <c r="H25" s="796"/>
      <c r="I25" s="796"/>
      <c r="J25" s="795" t="s">
        <v>2604</v>
      </c>
      <c r="K25" s="1065"/>
    </row>
    <row r="26" spans="1:11" x14ac:dyDescent="0.25">
      <c r="A26" s="708" t="s">
        <v>2624</v>
      </c>
      <c r="B26" s="709" t="s">
        <v>2618</v>
      </c>
      <c r="C26" s="709" t="s">
        <v>2615</v>
      </c>
      <c r="D26" s="796"/>
      <c r="E26" s="796"/>
      <c r="F26" s="714"/>
      <c r="G26" s="794">
        <v>1800</v>
      </c>
      <c r="H26" s="714"/>
      <c r="I26" s="714"/>
      <c r="J26" s="795" t="s">
        <v>2604</v>
      </c>
      <c r="K26" s="1065"/>
    </row>
    <row r="27" spans="1:11" x14ac:dyDescent="0.25">
      <c r="A27" s="708" t="s">
        <v>2625</v>
      </c>
      <c r="B27" s="709" t="s">
        <v>2618</v>
      </c>
      <c r="C27" s="709" t="s">
        <v>2615</v>
      </c>
      <c r="D27" s="796"/>
      <c r="E27" s="796"/>
      <c r="F27" s="714"/>
      <c r="G27" s="794">
        <v>1175</v>
      </c>
      <c r="H27" s="714"/>
      <c r="I27" s="714"/>
      <c r="J27" s="795" t="s">
        <v>2604</v>
      </c>
      <c r="K27" s="1065"/>
    </row>
    <row r="28" spans="1:11" x14ac:dyDescent="0.25">
      <c r="A28" s="708" t="s">
        <v>2626</v>
      </c>
      <c r="B28" s="709" t="s">
        <v>2618</v>
      </c>
      <c r="C28" s="709" t="s">
        <v>2619</v>
      </c>
      <c r="D28" s="796"/>
      <c r="E28" s="709"/>
      <c r="F28" s="798" t="s">
        <v>671</v>
      </c>
      <c r="G28" s="794">
        <v>850</v>
      </c>
      <c r="H28" s="714"/>
      <c r="I28" s="714"/>
      <c r="J28" s="795" t="s">
        <v>2604</v>
      </c>
      <c r="K28" s="1066"/>
    </row>
    <row r="29" spans="1:11" x14ac:dyDescent="0.25">
      <c r="A29" s="65"/>
      <c r="B29" s="111"/>
      <c r="C29" s="111"/>
      <c r="D29" s="259"/>
      <c r="E29" s="497"/>
      <c r="F29" s="497"/>
      <c r="G29" s="58"/>
      <c r="H29" s="259"/>
      <c r="I29" s="259"/>
      <c r="J29" s="410"/>
      <c r="K29" s="92"/>
    </row>
    <row r="30" spans="1:11" x14ac:dyDescent="0.25">
      <c r="A30" s="104" t="s">
        <v>475</v>
      </c>
      <c r="B30" s="435"/>
      <c r="C30" s="435"/>
      <c r="D30" s="435"/>
      <c r="E30" s="435"/>
      <c r="F30" s="435"/>
      <c r="G30" s="55"/>
      <c r="H30" s="55"/>
      <c r="I30" s="55"/>
      <c r="J30" s="435"/>
      <c r="K30" s="582">
        <f>K31</f>
        <v>1710884.58</v>
      </c>
    </row>
    <row r="31" spans="1:11" x14ac:dyDescent="0.25">
      <c r="A31" s="65" t="s">
        <v>2627</v>
      </c>
      <c r="B31" s="111" t="s">
        <v>2628</v>
      </c>
      <c r="C31" s="111" t="s">
        <v>2629</v>
      </c>
      <c r="D31" s="58"/>
      <c r="E31" s="58"/>
      <c r="F31" s="58"/>
      <c r="G31" s="58"/>
      <c r="H31" s="58"/>
      <c r="I31" s="58"/>
      <c r="J31" s="623" t="s">
        <v>2604</v>
      </c>
      <c r="K31" s="110">
        <f>167602.77+288096.83+1007439.34+73820+173925.64</f>
        <v>1710884.58</v>
      </c>
    </row>
    <row r="32" spans="1:11" x14ac:dyDescent="0.25">
      <c r="A32" s="57"/>
      <c r="B32" s="58"/>
      <c r="C32" s="58"/>
      <c r="D32" s="58"/>
      <c r="E32" s="58"/>
      <c r="F32" s="58"/>
      <c r="G32" s="58"/>
      <c r="H32" s="58"/>
      <c r="I32" s="58"/>
      <c r="J32" s="410"/>
      <c r="K32" s="110"/>
    </row>
    <row r="33" spans="1:11" x14ac:dyDescent="0.25">
      <c r="A33" s="104" t="s">
        <v>476</v>
      </c>
      <c r="B33" s="435"/>
      <c r="C33" s="435"/>
      <c r="D33" s="435"/>
      <c r="E33" s="435"/>
      <c r="F33" s="435"/>
      <c r="G33" s="55"/>
      <c r="H33" s="55"/>
      <c r="I33" s="55"/>
      <c r="J33" s="435"/>
      <c r="K33" s="582">
        <f>SUM(K34:K47)</f>
        <v>11839721.890000001</v>
      </c>
    </row>
    <row r="34" spans="1:11" x14ac:dyDescent="0.25">
      <c r="A34" s="65" t="s">
        <v>2630</v>
      </c>
      <c r="B34" s="111" t="s">
        <v>2618</v>
      </c>
      <c r="C34" s="111" t="s">
        <v>2619</v>
      </c>
      <c r="D34" s="259"/>
      <c r="E34" s="410"/>
      <c r="F34" s="410"/>
      <c r="G34" s="58"/>
      <c r="H34" s="110">
        <v>200</v>
      </c>
      <c r="I34" s="110">
        <v>650</v>
      </c>
      <c r="J34" s="623" t="s">
        <v>2604</v>
      </c>
      <c r="K34" s="1063">
        <v>887201.55</v>
      </c>
    </row>
    <row r="35" spans="1:11" x14ac:dyDescent="0.25">
      <c r="A35" s="65" t="s">
        <v>2631</v>
      </c>
      <c r="B35" s="111" t="s">
        <v>383</v>
      </c>
      <c r="C35" s="111" t="s">
        <v>2615</v>
      </c>
      <c r="D35" s="259"/>
      <c r="E35" s="410"/>
      <c r="F35" s="410"/>
      <c r="G35" s="58"/>
      <c r="H35" s="110">
        <v>600</v>
      </c>
      <c r="I35" s="110">
        <v>1000</v>
      </c>
      <c r="J35" s="623" t="s">
        <v>2604</v>
      </c>
      <c r="K35" s="976"/>
    </row>
    <row r="36" spans="1:11" x14ac:dyDescent="0.25">
      <c r="A36" s="65" t="s">
        <v>2632</v>
      </c>
      <c r="B36" s="111" t="s">
        <v>2633</v>
      </c>
      <c r="C36" s="111" t="s">
        <v>2615</v>
      </c>
      <c r="D36" s="259"/>
      <c r="E36" s="410"/>
      <c r="F36" s="410"/>
      <c r="G36" s="58"/>
      <c r="H36" s="110">
        <v>7000</v>
      </c>
      <c r="I36" s="110">
        <v>24000</v>
      </c>
      <c r="J36" s="623" t="s">
        <v>2604</v>
      </c>
      <c r="K36" s="946"/>
    </row>
    <row r="37" spans="1:11" x14ac:dyDescent="0.25">
      <c r="A37" s="65" t="s">
        <v>2634</v>
      </c>
      <c r="B37" s="111" t="s">
        <v>2618</v>
      </c>
      <c r="C37" s="111" t="s">
        <v>2635</v>
      </c>
      <c r="D37" s="274">
        <v>0.03</v>
      </c>
      <c r="E37" s="274">
        <v>0.03</v>
      </c>
      <c r="F37" s="213">
        <v>0.04</v>
      </c>
      <c r="G37" s="58"/>
      <c r="H37" s="58"/>
      <c r="I37" s="58"/>
      <c r="J37" s="623" t="s">
        <v>2604</v>
      </c>
      <c r="K37" s="110">
        <v>171764.64</v>
      </c>
    </row>
    <row r="38" spans="1:11" x14ac:dyDescent="0.25">
      <c r="A38" s="65" t="s">
        <v>2636</v>
      </c>
      <c r="B38" s="111" t="s">
        <v>2618</v>
      </c>
      <c r="C38" s="111" t="s">
        <v>2615</v>
      </c>
      <c r="D38" s="259"/>
      <c r="E38" s="497"/>
      <c r="F38" s="497"/>
      <c r="G38" s="58"/>
      <c r="H38" s="259">
        <v>340</v>
      </c>
      <c r="I38" s="259">
        <v>450</v>
      </c>
      <c r="J38" s="623" t="s">
        <v>2604</v>
      </c>
      <c r="K38" s="1063">
        <f>2100+42375.5+190644.24</f>
        <v>235119.74</v>
      </c>
    </row>
    <row r="39" spans="1:11" x14ac:dyDescent="0.25">
      <c r="A39" s="65" t="s">
        <v>2637</v>
      </c>
      <c r="B39" s="111" t="s">
        <v>2618</v>
      </c>
      <c r="C39" s="111" t="s">
        <v>2615</v>
      </c>
      <c r="D39" s="259"/>
      <c r="E39" s="497"/>
      <c r="F39" s="497"/>
      <c r="G39" s="58"/>
      <c r="H39" s="259">
        <v>45</v>
      </c>
      <c r="I39" s="259">
        <v>900</v>
      </c>
      <c r="J39" s="623" t="s">
        <v>2604</v>
      </c>
      <c r="K39" s="946"/>
    </row>
    <row r="40" spans="1:11" x14ac:dyDescent="0.25">
      <c r="A40" s="65" t="s">
        <v>1396</v>
      </c>
      <c r="B40" s="111" t="s">
        <v>383</v>
      </c>
      <c r="C40" s="111" t="s">
        <v>2638</v>
      </c>
      <c r="D40" s="259"/>
      <c r="E40" s="497"/>
      <c r="F40" s="497"/>
      <c r="G40" s="58"/>
      <c r="H40" s="259">
        <v>300</v>
      </c>
      <c r="I40" s="259">
        <v>1500</v>
      </c>
      <c r="J40" s="623" t="s">
        <v>2604</v>
      </c>
      <c r="K40" s="110">
        <f>6153+46450+6000</f>
        <v>58603</v>
      </c>
    </row>
    <row r="41" spans="1:11" x14ac:dyDescent="0.25">
      <c r="A41" s="65" t="s">
        <v>2639</v>
      </c>
      <c r="B41" s="111" t="s">
        <v>212</v>
      </c>
      <c r="C41" s="111" t="s">
        <v>2619</v>
      </c>
      <c r="D41" s="259"/>
      <c r="E41" s="497"/>
      <c r="F41" s="497"/>
      <c r="G41" s="534">
        <v>150</v>
      </c>
      <c r="H41" s="259"/>
      <c r="I41" s="259"/>
      <c r="J41" s="410" t="s">
        <v>2640</v>
      </c>
      <c r="K41" s="110">
        <v>211500</v>
      </c>
    </row>
    <row r="42" spans="1:11" x14ac:dyDescent="0.25">
      <c r="A42" s="65" t="s">
        <v>2641</v>
      </c>
      <c r="B42" s="111" t="s">
        <v>212</v>
      </c>
      <c r="C42" s="111" t="s">
        <v>2642</v>
      </c>
      <c r="D42" s="274"/>
      <c r="E42" s="274"/>
      <c r="F42" s="213"/>
      <c r="G42" s="58"/>
      <c r="H42" s="58"/>
      <c r="I42" s="58"/>
      <c r="J42" s="410" t="s">
        <v>2643</v>
      </c>
      <c r="K42" s="110">
        <v>32620.62</v>
      </c>
    </row>
    <row r="43" spans="1:11" x14ac:dyDescent="0.25">
      <c r="A43" s="65" t="s">
        <v>2644</v>
      </c>
      <c r="B43" s="111" t="s">
        <v>2645</v>
      </c>
      <c r="C43" s="111" t="s">
        <v>2642</v>
      </c>
      <c r="D43" s="274"/>
      <c r="E43" s="274"/>
      <c r="F43" s="213"/>
      <c r="G43" s="58"/>
      <c r="H43" s="58"/>
      <c r="I43" s="58"/>
      <c r="J43" s="410" t="s">
        <v>2646</v>
      </c>
      <c r="K43" s="110">
        <v>8410516.5500000007</v>
      </c>
    </row>
    <row r="44" spans="1:11" x14ac:dyDescent="0.25">
      <c r="A44" s="65" t="s">
        <v>2647</v>
      </c>
      <c r="B44" s="111" t="s">
        <v>789</v>
      </c>
      <c r="C44" s="111" t="s">
        <v>2648</v>
      </c>
      <c r="D44" s="274">
        <v>0.17</v>
      </c>
      <c r="E44" s="274"/>
      <c r="F44" s="213"/>
      <c r="G44" s="58"/>
      <c r="H44" s="58"/>
      <c r="I44" s="58"/>
      <c r="J44" s="410" t="s">
        <v>2649</v>
      </c>
      <c r="K44" s="110">
        <v>438448.19</v>
      </c>
    </row>
    <row r="45" spans="1:11" x14ac:dyDescent="0.25">
      <c r="A45" s="65" t="s">
        <v>2650</v>
      </c>
      <c r="B45" s="111" t="s">
        <v>2645</v>
      </c>
      <c r="C45" s="111" t="s">
        <v>2642</v>
      </c>
      <c r="D45" s="274"/>
      <c r="E45" s="274"/>
      <c r="F45" s="213"/>
      <c r="G45" s="58"/>
      <c r="H45" s="58"/>
      <c r="I45" s="58"/>
      <c r="J45" s="410" t="s">
        <v>2651</v>
      </c>
      <c r="K45" s="110">
        <v>6420.51</v>
      </c>
    </row>
    <row r="46" spans="1:11" x14ac:dyDescent="0.25">
      <c r="A46" s="65" t="s">
        <v>2652</v>
      </c>
      <c r="B46" s="111" t="s">
        <v>975</v>
      </c>
      <c r="C46" s="111" t="s">
        <v>1257</v>
      </c>
      <c r="D46" s="274"/>
      <c r="E46" s="274"/>
      <c r="F46" s="213"/>
      <c r="G46" s="58"/>
      <c r="H46" s="58"/>
      <c r="I46" s="58"/>
      <c r="J46" s="410" t="s">
        <v>2653</v>
      </c>
      <c r="K46" s="110">
        <v>237527.09</v>
      </c>
    </row>
    <row r="47" spans="1:11" x14ac:dyDescent="0.25">
      <c r="A47" s="65" t="s">
        <v>2654</v>
      </c>
      <c r="B47" s="111" t="s">
        <v>975</v>
      </c>
      <c r="C47" s="111" t="s">
        <v>1257</v>
      </c>
      <c r="D47" s="274"/>
      <c r="E47" s="274"/>
      <c r="F47" s="213"/>
      <c r="G47" s="58"/>
      <c r="H47" s="58"/>
      <c r="I47" s="58"/>
      <c r="J47" s="410" t="s">
        <v>2655</v>
      </c>
      <c r="K47" s="110">
        <v>1150000</v>
      </c>
    </row>
    <row r="48" spans="1:11" x14ac:dyDescent="0.25">
      <c r="A48" s="57"/>
      <c r="B48" s="58"/>
      <c r="C48" s="58"/>
      <c r="D48" s="58"/>
      <c r="E48" s="58"/>
      <c r="F48" s="58"/>
      <c r="G48" s="58"/>
      <c r="H48" s="58"/>
      <c r="I48" s="58"/>
      <c r="J48" s="410"/>
      <c r="K48" s="92"/>
    </row>
    <row r="49" spans="1:11" x14ac:dyDescent="0.25">
      <c r="A49" s="104" t="s">
        <v>489</v>
      </c>
      <c r="B49" s="435"/>
      <c r="C49" s="435"/>
      <c r="D49" s="435"/>
      <c r="E49" s="435"/>
      <c r="F49" s="435"/>
      <c r="G49" s="55"/>
      <c r="H49" s="55"/>
      <c r="I49" s="55"/>
      <c r="J49" s="435"/>
      <c r="K49" s="582">
        <f>SUM(K50:K52)</f>
        <v>1772506.17</v>
      </c>
    </row>
    <row r="50" spans="1:11" x14ac:dyDescent="0.25">
      <c r="A50" s="65" t="s">
        <v>2656</v>
      </c>
      <c r="B50" s="111" t="s">
        <v>212</v>
      </c>
      <c r="C50" s="111" t="s">
        <v>2619</v>
      </c>
      <c r="D50" s="259"/>
      <c r="E50" s="410"/>
      <c r="F50" s="410"/>
      <c r="G50" s="111"/>
      <c r="H50" s="120">
        <v>1000</v>
      </c>
      <c r="I50" s="120">
        <v>7000</v>
      </c>
      <c r="J50" s="623" t="s">
        <v>2604</v>
      </c>
      <c r="K50" s="120">
        <f>95283.12+0+81000+65625+149179.31</f>
        <v>391087.43</v>
      </c>
    </row>
    <row r="51" spans="1:11" x14ac:dyDescent="0.25">
      <c r="A51" s="65" t="s">
        <v>2356</v>
      </c>
      <c r="B51" s="111" t="s">
        <v>212</v>
      </c>
      <c r="C51" s="111" t="s">
        <v>2657</v>
      </c>
      <c r="D51" s="259"/>
      <c r="E51" s="497"/>
      <c r="F51" s="497"/>
      <c r="G51" s="92"/>
      <c r="H51" s="110">
        <v>2</v>
      </c>
      <c r="I51" s="110">
        <v>2000</v>
      </c>
      <c r="J51" s="623" t="s">
        <v>2604</v>
      </c>
      <c r="K51" s="110">
        <f>174868.6+146892.42+14784+74890.68+759800+3785.6+92.44</f>
        <v>1175113.74</v>
      </c>
    </row>
    <row r="52" spans="1:11" x14ac:dyDescent="0.25">
      <c r="A52" s="65" t="s">
        <v>2658</v>
      </c>
      <c r="B52" s="111" t="s">
        <v>383</v>
      </c>
      <c r="C52" s="111" t="s">
        <v>2659</v>
      </c>
      <c r="D52" s="259"/>
      <c r="E52" s="410"/>
      <c r="F52" s="410"/>
      <c r="G52" s="58"/>
      <c r="H52" s="110">
        <v>3</v>
      </c>
      <c r="I52" s="110">
        <v>800</v>
      </c>
      <c r="J52" s="623" t="s">
        <v>2604</v>
      </c>
      <c r="K52" s="110">
        <v>206305</v>
      </c>
    </row>
    <row r="53" spans="1:11" x14ac:dyDescent="0.25">
      <c r="A53" s="57"/>
      <c r="B53" s="58"/>
      <c r="C53" s="58"/>
      <c r="D53" s="58"/>
      <c r="E53" s="58"/>
      <c r="F53" s="58"/>
      <c r="G53" s="58"/>
      <c r="H53" s="58"/>
      <c r="I53" s="58"/>
      <c r="J53" s="410"/>
      <c r="K53" s="85"/>
    </row>
    <row r="54" spans="1:11" x14ac:dyDescent="0.25">
      <c r="A54" s="104" t="s">
        <v>490</v>
      </c>
      <c r="B54" s="435"/>
      <c r="C54" s="435"/>
      <c r="D54" s="435"/>
      <c r="E54" s="435"/>
      <c r="F54" s="435"/>
      <c r="G54" s="55"/>
      <c r="H54" s="55"/>
      <c r="I54" s="55"/>
      <c r="J54" s="435"/>
      <c r="K54" s="582">
        <f>K55</f>
        <v>1145301.02</v>
      </c>
    </row>
    <row r="55" spans="1:11" x14ac:dyDescent="0.25">
      <c r="A55" s="65" t="s">
        <v>2660</v>
      </c>
      <c r="B55" s="111" t="s">
        <v>2618</v>
      </c>
      <c r="C55" s="111" t="s">
        <v>2661</v>
      </c>
      <c r="D55" s="259"/>
      <c r="E55" s="259"/>
      <c r="F55" s="259"/>
      <c r="G55" s="58"/>
      <c r="H55" s="110">
        <v>340</v>
      </c>
      <c r="I55" s="110">
        <v>3400</v>
      </c>
      <c r="J55" s="623" t="s">
        <v>2604</v>
      </c>
      <c r="K55" s="110">
        <v>1145301.02</v>
      </c>
    </row>
    <row r="56" spans="1:11" x14ac:dyDescent="0.25">
      <c r="A56" s="65"/>
      <c r="B56" s="111"/>
      <c r="C56" s="111"/>
      <c r="D56" s="259"/>
      <c r="E56" s="259"/>
      <c r="F56" s="259"/>
      <c r="G56" s="58"/>
      <c r="H56" s="92"/>
      <c r="I56" s="92"/>
      <c r="J56" s="410"/>
      <c r="K56" s="92"/>
    </row>
    <row r="57" spans="1:11" x14ac:dyDescent="0.25">
      <c r="A57" s="104" t="s">
        <v>495</v>
      </c>
      <c r="B57" s="435"/>
      <c r="C57" s="435"/>
      <c r="D57" s="435"/>
      <c r="E57" s="435"/>
      <c r="F57" s="435"/>
      <c r="G57" s="55"/>
      <c r="H57" s="55"/>
      <c r="I57" s="55"/>
      <c r="J57" s="435"/>
      <c r="K57" s="582"/>
    </row>
    <row r="58" spans="1:11" x14ac:dyDescent="0.25">
      <c r="A58" s="57"/>
      <c r="B58" s="58"/>
      <c r="C58" s="58"/>
      <c r="D58" s="58"/>
      <c r="E58" s="58"/>
      <c r="F58" s="58"/>
      <c r="G58" s="58"/>
      <c r="H58" s="58"/>
      <c r="I58" s="58"/>
      <c r="J58" s="410"/>
      <c r="K58" s="92"/>
    </row>
    <row r="59" spans="1:11" x14ac:dyDescent="0.25">
      <c r="A59" s="104" t="s">
        <v>496</v>
      </c>
      <c r="B59" s="435"/>
      <c r="C59" s="435"/>
      <c r="D59" s="435"/>
      <c r="E59" s="435"/>
      <c r="F59" s="435"/>
      <c r="G59" s="55"/>
      <c r="H59" s="55"/>
      <c r="I59" s="55"/>
      <c r="J59" s="435"/>
      <c r="K59" s="582">
        <f>SUM(K60:K65)</f>
        <v>21084089.640000001</v>
      </c>
    </row>
    <row r="60" spans="1:11" x14ac:dyDescent="0.25">
      <c r="A60" s="65" t="s">
        <v>2662</v>
      </c>
      <c r="B60" s="111" t="s">
        <v>2663</v>
      </c>
      <c r="C60" s="111" t="s">
        <v>2619</v>
      </c>
      <c r="D60" s="259"/>
      <c r="E60" s="259"/>
      <c r="F60" s="58"/>
      <c r="G60" s="110">
        <v>470</v>
      </c>
      <c r="H60" s="58"/>
      <c r="I60" s="58"/>
      <c r="J60" s="410" t="s">
        <v>2664</v>
      </c>
      <c r="K60" s="1063">
        <v>68330</v>
      </c>
    </row>
    <row r="61" spans="1:11" x14ac:dyDescent="0.25">
      <c r="A61" s="65" t="s">
        <v>2665</v>
      </c>
      <c r="B61" s="111" t="s">
        <v>383</v>
      </c>
      <c r="C61" s="111" t="s">
        <v>2619</v>
      </c>
      <c r="D61" s="259"/>
      <c r="E61" s="259"/>
      <c r="F61" s="58"/>
      <c r="G61" s="110">
        <v>250</v>
      </c>
      <c r="H61" s="58"/>
      <c r="I61" s="58"/>
      <c r="J61" s="410" t="s">
        <v>2664</v>
      </c>
      <c r="K61" s="946"/>
    </row>
    <row r="62" spans="1:11" x14ac:dyDescent="0.25">
      <c r="A62" s="65" t="s">
        <v>2666</v>
      </c>
      <c r="B62" s="111"/>
      <c r="C62" s="111" t="s">
        <v>2659</v>
      </c>
      <c r="D62" s="259"/>
      <c r="E62" s="497"/>
      <c r="F62" s="497"/>
      <c r="G62" s="58"/>
      <c r="H62" s="259">
        <v>20</v>
      </c>
      <c r="I62" s="259">
        <v>3000</v>
      </c>
      <c r="J62" s="410" t="s">
        <v>2664</v>
      </c>
      <c r="K62" s="120">
        <v>1099988.8500000001</v>
      </c>
    </row>
    <row r="63" spans="1:11" x14ac:dyDescent="0.25">
      <c r="A63" s="65" t="s">
        <v>405</v>
      </c>
      <c r="B63" s="111" t="s">
        <v>991</v>
      </c>
      <c r="C63" s="111" t="s">
        <v>2619</v>
      </c>
      <c r="D63" s="259"/>
      <c r="E63" s="497"/>
      <c r="F63" s="58"/>
      <c r="G63" s="259">
        <v>600</v>
      </c>
      <c r="H63" s="58"/>
      <c r="I63" s="58"/>
      <c r="J63" s="410" t="s">
        <v>2664</v>
      </c>
      <c r="K63" s="110">
        <v>597650</v>
      </c>
    </row>
    <row r="64" spans="1:11" x14ac:dyDescent="0.25">
      <c r="A64" s="65" t="s">
        <v>2667</v>
      </c>
      <c r="B64" s="111" t="s">
        <v>2633</v>
      </c>
      <c r="C64" s="111" t="s">
        <v>2668</v>
      </c>
      <c r="D64" s="213"/>
      <c r="E64" s="213">
        <v>0.08</v>
      </c>
      <c r="F64" s="213">
        <v>0.3</v>
      </c>
      <c r="G64" s="58"/>
      <c r="H64" s="58"/>
      <c r="I64" s="58"/>
      <c r="J64" s="410" t="s">
        <v>2664</v>
      </c>
      <c r="K64" s="110">
        <f>9254552.4+9595168.39</f>
        <v>18849720.789999999</v>
      </c>
    </row>
    <row r="65" spans="1:11" x14ac:dyDescent="0.25">
      <c r="A65" s="65" t="s">
        <v>2669</v>
      </c>
      <c r="B65" s="111" t="s">
        <v>2618</v>
      </c>
      <c r="C65" s="111" t="s">
        <v>2619</v>
      </c>
      <c r="D65" s="259"/>
      <c r="E65" s="497"/>
      <c r="F65" s="58"/>
      <c r="G65" s="259">
        <v>400</v>
      </c>
      <c r="H65" s="58"/>
      <c r="I65" s="58"/>
      <c r="J65" s="410" t="s">
        <v>2664</v>
      </c>
      <c r="K65" s="110">
        <v>468400</v>
      </c>
    </row>
    <row r="66" spans="1:11" x14ac:dyDescent="0.25">
      <c r="A66" s="65"/>
      <c r="B66" s="111"/>
      <c r="C66" s="111"/>
      <c r="D66" s="259"/>
      <c r="E66" s="497"/>
      <c r="F66" s="497"/>
      <c r="G66" s="58"/>
      <c r="H66" s="259"/>
      <c r="I66" s="259"/>
      <c r="J66" s="410"/>
      <c r="K66" s="92"/>
    </row>
    <row r="67" spans="1:11" x14ac:dyDescent="0.25">
      <c r="A67" s="353" t="s">
        <v>602</v>
      </c>
      <c r="B67" s="246"/>
      <c r="C67" s="246"/>
      <c r="D67" s="272"/>
      <c r="E67" s="246"/>
      <c r="F67" s="246"/>
      <c r="G67" s="596"/>
      <c r="H67" s="597"/>
      <c r="I67" s="597"/>
      <c r="J67" s="246"/>
      <c r="K67" s="598">
        <f>K59+K57+K54+K49+K33+K30+K12</f>
        <v>74916806.129999995</v>
      </c>
    </row>
    <row r="68" spans="1:11" x14ac:dyDescent="0.25">
      <c r="B68" s="79"/>
      <c r="C68" s="79"/>
      <c r="D68" s="79"/>
      <c r="E68" s="79"/>
      <c r="F68" s="79"/>
      <c r="G68" s="79"/>
      <c r="H68" s="79"/>
      <c r="I68" s="79"/>
      <c r="J68" s="79"/>
    </row>
    <row r="69" spans="1:11" x14ac:dyDescent="0.25">
      <c r="B69" s="79"/>
      <c r="C69" s="79"/>
      <c r="D69" s="79"/>
      <c r="E69" s="79"/>
      <c r="F69" s="79"/>
      <c r="G69" s="79"/>
      <c r="H69" s="79"/>
      <c r="I69" s="79"/>
      <c r="J69" s="79"/>
    </row>
    <row r="70" spans="1:11" x14ac:dyDescent="0.25">
      <c r="B70" s="79"/>
      <c r="C70" s="79"/>
      <c r="D70" s="79"/>
      <c r="E70" s="79"/>
      <c r="F70" s="79"/>
      <c r="G70" s="79"/>
      <c r="H70" s="79"/>
      <c r="I70" s="79"/>
      <c r="J70" s="79"/>
    </row>
    <row r="71" spans="1:11" x14ac:dyDescent="0.25">
      <c r="B71" s="79"/>
      <c r="C71" s="79"/>
      <c r="D71" s="79"/>
      <c r="E71" s="79"/>
      <c r="F71" s="79"/>
      <c r="G71" s="79"/>
      <c r="H71" s="79"/>
      <c r="I71" s="79"/>
      <c r="J71" s="79"/>
    </row>
    <row r="72" spans="1:11" x14ac:dyDescent="0.25">
      <c r="B72" s="79"/>
      <c r="C72" s="79"/>
      <c r="D72" s="79"/>
      <c r="E72" s="79"/>
      <c r="F72" s="79"/>
      <c r="G72" s="79"/>
      <c r="H72" s="79"/>
      <c r="I72" s="79"/>
      <c r="J72" s="79"/>
    </row>
    <row r="73" spans="1:11" x14ac:dyDescent="0.25">
      <c r="B73" s="79"/>
      <c r="C73" s="79"/>
      <c r="D73" s="79"/>
      <c r="E73" s="79"/>
      <c r="F73" s="79"/>
      <c r="G73" s="79"/>
      <c r="H73" s="79"/>
      <c r="I73" s="79"/>
      <c r="J73" s="79"/>
    </row>
    <row r="74" spans="1:11" x14ac:dyDescent="0.25">
      <c r="B74" s="79"/>
      <c r="C74" s="79"/>
      <c r="D74" s="79"/>
      <c r="E74" s="79"/>
      <c r="F74" s="79"/>
      <c r="G74" s="79"/>
      <c r="H74" s="79"/>
      <c r="I74" s="79"/>
      <c r="J74" s="79"/>
    </row>
    <row r="75" spans="1:11" x14ac:dyDescent="0.25">
      <c r="B75" s="79"/>
      <c r="C75" s="79"/>
      <c r="D75" s="79"/>
      <c r="E75" s="79"/>
      <c r="F75" s="79"/>
      <c r="G75" s="79"/>
      <c r="H75" s="79"/>
      <c r="I75" s="79"/>
      <c r="J75" s="79"/>
    </row>
    <row r="76" spans="1:11" x14ac:dyDescent="0.25">
      <c r="B76" s="79"/>
      <c r="C76" s="79"/>
      <c r="D76" s="79"/>
      <c r="E76" s="79"/>
      <c r="F76" s="79"/>
      <c r="G76" s="79"/>
      <c r="H76" s="79"/>
      <c r="I76" s="79"/>
      <c r="J76" s="79"/>
    </row>
    <row r="77" spans="1:11" x14ac:dyDescent="0.25">
      <c r="B77" s="79"/>
      <c r="C77" s="79"/>
      <c r="D77" s="79"/>
      <c r="E77" s="79"/>
      <c r="F77" s="79"/>
      <c r="G77" s="79"/>
      <c r="H77" s="79"/>
      <c r="I77" s="79"/>
      <c r="J77" s="79"/>
    </row>
    <row r="78" spans="1:11" x14ac:dyDescent="0.25">
      <c r="B78" s="79"/>
      <c r="C78" s="79"/>
      <c r="D78" s="79"/>
      <c r="E78" s="79"/>
      <c r="F78" s="79"/>
      <c r="G78" s="79"/>
      <c r="H78" s="79"/>
      <c r="I78" s="79"/>
      <c r="J78" s="79"/>
    </row>
    <row r="79" spans="1:11" x14ac:dyDescent="0.25">
      <c r="B79" s="79"/>
      <c r="C79" s="79"/>
      <c r="D79" s="79"/>
      <c r="E79" s="79"/>
      <c r="F79" s="79"/>
      <c r="G79" s="79"/>
      <c r="H79" s="79"/>
      <c r="I79" s="79"/>
      <c r="J79" s="79"/>
    </row>
    <row r="80" spans="1:11"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row r="999" spans="2:10" x14ac:dyDescent="0.25">
      <c r="B999" s="79"/>
      <c r="C999" s="79"/>
      <c r="D999" s="79"/>
      <c r="E999" s="79"/>
      <c r="F999" s="79"/>
      <c r="G999" s="79"/>
      <c r="H999" s="79"/>
      <c r="I999" s="79"/>
      <c r="J999" s="79"/>
    </row>
    <row r="1000" spans="2:10" x14ac:dyDescent="0.25">
      <c r="B1000" s="79"/>
      <c r="C1000" s="79"/>
      <c r="D1000" s="79"/>
      <c r="E1000" s="79"/>
      <c r="F1000" s="79"/>
      <c r="G1000" s="79"/>
      <c r="H1000" s="79"/>
      <c r="I1000" s="79"/>
      <c r="J1000" s="79"/>
    </row>
  </sheetData>
  <mergeCells count="16">
    <mergeCell ref="E7:F7"/>
    <mergeCell ref="A8:A9"/>
    <mergeCell ref="B8:B9"/>
    <mergeCell ref="C8:C9"/>
    <mergeCell ref="D8:D9"/>
    <mergeCell ref="E8:F8"/>
    <mergeCell ref="G8:G9"/>
    <mergeCell ref="K38:K39"/>
    <mergeCell ref="K60:K61"/>
    <mergeCell ref="H7:I7"/>
    <mergeCell ref="H8:I8"/>
    <mergeCell ref="J8:J9"/>
    <mergeCell ref="K8:K9"/>
    <mergeCell ref="K13:K18"/>
    <mergeCell ref="K20:K28"/>
    <mergeCell ref="K34:K3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4"/>
  <sheetViews>
    <sheetView showGridLines="0" topLeftCell="C1" workbookViewId="0">
      <selection activeCell="K15" sqref="K15"/>
    </sheetView>
  </sheetViews>
  <sheetFormatPr baseColWidth="10" defaultColWidth="12.625" defaultRowHeight="15" customHeight="1" x14ac:dyDescent="0.2"/>
  <cols>
    <col min="1" max="1" width="44.625" bestFit="1" customWidth="1"/>
    <col min="2" max="2" width="13.875" bestFit="1" customWidth="1"/>
    <col min="3" max="3" width="18.75" customWidth="1"/>
    <col min="4" max="4" width="16.25" bestFit="1" customWidth="1"/>
    <col min="7" max="7" width="15.5" bestFit="1" customWidth="1"/>
    <col min="10" max="10" width="17.625" bestFit="1" customWidth="1"/>
    <col min="11" max="11" width="14.375" bestFit="1" customWidth="1"/>
  </cols>
  <sheetData>
    <row r="1" spans="1:11" ht="15.75" x14ac:dyDescent="0.25">
      <c r="A1" s="138"/>
      <c r="B1" s="208"/>
      <c r="C1" s="36"/>
      <c r="D1" s="36"/>
      <c r="E1" s="36"/>
      <c r="F1" s="36"/>
      <c r="G1" s="36"/>
      <c r="H1" s="36"/>
      <c r="I1" s="36"/>
      <c r="J1" s="36"/>
      <c r="K1" s="35"/>
    </row>
    <row r="2" spans="1:11" x14ac:dyDescent="0.25">
      <c r="A2" s="617" t="s">
        <v>105</v>
      </c>
      <c r="B2" s="40"/>
      <c r="C2" s="40"/>
      <c r="D2" s="40"/>
      <c r="E2" s="40"/>
      <c r="F2" s="40"/>
      <c r="G2" s="40"/>
      <c r="H2" s="40"/>
      <c r="I2" s="40"/>
      <c r="J2" s="40"/>
      <c r="K2" s="82" t="s">
        <v>106</v>
      </c>
    </row>
    <row r="3" spans="1:11" x14ac:dyDescent="0.25">
      <c r="A3" s="619" t="s">
        <v>107</v>
      </c>
      <c r="B3" s="40"/>
      <c r="C3" s="40"/>
      <c r="D3" s="40"/>
      <c r="E3" s="40"/>
      <c r="F3" s="40"/>
      <c r="G3" s="40"/>
      <c r="H3" s="40"/>
      <c r="I3" s="40"/>
      <c r="J3" s="40"/>
      <c r="K3" s="83"/>
    </row>
    <row r="4" spans="1:11" x14ac:dyDescent="0.25">
      <c r="A4" s="719" t="s">
        <v>3240</v>
      </c>
      <c r="B4" s="40"/>
      <c r="C4" s="40"/>
      <c r="D4" s="40"/>
      <c r="E4" s="40"/>
      <c r="F4" s="40"/>
      <c r="G4" s="40"/>
      <c r="H4" s="40"/>
      <c r="I4" s="40"/>
      <c r="J4" s="40"/>
      <c r="K4" s="83"/>
    </row>
    <row r="5" spans="1:11" x14ac:dyDescent="0.25">
      <c r="A5" s="140"/>
      <c r="B5" s="40"/>
      <c r="C5" s="40"/>
      <c r="D5" s="40"/>
      <c r="E5" s="40"/>
      <c r="F5" s="40"/>
      <c r="G5" s="40"/>
      <c r="H5" s="40"/>
      <c r="I5" s="40"/>
      <c r="J5" s="40"/>
      <c r="K5" s="83"/>
    </row>
    <row r="6" spans="1:11" x14ac:dyDescent="0.25">
      <c r="A6" s="96"/>
      <c r="B6" s="322"/>
      <c r="C6" s="322"/>
      <c r="D6" s="322"/>
      <c r="E6" s="322"/>
      <c r="F6" s="322"/>
      <c r="G6" s="322"/>
      <c r="H6" s="322"/>
      <c r="I6" s="322"/>
      <c r="J6" s="322"/>
      <c r="K6" s="96"/>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965" t="s">
        <v>116</v>
      </c>
      <c r="B8" s="963" t="s">
        <v>117</v>
      </c>
      <c r="C8" s="963" t="s">
        <v>118</v>
      </c>
      <c r="D8" s="963" t="s">
        <v>119</v>
      </c>
      <c r="E8" s="962" t="s">
        <v>120</v>
      </c>
      <c r="F8" s="950"/>
      <c r="G8" s="1014" t="s">
        <v>121</v>
      </c>
      <c r="H8" s="1022" t="s">
        <v>122</v>
      </c>
      <c r="I8" s="950"/>
      <c r="J8" s="963" t="s">
        <v>123</v>
      </c>
      <c r="K8" s="1038" t="s">
        <v>124</v>
      </c>
    </row>
    <row r="9" spans="1:11" ht="15" customHeight="1" x14ac:dyDescent="0.2">
      <c r="A9" s="946"/>
      <c r="B9" s="946"/>
      <c r="C9" s="946"/>
      <c r="D9" s="946"/>
      <c r="E9" s="580" t="s">
        <v>125</v>
      </c>
      <c r="F9" s="580" t="s">
        <v>126</v>
      </c>
      <c r="G9" s="946"/>
      <c r="H9" s="581" t="s">
        <v>125</v>
      </c>
      <c r="I9" s="581" t="s">
        <v>126</v>
      </c>
      <c r="J9" s="946"/>
      <c r="K9" s="946"/>
    </row>
    <row r="10" spans="1:11" x14ac:dyDescent="0.25">
      <c r="A10" s="53" t="s">
        <v>127</v>
      </c>
      <c r="B10" s="54"/>
      <c r="C10" s="54"/>
      <c r="D10" s="54"/>
      <c r="E10" s="54"/>
      <c r="F10" s="54"/>
      <c r="G10" s="54"/>
      <c r="H10" s="54"/>
      <c r="I10" s="54"/>
      <c r="J10" s="54"/>
      <c r="K10" s="84">
        <f>SUM(K11)</f>
        <v>0</v>
      </c>
    </row>
    <row r="11" spans="1:11" x14ac:dyDescent="0.25">
      <c r="A11" s="57"/>
      <c r="B11" s="58"/>
      <c r="C11" s="58"/>
      <c r="D11" s="59"/>
      <c r="E11" s="59"/>
      <c r="F11" s="59"/>
      <c r="G11" s="58"/>
      <c r="H11" s="58"/>
      <c r="I11" s="58"/>
      <c r="J11" s="58"/>
      <c r="K11" s="85"/>
    </row>
    <row r="12" spans="1:11" x14ac:dyDescent="0.25">
      <c r="A12" s="53" t="s">
        <v>128</v>
      </c>
      <c r="B12" s="54"/>
      <c r="C12" s="54"/>
      <c r="D12" s="62"/>
      <c r="E12" s="62"/>
      <c r="F12" s="62"/>
      <c r="G12" s="54"/>
      <c r="H12" s="54"/>
      <c r="I12" s="54"/>
      <c r="J12" s="54"/>
      <c r="K12" s="84">
        <f>SUM(K13:K38)</f>
        <v>259808082.10000002</v>
      </c>
    </row>
    <row r="13" spans="1:11" ht="30" x14ac:dyDescent="0.25">
      <c r="A13" s="65" t="s">
        <v>2670</v>
      </c>
      <c r="B13" s="111" t="s">
        <v>463</v>
      </c>
      <c r="C13" s="111" t="s">
        <v>212</v>
      </c>
      <c r="D13" s="213" t="s">
        <v>2671</v>
      </c>
      <c r="E13" s="213" t="s">
        <v>2672</v>
      </c>
      <c r="F13" s="213">
        <v>0.04</v>
      </c>
      <c r="G13" s="111" t="s">
        <v>2673</v>
      </c>
      <c r="H13" s="212" t="s">
        <v>2674</v>
      </c>
      <c r="I13" s="213" t="s">
        <v>2675</v>
      </c>
      <c r="J13" s="277" t="s">
        <v>2676</v>
      </c>
      <c r="K13" s="85">
        <v>119898485.69</v>
      </c>
    </row>
    <row r="14" spans="1:11" ht="30" x14ac:dyDescent="0.25">
      <c r="A14" s="65" t="s">
        <v>2677</v>
      </c>
      <c r="B14" s="111" t="s">
        <v>2678</v>
      </c>
      <c r="C14" s="111" t="s">
        <v>2679</v>
      </c>
      <c r="D14" s="624">
        <v>530.4</v>
      </c>
      <c r="E14" s="624">
        <v>530.4</v>
      </c>
      <c r="F14" s="624">
        <v>530.4</v>
      </c>
      <c r="G14" s="624">
        <v>530.4</v>
      </c>
      <c r="H14" s="624">
        <v>530.4</v>
      </c>
      <c r="I14" s="624">
        <v>530.4</v>
      </c>
      <c r="J14" s="276" t="s">
        <v>2680</v>
      </c>
      <c r="K14" s="85">
        <v>32274073.75</v>
      </c>
    </row>
    <row r="15" spans="1:11" ht="30" x14ac:dyDescent="0.25">
      <c r="A15" s="65" t="s">
        <v>2681</v>
      </c>
      <c r="B15" s="111" t="s">
        <v>2678</v>
      </c>
      <c r="C15" s="111" t="s">
        <v>2679</v>
      </c>
      <c r="D15" s="213"/>
      <c r="E15" s="213"/>
      <c r="F15" s="213"/>
      <c r="G15" s="277" t="s">
        <v>2682</v>
      </c>
      <c r="H15" s="274">
        <v>3.5000000000000001E-3</v>
      </c>
      <c r="I15" s="274">
        <v>8.9999999999999993E-3</v>
      </c>
      <c r="J15" s="277" t="s">
        <v>2683</v>
      </c>
      <c r="K15" s="85">
        <v>27272092.309999999</v>
      </c>
    </row>
    <row r="16" spans="1:11" ht="30" x14ac:dyDescent="0.25">
      <c r="A16" s="65" t="s">
        <v>2684</v>
      </c>
      <c r="B16" s="111" t="s">
        <v>2678</v>
      </c>
      <c r="C16" s="111" t="s">
        <v>2679</v>
      </c>
      <c r="D16" s="277">
        <v>0.04</v>
      </c>
      <c r="E16" s="277">
        <v>0.04</v>
      </c>
      <c r="F16" s="277">
        <v>0.13</v>
      </c>
      <c r="G16" s="277"/>
      <c r="H16" s="277"/>
      <c r="I16" s="410"/>
      <c r="J16" s="277" t="s">
        <v>2685</v>
      </c>
      <c r="K16" s="85">
        <v>25263169.780000001</v>
      </c>
    </row>
    <row r="17" spans="1:11" ht="30" x14ac:dyDescent="0.25">
      <c r="A17" s="65" t="s">
        <v>2686</v>
      </c>
      <c r="B17" s="111" t="s">
        <v>463</v>
      </c>
      <c r="C17" s="111" t="s">
        <v>212</v>
      </c>
      <c r="D17" s="213" t="s">
        <v>2671</v>
      </c>
      <c r="E17" s="213" t="s">
        <v>2672</v>
      </c>
      <c r="F17" s="213">
        <v>0.04</v>
      </c>
      <c r="G17" s="111" t="s">
        <v>2673</v>
      </c>
      <c r="H17" s="212" t="s">
        <v>2674</v>
      </c>
      <c r="I17" s="213" t="s">
        <v>2675</v>
      </c>
      <c r="J17" s="277" t="s">
        <v>2676</v>
      </c>
      <c r="K17" s="85">
        <v>17468658.140000001</v>
      </c>
    </row>
    <row r="18" spans="1:11" ht="30" x14ac:dyDescent="0.25">
      <c r="A18" s="65" t="s">
        <v>2687</v>
      </c>
      <c r="B18" s="111" t="s">
        <v>2678</v>
      </c>
      <c r="C18" s="111" t="s">
        <v>2679</v>
      </c>
      <c r="D18" s="624">
        <v>530.4</v>
      </c>
      <c r="E18" s="624">
        <v>530.4</v>
      </c>
      <c r="F18" s="624">
        <v>530.4</v>
      </c>
      <c r="G18" s="624">
        <v>530.4</v>
      </c>
      <c r="H18" s="624">
        <v>530.4</v>
      </c>
      <c r="I18" s="624">
        <v>530.4</v>
      </c>
      <c r="J18" s="276" t="s">
        <v>2680</v>
      </c>
      <c r="K18" s="85">
        <v>9980451.7799999993</v>
      </c>
    </row>
    <row r="19" spans="1:11" ht="30" x14ac:dyDescent="0.25">
      <c r="A19" s="65" t="s">
        <v>2688</v>
      </c>
      <c r="B19" s="111" t="s">
        <v>2678</v>
      </c>
      <c r="C19" s="111" t="s">
        <v>2679</v>
      </c>
      <c r="D19" s="213"/>
      <c r="E19" s="213"/>
      <c r="F19" s="213"/>
      <c r="G19" s="277" t="s">
        <v>2682</v>
      </c>
      <c r="H19" s="274">
        <v>3.5000000000000001E-3</v>
      </c>
      <c r="I19" s="274">
        <v>8.9999999999999993E-3</v>
      </c>
      <c r="J19" s="277" t="s">
        <v>2683</v>
      </c>
      <c r="K19" s="85">
        <v>6501655.0999999996</v>
      </c>
    </row>
    <row r="20" spans="1:11" x14ac:dyDescent="0.25">
      <c r="A20" s="65" t="s">
        <v>2689</v>
      </c>
      <c r="B20" s="111" t="s">
        <v>2690</v>
      </c>
      <c r="C20" s="111" t="s">
        <v>2691</v>
      </c>
      <c r="D20" s="213"/>
      <c r="E20" s="213" t="s">
        <v>2692</v>
      </c>
      <c r="F20" s="213" t="s">
        <v>2693</v>
      </c>
      <c r="G20" s="213"/>
      <c r="H20" s="213"/>
      <c r="I20" s="213"/>
      <c r="J20" s="213" t="s">
        <v>2694</v>
      </c>
      <c r="K20" s="85">
        <v>5596508.8899999997</v>
      </c>
    </row>
    <row r="21" spans="1:11" ht="30" x14ac:dyDescent="0.25">
      <c r="A21" s="65" t="s">
        <v>333</v>
      </c>
      <c r="B21" s="111" t="s">
        <v>2678</v>
      </c>
      <c r="C21" s="111" t="s">
        <v>383</v>
      </c>
      <c r="D21" s="277"/>
      <c r="E21" s="277"/>
      <c r="F21" s="277"/>
      <c r="G21" s="277" t="s">
        <v>2695</v>
      </c>
      <c r="H21" s="277"/>
      <c r="I21" s="277"/>
      <c r="J21" s="277" t="s">
        <v>2696</v>
      </c>
      <c r="K21" s="85">
        <v>5473033.4299999997</v>
      </c>
    </row>
    <row r="22" spans="1:11" x14ac:dyDescent="0.25">
      <c r="A22" s="65" t="s">
        <v>1776</v>
      </c>
      <c r="B22" s="111" t="s">
        <v>2678</v>
      </c>
      <c r="C22" s="111" t="s">
        <v>2691</v>
      </c>
      <c r="D22" s="213"/>
      <c r="E22" s="213"/>
      <c r="F22" s="213"/>
      <c r="G22" s="213" t="s">
        <v>2697</v>
      </c>
      <c r="H22" s="213"/>
      <c r="I22" s="213"/>
      <c r="J22" s="213" t="s">
        <v>2698</v>
      </c>
      <c r="K22" s="85">
        <v>3380507.83</v>
      </c>
    </row>
    <row r="23" spans="1:11" x14ac:dyDescent="0.25">
      <c r="A23" s="65" t="s">
        <v>2699</v>
      </c>
      <c r="B23" s="111" t="s">
        <v>2678</v>
      </c>
      <c r="C23" s="111" t="s">
        <v>2691</v>
      </c>
      <c r="D23" s="213"/>
      <c r="E23" s="213">
        <v>0.01</v>
      </c>
      <c r="F23" s="213">
        <v>0.03</v>
      </c>
      <c r="G23" s="213"/>
      <c r="H23" s="213"/>
      <c r="I23" s="213"/>
      <c r="J23" s="213" t="s">
        <v>2700</v>
      </c>
      <c r="K23" s="85">
        <v>2463982.13</v>
      </c>
    </row>
    <row r="24" spans="1:11" x14ac:dyDescent="0.25">
      <c r="A24" s="65" t="s">
        <v>2701</v>
      </c>
      <c r="B24" s="111" t="s">
        <v>2690</v>
      </c>
      <c r="C24" s="111" t="s">
        <v>2691</v>
      </c>
      <c r="D24" s="213"/>
      <c r="E24" s="213" t="s">
        <v>2702</v>
      </c>
      <c r="F24" s="213">
        <v>7.0000000000000007E-2</v>
      </c>
      <c r="G24" s="213" t="s">
        <v>2703</v>
      </c>
      <c r="H24" s="213"/>
      <c r="I24" s="213"/>
      <c r="J24" s="277" t="s">
        <v>2704</v>
      </c>
      <c r="K24" s="85">
        <v>1086175.6599999999</v>
      </c>
    </row>
    <row r="25" spans="1:11" x14ac:dyDescent="0.25">
      <c r="A25" s="65" t="s">
        <v>2705</v>
      </c>
      <c r="B25" s="111" t="s">
        <v>2678</v>
      </c>
      <c r="C25" s="111" t="s">
        <v>212</v>
      </c>
      <c r="D25" s="213"/>
      <c r="E25" s="213"/>
      <c r="F25" s="213"/>
      <c r="G25" s="213" t="s">
        <v>2706</v>
      </c>
      <c r="H25" s="213"/>
      <c r="I25" s="213"/>
      <c r="J25" s="213" t="s">
        <v>2707</v>
      </c>
      <c r="K25" s="85">
        <v>1060925.93</v>
      </c>
    </row>
    <row r="26" spans="1:11" x14ac:dyDescent="0.25">
      <c r="A26" s="65" t="s">
        <v>2708</v>
      </c>
      <c r="B26" s="111" t="s">
        <v>2690</v>
      </c>
      <c r="C26" s="111" t="s">
        <v>2691</v>
      </c>
      <c r="D26" s="213"/>
      <c r="E26" s="213"/>
      <c r="F26" s="213"/>
      <c r="G26" s="213" t="s">
        <v>2709</v>
      </c>
      <c r="H26" s="213"/>
      <c r="I26" s="213"/>
      <c r="J26" s="213" t="s">
        <v>2710</v>
      </c>
      <c r="K26" s="85">
        <v>645700.55000000005</v>
      </c>
    </row>
    <row r="27" spans="1:11" x14ac:dyDescent="0.25">
      <c r="A27" s="65" t="s">
        <v>2711</v>
      </c>
      <c r="B27" s="111" t="s">
        <v>2678</v>
      </c>
      <c r="C27" s="111" t="s">
        <v>212</v>
      </c>
      <c r="D27" s="213"/>
      <c r="E27" s="213"/>
      <c r="F27" s="213"/>
      <c r="G27" s="213" t="s">
        <v>2706</v>
      </c>
      <c r="H27" s="213"/>
      <c r="I27" s="213"/>
      <c r="J27" s="213" t="s">
        <v>2707</v>
      </c>
      <c r="K27" s="85">
        <v>371171.9</v>
      </c>
    </row>
    <row r="28" spans="1:11" x14ac:dyDescent="0.25">
      <c r="A28" s="65" t="s">
        <v>2712</v>
      </c>
      <c r="B28" s="111" t="s">
        <v>2678</v>
      </c>
      <c r="C28" s="111" t="s">
        <v>383</v>
      </c>
      <c r="D28" s="277"/>
      <c r="E28" s="277"/>
      <c r="F28" s="277"/>
      <c r="G28" s="277" t="s">
        <v>2713</v>
      </c>
      <c r="H28" s="277"/>
      <c r="I28" s="277"/>
      <c r="J28" s="277" t="s">
        <v>2714</v>
      </c>
      <c r="K28" s="85">
        <v>318700.39</v>
      </c>
    </row>
    <row r="29" spans="1:11" ht="30" x14ac:dyDescent="0.25">
      <c r="A29" s="65" t="s">
        <v>2715</v>
      </c>
      <c r="B29" s="111" t="s">
        <v>2678</v>
      </c>
      <c r="C29" s="111" t="s">
        <v>2691</v>
      </c>
      <c r="D29" s="277"/>
      <c r="E29" s="277"/>
      <c r="F29" s="277"/>
      <c r="G29" s="277" t="s">
        <v>2716</v>
      </c>
      <c r="H29" s="277"/>
      <c r="I29" s="277"/>
      <c r="J29" s="277" t="s">
        <v>2717</v>
      </c>
      <c r="K29" s="85">
        <v>261772.03</v>
      </c>
    </row>
    <row r="30" spans="1:11" x14ac:dyDescent="0.25">
      <c r="A30" s="65" t="s">
        <v>2718</v>
      </c>
      <c r="B30" s="111" t="s">
        <v>2678</v>
      </c>
      <c r="C30" s="111" t="s">
        <v>383</v>
      </c>
      <c r="D30" s="213"/>
      <c r="E30" s="213"/>
      <c r="F30" s="213"/>
      <c r="G30" s="213" t="s">
        <v>2719</v>
      </c>
      <c r="H30" s="213"/>
      <c r="I30" s="213"/>
      <c r="J30" s="213" t="s">
        <v>2720</v>
      </c>
      <c r="K30" s="85">
        <v>131168.41</v>
      </c>
    </row>
    <row r="31" spans="1:11" x14ac:dyDescent="0.25">
      <c r="A31" s="65" t="s">
        <v>2721</v>
      </c>
      <c r="B31" s="111" t="s">
        <v>2678</v>
      </c>
      <c r="C31" s="111" t="s">
        <v>212</v>
      </c>
      <c r="D31" s="111"/>
      <c r="E31" s="111"/>
      <c r="F31" s="111"/>
      <c r="G31" s="111"/>
      <c r="H31" s="111"/>
      <c r="I31" s="111"/>
      <c r="J31" s="111" t="s">
        <v>2722</v>
      </c>
      <c r="K31" s="85">
        <v>112495</v>
      </c>
    </row>
    <row r="32" spans="1:11" x14ac:dyDescent="0.25">
      <c r="A32" s="65" t="s">
        <v>2723</v>
      </c>
      <c r="B32" s="111" t="s">
        <v>2678</v>
      </c>
      <c r="C32" s="111" t="s">
        <v>2691</v>
      </c>
      <c r="D32" s="213"/>
      <c r="E32" s="213"/>
      <c r="F32" s="213"/>
      <c r="G32" s="213" t="s">
        <v>2724</v>
      </c>
      <c r="H32" s="274">
        <v>1.2E-2</v>
      </c>
      <c r="I32" s="213">
        <v>0.02</v>
      </c>
      <c r="J32" s="277" t="s">
        <v>2725</v>
      </c>
      <c r="K32" s="85">
        <v>108456.17</v>
      </c>
    </row>
    <row r="33" spans="1:26" ht="30" x14ac:dyDescent="0.25">
      <c r="A33" s="65" t="s">
        <v>2726</v>
      </c>
      <c r="B33" s="111" t="s">
        <v>2678</v>
      </c>
      <c r="C33" s="111" t="s">
        <v>2691</v>
      </c>
      <c r="D33" s="277"/>
      <c r="E33" s="625">
        <v>4.4600000000000001E-2</v>
      </c>
      <c r="F33" s="625">
        <v>0.51500000000000001</v>
      </c>
      <c r="G33" s="277"/>
      <c r="H33" s="277"/>
      <c r="I33" s="277"/>
      <c r="J33" s="277" t="s">
        <v>2727</v>
      </c>
      <c r="K33" s="85">
        <v>73643.789999999994</v>
      </c>
    </row>
    <row r="34" spans="1:26" ht="30" x14ac:dyDescent="0.25">
      <c r="A34" s="65" t="s">
        <v>2728</v>
      </c>
      <c r="B34" s="111" t="s">
        <v>2690</v>
      </c>
      <c r="C34" s="111" t="s">
        <v>212</v>
      </c>
      <c r="D34" s="277"/>
      <c r="E34" s="277"/>
      <c r="F34" s="277"/>
      <c r="G34" s="277" t="s">
        <v>2729</v>
      </c>
      <c r="H34" s="277"/>
      <c r="I34" s="277"/>
      <c r="J34" s="277" t="s">
        <v>2730</v>
      </c>
      <c r="K34" s="85">
        <v>32615.11</v>
      </c>
    </row>
    <row r="35" spans="1:26" x14ac:dyDescent="0.25">
      <c r="A35" s="65" t="s">
        <v>2731</v>
      </c>
      <c r="B35" s="111" t="s">
        <v>2678</v>
      </c>
      <c r="C35" s="111" t="s">
        <v>2732</v>
      </c>
      <c r="D35" s="213"/>
      <c r="E35" s="213"/>
      <c r="F35" s="213"/>
      <c r="G35" s="410"/>
      <c r="H35" s="213"/>
      <c r="I35" s="213"/>
      <c r="J35" s="213" t="s">
        <v>2733</v>
      </c>
      <c r="K35" s="85">
        <v>21213.63</v>
      </c>
    </row>
    <row r="36" spans="1:26" x14ac:dyDescent="0.25">
      <c r="A36" s="57" t="s">
        <v>2734</v>
      </c>
      <c r="B36" s="111" t="s">
        <v>2678</v>
      </c>
      <c r="C36" s="111" t="s">
        <v>2732</v>
      </c>
      <c r="D36" s="59"/>
      <c r="E36" s="59"/>
      <c r="F36" s="59"/>
      <c r="G36" s="213" t="s">
        <v>2735</v>
      </c>
      <c r="H36" s="58"/>
      <c r="I36" s="58"/>
      <c r="J36" s="58" t="s">
        <v>2736</v>
      </c>
      <c r="K36" s="85">
        <v>7934.05</v>
      </c>
    </row>
    <row r="37" spans="1:26" x14ac:dyDescent="0.25">
      <c r="A37" s="57" t="s">
        <v>2737</v>
      </c>
      <c r="B37" s="111" t="s">
        <v>2678</v>
      </c>
      <c r="C37" s="111" t="s">
        <v>2732</v>
      </c>
      <c r="D37" s="59"/>
      <c r="E37" s="59"/>
      <c r="F37" s="59"/>
      <c r="G37" s="58" t="s">
        <v>2738</v>
      </c>
      <c r="H37" s="58"/>
      <c r="I37" s="58"/>
      <c r="J37" s="58" t="s">
        <v>2739</v>
      </c>
      <c r="K37" s="85">
        <v>1848</v>
      </c>
    </row>
    <row r="38" spans="1:26" ht="30" x14ac:dyDescent="0.25">
      <c r="A38" s="65" t="s">
        <v>405</v>
      </c>
      <c r="B38" s="111" t="s">
        <v>2678</v>
      </c>
      <c r="C38" s="111" t="s">
        <v>2691</v>
      </c>
      <c r="D38" s="213"/>
      <c r="E38" s="213"/>
      <c r="F38" s="213"/>
      <c r="G38" s="213" t="s">
        <v>2740</v>
      </c>
      <c r="H38" s="213"/>
      <c r="I38" s="213"/>
      <c r="J38" s="277" t="s">
        <v>2741</v>
      </c>
      <c r="K38" s="85">
        <v>1642.65</v>
      </c>
    </row>
    <row r="39" spans="1:26" x14ac:dyDescent="0.25">
      <c r="A39" s="53" t="s">
        <v>135</v>
      </c>
      <c r="B39" s="54"/>
      <c r="C39" s="54"/>
      <c r="D39" s="62"/>
      <c r="E39" s="62"/>
      <c r="F39" s="62"/>
      <c r="G39" s="54"/>
      <c r="H39" s="54"/>
      <c r="I39" s="54"/>
      <c r="J39" s="54"/>
      <c r="K39" s="367"/>
    </row>
    <row r="40" spans="1:26" x14ac:dyDescent="0.25">
      <c r="A40" s="66"/>
      <c r="B40" s="58"/>
      <c r="C40" s="58"/>
      <c r="D40" s="59"/>
      <c r="E40" s="59"/>
      <c r="F40" s="59"/>
      <c r="G40" s="58"/>
      <c r="H40" s="58"/>
      <c r="I40" s="58"/>
      <c r="J40" s="58"/>
      <c r="K40" s="85"/>
      <c r="L40" s="241"/>
      <c r="M40" s="241"/>
      <c r="N40" s="241"/>
      <c r="O40" s="241"/>
      <c r="P40" s="241"/>
      <c r="Q40" s="241"/>
      <c r="R40" s="241"/>
      <c r="S40" s="241"/>
      <c r="T40" s="241"/>
      <c r="U40" s="241"/>
      <c r="V40" s="241"/>
      <c r="W40" s="241"/>
      <c r="X40" s="241"/>
      <c r="Y40" s="241"/>
      <c r="Z40" s="241"/>
    </row>
    <row r="41" spans="1:26" x14ac:dyDescent="0.25">
      <c r="A41" s="53" t="s">
        <v>2742</v>
      </c>
      <c r="B41" s="54"/>
      <c r="C41" s="54"/>
      <c r="D41" s="62"/>
      <c r="E41" s="62"/>
      <c r="F41" s="62"/>
      <c r="G41" s="54"/>
      <c r="H41" s="54"/>
      <c r="I41" s="54"/>
      <c r="J41" s="54"/>
      <c r="K41" s="369">
        <f>SUM(K42:K49)</f>
        <v>30624672.759999998</v>
      </c>
    </row>
    <row r="42" spans="1:26" x14ac:dyDescent="0.25">
      <c r="A42" s="65" t="s">
        <v>2743</v>
      </c>
      <c r="B42" s="111" t="s">
        <v>2678</v>
      </c>
      <c r="C42" s="111" t="s">
        <v>212</v>
      </c>
      <c r="D42" s="213"/>
      <c r="E42" s="213">
        <v>0.1</v>
      </c>
      <c r="F42" s="213"/>
      <c r="G42" s="213"/>
      <c r="H42" s="213"/>
      <c r="I42" s="213"/>
      <c r="J42" s="213" t="s">
        <v>2744</v>
      </c>
      <c r="K42" s="120">
        <v>23867071.640000001</v>
      </c>
    </row>
    <row r="43" spans="1:26" x14ac:dyDescent="0.25">
      <c r="A43" s="65" t="s">
        <v>2745</v>
      </c>
      <c r="B43" s="111" t="s">
        <v>2678</v>
      </c>
      <c r="C43" s="111" t="s">
        <v>2691</v>
      </c>
      <c r="D43" s="213"/>
      <c r="E43" s="213"/>
      <c r="F43" s="213"/>
      <c r="G43" s="213"/>
      <c r="H43" s="213"/>
      <c r="I43" s="213"/>
      <c r="J43" s="213" t="s">
        <v>2746</v>
      </c>
      <c r="K43" s="120">
        <v>2280011.29</v>
      </c>
    </row>
    <row r="44" spans="1:26" x14ac:dyDescent="0.25">
      <c r="A44" s="65" t="s">
        <v>2747</v>
      </c>
      <c r="B44" s="111" t="s">
        <v>2678</v>
      </c>
      <c r="C44" s="111" t="s">
        <v>212</v>
      </c>
      <c r="D44" s="213"/>
      <c r="E44" s="213"/>
      <c r="F44" s="213"/>
      <c r="G44" s="213" t="s">
        <v>2748</v>
      </c>
      <c r="H44" s="213"/>
      <c r="I44" s="213"/>
      <c r="J44" s="213" t="s">
        <v>2749</v>
      </c>
      <c r="K44" s="120">
        <v>1485154.14</v>
      </c>
    </row>
    <row r="45" spans="1:26" x14ac:dyDescent="0.25">
      <c r="A45" s="65" t="s">
        <v>2750</v>
      </c>
      <c r="B45" s="58" t="s">
        <v>2678</v>
      </c>
      <c r="C45" s="58" t="s">
        <v>2751</v>
      </c>
      <c r="D45" s="58"/>
      <c r="E45" s="59">
        <v>0.01</v>
      </c>
      <c r="F45" s="58"/>
      <c r="G45" s="58"/>
      <c r="H45" s="58"/>
      <c r="I45" s="58"/>
      <c r="J45" s="58" t="s">
        <v>2751</v>
      </c>
      <c r="K45" s="120">
        <v>1317444.1299999999</v>
      </c>
    </row>
    <row r="46" spans="1:26" x14ac:dyDescent="0.25">
      <c r="A46" s="65" t="s">
        <v>2752</v>
      </c>
      <c r="B46" s="111" t="s">
        <v>2678</v>
      </c>
      <c r="C46" s="111" t="s">
        <v>2753</v>
      </c>
      <c r="D46" s="213"/>
      <c r="E46" s="213"/>
      <c r="F46" s="213"/>
      <c r="G46" s="213"/>
      <c r="H46" s="213"/>
      <c r="I46" s="213"/>
      <c r="J46" s="213" t="s">
        <v>2754</v>
      </c>
      <c r="K46" s="120">
        <v>1281142.25</v>
      </c>
    </row>
    <row r="47" spans="1:26" x14ac:dyDescent="0.25">
      <c r="A47" s="65" t="s">
        <v>2755</v>
      </c>
      <c r="B47" s="111" t="s">
        <v>2678</v>
      </c>
      <c r="C47" s="111" t="s">
        <v>2691</v>
      </c>
      <c r="D47" s="111"/>
      <c r="E47" s="213">
        <v>0.5</v>
      </c>
      <c r="F47" s="111"/>
      <c r="G47" s="111"/>
      <c r="H47" s="111"/>
      <c r="I47" s="111"/>
      <c r="J47" s="111" t="s">
        <v>2756</v>
      </c>
      <c r="K47" s="120">
        <v>189538.31</v>
      </c>
    </row>
    <row r="48" spans="1:26" x14ac:dyDescent="0.25">
      <c r="A48" s="65" t="s">
        <v>2757</v>
      </c>
      <c r="B48" s="58" t="s">
        <v>2678</v>
      </c>
      <c r="C48" s="58"/>
      <c r="D48" s="58"/>
      <c r="E48" s="58"/>
      <c r="F48" s="58"/>
      <c r="G48" s="58"/>
      <c r="H48" s="58"/>
      <c r="I48" s="58"/>
      <c r="J48" s="58" t="s">
        <v>2758</v>
      </c>
      <c r="K48" s="120">
        <v>155261.4</v>
      </c>
    </row>
    <row r="49" spans="1:26" x14ac:dyDescent="0.25">
      <c r="A49" s="65" t="s">
        <v>2759</v>
      </c>
      <c r="B49" s="111" t="s">
        <v>2678</v>
      </c>
      <c r="C49" s="111"/>
      <c r="D49" s="111"/>
      <c r="E49" s="111"/>
      <c r="F49" s="111"/>
      <c r="G49" s="111"/>
      <c r="H49" s="111"/>
      <c r="I49" s="111"/>
      <c r="J49" s="111" t="s">
        <v>2760</v>
      </c>
      <c r="K49" s="120">
        <v>49049.599999999999</v>
      </c>
    </row>
    <row r="50" spans="1:26" x14ac:dyDescent="0.25">
      <c r="A50" s="53" t="s">
        <v>141</v>
      </c>
      <c r="B50" s="54"/>
      <c r="C50" s="54"/>
      <c r="D50" s="62"/>
      <c r="E50" s="62"/>
      <c r="F50" s="62"/>
      <c r="G50" s="54"/>
      <c r="H50" s="54"/>
      <c r="I50" s="54"/>
      <c r="J50" s="54"/>
      <c r="K50" s="84">
        <f>SUM(K51:K53)</f>
        <v>3565482.1500000004</v>
      </c>
    </row>
    <row r="51" spans="1:26" x14ac:dyDescent="0.25">
      <c r="A51" s="57" t="s">
        <v>2761</v>
      </c>
      <c r="B51" s="58" t="s">
        <v>2678</v>
      </c>
      <c r="C51" s="58" t="s">
        <v>2691</v>
      </c>
      <c r="D51" s="59"/>
      <c r="E51" s="116">
        <v>5.0000000000000001E-3</v>
      </c>
      <c r="F51" s="116">
        <v>7.4999999999999997E-3</v>
      </c>
      <c r="G51" s="59"/>
      <c r="H51" s="59"/>
      <c r="I51" s="59"/>
      <c r="J51" s="59" t="s">
        <v>2762</v>
      </c>
      <c r="K51" s="85">
        <v>3342238.6</v>
      </c>
    </row>
    <row r="52" spans="1:26" x14ac:dyDescent="0.25">
      <c r="A52" s="57" t="s">
        <v>2763</v>
      </c>
      <c r="B52" s="58" t="s">
        <v>2690</v>
      </c>
      <c r="C52" s="58" t="s">
        <v>212</v>
      </c>
      <c r="D52" s="59"/>
      <c r="E52" s="116"/>
      <c r="F52" s="116"/>
      <c r="G52" s="59" t="s">
        <v>2764</v>
      </c>
      <c r="H52" s="59"/>
      <c r="I52" s="59"/>
      <c r="J52" s="59" t="s">
        <v>2765</v>
      </c>
      <c r="K52" s="85">
        <v>224087.26</v>
      </c>
    </row>
    <row r="53" spans="1:26" x14ac:dyDescent="0.25">
      <c r="A53" s="57" t="s">
        <v>2766</v>
      </c>
      <c r="B53" s="58" t="s">
        <v>2678</v>
      </c>
      <c r="C53" s="58" t="s">
        <v>2691</v>
      </c>
      <c r="D53" s="59"/>
      <c r="E53" s="116"/>
      <c r="F53" s="116"/>
      <c r="G53" s="59"/>
      <c r="H53" s="59"/>
      <c r="I53" s="59"/>
      <c r="J53" s="59"/>
      <c r="K53" s="85">
        <v>-843.71</v>
      </c>
    </row>
    <row r="54" spans="1:26" x14ac:dyDescent="0.25">
      <c r="A54" s="66"/>
      <c r="B54" s="58"/>
      <c r="C54" s="58"/>
      <c r="D54" s="59"/>
      <c r="E54" s="59"/>
      <c r="F54" s="59"/>
      <c r="G54" s="58"/>
      <c r="H54" s="58"/>
      <c r="I54" s="58"/>
      <c r="J54" s="58"/>
      <c r="K54" s="92"/>
      <c r="L54" s="241"/>
      <c r="M54" s="241"/>
      <c r="N54" s="241"/>
      <c r="O54" s="241"/>
      <c r="P54" s="241"/>
      <c r="Q54" s="241"/>
      <c r="R54" s="241"/>
      <c r="S54" s="241"/>
      <c r="T54" s="241"/>
      <c r="U54" s="241"/>
      <c r="V54" s="241"/>
      <c r="W54" s="241"/>
      <c r="X54" s="241"/>
      <c r="Y54" s="241"/>
      <c r="Z54" s="241"/>
    </row>
    <row r="55" spans="1:26" x14ac:dyDescent="0.25">
      <c r="A55" s="53" t="s">
        <v>158</v>
      </c>
      <c r="B55" s="54"/>
      <c r="C55" s="54"/>
      <c r="D55" s="62"/>
      <c r="E55" s="62"/>
      <c r="F55" s="62"/>
      <c r="G55" s="54"/>
      <c r="H55" s="54"/>
      <c r="I55" s="54"/>
      <c r="J55" s="54"/>
      <c r="K55" s="84">
        <f>SUM(K56)</f>
        <v>2371978.7400000002</v>
      </c>
    </row>
    <row r="56" spans="1:26" ht="45" x14ac:dyDescent="0.25">
      <c r="A56" s="57" t="s">
        <v>2767</v>
      </c>
      <c r="B56" s="58" t="s">
        <v>2678</v>
      </c>
      <c r="C56" s="114" t="s">
        <v>2768</v>
      </c>
      <c r="D56" s="121" t="s">
        <v>2769</v>
      </c>
      <c r="E56" s="121" t="s">
        <v>2769</v>
      </c>
      <c r="F56" s="121" t="s">
        <v>2769</v>
      </c>
      <c r="G56" s="121" t="s">
        <v>2769</v>
      </c>
      <c r="H56" s="121" t="s">
        <v>2769</v>
      </c>
      <c r="I56" s="121" t="s">
        <v>2769</v>
      </c>
      <c r="J56" s="121" t="s">
        <v>2769</v>
      </c>
      <c r="K56" s="85">
        <v>2371978.7400000002</v>
      </c>
    </row>
    <row r="57" spans="1:26" x14ac:dyDescent="0.25">
      <c r="A57" s="66"/>
      <c r="B57" s="58"/>
      <c r="C57" s="58"/>
      <c r="D57" s="59"/>
      <c r="E57" s="59"/>
      <c r="F57" s="59"/>
      <c r="G57" s="58"/>
      <c r="H57" s="58"/>
      <c r="I57" s="58"/>
      <c r="J57" s="58"/>
      <c r="K57" s="92"/>
      <c r="L57" s="241"/>
      <c r="M57" s="241"/>
      <c r="N57" s="241"/>
      <c r="O57" s="241"/>
      <c r="P57" s="241"/>
      <c r="Q57" s="241"/>
      <c r="R57" s="241"/>
      <c r="S57" s="241"/>
      <c r="T57" s="241"/>
      <c r="U57" s="241"/>
      <c r="V57" s="241"/>
      <c r="W57" s="241"/>
      <c r="X57" s="241"/>
      <c r="Y57" s="241"/>
      <c r="Z57" s="241"/>
    </row>
    <row r="58" spans="1:26" x14ac:dyDescent="0.25">
      <c r="A58" s="53" t="s">
        <v>163</v>
      </c>
      <c r="B58" s="54"/>
      <c r="C58" s="54"/>
      <c r="D58" s="62"/>
      <c r="E58" s="62"/>
      <c r="F58" s="62"/>
      <c r="G58" s="54"/>
      <c r="H58" s="54"/>
      <c r="I58" s="54"/>
      <c r="J58" s="54"/>
      <c r="K58" s="84">
        <f>SUM(K59:K62)</f>
        <v>3499885.7899999996</v>
      </c>
    </row>
    <row r="59" spans="1:26" x14ac:dyDescent="0.25">
      <c r="A59" s="65" t="s">
        <v>2770</v>
      </c>
      <c r="B59" s="111" t="s">
        <v>2678</v>
      </c>
      <c r="C59" s="111" t="s">
        <v>2691</v>
      </c>
      <c r="D59" s="213"/>
      <c r="E59" s="213"/>
      <c r="F59" s="213"/>
      <c r="G59" s="213"/>
      <c r="H59" s="213"/>
      <c r="I59" s="213"/>
      <c r="J59" s="213" t="s">
        <v>2771</v>
      </c>
      <c r="K59" s="120">
        <v>2187333.73</v>
      </c>
    </row>
    <row r="60" spans="1:26" x14ac:dyDescent="0.25">
      <c r="A60" s="65" t="s">
        <v>2772</v>
      </c>
      <c r="B60" s="111" t="s">
        <v>2678</v>
      </c>
      <c r="C60" s="111" t="s">
        <v>2691</v>
      </c>
      <c r="D60" s="111"/>
      <c r="E60" s="111"/>
      <c r="F60" s="111"/>
      <c r="G60" s="111" t="s">
        <v>2773</v>
      </c>
      <c r="H60" s="111"/>
      <c r="I60" s="111"/>
      <c r="J60" s="111" t="s">
        <v>2774</v>
      </c>
      <c r="K60" s="120">
        <v>829374.49</v>
      </c>
    </row>
    <row r="61" spans="1:26" x14ac:dyDescent="0.25">
      <c r="A61" s="65" t="s">
        <v>2775</v>
      </c>
      <c r="B61" s="111" t="s">
        <v>2678</v>
      </c>
      <c r="C61" s="111" t="s">
        <v>2691</v>
      </c>
      <c r="D61" s="111"/>
      <c r="E61" s="111"/>
      <c r="F61" s="111"/>
      <c r="G61" s="111" t="s">
        <v>2773</v>
      </c>
      <c r="H61" s="111"/>
      <c r="I61" s="111"/>
      <c r="J61" s="111" t="s">
        <v>2774</v>
      </c>
      <c r="K61" s="120">
        <v>473069.15</v>
      </c>
    </row>
    <row r="62" spans="1:26" x14ac:dyDescent="0.25">
      <c r="A62" s="65" t="s">
        <v>2776</v>
      </c>
      <c r="B62" s="111" t="s">
        <v>2678</v>
      </c>
      <c r="C62" s="111" t="s">
        <v>2691</v>
      </c>
      <c r="D62" s="111"/>
      <c r="E62" s="111"/>
      <c r="F62" s="111"/>
      <c r="G62" s="111" t="s">
        <v>2773</v>
      </c>
      <c r="H62" s="111" t="s">
        <v>2774</v>
      </c>
      <c r="I62" s="111"/>
      <c r="J62" s="111" t="s">
        <v>2774</v>
      </c>
      <c r="K62" s="120">
        <v>10108.42</v>
      </c>
    </row>
    <row r="63" spans="1:26" x14ac:dyDescent="0.25">
      <c r="A63" s="65"/>
      <c r="B63" s="111"/>
      <c r="C63" s="111"/>
      <c r="D63" s="111"/>
      <c r="E63" s="111"/>
      <c r="F63" s="111"/>
      <c r="G63" s="111"/>
      <c r="H63" s="111"/>
      <c r="I63" s="111"/>
      <c r="J63" s="111"/>
      <c r="K63" s="120"/>
    </row>
    <row r="64" spans="1:26" x14ac:dyDescent="0.25">
      <c r="A64" s="53" t="s">
        <v>164</v>
      </c>
      <c r="B64" s="54"/>
      <c r="C64" s="54"/>
      <c r="D64" s="62"/>
      <c r="E64" s="62"/>
      <c r="F64" s="62"/>
      <c r="G64" s="54"/>
      <c r="H64" s="54"/>
      <c r="I64" s="54"/>
      <c r="J64" s="54"/>
      <c r="K64" s="369">
        <f>SUM(K65)</f>
        <v>0</v>
      </c>
    </row>
    <row r="65" spans="1:11" x14ac:dyDescent="0.25">
      <c r="A65" s="57"/>
      <c r="B65" s="63"/>
      <c r="C65" s="63"/>
      <c r="D65" s="137"/>
      <c r="E65" s="137"/>
      <c r="F65" s="137"/>
      <c r="G65" s="63"/>
      <c r="H65" s="63"/>
      <c r="I65" s="63"/>
      <c r="J65" s="63"/>
      <c r="K65" s="85"/>
    </row>
    <row r="66" spans="1:11" x14ac:dyDescent="0.25">
      <c r="A66" s="53" t="s">
        <v>165</v>
      </c>
      <c r="B66" s="54"/>
      <c r="C66" s="54"/>
      <c r="D66" s="62"/>
      <c r="E66" s="62"/>
      <c r="F66" s="62"/>
      <c r="G66" s="54"/>
      <c r="H66" s="54"/>
      <c r="I66" s="54"/>
      <c r="J66" s="54"/>
      <c r="K66" s="626">
        <v>46764705.819999993</v>
      </c>
    </row>
    <row r="67" spans="1:11" x14ac:dyDescent="0.25">
      <c r="A67" s="66"/>
      <c r="B67" s="58"/>
      <c r="C67" s="58"/>
      <c r="D67" s="59"/>
      <c r="E67" s="59"/>
      <c r="F67" s="59"/>
      <c r="G67" s="58"/>
      <c r="H67" s="58"/>
      <c r="I67" s="58"/>
      <c r="J67" s="58"/>
      <c r="K67" s="85"/>
    </row>
    <row r="68" spans="1:11" x14ac:dyDescent="0.25">
      <c r="A68" s="353" t="s">
        <v>168</v>
      </c>
      <c r="B68" s="246"/>
      <c r="C68" s="246"/>
      <c r="D68" s="272"/>
      <c r="E68" s="246"/>
      <c r="F68" s="246"/>
      <c r="G68" s="596"/>
      <c r="H68" s="597"/>
      <c r="I68" s="597"/>
      <c r="J68" s="246"/>
      <c r="K68" s="598">
        <f>K66+K64+K58+K55+K50+K41+K12+K10</f>
        <v>346634807.36000001</v>
      </c>
    </row>
    <row r="69" spans="1:11" x14ac:dyDescent="0.25">
      <c r="B69" s="79"/>
      <c r="C69" s="79"/>
      <c r="D69" s="79"/>
      <c r="E69" s="79"/>
      <c r="F69" s="79"/>
      <c r="G69" s="79"/>
      <c r="H69" s="79"/>
      <c r="I69" s="79"/>
      <c r="J69" s="79"/>
    </row>
    <row r="70" spans="1:11" x14ac:dyDescent="0.25">
      <c r="B70" s="79"/>
      <c r="C70" s="79"/>
      <c r="D70" s="79"/>
      <c r="E70" s="79"/>
      <c r="F70" s="79"/>
      <c r="G70" s="79"/>
      <c r="H70" s="79"/>
      <c r="I70" s="79"/>
      <c r="J70" s="79"/>
    </row>
    <row r="71" spans="1:11" x14ac:dyDescent="0.25">
      <c r="B71" s="79"/>
      <c r="C71" s="79"/>
      <c r="D71" s="79"/>
      <c r="E71" s="79"/>
      <c r="F71" s="79"/>
      <c r="G71" s="79"/>
      <c r="H71" s="79"/>
      <c r="I71" s="79"/>
      <c r="J71" s="79"/>
    </row>
    <row r="72" spans="1:11" x14ac:dyDescent="0.25">
      <c r="B72" s="79"/>
      <c r="C72" s="79"/>
      <c r="D72" s="79"/>
      <c r="E72" s="79"/>
      <c r="F72" s="79"/>
      <c r="G72" s="79"/>
      <c r="H72" s="79"/>
      <c r="I72" s="79"/>
      <c r="J72" s="79"/>
    </row>
    <row r="73" spans="1:11" x14ac:dyDescent="0.25">
      <c r="B73" s="79"/>
      <c r="C73" s="79"/>
      <c r="D73" s="79"/>
      <c r="E73" s="79"/>
      <c r="F73" s="79"/>
      <c r="G73" s="79"/>
      <c r="H73" s="79"/>
      <c r="I73" s="79"/>
      <c r="J73" s="79"/>
    </row>
    <row r="74" spans="1:11" x14ac:dyDescent="0.25">
      <c r="B74" s="79"/>
      <c r="C74" s="79"/>
      <c r="D74" s="79"/>
      <c r="E74" s="79"/>
      <c r="F74" s="79"/>
      <c r="G74" s="79"/>
      <c r="H74" s="79"/>
      <c r="I74" s="79"/>
      <c r="J74" s="79"/>
    </row>
    <row r="75" spans="1:11" x14ac:dyDescent="0.25">
      <c r="B75" s="79"/>
      <c r="C75" s="79"/>
      <c r="D75" s="79"/>
      <c r="E75" s="79"/>
      <c r="F75" s="79"/>
      <c r="G75" s="79"/>
      <c r="H75" s="79"/>
      <c r="I75" s="79"/>
      <c r="J75" s="79"/>
    </row>
    <row r="76" spans="1:11" x14ac:dyDescent="0.25">
      <c r="B76" s="79"/>
      <c r="C76" s="79"/>
      <c r="D76" s="79"/>
      <c r="E76" s="79"/>
      <c r="F76" s="79"/>
      <c r="G76" s="79"/>
      <c r="H76" s="79"/>
      <c r="I76" s="79"/>
      <c r="J76" s="79"/>
    </row>
    <row r="77" spans="1:11" x14ac:dyDescent="0.25">
      <c r="B77" s="79"/>
      <c r="C77" s="79"/>
      <c r="D77" s="79"/>
      <c r="E77" s="79"/>
      <c r="F77" s="79"/>
      <c r="G77" s="79"/>
      <c r="H77" s="79"/>
      <c r="I77" s="79"/>
      <c r="J77" s="79"/>
    </row>
    <row r="78" spans="1:11" x14ac:dyDescent="0.25">
      <c r="B78" s="79"/>
      <c r="C78" s="79"/>
      <c r="D78" s="79"/>
      <c r="E78" s="79"/>
      <c r="F78" s="79"/>
      <c r="G78" s="79"/>
      <c r="H78" s="79"/>
      <c r="I78" s="79"/>
      <c r="J78" s="79"/>
    </row>
    <row r="79" spans="1:11" x14ac:dyDescent="0.25">
      <c r="B79" s="79"/>
      <c r="C79" s="79"/>
      <c r="D79" s="79"/>
      <c r="E79" s="79"/>
      <c r="F79" s="79"/>
      <c r="G79" s="79"/>
      <c r="H79" s="79"/>
      <c r="I79" s="79"/>
      <c r="J79" s="79"/>
    </row>
    <row r="80" spans="1:11"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row r="999" spans="2:10" x14ac:dyDescent="0.25">
      <c r="B999" s="79"/>
      <c r="C999" s="79"/>
      <c r="D999" s="79"/>
      <c r="E999" s="79"/>
      <c r="F999" s="79"/>
      <c r="G999" s="79"/>
      <c r="H999" s="79"/>
      <c r="I999" s="79"/>
      <c r="J999" s="79"/>
    </row>
    <row r="1000" spans="2:10" x14ac:dyDescent="0.25">
      <c r="B1000" s="79"/>
      <c r="C1000" s="79"/>
      <c r="D1000" s="79"/>
      <c r="E1000" s="79"/>
      <c r="F1000" s="79"/>
      <c r="G1000" s="79"/>
      <c r="H1000" s="79"/>
      <c r="I1000" s="79"/>
      <c r="J1000" s="79"/>
    </row>
    <row r="1001" spans="2:10" x14ac:dyDescent="0.25">
      <c r="B1001" s="79"/>
      <c r="C1001" s="79"/>
      <c r="D1001" s="79"/>
      <c r="E1001" s="79"/>
      <c r="F1001" s="79"/>
      <c r="G1001" s="79"/>
      <c r="H1001" s="79"/>
      <c r="I1001" s="79"/>
      <c r="J1001" s="79"/>
    </row>
    <row r="1002" spans="2:10" x14ac:dyDescent="0.25">
      <c r="B1002" s="79"/>
      <c r="C1002" s="79"/>
      <c r="D1002" s="79"/>
      <c r="E1002" s="79"/>
      <c r="F1002" s="79"/>
      <c r="G1002" s="79"/>
      <c r="H1002" s="79"/>
      <c r="I1002" s="79"/>
      <c r="J1002" s="79"/>
    </row>
    <row r="1003" spans="2:10" x14ac:dyDescent="0.25">
      <c r="B1003" s="79"/>
      <c r="C1003" s="79"/>
      <c r="D1003" s="79"/>
      <c r="E1003" s="79"/>
      <c r="F1003" s="79"/>
      <c r="G1003" s="79"/>
      <c r="H1003" s="79"/>
      <c r="I1003" s="79"/>
      <c r="J1003" s="79"/>
    </row>
    <row r="1004" spans="2:10" x14ac:dyDescent="0.25">
      <c r="B1004" s="79"/>
      <c r="C1004" s="79"/>
      <c r="D1004" s="79"/>
      <c r="E1004" s="79"/>
      <c r="F1004" s="79"/>
      <c r="G1004" s="79"/>
      <c r="H1004" s="79"/>
      <c r="I1004" s="79"/>
      <c r="J1004" s="79"/>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64"/>
  <sheetViews>
    <sheetView showGridLines="0" topLeftCell="C1" workbookViewId="0">
      <selection activeCell="A12" sqref="A12:K12"/>
    </sheetView>
  </sheetViews>
  <sheetFormatPr baseColWidth="10" defaultColWidth="12.625" defaultRowHeight="15" customHeight="1" x14ac:dyDescent="0.2"/>
  <cols>
    <col min="1" max="1" width="43.25" customWidth="1"/>
    <col min="2" max="2" width="42.125" customWidth="1"/>
    <col min="10" max="10" width="19.5" customWidth="1"/>
    <col min="11" max="11" width="13.875" bestFit="1" customWidth="1"/>
  </cols>
  <sheetData>
    <row r="1" spans="1:11" ht="15.75" x14ac:dyDescent="0.25">
      <c r="A1" s="138"/>
      <c r="B1" s="139"/>
      <c r="C1" s="35"/>
      <c r="D1" s="35"/>
      <c r="E1" s="35"/>
      <c r="F1" s="35"/>
      <c r="G1" s="35"/>
      <c r="H1" s="35"/>
      <c r="I1" s="35"/>
      <c r="J1" s="35"/>
      <c r="K1" s="35"/>
    </row>
    <row r="2" spans="1:11" x14ac:dyDescent="0.25">
      <c r="A2" s="39" t="s">
        <v>105</v>
      </c>
      <c r="B2" s="83"/>
      <c r="C2" s="83"/>
      <c r="D2" s="83"/>
      <c r="E2" s="83"/>
      <c r="F2" s="83"/>
      <c r="G2" s="83"/>
      <c r="H2" s="83"/>
      <c r="I2" s="83"/>
      <c r="J2" s="83"/>
      <c r="K2" s="82" t="s">
        <v>106</v>
      </c>
    </row>
    <row r="3" spans="1:11" x14ac:dyDescent="0.25">
      <c r="A3" s="43" t="s">
        <v>107</v>
      </c>
      <c r="B3" s="83"/>
      <c r="C3" s="83"/>
      <c r="D3" s="83"/>
      <c r="E3" s="83"/>
      <c r="F3" s="83"/>
      <c r="G3" s="83"/>
      <c r="H3" s="83"/>
      <c r="I3" s="83"/>
      <c r="J3" s="83"/>
      <c r="K3" s="83"/>
    </row>
    <row r="4" spans="1:11" x14ac:dyDescent="0.25">
      <c r="A4" s="719" t="s">
        <v>3192</v>
      </c>
      <c r="B4" s="83"/>
      <c r="C4" s="83"/>
      <c r="D4" s="83"/>
      <c r="E4" s="83"/>
      <c r="F4" s="83"/>
      <c r="G4" s="83"/>
      <c r="H4" s="83"/>
      <c r="I4" s="83"/>
      <c r="J4" s="83"/>
      <c r="K4" s="83"/>
    </row>
    <row r="5" spans="1:11" x14ac:dyDescent="0.25">
      <c r="A5" s="140"/>
      <c r="B5" s="83"/>
      <c r="C5" s="83"/>
      <c r="D5" s="83"/>
      <c r="E5" s="83"/>
      <c r="F5" s="83"/>
      <c r="G5" s="83"/>
      <c r="H5" s="83"/>
      <c r="I5" s="83"/>
      <c r="J5" s="83"/>
      <c r="K5" s="83"/>
    </row>
    <row r="6" spans="1:11" x14ac:dyDescent="0.25">
      <c r="A6" s="99" t="s">
        <v>108</v>
      </c>
      <c r="B6" s="100" t="s">
        <v>109</v>
      </c>
      <c r="C6" s="100" t="s">
        <v>110</v>
      </c>
      <c r="D6" s="100"/>
      <c r="E6" s="956" t="s">
        <v>111</v>
      </c>
      <c r="F6" s="937"/>
      <c r="G6" s="100" t="s">
        <v>112</v>
      </c>
      <c r="H6" s="956" t="s">
        <v>113</v>
      </c>
      <c r="I6" s="937"/>
      <c r="J6" s="100" t="s">
        <v>114</v>
      </c>
      <c r="K6" s="141" t="s">
        <v>115</v>
      </c>
    </row>
    <row r="7" spans="1:11" ht="15" customHeight="1" x14ac:dyDescent="0.2">
      <c r="A7" s="945" t="s">
        <v>116</v>
      </c>
      <c r="B7" s="947" t="s">
        <v>117</v>
      </c>
      <c r="C7" s="948" t="s">
        <v>118</v>
      </c>
      <c r="D7" s="948" t="s">
        <v>119</v>
      </c>
      <c r="E7" s="949" t="s">
        <v>120</v>
      </c>
      <c r="F7" s="950"/>
      <c r="G7" s="959" t="s">
        <v>121</v>
      </c>
      <c r="H7" s="949" t="s">
        <v>122</v>
      </c>
      <c r="I7" s="950"/>
      <c r="J7" s="948" t="s">
        <v>123</v>
      </c>
      <c r="K7" s="953" t="s">
        <v>124</v>
      </c>
    </row>
    <row r="8" spans="1:11" ht="15" customHeight="1" x14ac:dyDescent="0.2">
      <c r="A8" s="946"/>
      <c r="B8" s="946"/>
      <c r="C8" s="946"/>
      <c r="D8" s="946"/>
      <c r="E8" s="51" t="s">
        <v>125</v>
      </c>
      <c r="F8" s="51" t="s">
        <v>126</v>
      </c>
      <c r="G8" s="946"/>
      <c r="H8" s="52" t="s">
        <v>125</v>
      </c>
      <c r="I8" s="52" t="s">
        <v>126</v>
      </c>
      <c r="J8" s="946"/>
      <c r="K8" s="946"/>
    </row>
    <row r="9" spans="1:11" x14ac:dyDescent="0.25">
      <c r="A9" s="142" t="s">
        <v>296</v>
      </c>
      <c r="B9" s="143"/>
      <c r="C9" s="143"/>
      <c r="D9" s="143"/>
      <c r="E9" s="143"/>
      <c r="F9" s="143"/>
      <c r="G9" s="143"/>
      <c r="H9" s="143"/>
      <c r="I9" s="143"/>
      <c r="J9" s="143"/>
      <c r="K9" s="144" t="s">
        <v>297</v>
      </c>
    </row>
    <row r="10" spans="1:11" x14ac:dyDescent="0.25">
      <c r="A10" s="145"/>
      <c r="B10" s="146"/>
      <c r="C10" s="146"/>
      <c r="D10" s="147"/>
      <c r="E10" s="147"/>
      <c r="F10" s="147"/>
      <c r="G10" s="146"/>
      <c r="H10" s="146"/>
      <c r="I10" s="146"/>
      <c r="J10" s="146"/>
      <c r="K10" s="148"/>
    </row>
    <row r="11" spans="1:11" x14ac:dyDescent="0.25">
      <c r="A11" s="149" t="s">
        <v>298</v>
      </c>
      <c r="B11" s="150"/>
      <c r="C11" s="150"/>
      <c r="D11" s="151"/>
      <c r="E11" s="151"/>
      <c r="F11" s="151"/>
      <c r="G11" s="150"/>
      <c r="H11" s="150"/>
      <c r="I11" s="150"/>
      <c r="J11" s="150"/>
      <c r="K11" s="152" t="s">
        <v>299</v>
      </c>
    </row>
    <row r="12" spans="1:11" x14ac:dyDescent="0.25">
      <c r="A12" s="153" t="s">
        <v>300</v>
      </c>
      <c r="B12" s="154" t="s">
        <v>301</v>
      </c>
      <c r="C12" s="155" t="s">
        <v>212</v>
      </c>
      <c r="D12" s="156">
        <v>1.2500000000000001E-2</v>
      </c>
      <c r="E12" s="156">
        <v>5.0000000000000001E-3</v>
      </c>
      <c r="F12" s="156">
        <v>1.2500000000000001E-2</v>
      </c>
      <c r="G12" s="157"/>
      <c r="H12" s="155">
        <v>748</v>
      </c>
      <c r="I12" s="157"/>
      <c r="J12" s="155" t="s">
        <v>302</v>
      </c>
      <c r="K12" s="158" t="s">
        <v>303</v>
      </c>
    </row>
    <row r="13" spans="1:11" x14ac:dyDescent="0.25">
      <c r="A13" s="159" t="s">
        <v>304</v>
      </c>
      <c r="B13" s="154" t="s">
        <v>305</v>
      </c>
      <c r="C13" s="155" t="s">
        <v>212</v>
      </c>
      <c r="D13" s="160"/>
      <c r="E13" s="160"/>
      <c r="F13" s="160"/>
      <c r="G13" s="157"/>
      <c r="H13" s="157"/>
      <c r="I13" s="157"/>
      <c r="J13" s="155" t="s">
        <v>306</v>
      </c>
      <c r="K13" s="158" t="s">
        <v>307</v>
      </c>
    </row>
    <row r="14" spans="1:11" x14ac:dyDescent="0.25">
      <c r="A14" s="159" t="s">
        <v>308</v>
      </c>
      <c r="B14" s="154" t="s">
        <v>309</v>
      </c>
      <c r="C14" s="155" t="s">
        <v>212</v>
      </c>
      <c r="D14" s="156">
        <v>8.6956000000000006E-2</v>
      </c>
      <c r="E14" s="160"/>
      <c r="F14" s="160"/>
      <c r="G14" s="157"/>
      <c r="H14" s="157"/>
      <c r="I14" s="157"/>
      <c r="J14" s="155" t="s">
        <v>306</v>
      </c>
      <c r="K14" s="158" t="s">
        <v>310</v>
      </c>
    </row>
    <row r="15" spans="1:11" x14ac:dyDescent="0.25">
      <c r="A15" s="161" t="s">
        <v>311</v>
      </c>
      <c r="B15" s="154" t="s">
        <v>312</v>
      </c>
      <c r="C15" s="155" t="s">
        <v>212</v>
      </c>
      <c r="D15" s="160"/>
      <c r="E15" s="156">
        <v>0.1</v>
      </c>
      <c r="F15" s="156">
        <v>0.12</v>
      </c>
      <c r="G15" s="157"/>
      <c r="H15" s="157"/>
      <c r="I15" s="157"/>
      <c r="J15" s="155" t="s">
        <v>306</v>
      </c>
      <c r="K15" s="158" t="s">
        <v>313</v>
      </c>
    </row>
    <row r="16" spans="1:11" x14ac:dyDescent="0.25">
      <c r="A16" s="153" t="s">
        <v>314</v>
      </c>
      <c r="B16" s="154" t="s">
        <v>315</v>
      </c>
      <c r="C16" s="155" t="s">
        <v>316</v>
      </c>
      <c r="D16" s="160"/>
      <c r="E16" s="160"/>
      <c r="F16" s="160"/>
      <c r="G16" s="157"/>
      <c r="H16" s="155" t="s">
        <v>317</v>
      </c>
      <c r="I16" s="155" t="s">
        <v>318</v>
      </c>
      <c r="J16" s="155" t="s">
        <v>319</v>
      </c>
      <c r="K16" s="158" t="s">
        <v>320</v>
      </c>
    </row>
    <row r="17" spans="1:11" x14ac:dyDescent="0.25">
      <c r="A17" s="153" t="s">
        <v>321</v>
      </c>
      <c r="B17" s="154" t="s">
        <v>322</v>
      </c>
      <c r="C17" s="155" t="s">
        <v>316</v>
      </c>
      <c r="D17" s="160"/>
      <c r="E17" s="160"/>
      <c r="F17" s="160"/>
      <c r="G17" s="157"/>
      <c r="H17" s="155" t="s">
        <v>323</v>
      </c>
      <c r="I17" s="155" t="s">
        <v>324</v>
      </c>
      <c r="J17" s="155" t="s">
        <v>306</v>
      </c>
      <c r="K17" s="158" t="s">
        <v>325</v>
      </c>
    </row>
    <row r="18" spans="1:11" x14ac:dyDescent="0.25">
      <c r="A18" s="153" t="s">
        <v>326</v>
      </c>
      <c r="B18" s="154" t="s">
        <v>327</v>
      </c>
      <c r="C18" s="155" t="s">
        <v>328</v>
      </c>
      <c r="D18" s="156">
        <v>0.1</v>
      </c>
      <c r="E18" s="160"/>
      <c r="F18" s="160"/>
      <c r="G18" s="157"/>
      <c r="H18" s="157"/>
      <c r="I18" s="157"/>
      <c r="J18" s="155" t="s">
        <v>329</v>
      </c>
      <c r="K18" s="158" t="s">
        <v>330</v>
      </c>
    </row>
    <row r="19" spans="1:11" x14ac:dyDescent="0.25">
      <c r="A19" s="153" t="s">
        <v>331</v>
      </c>
      <c r="B19" s="154" t="s">
        <v>301</v>
      </c>
      <c r="C19" s="155" t="s">
        <v>212</v>
      </c>
      <c r="D19" s="156">
        <v>1.2500000000000001E-2</v>
      </c>
      <c r="E19" s="156">
        <v>5.0000000000000001E-3</v>
      </c>
      <c r="F19" s="156">
        <v>1.2500000000000001E-2</v>
      </c>
      <c r="G19" s="162"/>
      <c r="H19" s="162"/>
      <c r="I19" s="162"/>
      <c r="J19" s="163" t="s">
        <v>329</v>
      </c>
      <c r="K19" s="164" t="s">
        <v>332</v>
      </c>
    </row>
    <row r="20" spans="1:11" x14ac:dyDescent="0.25">
      <c r="A20" s="153" t="s">
        <v>333</v>
      </c>
      <c r="B20" s="154" t="s">
        <v>328</v>
      </c>
      <c r="C20" s="155" t="s">
        <v>334</v>
      </c>
      <c r="D20" s="160"/>
      <c r="E20" s="160"/>
      <c r="F20" s="160"/>
      <c r="G20" s="157"/>
      <c r="H20" s="155" t="s">
        <v>335</v>
      </c>
      <c r="I20" s="155" t="s">
        <v>336</v>
      </c>
      <c r="J20" s="155" t="s">
        <v>306</v>
      </c>
      <c r="K20" s="158" t="s">
        <v>337</v>
      </c>
    </row>
    <row r="21" spans="1:11" x14ac:dyDescent="0.25">
      <c r="A21" s="153" t="s">
        <v>338</v>
      </c>
      <c r="B21" s="154" t="s">
        <v>339</v>
      </c>
      <c r="C21" s="155" t="s">
        <v>328</v>
      </c>
      <c r="D21" s="156">
        <v>0.02</v>
      </c>
      <c r="E21" s="160"/>
      <c r="F21" s="160"/>
      <c r="G21" s="157"/>
      <c r="H21" s="157"/>
      <c r="I21" s="157"/>
      <c r="J21" s="163" t="s">
        <v>340</v>
      </c>
      <c r="K21" s="158" t="s">
        <v>341</v>
      </c>
    </row>
    <row r="22" spans="1:11" x14ac:dyDescent="0.25">
      <c r="A22" s="153" t="s">
        <v>342</v>
      </c>
      <c r="B22" s="154" t="s">
        <v>343</v>
      </c>
      <c r="C22" s="155" t="s">
        <v>212</v>
      </c>
      <c r="D22" s="160"/>
      <c r="E22" s="160"/>
      <c r="F22" s="160"/>
      <c r="G22" s="155" t="s">
        <v>344</v>
      </c>
      <c r="H22" s="157"/>
      <c r="I22" s="157"/>
      <c r="J22" s="155" t="s">
        <v>306</v>
      </c>
      <c r="K22" s="158" t="s">
        <v>345</v>
      </c>
    </row>
    <row r="23" spans="1:11" x14ac:dyDescent="0.25">
      <c r="A23" s="153" t="s">
        <v>346</v>
      </c>
      <c r="B23" s="154" t="s">
        <v>347</v>
      </c>
      <c r="C23" s="155" t="s">
        <v>212</v>
      </c>
      <c r="D23" s="160"/>
      <c r="E23" s="160"/>
      <c r="F23" s="160"/>
      <c r="G23" s="155" t="s">
        <v>344</v>
      </c>
      <c r="H23" s="157"/>
      <c r="I23" s="157"/>
      <c r="J23" s="155" t="s">
        <v>319</v>
      </c>
      <c r="K23" s="158" t="s">
        <v>348</v>
      </c>
    </row>
    <row r="24" spans="1:11" x14ac:dyDescent="0.25">
      <c r="A24" s="153" t="s">
        <v>349</v>
      </c>
      <c r="B24" s="154" t="s">
        <v>328</v>
      </c>
      <c r="C24" s="155" t="s">
        <v>350</v>
      </c>
      <c r="D24" s="160"/>
      <c r="E24" s="160"/>
      <c r="F24" s="160"/>
      <c r="G24" s="155" t="s">
        <v>344</v>
      </c>
      <c r="H24" s="157"/>
      <c r="I24" s="157"/>
      <c r="J24" s="155" t="s">
        <v>306</v>
      </c>
      <c r="K24" s="158" t="s">
        <v>351</v>
      </c>
    </row>
    <row r="25" spans="1:11" x14ac:dyDescent="0.25">
      <c r="A25" s="153" t="s">
        <v>352</v>
      </c>
      <c r="B25" s="154" t="s">
        <v>347</v>
      </c>
      <c r="C25" s="155" t="s">
        <v>212</v>
      </c>
      <c r="D25" s="160"/>
      <c r="E25" s="160"/>
      <c r="F25" s="160"/>
      <c r="G25" s="155" t="s">
        <v>344</v>
      </c>
      <c r="H25" s="157"/>
      <c r="I25" s="157"/>
      <c r="J25" s="155" t="s">
        <v>306</v>
      </c>
      <c r="K25" s="158" t="s">
        <v>353</v>
      </c>
    </row>
    <row r="26" spans="1:11" x14ac:dyDescent="0.25">
      <c r="A26" s="153" t="s">
        <v>354</v>
      </c>
      <c r="B26" s="154" t="s">
        <v>355</v>
      </c>
      <c r="C26" s="155" t="s">
        <v>212</v>
      </c>
      <c r="D26" s="156">
        <v>0.02</v>
      </c>
      <c r="E26" s="160"/>
      <c r="F26" s="160"/>
      <c r="G26" s="157"/>
      <c r="H26" s="157"/>
      <c r="I26" s="157"/>
      <c r="J26" s="155" t="s">
        <v>306</v>
      </c>
      <c r="K26" s="158" t="s">
        <v>356</v>
      </c>
    </row>
    <row r="27" spans="1:11" x14ac:dyDescent="0.25">
      <c r="A27" s="153" t="s">
        <v>357</v>
      </c>
      <c r="B27" s="154" t="s">
        <v>358</v>
      </c>
      <c r="C27" s="155" t="s">
        <v>212</v>
      </c>
      <c r="D27" s="156">
        <v>0.02</v>
      </c>
      <c r="E27" s="160"/>
      <c r="F27" s="160"/>
      <c r="G27" s="157"/>
      <c r="H27" s="157"/>
      <c r="I27" s="157"/>
      <c r="J27" s="155" t="s">
        <v>306</v>
      </c>
      <c r="K27" s="158" t="s">
        <v>359</v>
      </c>
    </row>
    <row r="28" spans="1:11" x14ac:dyDescent="0.25">
      <c r="A28" s="153" t="s">
        <v>360</v>
      </c>
      <c r="B28" s="154" t="s">
        <v>361</v>
      </c>
      <c r="C28" s="155" t="s">
        <v>212</v>
      </c>
      <c r="D28" s="156">
        <v>0.01</v>
      </c>
      <c r="E28" s="160"/>
      <c r="F28" s="160"/>
      <c r="G28" s="157"/>
      <c r="H28" s="157"/>
      <c r="I28" s="157"/>
      <c r="J28" s="155" t="s">
        <v>306</v>
      </c>
      <c r="K28" s="158" t="s">
        <v>362</v>
      </c>
    </row>
    <row r="29" spans="1:11" x14ac:dyDescent="0.25">
      <c r="A29" s="153" t="s">
        <v>363</v>
      </c>
      <c r="B29" s="154" t="s">
        <v>364</v>
      </c>
      <c r="C29" s="155" t="s">
        <v>365</v>
      </c>
      <c r="D29" s="156">
        <v>1.2500000000000001E-2</v>
      </c>
      <c r="E29" s="160"/>
      <c r="F29" s="160"/>
      <c r="G29" s="157"/>
      <c r="H29" s="157"/>
      <c r="I29" s="157"/>
      <c r="J29" s="155" t="s">
        <v>366</v>
      </c>
      <c r="K29" s="158" t="s">
        <v>367</v>
      </c>
    </row>
    <row r="30" spans="1:11" x14ac:dyDescent="0.25">
      <c r="A30" s="153" t="s">
        <v>368</v>
      </c>
      <c r="B30" s="154" t="s">
        <v>369</v>
      </c>
      <c r="C30" s="155" t="s">
        <v>350</v>
      </c>
      <c r="D30" s="156">
        <v>0.02</v>
      </c>
      <c r="E30" s="156">
        <v>0.05</v>
      </c>
      <c r="F30" s="156">
        <v>0.06</v>
      </c>
      <c r="G30" s="157"/>
      <c r="H30" s="155">
        <v>84.53</v>
      </c>
      <c r="I30" s="155">
        <v>1692.65</v>
      </c>
      <c r="J30" s="155" t="s">
        <v>306</v>
      </c>
      <c r="K30" s="158" t="s">
        <v>370</v>
      </c>
    </row>
    <row r="31" spans="1:11" x14ac:dyDescent="0.25">
      <c r="A31" s="153" t="s">
        <v>371</v>
      </c>
      <c r="B31" s="165"/>
      <c r="C31" s="155" t="s">
        <v>372</v>
      </c>
      <c r="D31" s="160"/>
      <c r="E31" s="160"/>
      <c r="F31" s="160"/>
      <c r="G31" s="155" t="s">
        <v>344</v>
      </c>
      <c r="H31" s="162"/>
      <c r="I31" s="162"/>
      <c r="J31" s="155" t="s">
        <v>373</v>
      </c>
      <c r="K31" s="158" t="s">
        <v>374</v>
      </c>
    </row>
    <row r="32" spans="1:11" x14ac:dyDescent="0.25">
      <c r="A32" s="153" t="s">
        <v>375</v>
      </c>
      <c r="B32" s="154" t="s">
        <v>309</v>
      </c>
      <c r="C32" s="155" t="s">
        <v>212</v>
      </c>
      <c r="D32" s="156">
        <v>0.5</v>
      </c>
      <c r="E32" s="160"/>
      <c r="F32" s="160"/>
      <c r="G32" s="157"/>
      <c r="H32" s="162"/>
      <c r="I32" s="162"/>
      <c r="J32" s="155" t="s">
        <v>306</v>
      </c>
      <c r="K32" s="158" t="s">
        <v>376</v>
      </c>
    </row>
    <row r="33" spans="1:11" x14ac:dyDescent="0.25">
      <c r="A33" s="153" t="s">
        <v>377</v>
      </c>
      <c r="B33" s="154" t="s">
        <v>378</v>
      </c>
      <c r="C33" s="155" t="s">
        <v>379</v>
      </c>
      <c r="D33" s="160"/>
      <c r="E33" s="160"/>
      <c r="F33" s="160"/>
      <c r="G33" s="155" t="s">
        <v>344</v>
      </c>
      <c r="H33" s="162"/>
      <c r="I33" s="162"/>
      <c r="J33" s="155" t="s">
        <v>306</v>
      </c>
      <c r="K33" s="158" t="s">
        <v>380</v>
      </c>
    </row>
    <row r="34" spans="1:11" x14ac:dyDescent="0.25">
      <c r="A34" s="153" t="s">
        <v>381</v>
      </c>
      <c r="B34" s="154" t="s">
        <v>382</v>
      </c>
      <c r="C34" s="155" t="s">
        <v>383</v>
      </c>
      <c r="D34" s="160"/>
      <c r="E34" s="160"/>
      <c r="F34" s="160"/>
      <c r="G34" s="155" t="s">
        <v>384</v>
      </c>
      <c r="H34" s="162"/>
      <c r="I34" s="162"/>
      <c r="J34" s="155" t="s">
        <v>306</v>
      </c>
      <c r="K34" s="158" t="s">
        <v>297</v>
      </c>
    </row>
    <row r="35" spans="1:11" x14ac:dyDescent="0.25">
      <c r="A35" s="166" t="s">
        <v>385</v>
      </c>
      <c r="B35" s="167"/>
      <c r="C35" s="167"/>
      <c r="D35" s="168"/>
      <c r="E35" s="168"/>
      <c r="F35" s="168"/>
      <c r="G35" s="167"/>
      <c r="H35" s="167"/>
      <c r="I35" s="167"/>
      <c r="J35" s="167"/>
      <c r="K35" s="169" t="s">
        <v>386</v>
      </c>
    </row>
    <row r="36" spans="1:11" x14ac:dyDescent="0.25">
      <c r="A36" s="804" t="s">
        <v>387</v>
      </c>
      <c r="B36" s="805" t="s">
        <v>388</v>
      </c>
      <c r="C36" s="805" t="s">
        <v>212</v>
      </c>
      <c r="D36" s="172"/>
      <c r="E36" s="172"/>
      <c r="F36" s="172"/>
      <c r="G36" s="171" t="s">
        <v>344</v>
      </c>
      <c r="H36" s="173"/>
      <c r="I36" s="173"/>
      <c r="J36" s="171" t="s">
        <v>306</v>
      </c>
      <c r="K36" s="174" t="s">
        <v>389</v>
      </c>
    </row>
    <row r="37" spans="1:11" x14ac:dyDescent="0.25">
      <c r="A37" s="804" t="s">
        <v>390</v>
      </c>
      <c r="B37" s="805" t="s">
        <v>388</v>
      </c>
      <c r="C37" s="805" t="s">
        <v>212</v>
      </c>
      <c r="D37" s="172"/>
      <c r="E37" s="172"/>
      <c r="F37" s="172"/>
      <c r="G37" s="171" t="s">
        <v>384</v>
      </c>
      <c r="H37" s="173"/>
      <c r="I37" s="173"/>
      <c r="J37" s="171" t="s">
        <v>306</v>
      </c>
      <c r="K37" s="174" t="s">
        <v>391</v>
      </c>
    </row>
    <row r="38" spans="1:11" x14ac:dyDescent="0.25">
      <c r="A38" s="806" t="s">
        <v>392</v>
      </c>
      <c r="B38" s="805" t="s">
        <v>388</v>
      </c>
      <c r="C38" s="805" t="s">
        <v>212</v>
      </c>
      <c r="D38" s="172"/>
      <c r="E38" s="172"/>
      <c r="F38" s="172"/>
      <c r="G38" s="171" t="s">
        <v>344</v>
      </c>
      <c r="H38" s="173"/>
      <c r="I38" s="173"/>
      <c r="J38" s="171" t="s">
        <v>306</v>
      </c>
      <c r="K38" s="174" t="s">
        <v>297</v>
      </c>
    </row>
    <row r="39" spans="1:11" x14ac:dyDescent="0.25">
      <c r="A39" s="806" t="s">
        <v>393</v>
      </c>
      <c r="B39" s="805" t="s">
        <v>394</v>
      </c>
      <c r="C39" s="805" t="s">
        <v>212</v>
      </c>
      <c r="D39" s="172"/>
      <c r="E39" s="172"/>
      <c r="F39" s="172"/>
      <c r="G39" s="171" t="s">
        <v>344</v>
      </c>
      <c r="H39" s="173"/>
      <c r="I39" s="173"/>
      <c r="J39" s="171" t="s">
        <v>395</v>
      </c>
      <c r="K39" s="174" t="s">
        <v>297</v>
      </c>
    </row>
    <row r="40" spans="1:11" x14ac:dyDescent="0.25">
      <c r="A40" s="806" t="s">
        <v>396</v>
      </c>
      <c r="B40" s="805" t="s">
        <v>388</v>
      </c>
      <c r="C40" s="805" t="s">
        <v>212</v>
      </c>
      <c r="D40" s="172"/>
      <c r="E40" s="172"/>
      <c r="F40" s="172"/>
      <c r="G40" s="171" t="s">
        <v>384</v>
      </c>
      <c r="H40" s="173"/>
      <c r="I40" s="173"/>
      <c r="J40" s="171" t="s">
        <v>306</v>
      </c>
      <c r="K40" s="174" t="s">
        <v>297</v>
      </c>
    </row>
    <row r="41" spans="1:11" x14ac:dyDescent="0.25">
      <c r="A41" s="142" t="s">
        <v>397</v>
      </c>
      <c r="B41" s="150"/>
      <c r="C41" s="150"/>
      <c r="D41" s="151"/>
      <c r="E41" s="151"/>
      <c r="F41" s="151"/>
      <c r="G41" s="150"/>
      <c r="H41" s="150"/>
      <c r="I41" s="150"/>
      <c r="J41" s="150"/>
      <c r="K41" s="152" t="s">
        <v>398</v>
      </c>
    </row>
    <row r="42" spans="1:11" x14ac:dyDescent="0.25">
      <c r="A42" s="175" t="s">
        <v>195</v>
      </c>
      <c r="B42" s="173"/>
      <c r="C42" s="171" t="s">
        <v>399</v>
      </c>
      <c r="D42" s="172"/>
      <c r="E42" s="172"/>
      <c r="F42" s="172"/>
      <c r="G42" s="171" t="s">
        <v>344</v>
      </c>
      <c r="H42" s="173"/>
      <c r="I42" s="173"/>
      <c r="J42" s="171" t="s">
        <v>306</v>
      </c>
      <c r="K42" s="174" t="s">
        <v>400</v>
      </c>
    </row>
    <row r="43" spans="1:11" x14ac:dyDescent="0.25">
      <c r="A43" s="175" t="s">
        <v>401</v>
      </c>
      <c r="B43" s="173"/>
      <c r="C43" s="171" t="s">
        <v>350</v>
      </c>
      <c r="D43" s="172"/>
      <c r="E43" s="172"/>
      <c r="F43" s="172"/>
      <c r="G43" s="171" t="s">
        <v>344</v>
      </c>
      <c r="H43" s="173"/>
      <c r="I43" s="173"/>
      <c r="J43" s="171" t="s">
        <v>306</v>
      </c>
      <c r="K43" s="174" t="s">
        <v>402</v>
      </c>
    </row>
    <row r="44" spans="1:11" x14ac:dyDescent="0.25">
      <c r="A44" s="175" t="s">
        <v>403</v>
      </c>
      <c r="B44" s="173"/>
      <c r="C44" s="171" t="s">
        <v>212</v>
      </c>
      <c r="D44" s="172"/>
      <c r="E44" s="172"/>
      <c r="F44" s="172"/>
      <c r="G44" s="171" t="s">
        <v>344</v>
      </c>
      <c r="H44" s="173"/>
      <c r="I44" s="173"/>
      <c r="J44" s="171" t="s">
        <v>306</v>
      </c>
      <c r="K44" s="174" t="s">
        <v>404</v>
      </c>
    </row>
    <row r="45" spans="1:11" x14ac:dyDescent="0.25">
      <c r="A45" s="175" t="s">
        <v>405</v>
      </c>
      <c r="B45" s="173"/>
      <c r="C45" s="171" t="s">
        <v>406</v>
      </c>
      <c r="D45" s="172"/>
      <c r="E45" s="172"/>
      <c r="F45" s="172"/>
      <c r="G45" s="171" t="s">
        <v>384</v>
      </c>
      <c r="H45" s="173"/>
      <c r="I45" s="173"/>
      <c r="J45" s="171" t="s">
        <v>306</v>
      </c>
      <c r="K45" s="174" t="s">
        <v>407</v>
      </c>
    </row>
    <row r="46" spans="1:11" x14ac:dyDescent="0.25">
      <c r="A46" s="175" t="s">
        <v>408</v>
      </c>
      <c r="B46" s="171" t="s">
        <v>328</v>
      </c>
      <c r="C46" s="171" t="s">
        <v>409</v>
      </c>
      <c r="D46" s="172"/>
      <c r="E46" s="172"/>
      <c r="F46" s="172"/>
      <c r="G46" s="171" t="s">
        <v>384</v>
      </c>
      <c r="H46" s="173"/>
      <c r="I46" s="173"/>
      <c r="J46" s="171" t="s">
        <v>306</v>
      </c>
      <c r="K46" s="174" t="s">
        <v>410</v>
      </c>
    </row>
    <row r="47" spans="1:11" x14ac:dyDescent="0.25">
      <c r="A47" s="175" t="s">
        <v>411</v>
      </c>
      <c r="B47" s="171" t="s">
        <v>412</v>
      </c>
      <c r="C47" s="171" t="s">
        <v>406</v>
      </c>
      <c r="D47" s="176">
        <v>0.05</v>
      </c>
      <c r="E47" s="176">
        <v>0.03</v>
      </c>
      <c r="F47" s="172"/>
      <c r="G47" s="173"/>
      <c r="H47" s="173"/>
      <c r="I47" s="173"/>
      <c r="J47" s="171" t="s">
        <v>306</v>
      </c>
      <c r="K47" s="174" t="s">
        <v>413</v>
      </c>
    </row>
    <row r="48" spans="1:11" x14ac:dyDescent="0.25">
      <c r="A48" s="175" t="s">
        <v>414</v>
      </c>
      <c r="B48" s="171" t="s">
        <v>415</v>
      </c>
      <c r="C48" s="171" t="s">
        <v>350</v>
      </c>
      <c r="D48" s="176">
        <v>5.0000000000000001E-4</v>
      </c>
      <c r="E48" s="172"/>
      <c r="F48" s="172"/>
      <c r="G48" s="173"/>
      <c r="H48" s="173"/>
      <c r="I48" s="173"/>
      <c r="J48" s="171" t="s">
        <v>306</v>
      </c>
      <c r="K48" s="174" t="s">
        <v>416</v>
      </c>
    </row>
    <row r="49" spans="1:11" x14ac:dyDescent="0.25">
      <c r="A49" s="175" t="s">
        <v>417</v>
      </c>
      <c r="B49" s="171" t="s">
        <v>418</v>
      </c>
      <c r="C49" s="171" t="s">
        <v>419</v>
      </c>
      <c r="D49" s="172"/>
      <c r="E49" s="172"/>
      <c r="F49" s="172"/>
      <c r="G49" s="171" t="s">
        <v>344</v>
      </c>
      <c r="H49" s="173"/>
      <c r="I49" s="173"/>
      <c r="J49" s="171" t="s">
        <v>306</v>
      </c>
      <c r="K49" s="174" t="s">
        <v>420</v>
      </c>
    </row>
    <row r="50" spans="1:11" x14ac:dyDescent="0.25">
      <c r="A50" s="175" t="s">
        <v>421</v>
      </c>
      <c r="B50" s="171" t="s">
        <v>422</v>
      </c>
      <c r="C50" s="171" t="s">
        <v>350</v>
      </c>
      <c r="D50" s="172"/>
      <c r="E50" s="172"/>
      <c r="F50" s="172"/>
      <c r="G50" s="171" t="s">
        <v>344</v>
      </c>
      <c r="H50" s="173"/>
      <c r="I50" s="173"/>
      <c r="J50" s="171" t="s">
        <v>306</v>
      </c>
      <c r="K50" s="174" t="s">
        <v>423</v>
      </c>
    </row>
    <row r="51" spans="1:11" x14ac:dyDescent="0.25">
      <c r="A51" s="175" t="s">
        <v>424</v>
      </c>
      <c r="B51" s="171" t="s">
        <v>425</v>
      </c>
      <c r="C51" s="171" t="s">
        <v>426</v>
      </c>
      <c r="D51" s="172"/>
      <c r="E51" s="172"/>
      <c r="F51" s="172"/>
      <c r="G51" s="171" t="s">
        <v>384</v>
      </c>
      <c r="H51" s="173"/>
      <c r="I51" s="173"/>
      <c r="J51" s="171" t="s">
        <v>306</v>
      </c>
      <c r="K51" s="174" t="s">
        <v>297</v>
      </c>
    </row>
    <row r="52" spans="1:11" x14ac:dyDescent="0.25">
      <c r="A52" s="170" t="s">
        <v>427</v>
      </c>
      <c r="B52" s="171" t="s">
        <v>428</v>
      </c>
      <c r="C52" s="171" t="s">
        <v>429</v>
      </c>
      <c r="D52" s="172"/>
      <c r="E52" s="172"/>
      <c r="F52" s="172"/>
      <c r="G52" s="171" t="s">
        <v>384</v>
      </c>
      <c r="H52" s="173"/>
      <c r="I52" s="173"/>
      <c r="J52" s="171" t="s">
        <v>430</v>
      </c>
      <c r="K52" s="174" t="s">
        <v>297</v>
      </c>
    </row>
    <row r="53" spans="1:11" x14ac:dyDescent="0.25">
      <c r="A53" s="142" t="s">
        <v>431</v>
      </c>
      <c r="B53" s="150"/>
      <c r="C53" s="150"/>
      <c r="D53" s="151"/>
      <c r="E53" s="151"/>
      <c r="F53" s="151"/>
      <c r="G53" s="150"/>
      <c r="H53" s="150"/>
      <c r="I53" s="150"/>
      <c r="J53" s="150"/>
      <c r="K53" s="152" t="s">
        <v>432</v>
      </c>
    </row>
    <row r="54" spans="1:11" x14ac:dyDescent="0.25">
      <c r="A54" s="175" t="s">
        <v>433</v>
      </c>
      <c r="B54" s="171" t="s">
        <v>434</v>
      </c>
      <c r="C54" s="171" t="s">
        <v>350</v>
      </c>
      <c r="D54" s="172"/>
      <c r="E54" s="172"/>
      <c r="F54" s="172"/>
      <c r="G54" s="171" t="s">
        <v>344</v>
      </c>
      <c r="H54" s="173"/>
      <c r="I54" s="173"/>
      <c r="J54" s="171" t="s">
        <v>306</v>
      </c>
      <c r="K54" s="174" t="s">
        <v>432</v>
      </c>
    </row>
    <row r="55" spans="1:11" x14ac:dyDescent="0.25">
      <c r="A55" s="142" t="s">
        <v>435</v>
      </c>
      <c r="B55" s="150"/>
      <c r="C55" s="150"/>
      <c r="D55" s="151"/>
      <c r="E55" s="151"/>
      <c r="F55" s="151"/>
      <c r="G55" s="150"/>
      <c r="H55" s="150"/>
      <c r="I55" s="150"/>
      <c r="J55" s="150"/>
      <c r="K55" s="152" t="s">
        <v>436</v>
      </c>
    </row>
    <row r="56" spans="1:11" x14ac:dyDescent="0.25">
      <c r="A56" s="175" t="s">
        <v>437</v>
      </c>
      <c r="B56" s="171" t="s">
        <v>361</v>
      </c>
      <c r="C56" s="171" t="s">
        <v>212</v>
      </c>
      <c r="D56" s="176">
        <v>0.01</v>
      </c>
      <c r="E56" s="172"/>
      <c r="F56" s="172"/>
      <c r="G56" s="173"/>
      <c r="H56" s="173"/>
      <c r="I56" s="173"/>
      <c r="J56" s="171" t="s">
        <v>306</v>
      </c>
      <c r="K56" s="174" t="s">
        <v>438</v>
      </c>
    </row>
    <row r="57" spans="1:11" x14ac:dyDescent="0.25">
      <c r="A57" s="175" t="s">
        <v>439</v>
      </c>
      <c r="B57" s="177" t="s">
        <v>440</v>
      </c>
      <c r="C57" s="177" t="s">
        <v>350</v>
      </c>
      <c r="D57" s="178"/>
      <c r="E57" s="178"/>
      <c r="F57" s="178"/>
      <c r="G57" s="179"/>
      <c r="H57" s="179"/>
      <c r="I57" s="179"/>
      <c r="J57" s="177" t="s">
        <v>441</v>
      </c>
      <c r="K57" s="180" t="s">
        <v>442</v>
      </c>
    </row>
    <row r="58" spans="1:11" x14ac:dyDescent="0.25">
      <c r="A58" s="175" t="s">
        <v>443</v>
      </c>
      <c r="B58" s="171" t="s">
        <v>444</v>
      </c>
      <c r="C58" s="171" t="s">
        <v>212</v>
      </c>
      <c r="D58" s="176">
        <v>0.03</v>
      </c>
      <c r="E58" s="172"/>
      <c r="F58" s="172"/>
      <c r="G58" s="173"/>
      <c r="H58" s="173"/>
      <c r="I58" s="173"/>
      <c r="J58" s="171" t="s">
        <v>445</v>
      </c>
      <c r="K58" s="174" t="s">
        <v>446</v>
      </c>
    </row>
    <row r="59" spans="1:11" x14ac:dyDescent="0.25">
      <c r="A59" s="166" t="s">
        <v>447</v>
      </c>
      <c r="B59" s="167"/>
      <c r="C59" s="167"/>
      <c r="D59" s="168"/>
      <c r="E59" s="168"/>
      <c r="F59" s="168"/>
      <c r="G59" s="167"/>
      <c r="H59" s="167"/>
      <c r="I59" s="167"/>
      <c r="J59" s="167"/>
      <c r="K59" s="169" t="s">
        <v>448</v>
      </c>
    </row>
    <row r="60" spans="1:11" x14ac:dyDescent="0.25">
      <c r="A60" s="175" t="s">
        <v>449</v>
      </c>
      <c r="B60" s="171" t="s">
        <v>450</v>
      </c>
      <c r="C60" s="171" t="s">
        <v>409</v>
      </c>
      <c r="D60" s="172"/>
      <c r="E60" s="172"/>
      <c r="F60" s="172"/>
      <c r="G60" s="171" t="s">
        <v>344</v>
      </c>
      <c r="H60" s="173"/>
      <c r="I60" s="173"/>
      <c r="J60" s="171" t="s">
        <v>306</v>
      </c>
      <c r="K60" s="174" t="s">
        <v>448</v>
      </c>
    </row>
    <row r="61" spans="1:11" x14ac:dyDescent="0.25">
      <c r="A61" s="142" t="s">
        <v>451</v>
      </c>
      <c r="B61" s="150"/>
      <c r="C61" s="150"/>
      <c r="D61" s="151"/>
      <c r="E61" s="151"/>
      <c r="F61" s="151"/>
      <c r="G61" s="150"/>
      <c r="H61" s="150"/>
      <c r="I61" s="150"/>
      <c r="J61" s="150"/>
      <c r="K61" s="152" t="s">
        <v>452</v>
      </c>
    </row>
    <row r="62" spans="1:11" x14ac:dyDescent="0.25">
      <c r="A62" s="181" t="s">
        <v>453</v>
      </c>
      <c r="B62" s="182"/>
      <c r="C62" s="183" t="s">
        <v>212</v>
      </c>
      <c r="D62" s="184"/>
      <c r="E62" s="184"/>
      <c r="F62" s="184"/>
      <c r="G62" s="183" t="s">
        <v>344</v>
      </c>
      <c r="H62" s="182"/>
      <c r="I62" s="182"/>
      <c r="J62" s="183" t="s">
        <v>454</v>
      </c>
      <c r="K62" s="185" t="s">
        <v>455</v>
      </c>
    </row>
    <row r="63" spans="1:11" x14ac:dyDescent="0.25">
      <c r="A63" s="181" t="s">
        <v>456</v>
      </c>
      <c r="B63" s="182"/>
      <c r="C63" s="183" t="s">
        <v>212</v>
      </c>
      <c r="D63" s="184"/>
      <c r="E63" s="184"/>
      <c r="F63" s="184"/>
      <c r="G63" s="183" t="s">
        <v>344</v>
      </c>
      <c r="H63" s="182"/>
      <c r="I63" s="182"/>
      <c r="J63" s="183" t="s">
        <v>457</v>
      </c>
      <c r="K63" s="185" t="s">
        <v>458</v>
      </c>
    </row>
    <row r="64" spans="1:11" x14ac:dyDescent="0.2">
      <c r="A64" s="73" t="s">
        <v>168</v>
      </c>
      <c r="B64" s="74"/>
      <c r="C64" s="75"/>
      <c r="D64" s="75"/>
      <c r="E64" s="75"/>
      <c r="F64" s="75"/>
      <c r="G64" s="77"/>
      <c r="H64" s="77"/>
      <c r="I64" s="77"/>
      <c r="J64" s="75"/>
      <c r="K64" s="94">
        <v>54747141.45000001</v>
      </c>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K1000"/>
  <sheetViews>
    <sheetView showGridLines="0" topLeftCell="C1" workbookViewId="0">
      <selection activeCell="K12" sqref="K12"/>
    </sheetView>
  </sheetViews>
  <sheetFormatPr baseColWidth="10" defaultColWidth="12.625" defaultRowHeight="15" customHeight="1" x14ac:dyDescent="0.2"/>
  <cols>
    <col min="1" max="1" width="44.125" bestFit="1" customWidth="1"/>
    <col min="2" max="2" width="16.25" style="736" bestFit="1" customWidth="1"/>
    <col min="3" max="3" width="13.375" style="736" customWidth="1"/>
    <col min="4" max="4" width="9.75" style="736" customWidth="1"/>
    <col min="5" max="5" width="8.75" style="736" customWidth="1"/>
    <col min="6" max="6" width="9" style="736" customWidth="1"/>
    <col min="7" max="7" width="12.125" style="736" customWidth="1"/>
    <col min="8" max="8" width="7.875" style="736" customWidth="1"/>
    <col min="9" max="9" width="8.625" style="736" customWidth="1"/>
    <col min="10" max="10" width="20.375" style="736" bestFit="1" customWidth="1"/>
  </cols>
  <sheetData>
    <row r="1" spans="1:11" x14ac:dyDescent="0.25">
      <c r="A1" s="35"/>
      <c r="B1" s="542"/>
      <c r="C1" s="542"/>
      <c r="D1" s="542"/>
      <c r="E1" s="542"/>
      <c r="F1" s="542"/>
      <c r="G1" s="542"/>
      <c r="H1" s="542"/>
      <c r="I1" s="542"/>
      <c r="J1" s="542"/>
      <c r="K1" s="627"/>
    </row>
    <row r="2" spans="1:11" x14ac:dyDescent="0.25">
      <c r="A2" s="788" t="s">
        <v>105</v>
      </c>
      <c r="B2" s="544"/>
      <c r="C2" s="544"/>
      <c r="D2" s="544"/>
      <c r="E2" s="544"/>
      <c r="F2" s="544"/>
      <c r="G2" s="544"/>
      <c r="H2" s="544"/>
      <c r="I2" s="544"/>
      <c r="J2" s="544"/>
      <c r="K2" s="628" t="s">
        <v>106</v>
      </c>
    </row>
    <row r="3" spans="1:11" x14ac:dyDescent="0.25">
      <c r="A3" s="619" t="s">
        <v>107</v>
      </c>
      <c r="B3" s="544"/>
      <c r="C3" s="544"/>
      <c r="D3" s="544"/>
      <c r="E3" s="544"/>
      <c r="F3" s="544"/>
      <c r="G3" s="544"/>
      <c r="H3" s="544"/>
      <c r="I3" s="544"/>
      <c r="J3" s="544"/>
      <c r="K3" s="629"/>
    </row>
    <row r="4" spans="1:11" x14ac:dyDescent="0.25">
      <c r="A4" s="719" t="s">
        <v>3241</v>
      </c>
      <c r="B4" s="544"/>
      <c r="C4" s="544"/>
      <c r="D4" s="544"/>
      <c r="E4" s="544"/>
      <c r="F4" s="544"/>
      <c r="G4" s="544"/>
      <c r="H4" s="544"/>
      <c r="I4" s="544"/>
      <c r="J4" s="544"/>
      <c r="K4" s="629"/>
    </row>
    <row r="5" spans="1:11" x14ac:dyDescent="0.25">
      <c r="A5" s="35"/>
      <c r="B5" s="542"/>
      <c r="C5" s="542"/>
      <c r="D5" s="542"/>
      <c r="E5" s="542"/>
      <c r="F5" s="542"/>
      <c r="G5" s="542"/>
      <c r="H5" s="542"/>
      <c r="I5" s="542"/>
      <c r="J5" s="542"/>
      <c r="K5" s="630"/>
    </row>
    <row r="6" spans="1:11" ht="15" customHeight="1" x14ac:dyDescent="0.2">
      <c r="A6" s="631">
        <v>-1</v>
      </c>
      <c r="B6" s="881" t="s">
        <v>109</v>
      </c>
      <c r="C6" s="881" t="s">
        <v>109</v>
      </c>
      <c r="D6" s="881"/>
      <c r="E6" s="1067" t="s">
        <v>111</v>
      </c>
      <c r="F6" s="969"/>
      <c r="G6" s="881" t="s">
        <v>112</v>
      </c>
      <c r="H6" s="1067" t="s">
        <v>113</v>
      </c>
      <c r="I6" s="969"/>
      <c r="J6" s="881" t="s">
        <v>114</v>
      </c>
      <c r="K6" s="632" t="s">
        <v>115</v>
      </c>
    </row>
    <row r="7" spans="1:11" ht="15" customHeight="1" x14ac:dyDescent="0.2">
      <c r="A7" s="1041" t="s">
        <v>116</v>
      </c>
      <c r="B7" s="1043" t="s">
        <v>117</v>
      </c>
      <c r="C7" s="1043" t="s">
        <v>118</v>
      </c>
      <c r="D7" s="1043" t="s">
        <v>119</v>
      </c>
      <c r="E7" s="1045" t="s">
        <v>120</v>
      </c>
      <c r="F7" s="1046"/>
      <c r="G7" s="1055" t="s">
        <v>121</v>
      </c>
      <c r="H7" s="1045" t="s">
        <v>122</v>
      </c>
      <c r="I7" s="1046"/>
      <c r="J7" s="1043" t="s">
        <v>123</v>
      </c>
      <c r="K7" s="1068" t="s">
        <v>124</v>
      </c>
    </row>
    <row r="8" spans="1:11" ht="15" customHeight="1" x14ac:dyDescent="0.2">
      <c r="A8" s="1042"/>
      <c r="B8" s="1044"/>
      <c r="C8" s="1044"/>
      <c r="D8" s="1044"/>
      <c r="E8" s="517" t="s">
        <v>125</v>
      </c>
      <c r="F8" s="517" t="s">
        <v>126</v>
      </c>
      <c r="G8" s="1044"/>
      <c r="H8" s="518" t="s">
        <v>125</v>
      </c>
      <c r="I8" s="518" t="s">
        <v>126</v>
      </c>
      <c r="J8" s="1044"/>
      <c r="K8" s="1042"/>
    </row>
    <row r="9" spans="1:11" ht="15" customHeight="1" x14ac:dyDescent="0.2">
      <c r="A9" s="633" t="s">
        <v>2406</v>
      </c>
      <c r="B9" s="634"/>
      <c r="C9" s="634"/>
      <c r="D9" s="634"/>
      <c r="E9" s="634"/>
      <c r="F9" s="634"/>
      <c r="G9" s="635"/>
      <c r="H9" s="635"/>
      <c r="I9" s="635"/>
      <c r="J9" s="636" t="s">
        <v>2777</v>
      </c>
      <c r="K9" s="637"/>
    </row>
    <row r="10" spans="1:11" x14ac:dyDescent="0.25">
      <c r="A10" s="57"/>
      <c r="B10" s="445"/>
      <c r="C10" s="445"/>
      <c r="D10" s="445"/>
      <c r="E10" s="445"/>
      <c r="F10" s="445"/>
      <c r="G10" s="445"/>
      <c r="H10" s="445"/>
      <c r="I10" s="445"/>
      <c r="J10" s="445"/>
      <c r="K10" s="638"/>
    </row>
    <row r="11" spans="1:11" ht="15" customHeight="1" x14ac:dyDescent="0.2">
      <c r="A11" s="633" t="s">
        <v>2408</v>
      </c>
      <c r="B11" s="634"/>
      <c r="C11" s="634"/>
      <c r="D11" s="634"/>
      <c r="E11" s="634"/>
      <c r="F11" s="634"/>
      <c r="G11" s="635"/>
      <c r="H11" s="635"/>
      <c r="I11" s="635"/>
      <c r="J11" s="636" t="s">
        <v>2777</v>
      </c>
      <c r="K11" s="637"/>
    </row>
    <row r="12" spans="1:11" x14ac:dyDescent="0.25">
      <c r="A12" s="639" t="s">
        <v>169</v>
      </c>
      <c r="B12" s="317" t="s">
        <v>2778</v>
      </c>
      <c r="C12" s="755" t="s">
        <v>131</v>
      </c>
      <c r="D12" s="755"/>
      <c r="E12" s="755"/>
      <c r="F12" s="755"/>
      <c r="G12" s="755"/>
      <c r="H12" s="755" t="s">
        <v>2779</v>
      </c>
      <c r="I12" s="755" t="s">
        <v>2780</v>
      </c>
      <c r="J12" s="755"/>
      <c r="K12" s="799" t="s">
        <v>2781</v>
      </c>
    </row>
    <row r="13" spans="1:11" ht="30" x14ac:dyDescent="0.25">
      <c r="A13" s="641" t="s">
        <v>2782</v>
      </c>
      <c r="B13" s="317" t="s">
        <v>2783</v>
      </c>
      <c r="C13" s="755" t="s">
        <v>212</v>
      </c>
      <c r="D13" s="767">
        <v>1.4999999999999999E-2</v>
      </c>
      <c r="E13" s="755"/>
      <c r="F13" s="755"/>
      <c r="G13" s="755"/>
      <c r="H13" s="754">
        <v>0.01</v>
      </c>
      <c r="I13" s="754">
        <v>0.04</v>
      </c>
      <c r="J13" s="755"/>
      <c r="K13" s="799" t="s">
        <v>2784</v>
      </c>
    </row>
    <row r="14" spans="1:11" x14ac:dyDescent="0.25">
      <c r="A14" s="639" t="s">
        <v>2785</v>
      </c>
      <c r="B14" s="317" t="s">
        <v>2786</v>
      </c>
      <c r="C14" s="755" t="s">
        <v>383</v>
      </c>
      <c r="D14" s="755"/>
      <c r="E14" s="755"/>
      <c r="F14" s="755"/>
      <c r="G14" s="755"/>
      <c r="H14" s="755" t="s">
        <v>2787</v>
      </c>
      <c r="I14" s="755" t="s">
        <v>2788</v>
      </c>
      <c r="J14" s="755"/>
      <c r="K14" s="800"/>
    </row>
    <row r="15" spans="1:11" ht="30" x14ac:dyDescent="0.25">
      <c r="A15" s="641" t="s">
        <v>2789</v>
      </c>
      <c r="B15" s="686" t="s">
        <v>2790</v>
      </c>
      <c r="C15" s="755" t="s">
        <v>212</v>
      </c>
      <c r="D15" s="755"/>
      <c r="E15" s="755"/>
      <c r="F15" s="755"/>
      <c r="G15" s="767">
        <v>0.16</v>
      </c>
      <c r="H15" s="755"/>
      <c r="I15" s="755"/>
      <c r="J15" s="755"/>
      <c r="K15" s="799" t="s">
        <v>2791</v>
      </c>
    </row>
    <row r="16" spans="1:11" ht="15" customHeight="1" x14ac:dyDescent="0.2">
      <c r="A16" s="633" t="s">
        <v>2459</v>
      </c>
      <c r="B16" s="634"/>
      <c r="C16" s="634"/>
      <c r="D16" s="634"/>
      <c r="E16" s="634"/>
      <c r="F16" s="634"/>
      <c r="G16" s="635"/>
      <c r="H16" s="635"/>
      <c r="I16" s="635"/>
      <c r="J16" s="636" t="s">
        <v>2777</v>
      </c>
      <c r="K16" s="637"/>
    </row>
    <row r="17" spans="1:11" x14ac:dyDescent="0.25">
      <c r="A17" s="639" t="s">
        <v>2792</v>
      </c>
      <c r="B17" s="445" t="s">
        <v>2793</v>
      </c>
      <c r="C17" s="445" t="s">
        <v>2794</v>
      </c>
      <c r="D17" s="317"/>
      <c r="E17" s="445"/>
      <c r="F17" s="445"/>
      <c r="G17" s="445"/>
      <c r="H17" s="445"/>
      <c r="I17" s="445"/>
      <c r="J17" s="445"/>
      <c r="K17" s="800"/>
    </row>
    <row r="18" spans="1:11" x14ac:dyDescent="0.25">
      <c r="A18" s="57"/>
      <c r="B18" s="445"/>
      <c r="C18" s="445"/>
      <c r="D18" s="445"/>
      <c r="E18" s="445"/>
      <c r="F18" s="445"/>
      <c r="G18" s="445"/>
      <c r="H18" s="445"/>
      <c r="I18" s="445"/>
      <c r="J18" s="445"/>
      <c r="K18" s="638"/>
    </row>
    <row r="19" spans="1:11" ht="15" customHeight="1" x14ac:dyDescent="0.2">
      <c r="A19" s="633" t="s">
        <v>2468</v>
      </c>
      <c r="B19" s="634"/>
      <c r="C19" s="634"/>
      <c r="D19" s="634"/>
      <c r="E19" s="634"/>
      <c r="F19" s="634"/>
      <c r="G19" s="635"/>
      <c r="H19" s="635"/>
      <c r="I19" s="635"/>
      <c r="J19" s="636" t="s">
        <v>2777</v>
      </c>
      <c r="K19" s="637"/>
    </row>
    <row r="20" spans="1:11" x14ac:dyDescent="0.25">
      <c r="A20" s="639" t="s">
        <v>255</v>
      </c>
      <c r="B20" s="755" t="s">
        <v>2795</v>
      </c>
      <c r="C20" s="755" t="s">
        <v>682</v>
      </c>
      <c r="D20" s="755"/>
      <c r="E20" s="755"/>
      <c r="F20" s="755"/>
      <c r="G20" s="755"/>
      <c r="H20" s="755" t="s">
        <v>2090</v>
      </c>
      <c r="I20" s="755" t="s">
        <v>2796</v>
      </c>
      <c r="J20" s="445"/>
      <c r="K20" s="640" t="s">
        <v>2797</v>
      </c>
    </row>
    <row r="21" spans="1:11" x14ac:dyDescent="0.25">
      <c r="A21" s="639" t="s">
        <v>252</v>
      </c>
      <c r="B21" s="755" t="s">
        <v>2798</v>
      </c>
      <c r="C21" s="755"/>
      <c r="D21" s="755"/>
      <c r="E21" s="755"/>
      <c r="F21" s="755"/>
      <c r="G21" s="755"/>
      <c r="H21" s="755" t="s">
        <v>846</v>
      </c>
      <c r="I21" s="755" t="s">
        <v>2075</v>
      </c>
      <c r="J21" s="445"/>
      <c r="K21" s="640" t="s">
        <v>2799</v>
      </c>
    </row>
    <row r="22" spans="1:11" x14ac:dyDescent="0.25">
      <c r="A22" s="300" t="s">
        <v>620</v>
      </c>
      <c r="B22" s="755"/>
      <c r="C22" s="755"/>
      <c r="D22" s="755"/>
      <c r="E22" s="755"/>
      <c r="F22" s="755"/>
      <c r="G22" s="755"/>
      <c r="H22" s="767">
        <v>5.0000000000000001E-3</v>
      </c>
      <c r="I22" s="754">
        <v>0.01</v>
      </c>
      <c r="J22" s="445"/>
      <c r="K22" s="640" t="s">
        <v>2800</v>
      </c>
    </row>
    <row r="23" spans="1:11" x14ac:dyDescent="0.25">
      <c r="A23" s="639" t="s">
        <v>241</v>
      </c>
      <c r="B23" s="755" t="s">
        <v>2801</v>
      </c>
      <c r="C23" s="755"/>
      <c r="D23" s="755"/>
      <c r="E23" s="755"/>
      <c r="F23" s="755"/>
      <c r="G23" s="755"/>
      <c r="H23" s="755" t="s">
        <v>2149</v>
      </c>
      <c r="I23" s="755" t="s">
        <v>2802</v>
      </c>
      <c r="J23" s="317"/>
      <c r="K23" s="640" t="s">
        <v>2803</v>
      </c>
    </row>
    <row r="24" spans="1:11" x14ac:dyDescent="0.25">
      <c r="A24" s="639" t="s">
        <v>237</v>
      </c>
      <c r="B24" s="755" t="s">
        <v>1618</v>
      </c>
      <c r="C24" s="755" t="s">
        <v>2798</v>
      </c>
      <c r="D24" s="755"/>
      <c r="E24" s="755"/>
      <c r="F24" s="755"/>
      <c r="G24" s="755"/>
      <c r="H24" s="755" t="s">
        <v>2804</v>
      </c>
      <c r="I24" s="755" t="s">
        <v>2100</v>
      </c>
      <c r="J24" s="445"/>
      <c r="K24" s="640" t="s">
        <v>2805</v>
      </c>
    </row>
    <row r="25" spans="1:11" ht="15" customHeight="1" x14ac:dyDescent="0.2">
      <c r="A25" s="633" t="s">
        <v>2533</v>
      </c>
      <c r="B25" s="634"/>
      <c r="C25" s="634"/>
      <c r="D25" s="634"/>
      <c r="E25" s="634"/>
      <c r="F25" s="634"/>
      <c r="G25" s="635"/>
      <c r="H25" s="635"/>
      <c r="I25" s="635"/>
      <c r="J25" s="636" t="s">
        <v>2777</v>
      </c>
      <c r="K25" s="637"/>
    </row>
    <row r="26" spans="1:11" x14ac:dyDescent="0.25">
      <c r="A26" s="639" t="s">
        <v>1969</v>
      </c>
      <c r="B26" s="317" t="s">
        <v>2806</v>
      </c>
      <c r="C26" s="317" t="s">
        <v>2807</v>
      </c>
      <c r="D26" s="317"/>
      <c r="E26" s="317"/>
      <c r="F26" s="317"/>
      <c r="G26" s="317"/>
      <c r="H26" s="755" t="s">
        <v>2808</v>
      </c>
      <c r="I26" s="755" t="s">
        <v>1016</v>
      </c>
      <c r="J26" s="317"/>
      <c r="K26" s="640" t="s">
        <v>2809</v>
      </c>
    </row>
    <row r="27" spans="1:11" x14ac:dyDescent="0.25">
      <c r="A27" s="639" t="s">
        <v>622</v>
      </c>
      <c r="B27" s="317" t="s">
        <v>2810</v>
      </c>
      <c r="C27" s="445" t="s">
        <v>2807</v>
      </c>
      <c r="D27" s="317"/>
      <c r="E27" s="317"/>
      <c r="F27" s="317"/>
      <c r="G27" s="317"/>
      <c r="H27" s="755" t="s">
        <v>2811</v>
      </c>
      <c r="I27" s="755" t="s">
        <v>2812</v>
      </c>
      <c r="J27" s="445"/>
      <c r="K27" s="640" t="s">
        <v>2813</v>
      </c>
    </row>
    <row r="28" spans="1:11" x14ac:dyDescent="0.25">
      <c r="A28" s="300" t="s">
        <v>2814</v>
      </c>
      <c r="B28" s="317" t="s">
        <v>212</v>
      </c>
      <c r="C28" s="445" t="s">
        <v>2815</v>
      </c>
      <c r="D28" s="445"/>
      <c r="E28" s="445"/>
      <c r="F28" s="445"/>
      <c r="G28" s="445"/>
      <c r="H28" s="445"/>
      <c r="I28" s="445"/>
      <c r="J28" s="445"/>
      <c r="K28" s="640" t="s">
        <v>2816</v>
      </c>
    </row>
    <row r="29" spans="1:11" ht="15" customHeight="1" x14ac:dyDescent="0.2">
      <c r="A29" s="633" t="s">
        <v>2534</v>
      </c>
      <c r="B29" s="634"/>
      <c r="C29" s="634"/>
      <c r="D29" s="634"/>
      <c r="E29" s="634"/>
      <c r="F29" s="634"/>
      <c r="G29" s="635"/>
      <c r="H29" s="635"/>
      <c r="I29" s="635"/>
      <c r="J29" s="636" t="s">
        <v>2777</v>
      </c>
      <c r="K29" s="637"/>
    </row>
    <row r="30" spans="1:11" ht="15.75" x14ac:dyDescent="0.25">
      <c r="A30" s="348" t="s">
        <v>2817</v>
      </c>
      <c r="B30" s="755"/>
      <c r="C30" s="755"/>
      <c r="D30" s="755"/>
      <c r="E30" s="755"/>
      <c r="F30" s="755"/>
      <c r="G30" s="755"/>
      <c r="H30" s="755"/>
      <c r="I30" s="755"/>
      <c r="J30" s="755"/>
      <c r="K30" s="642" t="s">
        <v>2818</v>
      </c>
    </row>
    <row r="31" spans="1:11" x14ac:dyDescent="0.2">
      <c r="A31" s="633" t="s">
        <v>2545</v>
      </c>
      <c r="B31" s="634"/>
      <c r="C31" s="634"/>
      <c r="D31" s="634"/>
      <c r="E31" s="634"/>
      <c r="F31" s="634"/>
      <c r="G31" s="635"/>
      <c r="H31" s="635"/>
      <c r="I31" s="635"/>
      <c r="J31" s="636" t="s">
        <v>2777</v>
      </c>
      <c r="K31" s="637"/>
    </row>
    <row r="32" spans="1:11" x14ac:dyDescent="0.25">
      <c r="A32" s="57"/>
      <c r="B32" s="317"/>
      <c r="C32" s="317"/>
      <c r="D32" s="317"/>
      <c r="E32" s="317"/>
      <c r="F32" s="317"/>
      <c r="G32" s="317"/>
      <c r="H32" s="317"/>
      <c r="I32" s="317"/>
      <c r="J32" s="317"/>
      <c r="K32" s="643"/>
    </row>
    <row r="33" spans="1:11" x14ac:dyDescent="0.2">
      <c r="A33" s="633" t="s">
        <v>2546</v>
      </c>
      <c r="B33" s="634"/>
      <c r="C33" s="634"/>
      <c r="D33" s="634"/>
      <c r="E33" s="634"/>
      <c r="F33" s="634"/>
      <c r="G33" s="635"/>
      <c r="H33" s="635"/>
      <c r="I33" s="635"/>
      <c r="J33" s="636" t="s">
        <v>2777</v>
      </c>
      <c r="K33" s="637"/>
    </row>
    <row r="34" spans="1:11" ht="30" x14ac:dyDescent="0.25">
      <c r="A34" s="801" t="s">
        <v>2819</v>
      </c>
      <c r="B34" s="755" t="s">
        <v>2820</v>
      </c>
      <c r="C34" s="755" t="s">
        <v>1618</v>
      </c>
      <c r="D34" s="754">
        <v>0.1</v>
      </c>
      <c r="E34" s="755"/>
      <c r="F34" s="755"/>
      <c r="G34" s="755"/>
      <c r="H34" s="755"/>
      <c r="I34" s="755"/>
      <c r="J34" s="755"/>
      <c r="K34" s="799" t="s">
        <v>2821</v>
      </c>
    </row>
    <row r="35" spans="1:11" x14ac:dyDescent="0.25">
      <c r="A35" s="750" t="s">
        <v>2822</v>
      </c>
      <c r="B35" s="755" t="s">
        <v>2823</v>
      </c>
      <c r="C35" s="755" t="s">
        <v>2824</v>
      </c>
      <c r="D35" s="754">
        <v>0.2</v>
      </c>
      <c r="E35" s="755"/>
      <c r="F35" s="755"/>
      <c r="G35" s="755"/>
      <c r="H35" s="755"/>
      <c r="I35" s="755"/>
      <c r="J35" s="755"/>
      <c r="K35" s="800"/>
    </row>
    <row r="36" spans="1:11" x14ac:dyDescent="0.25">
      <c r="A36" s="750" t="s">
        <v>2825</v>
      </c>
      <c r="B36" s="755" t="s">
        <v>212</v>
      </c>
      <c r="C36" s="755" t="s">
        <v>2826</v>
      </c>
      <c r="D36" s="754">
        <v>0.02</v>
      </c>
      <c r="E36" s="755"/>
      <c r="F36" s="755"/>
      <c r="G36" s="755"/>
      <c r="H36" s="755"/>
      <c r="I36" s="755"/>
      <c r="J36" s="755"/>
      <c r="K36" s="799" t="s">
        <v>2827</v>
      </c>
    </row>
    <row r="37" spans="1:11" x14ac:dyDescent="0.25">
      <c r="A37" s="750" t="s">
        <v>2828</v>
      </c>
      <c r="B37" s="755" t="s">
        <v>212</v>
      </c>
      <c r="C37" s="755" t="s">
        <v>2829</v>
      </c>
      <c r="D37" s="755"/>
      <c r="E37" s="755"/>
      <c r="F37" s="755"/>
      <c r="G37" s="755"/>
      <c r="H37" s="755"/>
      <c r="I37" s="755"/>
      <c r="J37" s="755"/>
      <c r="K37" s="799" t="s">
        <v>2830</v>
      </c>
    </row>
    <row r="38" spans="1:11" x14ac:dyDescent="0.25">
      <c r="A38" s="750" t="s">
        <v>2831</v>
      </c>
      <c r="B38" s="755"/>
      <c r="C38" s="755" t="s">
        <v>334</v>
      </c>
      <c r="D38" s="755"/>
      <c r="E38" s="755"/>
      <c r="F38" s="755"/>
      <c r="G38" s="755"/>
      <c r="H38" s="755"/>
      <c r="I38" s="755"/>
      <c r="J38" s="755"/>
      <c r="K38" s="799" t="s">
        <v>2832</v>
      </c>
    </row>
    <row r="39" spans="1:11" x14ac:dyDescent="0.25">
      <c r="A39" s="802" t="s">
        <v>517</v>
      </c>
      <c r="B39" s="755" t="s">
        <v>2833</v>
      </c>
      <c r="C39" s="755" t="s">
        <v>383</v>
      </c>
      <c r="D39" s="755"/>
      <c r="E39" s="755"/>
      <c r="F39" s="755"/>
      <c r="G39" s="755"/>
      <c r="H39" s="755" t="s">
        <v>2788</v>
      </c>
      <c r="I39" s="755" t="s">
        <v>2834</v>
      </c>
      <c r="J39" s="755"/>
      <c r="K39" s="799" t="s">
        <v>2835</v>
      </c>
    </row>
    <row r="40" spans="1:11" x14ac:dyDescent="0.2">
      <c r="A40" s="524" t="s">
        <v>2836</v>
      </c>
      <c r="B40" s="525"/>
      <c r="C40" s="525"/>
      <c r="D40" s="526"/>
      <c r="E40" s="526"/>
      <c r="F40" s="526"/>
      <c r="G40" s="527"/>
      <c r="H40" s="527"/>
      <c r="I40" s="527"/>
      <c r="J40" s="525"/>
      <c r="K40" s="644" t="s">
        <v>2837</v>
      </c>
    </row>
    <row r="41" spans="1:11" x14ac:dyDescent="0.25">
      <c r="A41" s="96"/>
      <c r="B41" s="250"/>
      <c r="C41" s="250"/>
      <c r="D41" s="250"/>
      <c r="E41" s="250"/>
      <c r="F41" s="250"/>
      <c r="G41" s="250"/>
      <c r="H41" s="250"/>
      <c r="I41" s="250"/>
      <c r="J41" s="250"/>
      <c r="K41" s="627"/>
    </row>
    <row r="42" spans="1:11" x14ac:dyDescent="0.25">
      <c r="K42" s="645"/>
    </row>
    <row r="43" spans="1:11" x14ac:dyDescent="0.25">
      <c r="K43" s="645"/>
    </row>
    <row r="44" spans="1:11" x14ac:dyDescent="0.25">
      <c r="K44" s="645"/>
    </row>
    <row r="45" spans="1:11" x14ac:dyDescent="0.25">
      <c r="K45" s="645"/>
    </row>
    <row r="46" spans="1:11" x14ac:dyDescent="0.25">
      <c r="K46" s="645"/>
    </row>
    <row r="47" spans="1:11" x14ac:dyDescent="0.25">
      <c r="K47" s="645"/>
    </row>
    <row r="48" spans="1:11" x14ac:dyDescent="0.25">
      <c r="K48" s="645"/>
    </row>
    <row r="49" spans="11:11" x14ac:dyDescent="0.25">
      <c r="K49" s="645"/>
    </row>
    <row r="50" spans="11:11" x14ac:dyDescent="0.25">
      <c r="K50" s="645"/>
    </row>
    <row r="51" spans="11:11" x14ac:dyDescent="0.25">
      <c r="K51" s="645"/>
    </row>
    <row r="52" spans="11:11" x14ac:dyDescent="0.25">
      <c r="K52" s="645"/>
    </row>
    <row r="53" spans="11:11" x14ac:dyDescent="0.25">
      <c r="K53" s="645"/>
    </row>
    <row r="54" spans="11:11" x14ac:dyDescent="0.25">
      <c r="K54" s="645"/>
    </row>
    <row r="55" spans="11:11" x14ac:dyDescent="0.25">
      <c r="K55" s="645"/>
    </row>
    <row r="56" spans="11:11" x14ac:dyDescent="0.25">
      <c r="K56" s="645"/>
    </row>
    <row r="57" spans="11:11" x14ac:dyDescent="0.25">
      <c r="K57" s="645"/>
    </row>
    <row r="58" spans="11:11" x14ac:dyDescent="0.25">
      <c r="K58" s="645"/>
    </row>
    <row r="59" spans="11:11" x14ac:dyDescent="0.25">
      <c r="K59" s="645"/>
    </row>
    <row r="60" spans="11:11" x14ac:dyDescent="0.25">
      <c r="K60" s="645"/>
    </row>
    <row r="61" spans="11:11" x14ac:dyDescent="0.25">
      <c r="K61" s="645"/>
    </row>
    <row r="62" spans="11:11" x14ac:dyDescent="0.25">
      <c r="K62" s="645"/>
    </row>
    <row r="63" spans="11:11" x14ac:dyDescent="0.25">
      <c r="K63" s="645"/>
    </row>
    <row r="64" spans="11:11" x14ac:dyDescent="0.25">
      <c r="K64" s="645"/>
    </row>
    <row r="65" spans="11:11" x14ac:dyDescent="0.25">
      <c r="K65" s="645"/>
    </row>
    <row r="66" spans="11:11" x14ac:dyDescent="0.25">
      <c r="K66" s="645"/>
    </row>
    <row r="67" spans="11:11" x14ac:dyDescent="0.25">
      <c r="K67" s="645"/>
    </row>
    <row r="68" spans="11:11" x14ac:dyDescent="0.25">
      <c r="K68" s="645"/>
    </row>
    <row r="69" spans="11:11" x14ac:dyDescent="0.25">
      <c r="K69" s="645"/>
    </row>
    <row r="70" spans="11:11" x14ac:dyDescent="0.25">
      <c r="K70" s="645"/>
    </row>
    <row r="71" spans="11:11" x14ac:dyDescent="0.25">
      <c r="K71" s="645"/>
    </row>
    <row r="72" spans="11:11" x14ac:dyDescent="0.25">
      <c r="K72" s="645"/>
    </row>
    <row r="73" spans="11:11" x14ac:dyDescent="0.25">
      <c r="K73" s="645"/>
    </row>
    <row r="74" spans="11:11" x14ac:dyDescent="0.25">
      <c r="K74" s="645"/>
    </row>
    <row r="75" spans="11:11" x14ac:dyDescent="0.25">
      <c r="K75" s="645"/>
    </row>
    <row r="76" spans="11:11" x14ac:dyDescent="0.25">
      <c r="K76" s="645"/>
    </row>
    <row r="77" spans="11:11" x14ac:dyDescent="0.25">
      <c r="K77" s="645"/>
    </row>
    <row r="78" spans="11:11" x14ac:dyDescent="0.25">
      <c r="K78" s="645"/>
    </row>
    <row r="79" spans="11:11" x14ac:dyDescent="0.25">
      <c r="K79" s="645"/>
    </row>
    <row r="80" spans="11:11" x14ac:dyDescent="0.25">
      <c r="K80" s="645"/>
    </row>
    <row r="81" spans="11:11" x14ac:dyDescent="0.25">
      <c r="K81" s="645"/>
    </row>
    <row r="82" spans="11:11" x14ac:dyDescent="0.25">
      <c r="K82" s="645"/>
    </row>
    <row r="83" spans="11:11" x14ac:dyDescent="0.25">
      <c r="K83" s="645"/>
    </row>
    <row r="84" spans="11:11" x14ac:dyDescent="0.25">
      <c r="K84" s="645"/>
    </row>
    <row r="85" spans="11:11" x14ac:dyDescent="0.25">
      <c r="K85" s="645"/>
    </row>
    <row r="86" spans="11:11" x14ac:dyDescent="0.25">
      <c r="K86" s="645"/>
    </row>
    <row r="87" spans="11:11" x14ac:dyDescent="0.25">
      <c r="K87" s="645"/>
    </row>
    <row r="88" spans="11:11" x14ac:dyDescent="0.25">
      <c r="K88" s="645"/>
    </row>
    <row r="89" spans="11:11" x14ac:dyDescent="0.25">
      <c r="K89" s="645"/>
    </row>
    <row r="90" spans="11:11" x14ac:dyDescent="0.25">
      <c r="K90" s="645"/>
    </row>
    <row r="91" spans="11:11" x14ac:dyDescent="0.25">
      <c r="K91" s="645"/>
    </row>
    <row r="92" spans="11:11" x14ac:dyDescent="0.25">
      <c r="K92" s="645"/>
    </row>
    <row r="93" spans="11:11" x14ac:dyDescent="0.25">
      <c r="K93" s="645"/>
    </row>
    <row r="94" spans="11:11" x14ac:dyDescent="0.25">
      <c r="K94" s="645"/>
    </row>
    <row r="95" spans="11:11" x14ac:dyDescent="0.25">
      <c r="K95" s="645"/>
    </row>
    <row r="96" spans="11:11" x14ac:dyDescent="0.25">
      <c r="K96" s="645"/>
    </row>
    <row r="97" spans="11:11" x14ac:dyDescent="0.25">
      <c r="K97" s="645"/>
    </row>
    <row r="98" spans="11:11" x14ac:dyDescent="0.25">
      <c r="K98" s="645"/>
    </row>
    <row r="99" spans="11:11" x14ac:dyDescent="0.25">
      <c r="K99" s="645"/>
    </row>
    <row r="100" spans="11:11" x14ac:dyDescent="0.25">
      <c r="K100" s="645"/>
    </row>
    <row r="101" spans="11:11" x14ac:dyDescent="0.25">
      <c r="K101" s="645"/>
    </row>
    <row r="102" spans="11:11" x14ac:dyDescent="0.25">
      <c r="K102" s="645"/>
    </row>
    <row r="103" spans="11:11" x14ac:dyDescent="0.25">
      <c r="K103" s="645"/>
    </row>
    <row r="104" spans="11:11" x14ac:dyDescent="0.25">
      <c r="K104" s="645"/>
    </row>
    <row r="105" spans="11:11" x14ac:dyDescent="0.25">
      <c r="K105" s="645"/>
    </row>
    <row r="106" spans="11:11" x14ac:dyDescent="0.25">
      <c r="K106" s="645"/>
    </row>
    <row r="107" spans="11:11" x14ac:dyDescent="0.25">
      <c r="K107" s="645"/>
    </row>
    <row r="108" spans="11:11" x14ac:dyDescent="0.25">
      <c r="K108" s="645"/>
    </row>
    <row r="109" spans="11:11" x14ac:dyDescent="0.25">
      <c r="K109" s="645"/>
    </row>
    <row r="110" spans="11:11" x14ac:dyDescent="0.25">
      <c r="K110" s="645"/>
    </row>
    <row r="111" spans="11:11" x14ac:dyDescent="0.25">
      <c r="K111" s="645"/>
    </row>
    <row r="112" spans="11:11" x14ac:dyDescent="0.25">
      <c r="K112" s="645"/>
    </row>
    <row r="113" spans="11:11" x14ac:dyDescent="0.25">
      <c r="K113" s="645"/>
    </row>
    <row r="114" spans="11:11" x14ac:dyDescent="0.25">
      <c r="K114" s="645"/>
    </row>
    <row r="115" spans="11:11" x14ac:dyDescent="0.25">
      <c r="K115" s="645"/>
    </row>
    <row r="116" spans="11:11" x14ac:dyDescent="0.25">
      <c r="K116" s="645"/>
    </row>
    <row r="117" spans="11:11" x14ac:dyDescent="0.25">
      <c r="K117" s="645"/>
    </row>
    <row r="118" spans="11:11" x14ac:dyDescent="0.25">
      <c r="K118" s="645"/>
    </row>
    <row r="119" spans="11:11" x14ac:dyDescent="0.25">
      <c r="K119" s="645"/>
    </row>
    <row r="120" spans="11:11" x14ac:dyDescent="0.25">
      <c r="K120" s="645"/>
    </row>
    <row r="121" spans="11:11" x14ac:dyDescent="0.25">
      <c r="K121" s="645"/>
    </row>
    <row r="122" spans="11:11" x14ac:dyDescent="0.25">
      <c r="K122" s="645"/>
    </row>
    <row r="123" spans="11:11" x14ac:dyDescent="0.25">
      <c r="K123" s="645"/>
    </row>
    <row r="124" spans="11:11" x14ac:dyDescent="0.25">
      <c r="K124" s="645"/>
    </row>
    <row r="125" spans="11:11" x14ac:dyDescent="0.25">
      <c r="K125" s="645"/>
    </row>
    <row r="126" spans="11:11" x14ac:dyDescent="0.25">
      <c r="K126" s="645"/>
    </row>
    <row r="127" spans="11:11" x14ac:dyDescent="0.25">
      <c r="K127" s="645"/>
    </row>
    <row r="128" spans="11:11" x14ac:dyDescent="0.25">
      <c r="K128" s="645"/>
    </row>
    <row r="129" spans="11:11" x14ac:dyDescent="0.25">
      <c r="K129" s="645"/>
    </row>
    <row r="130" spans="11:11" x14ac:dyDescent="0.25">
      <c r="K130" s="645"/>
    </row>
    <row r="131" spans="11:11" x14ac:dyDescent="0.25">
      <c r="K131" s="645"/>
    </row>
    <row r="132" spans="11:11" x14ac:dyDescent="0.25">
      <c r="K132" s="645"/>
    </row>
    <row r="133" spans="11:11" x14ac:dyDescent="0.25">
      <c r="K133" s="645"/>
    </row>
    <row r="134" spans="11:11" x14ac:dyDescent="0.25">
      <c r="K134" s="645"/>
    </row>
    <row r="135" spans="11:11" x14ac:dyDescent="0.25">
      <c r="K135" s="645"/>
    </row>
    <row r="136" spans="11:11" x14ac:dyDescent="0.25">
      <c r="K136" s="645"/>
    </row>
    <row r="137" spans="11:11" x14ac:dyDescent="0.25">
      <c r="K137" s="645"/>
    </row>
    <row r="138" spans="11:11" x14ac:dyDescent="0.25">
      <c r="K138" s="645"/>
    </row>
    <row r="139" spans="11:11" x14ac:dyDescent="0.25">
      <c r="K139" s="645"/>
    </row>
    <row r="140" spans="11:11" x14ac:dyDescent="0.25">
      <c r="K140" s="645"/>
    </row>
    <row r="141" spans="11:11" x14ac:dyDescent="0.25">
      <c r="K141" s="645"/>
    </row>
    <row r="142" spans="11:11" x14ac:dyDescent="0.25">
      <c r="K142" s="645"/>
    </row>
    <row r="143" spans="11:11" x14ac:dyDescent="0.25">
      <c r="K143" s="645"/>
    </row>
    <row r="144" spans="11:11" x14ac:dyDescent="0.25">
      <c r="K144" s="645"/>
    </row>
    <row r="145" spans="11:11" x14ac:dyDescent="0.25">
      <c r="K145" s="645"/>
    </row>
    <row r="146" spans="11:11" x14ac:dyDescent="0.25">
      <c r="K146" s="645"/>
    </row>
    <row r="147" spans="11:11" x14ac:dyDescent="0.25">
      <c r="K147" s="645"/>
    </row>
    <row r="148" spans="11:11" x14ac:dyDescent="0.25">
      <c r="K148" s="645"/>
    </row>
    <row r="149" spans="11:11" x14ac:dyDescent="0.25">
      <c r="K149" s="645"/>
    </row>
    <row r="150" spans="11:11" x14ac:dyDescent="0.25">
      <c r="K150" s="645"/>
    </row>
    <row r="151" spans="11:11" x14ac:dyDescent="0.25">
      <c r="K151" s="645"/>
    </row>
    <row r="152" spans="11:11" x14ac:dyDescent="0.25">
      <c r="K152" s="645"/>
    </row>
    <row r="153" spans="11:11" x14ac:dyDescent="0.25">
      <c r="K153" s="645"/>
    </row>
    <row r="154" spans="11:11" x14ac:dyDescent="0.25">
      <c r="K154" s="645"/>
    </row>
    <row r="155" spans="11:11" x14ac:dyDescent="0.25">
      <c r="K155" s="645"/>
    </row>
    <row r="156" spans="11:11" x14ac:dyDescent="0.25">
      <c r="K156" s="645"/>
    </row>
    <row r="157" spans="11:11" x14ac:dyDescent="0.25">
      <c r="K157" s="645"/>
    </row>
    <row r="158" spans="11:11" x14ac:dyDescent="0.25">
      <c r="K158" s="645"/>
    </row>
    <row r="159" spans="11:11" x14ac:dyDescent="0.25">
      <c r="K159" s="645"/>
    </row>
    <row r="160" spans="11:11" x14ac:dyDescent="0.25">
      <c r="K160" s="645"/>
    </row>
    <row r="161" spans="11:11" x14ac:dyDescent="0.25">
      <c r="K161" s="645"/>
    </row>
    <row r="162" spans="11:11" x14ac:dyDescent="0.25">
      <c r="K162" s="645"/>
    </row>
    <row r="163" spans="11:11" x14ac:dyDescent="0.25">
      <c r="K163" s="645"/>
    </row>
    <row r="164" spans="11:11" x14ac:dyDescent="0.25">
      <c r="K164" s="645"/>
    </row>
    <row r="165" spans="11:11" x14ac:dyDescent="0.25">
      <c r="K165" s="645"/>
    </row>
    <row r="166" spans="11:11" x14ac:dyDescent="0.25">
      <c r="K166" s="645"/>
    </row>
    <row r="167" spans="11:11" x14ac:dyDescent="0.25">
      <c r="K167" s="645"/>
    </row>
    <row r="168" spans="11:11" x14ac:dyDescent="0.25">
      <c r="K168" s="645"/>
    </row>
    <row r="169" spans="11:11" x14ac:dyDescent="0.25">
      <c r="K169" s="645"/>
    </row>
    <row r="170" spans="11:11" x14ac:dyDescent="0.25">
      <c r="K170" s="645"/>
    </row>
    <row r="171" spans="11:11" x14ac:dyDescent="0.25">
      <c r="K171" s="645"/>
    </row>
    <row r="172" spans="11:11" x14ac:dyDescent="0.25">
      <c r="K172" s="645"/>
    </row>
    <row r="173" spans="11:11" x14ac:dyDescent="0.25">
      <c r="K173" s="645"/>
    </row>
    <row r="174" spans="11:11" x14ac:dyDescent="0.25">
      <c r="K174" s="645"/>
    </row>
    <row r="175" spans="11:11" x14ac:dyDescent="0.25">
      <c r="K175" s="645"/>
    </row>
    <row r="176" spans="11:11" x14ac:dyDescent="0.25">
      <c r="K176" s="645"/>
    </row>
    <row r="177" spans="11:11" x14ac:dyDescent="0.25">
      <c r="K177" s="645"/>
    </row>
    <row r="178" spans="11:11" x14ac:dyDescent="0.25">
      <c r="K178" s="645"/>
    </row>
    <row r="179" spans="11:11" x14ac:dyDescent="0.25">
      <c r="K179" s="645"/>
    </row>
    <row r="180" spans="11:11" x14ac:dyDescent="0.25">
      <c r="K180" s="645"/>
    </row>
    <row r="181" spans="11:11" x14ac:dyDescent="0.25">
      <c r="K181" s="645"/>
    </row>
    <row r="182" spans="11:11" x14ac:dyDescent="0.25">
      <c r="K182" s="645"/>
    </row>
    <row r="183" spans="11:11" x14ac:dyDescent="0.25">
      <c r="K183" s="645"/>
    </row>
    <row r="184" spans="11:11" x14ac:dyDescent="0.25">
      <c r="K184" s="645"/>
    </row>
    <row r="185" spans="11:11" x14ac:dyDescent="0.25">
      <c r="K185" s="645"/>
    </row>
    <row r="186" spans="11:11" x14ac:dyDescent="0.25">
      <c r="K186" s="645"/>
    </row>
    <row r="187" spans="11:11" x14ac:dyDescent="0.25">
      <c r="K187" s="645"/>
    </row>
    <row r="188" spans="11:11" x14ac:dyDescent="0.25">
      <c r="K188" s="645"/>
    </row>
    <row r="189" spans="11:11" x14ac:dyDescent="0.25">
      <c r="K189" s="645"/>
    </row>
    <row r="190" spans="11:11" x14ac:dyDescent="0.25">
      <c r="K190" s="645"/>
    </row>
    <row r="191" spans="11:11" x14ac:dyDescent="0.25">
      <c r="K191" s="645"/>
    </row>
    <row r="192" spans="11:11" x14ac:dyDescent="0.25">
      <c r="K192" s="645"/>
    </row>
    <row r="193" spans="11:11" x14ac:dyDescent="0.25">
      <c r="K193" s="645"/>
    </row>
    <row r="194" spans="11:11" x14ac:dyDescent="0.25">
      <c r="K194" s="645"/>
    </row>
    <row r="195" spans="11:11" x14ac:dyDescent="0.25">
      <c r="K195" s="645"/>
    </row>
    <row r="196" spans="11:11" x14ac:dyDescent="0.25">
      <c r="K196" s="645"/>
    </row>
    <row r="197" spans="11:11" x14ac:dyDescent="0.25">
      <c r="K197" s="645"/>
    </row>
    <row r="198" spans="11:11" x14ac:dyDescent="0.25">
      <c r="K198" s="645"/>
    </row>
    <row r="199" spans="11:11" x14ac:dyDescent="0.25">
      <c r="K199" s="645"/>
    </row>
    <row r="200" spans="11:11" x14ac:dyDescent="0.25">
      <c r="K200" s="645"/>
    </row>
    <row r="201" spans="11:11" x14ac:dyDescent="0.25">
      <c r="K201" s="645"/>
    </row>
    <row r="202" spans="11:11" x14ac:dyDescent="0.25">
      <c r="K202" s="645"/>
    </row>
    <row r="203" spans="11:11" x14ac:dyDescent="0.25">
      <c r="K203" s="645"/>
    </row>
    <row r="204" spans="11:11" x14ac:dyDescent="0.25">
      <c r="K204" s="645"/>
    </row>
    <row r="205" spans="11:11" x14ac:dyDescent="0.25">
      <c r="K205" s="645"/>
    </row>
    <row r="206" spans="11:11" x14ac:dyDescent="0.25">
      <c r="K206" s="645"/>
    </row>
    <row r="207" spans="11:11" x14ac:dyDescent="0.25">
      <c r="K207" s="645"/>
    </row>
    <row r="208" spans="11:11" x14ac:dyDescent="0.25">
      <c r="K208" s="645"/>
    </row>
    <row r="209" spans="11:11" x14ac:dyDescent="0.25">
      <c r="K209" s="645"/>
    </row>
    <row r="210" spans="11:11" x14ac:dyDescent="0.25">
      <c r="K210" s="645"/>
    </row>
    <row r="211" spans="11:11" x14ac:dyDescent="0.25">
      <c r="K211" s="645"/>
    </row>
    <row r="212" spans="11:11" x14ac:dyDescent="0.25">
      <c r="K212" s="645"/>
    </row>
    <row r="213" spans="11:11" x14ac:dyDescent="0.25">
      <c r="K213" s="645"/>
    </row>
    <row r="214" spans="11:11" x14ac:dyDescent="0.25">
      <c r="K214" s="645"/>
    </row>
    <row r="215" spans="11:11" x14ac:dyDescent="0.25">
      <c r="K215" s="645"/>
    </row>
    <row r="216" spans="11:11" x14ac:dyDescent="0.25">
      <c r="K216" s="645"/>
    </row>
    <row r="217" spans="11:11" x14ac:dyDescent="0.25">
      <c r="K217" s="645"/>
    </row>
    <row r="218" spans="11:11" x14ac:dyDescent="0.25">
      <c r="K218" s="645"/>
    </row>
    <row r="219" spans="11:11" x14ac:dyDescent="0.25">
      <c r="K219" s="645"/>
    </row>
    <row r="220" spans="11:11" x14ac:dyDescent="0.25">
      <c r="K220" s="645"/>
    </row>
    <row r="221" spans="11:11" x14ac:dyDescent="0.25">
      <c r="K221" s="645"/>
    </row>
    <row r="222" spans="11:11" x14ac:dyDescent="0.25">
      <c r="K222" s="645"/>
    </row>
    <row r="223" spans="11:11" x14ac:dyDescent="0.25">
      <c r="K223" s="645"/>
    </row>
    <row r="224" spans="11:11" x14ac:dyDescent="0.25">
      <c r="K224" s="645"/>
    </row>
    <row r="225" spans="11:11" x14ac:dyDescent="0.25">
      <c r="K225" s="645"/>
    </row>
    <row r="226" spans="11:11" x14ac:dyDescent="0.25">
      <c r="K226" s="645"/>
    </row>
    <row r="227" spans="11:11" x14ac:dyDescent="0.25">
      <c r="K227" s="645"/>
    </row>
    <row r="228" spans="11:11" x14ac:dyDescent="0.25">
      <c r="K228" s="645"/>
    </row>
    <row r="229" spans="11:11" x14ac:dyDescent="0.25">
      <c r="K229" s="645"/>
    </row>
    <row r="230" spans="11:11" x14ac:dyDescent="0.25">
      <c r="K230" s="645"/>
    </row>
    <row r="231" spans="11:11" x14ac:dyDescent="0.25">
      <c r="K231" s="645"/>
    </row>
    <row r="232" spans="11:11" x14ac:dyDescent="0.25">
      <c r="K232" s="645"/>
    </row>
    <row r="233" spans="11:11" x14ac:dyDescent="0.25">
      <c r="K233" s="645"/>
    </row>
    <row r="234" spans="11:11" x14ac:dyDescent="0.25">
      <c r="K234" s="645"/>
    </row>
    <row r="235" spans="11:11" x14ac:dyDescent="0.25">
      <c r="K235" s="645"/>
    </row>
    <row r="236" spans="11:11" x14ac:dyDescent="0.25">
      <c r="K236" s="645"/>
    </row>
    <row r="237" spans="11:11" x14ac:dyDescent="0.25">
      <c r="K237" s="645"/>
    </row>
    <row r="238" spans="11:11" x14ac:dyDescent="0.25">
      <c r="K238" s="645"/>
    </row>
    <row r="239" spans="11:11" x14ac:dyDescent="0.25">
      <c r="K239" s="645"/>
    </row>
    <row r="240" spans="11:11" x14ac:dyDescent="0.25">
      <c r="K240" s="645"/>
    </row>
    <row r="241" spans="11:11" x14ac:dyDescent="0.25">
      <c r="K241" s="645"/>
    </row>
    <row r="242" spans="11:11" x14ac:dyDescent="0.25">
      <c r="K242" s="645"/>
    </row>
    <row r="243" spans="11:11" x14ac:dyDescent="0.25">
      <c r="K243" s="645"/>
    </row>
    <row r="244" spans="11:11" x14ac:dyDescent="0.25">
      <c r="K244" s="645"/>
    </row>
    <row r="245" spans="11:11" x14ac:dyDescent="0.25">
      <c r="K245" s="645"/>
    </row>
    <row r="246" spans="11:11" x14ac:dyDescent="0.25">
      <c r="K246" s="645"/>
    </row>
    <row r="247" spans="11:11" x14ac:dyDescent="0.25">
      <c r="K247" s="645"/>
    </row>
    <row r="248" spans="11:11" x14ac:dyDescent="0.25">
      <c r="K248" s="645"/>
    </row>
    <row r="249" spans="11:11" x14ac:dyDescent="0.25">
      <c r="K249" s="645"/>
    </row>
    <row r="250" spans="11:11" x14ac:dyDescent="0.25">
      <c r="K250" s="645"/>
    </row>
    <row r="251" spans="11:11" x14ac:dyDescent="0.25">
      <c r="K251" s="645"/>
    </row>
    <row r="252" spans="11:11" x14ac:dyDescent="0.25">
      <c r="K252" s="645"/>
    </row>
    <row r="253" spans="11:11" x14ac:dyDescent="0.25">
      <c r="K253" s="645"/>
    </row>
    <row r="254" spans="11:11" x14ac:dyDescent="0.25">
      <c r="K254" s="645"/>
    </row>
    <row r="255" spans="11:11" x14ac:dyDescent="0.25">
      <c r="K255" s="645"/>
    </row>
    <row r="256" spans="11:11" x14ac:dyDescent="0.25">
      <c r="K256" s="645"/>
    </row>
    <row r="257" spans="11:11" x14ac:dyDescent="0.25">
      <c r="K257" s="645"/>
    </row>
    <row r="258" spans="11:11" x14ac:dyDescent="0.25">
      <c r="K258" s="645"/>
    </row>
    <row r="259" spans="11:11" x14ac:dyDescent="0.25">
      <c r="K259" s="645"/>
    </row>
    <row r="260" spans="11:11" x14ac:dyDescent="0.25">
      <c r="K260" s="645"/>
    </row>
    <row r="261" spans="11:11" x14ac:dyDescent="0.25">
      <c r="K261" s="645"/>
    </row>
    <row r="262" spans="11:11" x14ac:dyDescent="0.25">
      <c r="K262" s="645"/>
    </row>
    <row r="263" spans="11:11" x14ac:dyDescent="0.25">
      <c r="K263" s="645"/>
    </row>
    <row r="264" spans="11:11" x14ac:dyDescent="0.25">
      <c r="K264" s="645"/>
    </row>
    <row r="265" spans="11:11" x14ac:dyDescent="0.25">
      <c r="K265" s="645"/>
    </row>
    <row r="266" spans="11:11" x14ac:dyDescent="0.25">
      <c r="K266" s="645"/>
    </row>
    <row r="267" spans="11:11" x14ac:dyDescent="0.25">
      <c r="K267" s="645"/>
    </row>
    <row r="268" spans="11:11" x14ac:dyDescent="0.25">
      <c r="K268" s="645"/>
    </row>
    <row r="269" spans="11:11" x14ac:dyDescent="0.25">
      <c r="K269" s="645"/>
    </row>
    <row r="270" spans="11:11" x14ac:dyDescent="0.25">
      <c r="K270" s="645"/>
    </row>
    <row r="271" spans="11:11" x14ac:dyDescent="0.25">
      <c r="K271" s="645"/>
    </row>
    <row r="272" spans="11:11" x14ac:dyDescent="0.25">
      <c r="K272" s="645"/>
    </row>
    <row r="273" spans="11:11" x14ac:dyDescent="0.25">
      <c r="K273" s="645"/>
    </row>
    <row r="274" spans="11:11" x14ac:dyDescent="0.25">
      <c r="K274" s="645"/>
    </row>
    <row r="275" spans="11:11" x14ac:dyDescent="0.25">
      <c r="K275" s="645"/>
    </row>
    <row r="276" spans="11:11" x14ac:dyDescent="0.25">
      <c r="K276" s="645"/>
    </row>
    <row r="277" spans="11:11" x14ac:dyDescent="0.25">
      <c r="K277" s="645"/>
    </row>
    <row r="278" spans="11:11" x14ac:dyDescent="0.25">
      <c r="K278" s="645"/>
    </row>
    <row r="279" spans="11:11" x14ac:dyDescent="0.25">
      <c r="K279" s="645"/>
    </row>
    <row r="280" spans="11:11" x14ac:dyDescent="0.25">
      <c r="K280" s="645"/>
    </row>
    <row r="281" spans="11:11" x14ac:dyDescent="0.25">
      <c r="K281" s="645"/>
    </row>
    <row r="282" spans="11:11" x14ac:dyDescent="0.25">
      <c r="K282" s="645"/>
    </row>
    <row r="283" spans="11:11" x14ac:dyDescent="0.25">
      <c r="K283" s="645"/>
    </row>
    <row r="284" spans="11:11" x14ac:dyDescent="0.25">
      <c r="K284" s="645"/>
    </row>
    <row r="285" spans="11:11" x14ac:dyDescent="0.25">
      <c r="K285" s="645"/>
    </row>
    <row r="286" spans="11:11" x14ac:dyDescent="0.25">
      <c r="K286" s="645"/>
    </row>
    <row r="287" spans="11:11" x14ac:dyDescent="0.25">
      <c r="K287" s="645"/>
    </row>
    <row r="288" spans="11:11" x14ac:dyDescent="0.25">
      <c r="K288" s="645"/>
    </row>
    <row r="289" spans="11:11" x14ac:dyDescent="0.25">
      <c r="K289" s="645"/>
    </row>
    <row r="290" spans="11:11" x14ac:dyDescent="0.25">
      <c r="K290" s="645"/>
    </row>
    <row r="291" spans="11:11" x14ac:dyDescent="0.25">
      <c r="K291" s="645"/>
    </row>
    <row r="292" spans="11:11" x14ac:dyDescent="0.25">
      <c r="K292" s="645"/>
    </row>
    <row r="293" spans="11:11" x14ac:dyDescent="0.25">
      <c r="K293" s="645"/>
    </row>
    <row r="294" spans="11:11" x14ac:dyDescent="0.25">
      <c r="K294" s="645"/>
    </row>
    <row r="295" spans="11:11" x14ac:dyDescent="0.25">
      <c r="K295" s="645"/>
    </row>
    <row r="296" spans="11:11" x14ac:dyDescent="0.25">
      <c r="K296" s="645"/>
    </row>
    <row r="297" spans="11:11" x14ac:dyDescent="0.25">
      <c r="K297" s="645"/>
    </row>
    <row r="298" spans="11:11" x14ac:dyDescent="0.25">
      <c r="K298" s="645"/>
    </row>
    <row r="299" spans="11:11" x14ac:dyDescent="0.25">
      <c r="K299" s="645"/>
    </row>
    <row r="300" spans="11:11" x14ac:dyDescent="0.25">
      <c r="K300" s="645"/>
    </row>
    <row r="301" spans="11:11" x14ac:dyDescent="0.25">
      <c r="K301" s="645"/>
    </row>
    <row r="302" spans="11:11" x14ac:dyDescent="0.25">
      <c r="K302" s="645"/>
    </row>
    <row r="303" spans="11:11" x14ac:dyDescent="0.25">
      <c r="K303" s="645"/>
    </row>
    <row r="304" spans="11:11" x14ac:dyDescent="0.25">
      <c r="K304" s="645"/>
    </row>
    <row r="305" spans="11:11" x14ac:dyDescent="0.25">
      <c r="K305" s="645"/>
    </row>
    <row r="306" spans="11:11" x14ac:dyDescent="0.25">
      <c r="K306" s="645"/>
    </row>
    <row r="307" spans="11:11" x14ac:dyDescent="0.25">
      <c r="K307" s="645"/>
    </row>
    <row r="308" spans="11:11" x14ac:dyDescent="0.25">
      <c r="K308" s="645"/>
    </row>
    <row r="309" spans="11:11" x14ac:dyDescent="0.25">
      <c r="K309" s="645"/>
    </row>
    <row r="310" spans="11:11" x14ac:dyDescent="0.25">
      <c r="K310" s="645"/>
    </row>
    <row r="311" spans="11:11" x14ac:dyDescent="0.25">
      <c r="K311" s="645"/>
    </row>
    <row r="312" spans="11:11" x14ac:dyDescent="0.25">
      <c r="K312" s="645"/>
    </row>
    <row r="313" spans="11:11" x14ac:dyDescent="0.25">
      <c r="K313" s="645"/>
    </row>
    <row r="314" spans="11:11" x14ac:dyDescent="0.25">
      <c r="K314" s="645"/>
    </row>
    <row r="315" spans="11:11" x14ac:dyDescent="0.25">
      <c r="K315" s="645"/>
    </row>
    <row r="316" spans="11:11" x14ac:dyDescent="0.25">
      <c r="K316" s="645"/>
    </row>
    <row r="317" spans="11:11" x14ac:dyDescent="0.25">
      <c r="K317" s="645"/>
    </row>
    <row r="318" spans="11:11" x14ac:dyDescent="0.25">
      <c r="K318" s="645"/>
    </row>
    <row r="319" spans="11:11" x14ac:dyDescent="0.25">
      <c r="K319" s="645"/>
    </row>
    <row r="320" spans="11:11" x14ac:dyDescent="0.25">
      <c r="K320" s="645"/>
    </row>
    <row r="321" spans="11:11" x14ac:dyDescent="0.25">
      <c r="K321" s="645"/>
    </row>
    <row r="322" spans="11:11" x14ac:dyDescent="0.25">
      <c r="K322" s="645"/>
    </row>
    <row r="323" spans="11:11" x14ac:dyDescent="0.25">
      <c r="K323" s="645"/>
    </row>
    <row r="324" spans="11:11" x14ac:dyDescent="0.25">
      <c r="K324" s="645"/>
    </row>
    <row r="325" spans="11:11" x14ac:dyDescent="0.25">
      <c r="K325" s="645"/>
    </row>
    <row r="326" spans="11:11" x14ac:dyDescent="0.25">
      <c r="K326" s="645"/>
    </row>
    <row r="327" spans="11:11" x14ac:dyDescent="0.25">
      <c r="K327" s="645"/>
    </row>
    <row r="328" spans="11:11" x14ac:dyDescent="0.25">
      <c r="K328" s="645"/>
    </row>
    <row r="329" spans="11:11" x14ac:dyDescent="0.25">
      <c r="K329" s="645"/>
    </row>
    <row r="330" spans="11:11" x14ac:dyDescent="0.25">
      <c r="K330" s="645"/>
    </row>
    <row r="331" spans="11:11" x14ac:dyDescent="0.25">
      <c r="K331" s="645"/>
    </row>
    <row r="332" spans="11:11" x14ac:dyDescent="0.25">
      <c r="K332" s="645"/>
    </row>
    <row r="333" spans="11:11" x14ac:dyDescent="0.25">
      <c r="K333" s="645"/>
    </row>
    <row r="334" spans="11:11" x14ac:dyDescent="0.25">
      <c r="K334" s="645"/>
    </row>
    <row r="335" spans="11:11" x14ac:dyDescent="0.25">
      <c r="K335" s="645"/>
    </row>
    <row r="336" spans="11:11" x14ac:dyDescent="0.25">
      <c r="K336" s="645"/>
    </row>
    <row r="337" spans="11:11" x14ac:dyDescent="0.25">
      <c r="K337" s="645"/>
    </row>
    <row r="338" spans="11:11" x14ac:dyDescent="0.25">
      <c r="K338" s="645"/>
    </row>
    <row r="339" spans="11:11" x14ac:dyDescent="0.25">
      <c r="K339" s="645"/>
    </row>
    <row r="340" spans="11:11" x14ac:dyDescent="0.25">
      <c r="K340" s="645"/>
    </row>
    <row r="341" spans="11:11" x14ac:dyDescent="0.25">
      <c r="K341" s="645"/>
    </row>
    <row r="342" spans="11:11" x14ac:dyDescent="0.25">
      <c r="K342" s="645"/>
    </row>
    <row r="343" spans="11:11" x14ac:dyDescent="0.25">
      <c r="K343" s="645"/>
    </row>
    <row r="344" spans="11:11" x14ac:dyDescent="0.25">
      <c r="K344" s="645"/>
    </row>
    <row r="345" spans="11:11" x14ac:dyDescent="0.25">
      <c r="K345" s="645"/>
    </row>
    <row r="346" spans="11:11" x14ac:dyDescent="0.25">
      <c r="K346" s="645"/>
    </row>
    <row r="347" spans="11:11" x14ac:dyDescent="0.25">
      <c r="K347" s="645"/>
    </row>
    <row r="348" spans="11:11" x14ac:dyDescent="0.25">
      <c r="K348" s="645"/>
    </row>
    <row r="349" spans="11:11" x14ac:dyDescent="0.25">
      <c r="K349" s="645"/>
    </row>
    <row r="350" spans="11:11" x14ac:dyDescent="0.25">
      <c r="K350" s="645"/>
    </row>
    <row r="351" spans="11:11" x14ac:dyDescent="0.25">
      <c r="K351" s="645"/>
    </row>
    <row r="352" spans="11:11" x14ac:dyDescent="0.25">
      <c r="K352" s="645"/>
    </row>
    <row r="353" spans="11:11" x14ac:dyDescent="0.25">
      <c r="K353" s="645"/>
    </row>
    <row r="354" spans="11:11" x14ac:dyDescent="0.25">
      <c r="K354" s="645"/>
    </row>
    <row r="355" spans="11:11" x14ac:dyDescent="0.25">
      <c r="K355" s="645"/>
    </row>
    <row r="356" spans="11:11" x14ac:dyDescent="0.25">
      <c r="K356" s="645"/>
    </row>
    <row r="357" spans="11:11" x14ac:dyDescent="0.25">
      <c r="K357" s="645"/>
    </row>
    <row r="358" spans="11:11" x14ac:dyDescent="0.25">
      <c r="K358" s="645"/>
    </row>
    <row r="359" spans="11:11" x14ac:dyDescent="0.25">
      <c r="K359" s="645"/>
    </row>
    <row r="360" spans="11:11" x14ac:dyDescent="0.25">
      <c r="K360" s="645"/>
    </row>
    <row r="361" spans="11:11" x14ac:dyDescent="0.25">
      <c r="K361" s="645"/>
    </row>
    <row r="362" spans="11:11" x14ac:dyDescent="0.25">
      <c r="K362" s="645"/>
    </row>
    <row r="363" spans="11:11" x14ac:dyDescent="0.25">
      <c r="K363" s="645"/>
    </row>
    <row r="364" spans="11:11" x14ac:dyDescent="0.25">
      <c r="K364" s="645"/>
    </row>
    <row r="365" spans="11:11" x14ac:dyDescent="0.25">
      <c r="K365" s="645"/>
    </row>
    <row r="366" spans="11:11" x14ac:dyDescent="0.25">
      <c r="K366" s="645"/>
    </row>
    <row r="367" spans="11:11" x14ac:dyDescent="0.25">
      <c r="K367" s="645"/>
    </row>
    <row r="368" spans="11:11" x14ac:dyDescent="0.25">
      <c r="K368" s="645"/>
    </row>
    <row r="369" spans="11:11" x14ac:dyDescent="0.25">
      <c r="K369" s="645"/>
    </row>
    <row r="370" spans="11:11" x14ac:dyDescent="0.25">
      <c r="K370" s="645"/>
    </row>
    <row r="371" spans="11:11" x14ac:dyDescent="0.25">
      <c r="K371" s="645"/>
    </row>
    <row r="372" spans="11:11" x14ac:dyDescent="0.25">
      <c r="K372" s="645"/>
    </row>
    <row r="373" spans="11:11" x14ac:dyDescent="0.25">
      <c r="K373" s="645"/>
    </row>
    <row r="374" spans="11:11" x14ac:dyDescent="0.25">
      <c r="K374" s="645"/>
    </row>
    <row r="375" spans="11:11" x14ac:dyDescent="0.25">
      <c r="K375" s="645"/>
    </row>
    <row r="376" spans="11:11" x14ac:dyDescent="0.25">
      <c r="K376" s="645"/>
    </row>
    <row r="377" spans="11:11" x14ac:dyDescent="0.25">
      <c r="K377" s="645"/>
    </row>
    <row r="378" spans="11:11" x14ac:dyDescent="0.25">
      <c r="K378" s="645"/>
    </row>
    <row r="379" spans="11:11" x14ac:dyDescent="0.25">
      <c r="K379" s="645"/>
    </row>
    <row r="380" spans="11:11" x14ac:dyDescent="0.25">
      <c r="K380" s="645"/>
    </row>
    <row r="381" spans="11:11" x14ac:dyDescent="0.25">
      <c r="K381" s="645"/>
    </row>
    <row r="382" spans="11:11" x14ac:dyDescent="0.25">
      <c r="K382" s="645"/>
    </row>
    <row r="383" spans="11:11" x14ac:dyDescent="0.25">
      <c r="K383" s="645"/>
    </row>
    <row r="384" spans="11:11" x14ac:dyDescent="0.25">
      <c r="K384" s="645"/>
    </row>
    <row r="385" spans="11:11" x14ac:dyDescent="0.25">
      <c r="K385" s="645"/>
    </row>
    <row r="386" spans="11:11" x14ac:dyDescent="0.25">
      <c r="K386" s="645"/>
    </row>
    <row r="387" spans="11:11" x14ac:dyDescent="0.25">
      <c r="K387" s="645"/>
    </row>
    <row r="388" spans="11:11" x14ac:dyDescent="0.25">
      <c r="K388" s="645"/>
    </row>
    <row r="389" spans="11:11" x14ac:dyDescent="0.25">
      <c r="K389" s="645"/>
    </row>
    <row r="390" spans="11:11" x14ac:dyDescent="0.25">
      <c r="K390" s="645"/>
    </row>
    <row r="391" spans="11:11" x14ac:dyDescent="0.25">
      <c r="K391" s="645"/>
    </row>
    <row r="392" spans="11:11" x14ac:dyDescent="0.25">
      <c r="K392" s="645"/>
    </row>
    <row r="393" spans="11:11" x14ac:dyDescent="0.25">
      <c r="K393" s="645"/>
    </row>
    <row r="394" spans="11:11" x14ac:dyDescent="0.25">
      <c r="K394" s="645"/>
    </row>
    <row r="395" spans="11:11" x14ac:dyDescent="0.25">
      <c r="K395" s="645"/>
    </row>
    <row r="396" spans="11:11" x14ac:dyDescent="0.25">
      <c r="K396" s="645"/>
    </row>
    <row r="397" spans="11:11" x14ac:dyDescent="0.25">
      <c r="K397" s="645"/>
    </row>
    <row r="398" spans="11:11" x14ac:dyDescent="0.25">
      <c r="K398" s="645"/>
    </row>
    <row r="399" spans="11:11" x14ac:dyDescent="0.25">
      <c r="K399" s="645"/>
    </row>
    <row r="400" spans="11:11" x14ac:dyDescent="0.25">
      <c r="K400" s="645"/>
    </row>
    <row r="401" spans="11:11" x14ac:dyDescent="0.25">
      <c r="K401" s="645"/>
    </row>
    <row r="402" spans="11:11" x14ac:dyDescent="0.25">
      <c r="K402" s="645"/>
    </row>
    <row r="403" spans="11:11" x14ac:dyDescent="0.25">
      <c r="K403" s="645"/>
    </row>
    <row r="404" spans="11:11" x14ac:dyDescent="0.25">
      <c r="K404" s="645"/>
    </row>
    <row r="405" spans="11:11" x14ac:dyDescent="0.25">
      <c r="K405" s="645"/>
    </row>
    <row r="406" spans="11:11" x14ac:dyDescent="0.25">
      <c r="K406" s="645"/>
    </row>
    <row r="407" spans="11:11" x14ac:dyDescent="0.25">
      <c r="K407" s="645"/>
    </row>
    <row r="408" spans="11:11" x14ac:dyDescent="0.25">
      <c r="K408" s="645"/>
    </row>
    <row r="409" spans="11:11" x14ac:dyDescent="0.25">
      <c r="K409" s="645"/>
    </row>
    <row r="410" spans="11:11" x14ac:dyDescent="0.25">
      <c r="K410" s="645"/>
    </row>
    <row r="411" spans="11:11" x14ac:dyDescent="0.25">
      <c r="K411" s="645"/>
    </row>
    <row r="412" spans="11:11" x14ac:dyDescent="0.25">
      <c r="K412" s="645"/>
    </row>
    <row r="413" spans="11:11" x14ac:dyDescent="0.25">
      <c r="K413" s="645"/>
    </row>
    <row r="414" spans="11:11" x14ac:dyDescent="0.25">
      <c r="K414" s="645"/>
    </row>
    <row r="415" spans="11:11" x14ac:dyDescent="0.25">
      <c r="K415" s="645"/>
    </row>
    <row r="416" spans="11:11" x14ac:dyDescent="0.25">
      <c r="K416" s="645"/>
    </row>
    <row r="417" spans="11:11" x14ac:dyDescent="0.25">
      <c r="K417" s="645"/>
    </row>
    <row r="418" spans="11:11" x14ac:dyDescent="0.25">
      <c r="K418" s="645"/>
    </row>
    <row r="419" spans="11:11" x14ac:dyDescent="0.25">
      <c r="K419" s="645"/>
    </row>
    <row r="420" spans="11:11" x14ac:dyDescent="0.25">
      <c r="K420" s="645"/>
    </row>
    <row r="421" spans="11:11" x14ac:dyDescent="0.25">
      <c r="K421" s="645"/>
    </row>
    <row r="422" spans="11:11" x14ac:dyDescent="0.25">
      <c r="K422" s="645"/>
    </row>
    <row r="423" spans="11:11" x14ac:dyDescent="0.25">
      <c r="K423" s="645"/>
    </row>
    <row r="424" spans="11:11" x14ac:dyDescent="0.25">
      <c r="K424" s="645"/>
    </row>
    <row r="425" spans="11:11" x14ac:dyDescent="0.25">
      <c r="K425" s="645"/>
    </row>
    <row r="426" spans="11:11" x14ac:dyDescent="0.25">
      <c r="K426" s="645"/>
    </row>
    <row r="427" spans="11:11" x14ac:dyDescent="0.25">
      <c r="K427" s="645"/>
    </row>
    <row r="428" spans="11:11" x14ac:dyDescent="0.25">
      <c r="K428" s="645"/>
    </row>
    <row r="429" spans="11:11" x14ac:dyDescent="0.25">
      <c r="K429" s="645"/>
    </row>
    <row r="430" spans="11:11" x14ac:dyDescent="0.25">
      <c r="K430" s="645"/>
    </row>
    <row r="431" spans="11:11" x14ac:dyDescent="0.25">
      <c r="K431" s="645"/>
    </row>
    <row r="432" spans="11:11" x14ac:dyDescent="0.25">
      <c r="K432" s="645"/>
    </row>
    <row r="433" spans="11:11" x14ac:dyDescent="0.25">
      <c r="K433" s="645"/>
    </row>
    <row r="434" spans="11:11" x14ac:dyDescent="0.25">
      <c r="K434" s="645"/>
    </row>
    <row r="435" spans="11:11" x14ac:dyDescent="0.25">
      <c r="K435" s="645"/>
    </row>
    <row r="436" spans="11:11" x14ac:dyDescent="0.25">
      <c r="K436" s="645"/>
    </row>
    <row r="437" spans="11:11" x14ac:dyDescent="0.25">
      <c r="K437" s="645"/>
    </row>
    <row r="438" spans="11:11" x14ac:dyDescent="0.25">
      <c r="K438" s="645"/>
    </row>
    <row r="439" spans="11:11" x14ac:dyDescent="0.25">
      <c r="K439" s="645"/>
    </row>
    <row r="440" spans="11:11" x14ac:dyDescent="0.25">
      <c r="K440" s="645"/>
    </row>
    <row r="441" spans="11:11" x14ac:dyDescent="0.25">
      <c r="K441" s="645"/>
    </row>
    <row r="442" spans="11:11" x14ac:dyDescent="0.25">
      <c r="K442" s="645"/>
    </row>
    <row r="443" spans="11:11" x14ac:dyDescent="0.25">
      <c r="K443" s="645"/>
    </row>
    <row r="444" spans="11:11" x14ac:dyDescent="0.25">
      <c r="K444" s="645"/>
    </row>
    <row r="445" spans="11:11" x14ac:dyDescent="0.25">
      <c r="K445" s="645"/>
    </row>
    <row r="446" spans="11:11" x14ac:dyDescent="0.25">
      <c r="K446" s="645"/>
    </row>
    <row r="447" spans="11:11" x14ac:dyDescent="0.25">
      <c r="K447" s="645"/>
    </row>
    <row r="448" spans="11:11" x14ac:dyDescent="0.25">
      <c r="K448" s="645"/>
    </row>
    <row r="449" spans="11:11" x14ac:dyDescent="0.25">
      <c r="K449" s="645"/>
    </row>
    <row r="450" spans="11:11" x14ac:dyDescent="0.25">
      <c r="K450" s="645"/>
    </row>
    <row r="451" spans="11:11" x14ac:dyDescent="0.25">
      <c r="K451" s="645"/>
    </row>
    <row r="452" spans="11:11" x14ac:dyDescent="0.25">
      <c r="K452" s="645"/>
    </row>
    <row r="453" spans="11:11" x14ac:dyDescent="0.25">
      <c r="K453" s="645"/>
    </row>
    <row r="454" spans="11:11" x14ac:dyDescent="0.25">
      <c r="K454" s="645"/>
    </row>
    <row r="455" spans="11:11" x14ac:dyDescent="0.25">
      <c r="K455" s="645"/>
    </row>
    <row r="456" spans="11:11" x14ac:dyDescent="0.25">
      <c r="K456" s="645"/>
    </row>
    <row r="457" spans="11:11" x14ac:dyDescent="0.25">
      <c r="K457" s="645"/>
    </row>
    <row r="458" spans="11:11" x14ac:dyDescent="0.25">
      <c r="K458" s="645"/>
    </row>
    <row r="459" spans="11:11" x14ac:dyDescent="0.25">
      <c r="K459" s="645"/>
    </row>
    <row r="460" spans="11:11" x14ac:dyDescent="0.25">
      <c r="K460" s="645"/>
    </row>
    <row r="461" spans="11:11" x14ac:dyDescent="0.25">
      <c r="K461" s="645"/>
    </row>
    <row r="462" spans="11:11" x14ac:dyDescent="0.25">
      <c r="K462" s="645"/>
    </row>
    <row r="463" spans="11:11" x14ac:dyDescent="0.25">
      <c r="K463" s="645"/>
    </row>
    <row r="464" spans="11:11" x14ac:dyDescent="0.25">
      <c r="K464" s="645"/>
    </row>
    <row r="465" spans="11:11" x14ac:dyDescent="0.25">
      <c r="K465" s="645"/>
    </row>
    <row r="466" spans="11:11" x14ac:dyDescent="0.25">
      <c r="K466" s="645"/>
    </row>
    <row r="467" spans="11:11" x14ac:dyDescent="0.25">
      <c r="K467" s="645"/>
    </row>
    <row r="468" spans="11:11" x14ac:dyDescent="0.25">
      <c r="K468" s="645"/>
    </row>
    <row r="469" spans="11:11" x14ac:dyDescent="0.25">
      <c r="K469" s="645"/>
    </row>
    <row r="470" spans="11:11" x14ac:dyDescent="0.25">
      <c r="K470" s="645"/>
    </row>
    <row r="471" spans="11:11" x14ac:dyDescent="0.25">
      <c r="K471" s="645"/>
    </row>
    <row r="472" spans="11:11" x14ac:dyDescent="0.25">
      <c r="K472" s="645"/>
    </row>
    <row r="473" spans="11:11" x14ac:dyDescent="0.25">
      <c r="K473" s="645"/>
    </row>
    <row r="474" spans="11:11" x14ac:dyDescent="0.25">
      <c r="K474" s="645"/>
    </row>
    <row r="475" spans="11:11" x14ac:dyDescent="0.25">
      <c r="K475" s="645"/>
    </row>
    <row r="476" spans="11:11" x14ac:dyDescent="0.25">
      <c r="K476" s="645"/>
    </row>
    <row r="477" spans="11:11" x14ac:dyDescent="0.25">
      <c r="K477" s="645"/>
    </row>
    <row r="478" spans="11:11" x14ac:dyDescent="0.25">
      <c r="K478" s="645"/>
    </row>
    <row r="479" spans="11:11" x14ac:dyDescent="0.25">
      <c r="K479" s="645"/>
    </row>
    <row r="480" spans="11:11" x14ac:dyDescent="0.25">
      <c r="K480" s="645"/>
    </row>
    <row r="481" spans="11:11" x14ac:dyDescent="0.25">
      <c r="K481" s="645"/>
    </row>
    <row r="482" spans="11:11" x14ac:dyDescent="0.25">
      <c r="K482" s="645"/>
    </row>
    <row r="483" spans="11:11" x14ac:dyDescent="0.25">
      <c r="K483" s="645"/>
    </row>
    <row r="484" spans="11:11" x14ac:dyDescent="0.25">
      <c r="K484" s="645"/>
    </row>
    <row r="485" spans="11:11" x14ac:dyDescent="0.25">
      <c r="K485" s="645"/>
    </row>
    <row r="486" spans="11:11" x14ac:dyDescent="0.25">
      <c r="K486" s="645"/>
    </row>
    <row r="487" spans="11:11" x14ac:dyDescent="0.25">
      <c r="K487" s="645"/>
    </row>
    <row r="488" spans="11:11" x14ac:dyDescent="0.25">
      <c r="K488" s="645"/>
    </row>
    <row r="489" spans="11:11" x14ac:dyDescent="0.25">
      <c r="K489" s="645"/>
    </row>
    <row r="490" spans="11:11" x14ac:dyDescent="0.25">
      <c r="K490" s="645"/>
    </row>
    <row r="491" spans="11:11" x14ac:dyDescent="0.25">
      <c r="K491" s="645"/>
    </row>
    <row r="492" spans="11:11" x14ac:dyDescent="0.25">
      <c r="K492" s="645"/>
    </row>
    <row r="493" spans="11:11" x14ac:dyDescent="0.25">
      <c r="K493" s="645"/>
    </row>
    <row r="494" spans="11:11" x14ac:dyDescent="0.25">
      <c r="K494" s="645"/>
    </row>
    <row r="495" spans="11:11" x14ac:dyDescent="0.25">
      <c r="K495" s="645"/>
    </row>
    <row r="496" spans="11:11" x14ac:dyDescent="0.25">
      <c r="K496" s="645"/>
    </row>
    <row r="497" spans="11:11" x14ac:dyDescent="0.25">
      <c r="K497" s="645"/>
    </row>
    <row r="498" spans="11:11" x14ac:dyDescent="0.25">
      <c r="K498" s="645"/>
    </row>
    <row r="499" spans="11:11" x14ac:dyDescent="0.25">
      <c r="K499" s="645"/>
    </row>
    <row r="500" spans="11:11" x14ac:dyDescent="0.25">
      <c r="K500" s="645"/>
    </row>
    <row r="501" spans="11:11" x14ac:dyDescent="0.25">
      <c r="K501" s="645"/>
    </row>
    <row r="502" spans="11:11" x14ac:dyDescent="0.25">
      <c r="K502" s="645"/>
    </row>
    <row r="503" spans="11:11" x14ac:dyDescent="0.25">
      <c r="K503" s="645"/>
    </row>
    <row r="504" spans="11:11" x14ac:dyDescent="0.25">
      <c r="K504" s="645"/>
    </row>
    <row r="505" spans="11:11" x14ac:dyDescent="0.25">
      <c r="K505" s="645"/>
    </row>
    <row r="506" spans="11:11" x14ac:dyDescent="0.25">
      <c r="K506" s="645"/>
    </row>
    <row r="507" spans="11:11" x14ac:dyDescent="0.25">
      <c r="K507" s="645"/>
    </row>
    <row r="508" spans="11:11" x14ac:dyDescent="0.25">
      <c r="K508" s="645"/>
    </row>
    <row r="509" spans="11:11" x14ac:dyDescent="0.25">
      <c r="K509" s="645"/>
    </row>
    <row r="510" spans="11:11" x14ac:dyDescent="0.25">
      <c r="K510" s="645"/>
    </row>
    <row r="511" spans="11:11" x14ac:dyDescent="0.25">
      <c r="K511" s="645"/>
    </row>
    <row r="512" spans="11:11" x14ac:dyDescent="0.25">
      <c r="K512" s="645"/>
    </row>
    <row r="513" spans="11:11" x14ac:dyDescent="0.25">
      <c r="K513" s="645"/>
    </row>
    <row r="514" spans="11:11" x14ac:dyDescent="0.25">
      <c r="K514" s="645"/>
    </row>
    <row r="515" spans="11:11" x14ac:dyDescent="0.25">
      <c r="K515" s="645"/>
    </row>
    <row r="516" spans="11:11" x14ac:dyDescent="0.25">
      <c r="K516" s="645"/>
    </row>
    <row r="517" spans="11:11" x14ac:dyDescent="0.25">
      <c r="K517" s="645"/>
    </row>
    <row r="518" spans="11:11" x14ac:dyDescent="0.25">
      <c r="K518" s="645"/>
    </row>
    <row r="519" spans="11:11" x14ac:dyDescent="0.25">
      <c r="K519" s="645"/>
    </row>
    <row r="520" spans="11:11" x14ac:dyDescent="0.25">
      <c r="K520" s="645"/>
    </row>
    <row r="521" spans="11:11" x14ac:dyDescent="0.25">
      <c r="K521" s="645"/>
    </row>
    <row r="522" spans="11:11" x14ac:dyDescent="0.25">
      <c r="K522" s="645"/>
    </row>
    <row r="523" spans="11:11" x14ac:dyDescent="0.25">
      <c r="K523" s="645"/>
    </row>
    <row r="524" spans="11:11" x14ac:dyDescent="0.25">
      <c r="K524" s="645"/>
    </row>
    <row r="525" spans="11:11" x14ac:dyDescent="0.25">
      <c r="K525" s="645"/>
    </row>
    <row r="526" spans="11:11" x14ac:dyDescent="0.25">
      <c r="K526" s="645"/>
    </row>
    <row r="527" spans="11:11" x14ac:dyDescent="0.25">
      <c r="K527" s="645"/>
    </row>
    <row r="528" spans="11:11" x14ac:dyDescent="0.25">
      <c r="K528" s="645"/>
    </row>
    <row r="529" spans="11:11" x14ac:dyDescent="0.25">
      <c r="K529" s="645"/>
    </row>
    <row r="530" spans="11:11" x14ac:dyDescent="0.25">
      <c r="K530" s="645"/>
    </row>
    <row r="531" spans="11:11" x14ac:dyDescent="0.25">
      <c r="K531" s="645"/>
    </row>
    <row r="532" spans="11:11" x14ac:dyDescent="0.25">
      <c r="K532" s="645"/>
    </row>
    <row r="533" spans="11:11" x14ac:dyDescent="0.25">
      <c r="K533" s="645"/>
    </row>
    <row r="534" spans="11:11" x14ac:dyDescent="0.25">
      <c r="K534" s="645"/>
    </row>
    <row r="535" spans="11:11" x14ac:dyDescent="0.25">
      <c r="K535" s="645"/>
    </row>
    <row r="536" spans="11:11" x14ac:dyDescent="0.25">
      <c r="K536" s="645"/>
    </row>
    <row r="537" spans="11:11" x14ac:dyDescent="0.25">
      <c r="K537" s="645"/>
    </row>
    <row r="538" spans="11:11" x14ac:dyDescent="0.25">
      <c r="K538" s="645"/>
    </row>
    <row r="539" spans="11:11" x14ac:dyDescent="0.25">
      <c r="K539" s="645"/>
    </row>
    <row r="540" spans="11:11" x14ac:dyDescent="0.25">
      <c r="K540" s="645"/>
    </row>
    <row r="541" spans="11:11" x14ac:dyDescent="0.25">
      <c r="K541" s="645"/>
    </row>
    <row r="542" spans="11:11" x14ac:dyDescent="0.25">
      <c r="K542" s="645"/>
    </row>
    <row r="543" spans="11:11" x14ac:dyDescent="0.25">
      <c r="K543" s="645"/>
    </row>
    <row r="544" spans="11:11" x14ac:dyDescent="0.25">
      <c r="K544" s="645"/>
    </row>
    <row r="545" spans="11:11" x14ac:dyDescent="0.25">
      <c r="K545" s="645"/>
    </row>
    <row r="546" spans="11:11" x14ac:dyDescent="0.25">
      <c r="K546" s="645"/>
    </row>
    <row r="547" spans="11:11" x14ac:dyDescent="0.25">
      <c r="K547" s="645"/>
    </row>
    <row r="548" spans="11:11" x14ac:dyDescent="0.25">
      <c r="K548" s="645"/>
    </row>
    <row r="549" spans="11:11" x14ac:dyDescent="0.25">
      <c r="K549" s="645"/>
    </row>
    <row r="550" spans="11:11" x14ac:dyDescent="0.25">
      <c r="K550" s="645"/>
    </row>
    <row r="551" spans="11:11" x14ac:dyDescent="0.25">
      <c r="K551" s="645"/>
    </row>
    <row r="552" spans="11:11" x14ac:dyDescent="0.25">
      <c r="K552" s="645"/>
    </row>
    <row r="553" spans="11:11" x14ac:dyDescent="0.25">
      <c r="K553" s="645"/>
    </row>
    <row r="554" spans="11:11" x14ac:dyDescent="0.25">
      <c r="K554" s="645"/>
    </row>
    <row r="555" spans="11:11" x14ac:dyDescent="0.25">
      <c r="K555" s="645"/>
    </row>
    <row r="556" spans="11:11" x14ac:dyDescent="0.25">
      <c r="K556" s="645"/>
    </row>
    <row r="557" spans="11:11" x14ac:dyDescent="0.25">
      <c r="K557" s="645"/>
    </row>
    <row r="558" spans="11:11" x14ac:dyDescent="0.25">
      <c r="K558" s="645"/>
    </row>
    <row r="559" spans="11:11" x14ac:dyDescent="0.25">
      <c r="K559" s="645"/>
    </row>
    <row r="560" spans="11:11" x14ac:dyDescent="0.25">
      <c r="K560" s="645"/>
    </row>
    <row r="561" spans="11:11" x14ac:dyDescent="0.25">
      <c r="K561" s="645"/>
    </row>
    <row r="562" spans="11:11" x14ac:dyDescent="0.25">
      <c r="K562" s="645"/>
    </row>
    <row r="563" spans="11:11" x14ac:dyDescent="0.25">
      <c r="K563" s="645"/>
    </row>
    <row r="564" spans="11:11" x14ac:dyDescent="0.25">
      <c r="K564" s="645"/>
    </row>
    <row r="565" spans="11:11" x14ac:dyDescent="0.25">
      <c r="K565" s="645"/>
    </row>
    <row r="566" spans="11:11" x14ac:dyDescent="0.25">
      <c r="K566" s="645"/>
    </row>
    <row r="567" spans="11:11" x14ac:dyDescent="0.25">
      <c r="K567" s="645"/>
    </row>
    <row r="568" spans="11:11" x14ac:dyDescent="0.25">
      <c r="K568" s="645"/>
    </row>
    <row r="569" spans="11:11" x14ac:dyDescent="0.25">
      <c r="K569" s="645"/>
    </row>
    <row r="570" spans="11:11" x14ac:dyDescent="0.25">
      <c r="K570" s="645"/>
    </row>
    <row r="571" spans="11:11" x14ac:dyDescent="0.25">
      <c r="K571" s="645"/>
    </row>
    <row r="572" spans="11:11" x14ac:dyDescent="0.25">
      <c r="K572" s="645"/>
    </row>
    <row r="573" spans="11:11" x14ac:dyDescent="0.25">
      <c r="K573" s="645"/>
    </row>
    <row r="574" spans="11:11" x14ac:dyDescent="0.25">
      <c r="K574" s="645"/>
    </row>
    <row r="575" spans="11:11" x14ac:dyDescent="0.25">
      <c r="K575" s="645"/>
    </row>
    <row r="576" spans="11:11" x14ac:dyDescent="0.25">
      <c r="K576" s="645"/>
    </row>
    <row r="577" spans="11:11" x14ac:dyDescent="0.25">
      <c r="K577" s="645"/>
    </row>
    <row r="578" spans="11:11" x14ac:dyDescent="0.25">
      <c r="K578" s="645"/>
    </row>
    <row r="579" spans="11:11" x14ac:dyDescent="0.25">
      <c r="K579" s="645"/>
    </row>
    <row r="580" spans="11:11" x14ac:dyDescent="0.25">
      <c r="K580" s="645"/>
    </row>
    <row r="581" spans="11:11" x14ac:dyDescent="0.25">
      <c r="K581" s="645"/>
    </row>
    <row r="582" spans="11:11" x14ac:dyDescent="0.25">
      <c r="K582" s="645"/>
    </row>
    <row r="583" spans="11:11" x14ac:dyDescent="0.25">
      <c r="K583" s="645"/>
    </row>
    <row r="584" spans="11:11" x14ac:dyDescent="0.25">
      <c r="K584" s="645"/>
    </row>
    <row r="585" spans="11:11" x14ac:dyDescent="0.25">
      <c r="K585" s="645"/>
    </row>
    <row r="586" spans="11:11" x14ac:dyDescent="0.25">
      <c r="K586" s="645"/>
    </row>
    <row r="587" spans="11:11" x14ac:dyDescent="0.25">
      <c r="K587" s="645"/>
    </row>
    <row r="588" spans="11:11" x14ac:dyDescent="0.25">
      <c r="K588" s="645"/>
    </row>
    <row r="589" spans="11:11" x14ac:dyDescent="0.25">
      <c r="K589" s="645"/>
    </row>
    <row r="590" spans="11:11" x14ac:dyDescent="0.25">
      <c r="K590" s="645"/>
    </row>
    <row r="591" spans="11:11" x14ac:dyDescent="0.25">
      <c r="K591" s="645"/>
    </row>
    <row r="592" spans="11:11" x14ac:dyDescent="0.25">
      <c r="K592" s="645"/>
    </row>
    <row r="593" spans="11:11" x14ac:dyDescent="0.25">
      <c r="K593" s="645"/>
    </row>
    <row r="594" spans="11:11" x14ac:dyDescent="0.25">
      <c r="K594" s="645"/>
    </row>
    <row r="595" spans="11:11" x14ac:dyDescent="0.25">
      <c r="K595" s="645"/>
    </row>
    <row r="596" spans="11:11" x14ac:dyDescent="0.25">
      <c r="K596" s="645"/>
    </row>
    <row r="597" spans="11:11" x14ac:dyDescent="0.25">
      <c r="K597" s="645"/>
    </row>
    <row r="598" spans="11:11" x14ac:dyDescent="0.25">
      <c r="K598" s="645"/>
    </row>
    <row r="599" spans="11:11" x14ac:dyDescent="0.25">
      <c r="K599" s="645"/>
    </row>
    <row r="600" spans="11:11" x14ac:dyDescent="0.25">
      <c r="K600" s="645"/>
    </row>
    <row r="601" spans="11:11" x14ac:dyDescent="0.25">
      <c r="K601" s="645"/>
    </row>
    <row r="602" spans="11:11" x14ac:dyDescent="0.25">
      <c r="K602" s="645"/>
    </row>
    <row r="603" spans="11:11" x14ac:dyDescent="0.25">
      <c r="K603" s="645"/>
    </row>
    <row r="604" spans="11:11" x14ac:dyDescent="0.25">
      <c r="K604" s="645"/>
    </row>
    <row r="605" spans="11:11" x14ac:dyDescent="0.25">
      <c r="K605" s="645"/>
    </row>
    <row r="606" spans="11:11" x14ac:dyDescent="0.25">
      <c r="K606" s="645"/>
    </row>
    <row r="607" spans="11:11" x14ac:dyDescent="0.25">
      <c r="K607" s="645"/>
    </row>
    <row r="608" spans="11:11" x14ac:dyDescent="0.25">
      <c r="K608" s="645"/>
    </row>
    <row r="609" spans="11:11" x14ac:dyDescent="0.25">
      <c r="K609" s="645"/>
    </row>
    <row r="610" spans="11:11" x14ac:dyDescent="0.25">
      <c r="K610" s="645"/>
    </row>
    <row r="611" spans="11:11" x14ac:dyDescent="0.25">
      <c r="K611" s="645"/>
    </row>
    <row r="612" spans="11:11" x14ac:dyDescent="0.25">
      <c r="K612" s="645"/>
    </row>
    <row r="613" spans="11:11" x14ac:dyDescent="0.25">
      <c r="K613" s="645"/>
    </row>
    <row r="614" spans="11:11" x14ac:dyDescent="0.25">
      <c r="K614" s="645"/>
    </row>
    <row r="615" spans="11:11" x14ac:dyDescent="0.25">
      <c r="K615" s="645"/>
    </row>
    <row r="616" spans="11:11" x14ac:dyDescent="0.25">
      <c r="K616" s="645"/>
    </row>
    <row r="617" spans="11:11" x14ac:dyDescent="0.25">
      <c r="K617" s="645"/>
    </row>
    <row r="618" spans="11:11" x14ac:dyDescent="0.25">
      <c r="K618" s="645"/>
    </row>
    <row r="619" spans="11:11" x14ac:dyDescent="0.25">
      <c r="K619" s="645"/>
    </row>
    <row r="620" spans="11:11" x14ac:dyDescent="0.25">
      <c r="K620" s="645"/>
    </row>
    <row r="621" spans="11:11" x14ac:dyDescent="0.25">
      <c r="K621" s="645"/>
    </row>
    <row r="622" spans="11:11" x14ac:dyDescent="0.25">
      <c r="K622" s="645"/>
    </row>
    <row r="623" spans="11:11" x14ac:dyDescent="0.25">
      <c r="K623" s="645"/>
    </row>
    <row r="624" spans="11:11" x14ac:dyDescent="0.25">
      <c r="K624" s="645"/>
    </row>
    <row r="625" spans="11:11" x14ac:dyDescent="0.25">
      <c r="K625" s="645"/>
    </row>
    <row r="626" spans="11:11" x14ac:dyDescent="0.25">
      <c r="K626" s="645"/>
    </row>
    <row r="627" spans="11:11" x14ac:dyDescent="0.25">
      <c r="K627" s="645"/>
    </row>
    <row r="628" spans="11:11" x14ac:dyDescent="0.25">
      <c r="K628" s="645"/>
    </row>
    <row r="629" spans="11:11" x14ac:dyDescent="0.25">
      <c r="K629" s="645"/>
    </row>
    <row r="630" spans="11:11" x14ac:dyDescent="0.25">
      <c r="K630" s="645"/>
    </row>
    <row r="631" spans="11:11" x14ac:dyDescent="0.25">
      <c r="K631" s="645"/>
    </row>
    <row r="632" spans="11:11" x14ac:dyDescent="0.25">
      <c r="K632" s="645"/>
    </row>
    <row r="633" spans="11:11" x14ac:dyDescent="0.25">
      <c r="K633" s="645"/>
    </row>
    <row r="634" spans="11:11" x14ac:dyDescent="0.25">
      <c r="K634" s="645"/>
    </row>
    <row r="635" spans="11:11" x14ac:dyDescent="0.25">
      <c r="K635" s="645"/>
    </row>
    <row r="636" spans="11:11" x14ac:dyDescent="0.25">
      <c r="K636" s="645"/>
    </row>
    <row r="637" spans="11:11" x14ac:dyDescent="0.25">
      <c r="K637" s="645"/>
    </row>
    <row r="638" spans="11:11" x14ac:dyDescent="0.25">
      <c r="K638" s="645"/>
    </row>
    <row r="639" spans="11:11" x14ac:dyDescent="0.25">
      <c r="K639" s="645"/>
    </row>
    <row r="640" spans="11:11" x14ac:dyDescent="0.25">
      <c r="K640" s="645"/>
    </row>
    <row r="641" spans="11:11" x14ac:dyDescent="0.25">
      <c r="K641" s="645"/>
    </row>
    <row r="642" spans="11:11" x14ac:dyDescent="0.25">
      <c r="K642" s="645"/>
    </row>
    <row r="643" spans="11:11" x14ac:dyDescent="0.25">
      <c r="K643" s="645"/>
    </row>
    <row r="644" spans="11:11" x14ac:dyDescent="0.25">
      <c r="K644" s="645"/>
    </row>
    <row r="645" spans="11:11" x14ac:dyDescent="0.25">
      <c r="K645" s="645"/>
    </row>
    <row r="646" spans="11:11" x14ac:dyDescent="0.25">
      <c r="K646" s="645"/>
    </row>
    <row r="647" spans="11:11" x14ac:dyDescent="0.25">
      <c r="K647" s="645"/>
    </row>
    <row r="648" spans="11:11" x14ac:dyDescent="0.25">
      <c r="K648" s="645"/>
    </row>
    <row r="649" spans="11:11" x14ac:dyDescent="0.25">
      <c r="K649" s="645"/>
    </row>
    <row r="650" spans="11:11" x14ac:dyDescent="0.25">
      <c r="K650" s="645"/>
    </row>
    <row r="651" spans="11:11" x14ac:dyDescent="0.25">
      <c r="K651" s="645"/>
    </row>
    <row r="652" spans="11:11" x14ac:dyDescent="0.25">
      <c r="K652" s="645"/>
    </row>
    <row r="653" spans="11:11" x14ac:dyDescent="0.25">
      <c r="K653" s="645"/>
    </row>
    <row r="654" spans="11:11" x14ac:dyDescent="0.25">
      <c r="K654" s="645"/>
    </row>
    <row r="655" spans="11:11" x14ac:dyDescent="0.25">
      <c r="K655" s="645"/>
    </row>
    <row r="656" spans="11:11" x14ac:dyDescent="0.25">
      <c r="K656" s="645"/>
    </row>
    <row r="657" spans="11:11" x14ac:dyDescent="0.25">
      <c r="K657" s="645"/>
    </row>
    <row r="658" spans="11:11" x14ac:dyDescent="0.25">
      <c r="K658" s="645"/>
    </row>
    <row r="659" spans="11:11" x14ac:dyDescent="0.25">
      <c r="K659" s="645"/>
    </row>
    <row r="660" spans="11:11" x14ac:dyDescent="0.25">
      <c r="K660" s="645"/>
    </row>
    <row r="661" spans="11:11" x14ac:dyDescent="0.25">
      <c r="K661" s="645"/>
    </row>
    <row r="662" spans="11:11" x14ac:dyDescent="0.25">
      <c r="K662" s="645"/>
    </row>
    <row r="663" spans="11:11" x14ac:dyDescent="0.25">
      <c r="K663" s="645"/>
    </row>
    <row r="664" spans="11:11" x14ac:dyDescent="0.25">
      <c r="K664" s="645"/>
    </row>
    <row r="665" spans="11:11" x14ac:dyDescent="0.25">
      <c r="K665" s="645"/>
    </row>
    <row r="666" spans="11:11" x14ac:dyDescent="0.25">
      <c r="K666" s="645"/>
    </row>
    <row r="667" spans="11:11" x14ac:dyDescent="0.25">
      <c r="K667" s="645"/>
    </row>
    <row r="668" spans="11:11" x14ac:dyDescent="0.25">
      <c r="K668" s="645"/>
    </row>
    <row r="669" spans="11:11" x14ac:dyDescent="0.25">
      <c r="K669" s="645"/>
    </row>
    <row r="670" spans="11:11" x14ac:dyDescent="0.25">
      <c r="K670" s="645"/>
    </row>
    <row r="671" spans="11:11" x14ac:dyDescent="0.25">
      <c r="K671" s="645"/>
    </row>
    <row r="672" spans="11:11" x14ac:dyDescent="0.25">
      <c r="K672" s="645"/>
    </row>
    <row r="673" spans="11:11" x14ac:dyDescent="0.25">
      <c r="K673" s="645"/>
    </row>
    <row r="674" spans="11:11" x14ac:dyDescent="0.25">
      <c r="K674" s="645"/>
    </row>
    <row r="675" spans="11:11" x14ac:dyDescent="0.25">
      <c r="K675" s="645"/>
    </row>
    <row r="676" spans="11:11" x14ac:dyDescent="0.25">
      <c r="K676" s="645"/>
    </row>
    <row r="677" spans="11:11" x14ac:dyDescent="0.25">
      <c r="K677" s="645"/>
    </row>
    <row r="678" spans="11:11" x14ac:dyDescent="0.25">
      <c r="K678" s="645"/>
    </row>
    <row r="679" spans="11:11" x14ac:dyDescent="0.25">
      <c r="K679" s="645"/>
    </row>
    <row r="680" spans="11:11" x14ac:dyDescent="0.25">
      <c r="K680" s="645"/>
    </row>
    <row r="681" spans="11:11" x14ac:dyDescent="0.25">
      <c r="K681" s="645"/>
    </row>
    <row r="682" spans="11:11" x14ac:dyDescent="0.25">
      <c r="K682" s="645"/>
    </row>
    <row r="683" spans="11:11" x14ac:dyDescent="0.25">
      <c r="K683" s="645"/>
    </row>
    <row r="684" spans="11:11" x14ac:dyDescent="0.25">
      <c r="K684" s="645"/>
    </row>
    <row r="685" spans="11:11" x14ac:dyDescent="0.25">
      <c r="K685" s="645"/>
    </row>
    <row r="686" spans="11:11" x14ac:dyDescent="0.25">
      <c r="K686" s="645"/>
    </row>
    <row r="687" spans="11:11" x14ac:dyDescent="0.25">
      <c r="K687" s="645"/>
    </row>
    <row r="688" spans="11:11" x14ac:dyDescent="0.25">
      <c r="K688" s="645"/>
    </row>
    <row r="689" spans="11:11" x14ac:dyDescent="0.25">
      <c r="K689" s="645"/>
    </row>
    <row r="690" spans="11:11" x14ac:dyDescent="0.25">
      <c r="K690" s="645"/>
    </row>
    <row r="691" spans="11:11" x14ac:dyDescent="0.25">
      <c r="K691" s="645"/>
    </row>
    <row r="692" spans="11:11" x14ac:dyDescent="0.25">
      <c r="K692" s="645"/>
    </row>
    <row r="693" spans="11:11" x14ac:dyDescent="0.25">
      <c r="K693" s="645"/>
    </row>
    <row r="694" spans="11:11" x14ac:dyDescent="0.25">
      <c r="K694" s="645"/>
    </row>
    <row r="695" spans="11:11" x14ac:dyDescent="0.25">
      <c r="K695" s="645"/>
    </row>
    <row r="696" spans="11:11" x14ac:dyDescent="0.25">
      <c r="K696" s="645"/>
    </row>
    <row r="697" spans="11:11" x14ac:dyDescent="0.25">
      <c r="K697" s="645"/>
    </row>
    <row r="698" spans="11:11" x14ac:dyDescent="0.25">
      <c r="K698" s="645"/>
    </row>
    <row r="699" spans="11:11" x14ac:dyDescent="0.25">
      <c r="K699" s="645"/>
    </row>
    <row r="700" spans="11:11" x14ac:dyDescent="0.25">
      <c r="K700" s="645"/>
    </row>
    <row r="701" spans="11:11" x14ac:dyDescent="0.25">
      <c r="K701" s="645"/>
    </row>
    <row r="702" spans="11:11" x14ac:dyDescent="0.25">
      <c r="K702" s="645"/>
    </row>
    <row r="703" spans="11:11" x14ac:dyDescent="0.25">
      <c r="K703" s="645"/>
    </row>
    <row r="704" spans="11:11" x14ac:dyDescent="0.25">
      <c r="K704" s="645"/>
    </row>
    <row r="705" spans="11:11" x14ac:dyDescent="0.25">
      <c r="K705" s="645"/>
    </row>
    <row r="706" spans="11:11" x14ac:dyDescent="0.25">
      <c r="K706" s="645"/>
    </row>
    <row r="707" spans="11:11" x14ac:dyDescent="0.25">
      <c r="K707" s="645"/>
    </row>
    <row r="708" spans="11:11" x14ac:dyDescent="0.25">
      <c r="K708" s="645"/>
    </row>
    <row r="709" spans="11:11" x14ac:dyDescent="0.25">
      <c r="K709" s="645"/>
    </row>
    <row r="710" spans="11:11" x14ac:dyDescent="0.25">
      <c r="K710" s="645"/>
    </row>
    <row r="711" spans="11:11" x14ac:dyDescent="0.25">
      <c r="K711" s="645"/>
    </row>
    <row r="712" spans="11:11" x14ac:dyDescent="0.25">
      <c r="K712" s="645"/>
    </row>
    <row r="713" spans="11:11" x14ac:dyDescent="0.25">
      <c r="K713" s="645"/>
    </row>
    <row r="714" spans="11:11" x14ac:dyDescent="0.25">
      <c r="K714" s="645"/>
    </row>
    <row r="715" spans="11:11" x14ac:dyDescent="0.25">
      <c r="K715" s="645"/>
    </row>
    <row r="716" spans="11:11" x14ac:dyDescent="0.25">
      <c r="K716" s="645"/>
    </row>
    <row r="717" spans="11:11" x14ac:dyDescent="0.25">
      <c r="K717" s="645"/>
    </row>
    <row r="718" spans="11:11" x14ac:dyDescent="0.25">
      <c r="K718" s="645"/>
    </row>
    <row r="719" spans="11:11" x14ac:dyDescent="0.25">
      <c r="K719" s="645"/>
    </row>
    <row r="720" spans="11:11" x14ac:dyDescent="0.25">
      <c r="K720" s="645"/>
    </row>
    <row r="721" spans="11:11" x14ac:dyDescent="0.25">
      <c r="K721" s="645"/>
    </row>
    <row r="722" spans="11:11" x14ac:dyDescent="0.25">
      <c r="K722" s="645"/>
    </row>
    <row r="723" spans="11:11" x14ac:dyDescent="0.25">
      <c r="K723" s="645"/>
    </row>
    <row r="724" spans="11:11" x14ac:dyDescent="0.25">
      <c r="K724" s="645"/>
    </row>
    <row r="725" spans="11:11" x14ac:dyDescent="0.25">
      <c r="K725" s="645"/>
    </row>
    <row r="726" spans="11:11" x14ac:dyDescent="0.25">
      <c r="K726" s="645"/>
    </row>
    <row r="727" spans="11:11" x14ac:dyDescent="0.25">
      <c r="K727" s="645"/>
    </row>
    <row r="728" spans="11:11" x14ac:dyDescent="0.25">
      <c r="K728" s="645"/>
    </row>
    <row r="729" spans="11:11" x14ac:dyDescent="0.25">
      <c r="K729" s="645"/>
    </row>
    <row r="730" spans="11:11" x14ac:dyDescent="0.25">
      <c r="K730" s="645"/>
    </row>
    <row r="731" spans="11:11" x14ac:dyDescent="0.25">
      <c r="K731" s="645"/>
    </row>
    <row r="732" spans="11:11" x14ac:dyDescent="0.25">
      <c r="K732" s="645"/>
    </row>
    <row r="733" spans="11:11" x14ac:dyDescent="0.25">
      <c r="K733" s="645"/>
    </row>
    <row r="734" spans="11:11" x14ac:dyDescent="0.25">
      <c r="K734" s="645"/>
    </row>
    <row r="735" spans="11:11" x14ac:dyDescent="0.25">
      <c r="K735" s="645"/>
    </row>
    <row r="736" spans="11:11" x14ac:dyDescent="0.25">
      <c r="K736" s="645"/>
    </row>
    <row r="737" spans="11:11" x14ac:dyDescent="0.25">
      <c r="K737" s="645"/>
    </row>
    <row r="738" spans="11:11" x14ac:dyDescent="0.25">
      <c r="K738" s="645"/>
    </row>
    <row r="739" spans="11:11" x14ac:dyDescent="0.25">
      <c r="K739" s="645"/>
    </row>
    <row r="740" spans="11:11" x14ac:dyDescent="0.25">
      <c r="K740" s="645"/>
    </row>
    <row r="741" spans="11:11" x14ac:dyDescent="0.25">
      <c r="K741" s="645"/>
    </row>
    <row r="742" spans="11:11" x14ac:dyDescent="0.25">
      <c r="K742" s="645"/>
    </row>
    <row r="743" spans="11:11" x14ac:dyDescent="0.25">
      <c r="K743" s="645"/>
    </row>
    <row r="744" spans="11:11" x14ac:dyDescent="0.25">
      <c r="K744" s="645"/>
    </row>
    <row r="745" spans="11:11" x14ac:dyDescent="0.25">
      <c r="K745" s="645"/>
    </row>
    <row r="746" spans="11:11" x14ac:dyDescent="0.25">
      <c r="K746" s="645"/>
    </row>
    <row r="747" spans="11:11" x14ac:dyDescent="0.25">
      <c r="K747" s="645"/>
    </row>
    <row r="748" spans="11:11" x14ac:dyDescent="0.25">
      <c r="K748" s="645"/>
    </row>
    <row r="749" spans="11:11" x14ac:dyDescent="0.25">
      <c r="K749" s="645"/>
    </row>
    <row r="750" spans="11:11" x14ac:dyDescent="0.25">
      <c r="K750" s="645"/>
    </row>
    <row r="751" spans="11:11" x14ac:dyDescent="0.25">
      <c r="K751" s="645"/>
    </row>
    <row r="752" spans="11:11" x14ac:dyDescent="0.25">
      <c r="K752" s="645"/>
    </row>
    <row r="753" spans="11:11" x14ac:dyDescent="0.25">
      <c r="K753" s="645"/>
    </row>
    <row r="754" spans="11:11" x14ac:dyDescent="0.25">
      <c r="K754" s="645"/>
    </row>
    <row r="755" spans="11:11" x14ac:dyDescent="0.25">
      <c r="K755" s="645"/>
    </row>
    <row r="756" spans="11:11" x14ac:dyDescent="0.25">
      <c r="K756" s="645"/>
    </row>
    <row r="757" spans="11:11" x14ac:dyDescent="0.25">
      <c r="K757" s="645"/>
    </row>
    <row r="758" spans="11:11" x14ac:dyDescent="0.25">
      <c r="K758" s="645"/>
    </row>
    <row r="759" spans="11:11" x14ac:dyDescent="0.25">
      <c r="K759" s="645"/>
    </row>
    <row r="760" spans="11:11" x14ac:dyDescent="0.25">
      <c r="K760" s="645"/>
    </row>
    <row r="761" spans="11:11" x14ac:dyDescent="0.25">
      <c r="K761" s="645"/>
    </row>
    <row r="762" spans="11:11" x14ac:dyDescent="0.25">
      <c r="K762" s="645"/>
    </row>
    <row r="763" spans="11:11" x14ac:dyDescent="0.25">
      <c r="K763" s="645"/>
    </row>
    <row r="764" spans="11:11" x14ac:dyDescent="0.25">
      <c r="K764" s="645"/>
    </row>
    <row r="765" spans="11:11" x14ac:dyDescent="0.25">
      <c r="K765" s="645"/>
    </row>
    <row r="766" spans="11:11" x14ac:dyDescent="0.25">
      <c r="K766" s="645"/>
    </row>
    <row r="767" spans="11:11" x14ac:dyDescent="0.25">
      <c r="K767" s="645"/>
    </row>
    <row r="768" spans="11:11" x14ac:dyDescent="0.25">
      <c r="K768" s="645"/>
    </row>
    <row r="769" spans="11:11" x14ac:dyDescent="0.25">
      <c r="K769" s="645"/>
    </row>
    <row r="770" spans="11:11" x14ac:dyDescent="0.25">
      <c r="K770" s="645"/>
    </row>
    <row r="771" spans="11:11" x14ac:dyDescent="0.25">
      <c r="K771" s="645"/>
    </row>
    <row r="772" spans="11:11" x14ac:dyDescent="0.25">
      <c r="K772" s="645"/>
    </row>
    <row r="773" spans="11:11" x14ac:dyDescent="0.25">
      <c r="K773" s="645"/>
    </row>
    <row r="774" spans="11:11" x14ac:dyDescent="0.25">
      <c r="K774" s="645"/>
    </row>
    <row r="775" spans="11:11" x14ac:dyDescent="0.25">
      <c r="K775" s="645"/>
    </row>
    <row r="776" spans="11:11" x14ac:dyDescent="0.25">
      <c r="K776" s="645"/>
    </row>
    <row r="777" spans="11:11" x14ac:dyDescent="0.25">
      <c r="K777" s="645"/>
    </row>
    <row r="778" spans="11:11" x14ac:dyDescent="0.25">
      <c r="K778" s="645"/>
    </row>
    <row r="779" spans="11:11" x14ac:dyDescent="0.25">
      <c r="K779" s="645"/>
    </row>
    <row r="780" spans="11:11" x14ac:dyDescent="0.25">
      <c r="K780" s="645"/>
    </row>
    <row r="781" spans="11:11" x14ac:dyDescent="0.25">
      <c r="K781" s="645"/>
    </row>
    <row r="782" spans="11:11" x14ac:dyDescent="0.25">
      <c r="K782" s="645"/>
    </row>
    <row r="783" spans="11:11" x14ac:dyDescent="0.25">
      <c r="K783" s="645"/>
    </row>
    <row r="784" spans="11:11" x14ac:dyDescent="0.25">
      <c r="K784" s="645"/>
    </row>
    <row r="785" spans="11:11" x14ac:dyDescent="0.25">
      <c r="K785" s="645"/>
    </row>
    <row r="786" spans="11:11" x14ac:dyDescent="0.25">
      <c r="K786" s="645"/>
    </row>
    <row r="787" spans="11:11" x14ac:dyDescent="0.25">
      <c r="K787" s="645"/>
    </row>
    <row r="788" spans="11:11" x14ac:dyDescent="0.25">
      <c r="K788" s="645"/>
    </row>
    <row r="789" spans="11:11" x14ac:dyDescent="0.25">
      <c r="K789" s="645"/>
    </row>
    <row r="790" spans="11:11" x14ac:dyDescent="0.25">
      <c r="K790" s="645"/>
    </row>
    <row r="791" spans="11:11" x14ac:dyDescent="0.25">
      <c r="K791" s="645"/>
    </row>
    <row r="792" spans="11:11" x14ac:dyDescent="0.25">
      <c r="K792" s="645"/>
    </row>
    <row r="793" spans="11:11" x14ac:dyDescent="0.25">
      <c r="K793" s="645"/>
    </row>
    <row r="794" spans="11:11" x14ac:dyDescent="0.25">
      <c r="K794" s="645"/>
    </row>
    <row r="795" spans="11:11" x14ac:dyDescent="0.25">
      <c r="K795" s="645"/>
    </row>
    <row r="796" spans="11:11" x14ac:dyDescent="0.25">
      <c r="K796" s="645"/>
    </row>
    <row r="797" spans="11:11" x14ac:dyDescent="0.25">
      <c r="K797" s="645"/>
    </row>
    <row r="798" spans="11:11" x14ac:dyDescent="0.25">
      <c r="K798" s="645"/>
    </row>
    <row r="799" spans="11:11" x14ac:dyDescent="0.25">
      <c r="K799" s="645"/>
    </row>
    <row r="800" spans="11:11" x14ac:dyDescent="0.25">
      <c r="K800" s="645"/>
    </row>
    <row r="801" spans="11:11" x14ac:dyDescent="0.25">
      <c r="K801" s="645"/>
    </row>
    <row r="802" spans="11:11" x14ac:dyDescent="0.25">
      <c r="K802" s="645"/>
    </row>
    <row r="803" spans="11:11" x14ac:dyDescent="0.25">
      <c r="K803" s="645"/>
    </row>
    <row r="804" spans="11:11" x14ac:dyDescent="0.25">
      <c r="K804" s="645"/>
    </row>
    <row r="805" spans="11:11" x14ac:dyDescent="0.25">
      <c r="K805" s="645"/>
    </row>
    <row r="806" spans="11:11" x14ac:dyDescent="0.25">
      <c r="K806" s="645"/>
    </row>
    <row r="807" spans="11:11" x14ac:dyDescent="0.25">
      <c r="K807" s="645"/>
    </row>
    <row r="808" spans="11:11" x14ac:dyDescent="0.25">
      <c r="K808" s="645"/>
    </row>
    <row r="809" spans="11:11" x14ac:dyDescent="0.25">
      <c r="K809" s="645"/>
    </row>
    <row r="810" spans="11:11" x14ac:dyDescent="0.25">
      <c r="K810" s="645"/>
    </row>
    <row r="811" spans="11:11" x14ac:dyDescent="0.25">
      <c r="K811" s="645"/>
    </row>
    <row r="812" spans="11:11" x14ac:dyDescent="0.25">
      <c r="K812" s="645"/>
    </row>
    <row r="813" spans="11:11" x14ac:dyDescent="0.25">
      <c r="K813" s="645"/>
    </row>
    <row r="814" spans="11:11" x14ac:dyDescent="0.25">
      <c r="K814" s="645"/>
    </row>
    <row r="815" spans="11:11" x14ac:dyDescent="0.25">
      <c r="K815" s="645"/>
    </row>
    <row r="816" spans="11:11" x14ac:dyDescent="0.25">
      <c r="K816" s="645"/>
    </row>
    <row r="817" spans="11:11" x14ac:dyDescent="0.25">
      <c r="K817" s="645"/>
    </row>
    <row r="818" spans="11:11" x14ac:dyDescent="0.25">
      <c r="K818" s="645"/>
    </row>
    <row r="819" spans="11:11" x14ac:dyDescent="0.25">
      <c r="K819" s="645"/>
    </row>
    <row r="820" spans="11:11" x14ac:dyDescent="0.25">
      <c r="K820" s="645"/>
    </row>
    <row r="821" spans="11:11" x14ac:dyDescent="0.25">
      <c r="K821" s="645"/>
    </row>
    <row r="822" spans="11:11" x14ac:dyDescent="0.25">
      <c r="K822" s="645"/>
    </row>
    <row r="823" spans="11:11" x14ac:dyDescent="0.25">
      <c r="K823" s="645"/>
    </row>
    <row r="824" spans="11:11" x14ac:dyDescent="0.25">
      <c r="K824" s="645"/>
    </row>
    <row r="825" spans="11:11" x14ac:dyDescent="0.25">
      <c r="K825" s="645"/>
    </row>
    <row r="826" spans="11:11" x14ac:dyDescent="0.25">
      <c r="K826" s="645"/>
    </row>
    <row r="827" spans="11:11" x14ac:dyDescent="0.25">
      <c r="K827" s="645"/>
    </row>
    <row r="828" spans="11:11" x14ac:dyDescent="0.25">
      <c r="K828" s="645"/>
    </row>
    <row r="829" spans="11:11" x14ac:dyDescent="0.25">
      <c r="K829" s="645"/>
    </row>
    <row r="830" spans="11:11" x14ac:dyDescent="0.25">
      <c r="K830" s="645"/>
    </row>
    <row r="831" spans="11:11" x14ac:dyDescent="0.25">
      <c r="K831" s="645"/>
    </row>
    <row r="832" spans="11:11" x14ac:dyDescent="0.25">
      <c r="K832" s="645"/>
    </row>
    <row r="833" spans="11:11" x14ac:dyDescent="0.25">
      <c r="K833" s="645"/>
    </row>
    <row r="834" spans="11:11" x14ac:dyDescent="0.25">
      <c r="K834" s="645"/>
    </row>
    <row r="835" spans="11:11" x14ac:dyDescent="0.25">
      <c r="K835" s="645"/>
    </row>
    <row r="836" spans="11:11" x14ac:dyDescent="0.25">
      <c r="K836" s="645"/>
    </row>
    <row r="837" spans="11:11" x14ac:dyDescent="0.25">
      <c r="K837" s="645"/>
    </row>
    <row r="838" spans="11:11" x14ac:dyDescent="0.25">
      <c r="K838" s="645"/>
    </row>
    <row r="839" spans="11:11" x14ac:dyDescent="0.25">
      <c r="K839" s="645"/>
    </row>
    <row r="840" spans="11:11" x14ac:dyDescent="0.25">
      <c r="K840" s="645"/>
    </row>
    <row r="841" spans="11:11" x14ac:dyDescent="0.25">
      <c r="K841" s="645"/>
    </row>
    <row r="842" spans="11:11" x14ac:dyDescent="0.25">
      <c r="K842" s="645"/>
    </row>
    <row r="843" spans="11:11" x14ac:dyDescent="0.25">
      <c r="K843" s="645"/>
    </row>
    <row r="844" spans="11:11" x14ac:dyDescent="0.25">
      <c r="K844" s="645"/>
    </row>
    <row r="845" spans="11:11" x14ac:dyDescent="0.25">
      <c r="K845" s="645"/>
    </row>
    <row r="846" spans="11:11" x14ac:dyDescent="0.25">
      <c r="K846" s="645"/>
    </row>
    <row r="847" spans="11:11" x14ac:dyDescent="0.25">
      <c r="K847" s="645"/>
    </row>
    <row r="848" spans="11:11" x14ac:dyDescent="0.25">
      <c r="K848" s="645"/>
    </row>
    <row r="849" spans="11:11" x14ac:dyDescent="0.25">
      <c r="K849" s="645"/>
    </row>
    <row r="850" spans="11:11" x14ac:dyDescent="0.25">
      <c r="K850" s="645"/>
    </row>
    <row r="851" spans="11:11" x14ac:dyDescent="0.25">
      <c r="K851" s="645"/>
    </row>
    <row r="852" spans="11:11" x14ac:dyDescent="0.25">
      <c r="K852" s="645"/>
    </row>
    <row r="853" spans="11:11" x14ac:dyDescent="0.25">
      <c r="K853" s="645"/>
    </row>
    <row r="854" spans="11:11" x14ac:dyDescent="0.25">
      <c r="K854" s="645"/>
    </row>
    <row r="855" spans="11:11" x14ac:dyDescent="0.25">
      <c r="K855" s="645"/>
    </row>
    <row r="856" spans="11:11" x14ac:dyDescent="0.25">
      <c r="K856" s="645"/>
    </row>
    <row r="857" spans="11:11" x14ac:dyDescent="0.25">
      <c r="K857" s="645"/>
    </row>
    <row r="858" spans="11:11" x14ac:dyDescent="0.25">
      <c r="K858" s="645"/>
    </row>
    <row r="859" spans="11:11" x14ac:dyDescent="0.25">
      <c r="K859" s="645"/>
    </row>
    <row r="860" spans="11:11" x14ac:dyDescent="0.25">
      <c r="K860" s="645"/>
    </row>
    <row r="861" spans="11:11" x14ac:dyDescent="0.25">
      <c r="K861" s="645"/>
    </row>
    <row r="862" spans="11:11" x14ac:dyDescent="0.25">
      <c r="K862" s="645"/>
    </row>
    <row r="863" spans="11:11" x14ac:dyDescent="0.25">
      <c r="K863" s="645"/>
    </row>
    <row r="864" spans="11:11" x14ac:dyDescent="0.25">
      <c r="K864" s="645"/>
    </row>
    <row r="865" spans="11:11" x14ac:dyDescent="0.25">
      <c r="K865" s="645"/>
    </row>
    <row r="866" spans="11:11" x14ac:dyDescent="0.25">
      <c r="K866" s="645"/>
    </row>
    <row r="867" spans="11:11" x14ac:dyDescent="0.25">
      <c r="K867" s="645"/>
    </row>
    <row r="868" spans="11:11" x14ac:dyDescent="0.25">
      <c r="K868" s="645"/>
    </row>
    <row r="869" spans="11:11" x14ac:dyDescent="0.25">
      <c r="K869" s="645"/>
    </row>
    <row r="870" spans="11:11" x14ac:dyDescent="0.25">
      <c r="K870" s="645"/>
    </row>
    <row r="871" spans="11:11" x14ac:dyDescent="0.25">
      <c r="K871" s="645"/>
    </row>
    <row r="872" spans="11:11" x14ac:dyDescent="0.25">
      <c r="K872" s="645"/>
    </row>
    <row r="873" spans="11:11" x14ac:dyDescent="0.25">
      <c r="K873" s="645"/>
    </row>
    <row r="874" spans="11:11" x14ac:dyDescent="0.25">
      <c r="K874" s="645"/>
    </row>
    <row r="875" spans="11:11" x14ac:dyDescent="0.25">
      <c r="K875" s="645"/>
    </row>
    <row r="876" spans="11:11" x14ac:dyDescent="0.25">
      <c r="K876" s="645"/>
    </row>
    <row r="877" spans="11:11" x14ac:dyDescent="0.25">
      <c r="K877" s="645"/>
    </row>
    <row r="878" spans="11:11" x14ac:dyDescent="0.25">
      <c r="K878" s="645"/>
    </row>
    <row r="879" spans="11:11" x14ac:dyDescent="0.25">
      <c r="K879" s="645"/>
    </row>
    <row r="880" spans="11:11" x14ac:dyDescent="0.25">
      <c r="K880" s="645"/>
    </row>
    <row r="881" spans="11:11" x14ac:dyDescent="0.25">
      <c r="K881" s="645"/>
    </row>
    <row r="882" spans="11:11" x14ac:dyDescent="0.25">
      <c r="K882" s="645"/>
    </row>
    <row r="883" spans="11:11" x14ac:dyDescent="0.25">
      <c r="K883" s="645"/>
    </row>
    <row r="884" spans="11:11" x14ac:dyDescent="0.25">
      <c r="K884" s="645"/>
    </row>
    <row r="885" spans="11:11" x14ac:dyDescent="0.25">
      <c r="K885" s="645"/>
    </row>
    <row r="886" spans="11:11" x14ac:dyDescent="0.25">
      <c r="K886" s="645"/>
    </row>
    <row r="887" spans="11:11" x14ac:dyDescent="0.25">
      <c r="K887" s="645"/>
    </row>
    <row r="888" spans="11:11" x14ac:dyDescent="0.25">
      <c r="K888" s="645"/>
    </row>
    <row r="889" spans="11:11" x14ac:dyDescent="0.25">
      <c r="K889" s="645"/>
    </row>
    <row r="890" spans="11:11" x14ac:dyDescent="0.25">
      <c r="K890" s="645"/>
    </row>
    <row r="891" spans="11:11" x14ac:dyDescent="0.25">
      <c r="K891" s="645"/>
    </row>
    <row r="892" spans="11:11" x14ac:dyDescent="0.25">
      <c r="K892" s="645"/>
    </row>
    <row r="893" spans="11:11" x14ac:dyDescent="0.25">
      <c r="K893" s="645"/>
    </row>
    <row r="894" spans="11:11" x14ac:dyDescent="0.25">
      <c r="K894" s="645"/>
    </row>
    <row r="895" spans="11:11" x14ac:dyDescent="0.25">
      <c r="K895" s="645"/>
    </row>
    <row r="896" spans="11:11" x14ac:dyDescent="0.25">
      <c r="K896" s="645"/>
    </row>
    <row r="897" spans="11:11" x14ac:dyDescent="0.25">
      <c r="K897" s="645"/>
    </row>
    <row r="898" spans="11:11" x14ac:dyDescent="0.25">
      <c r="K898" s="645"/>
    </row>
    <row r="899" spans="11:11" x14ac:dyDescent="0.25">
      <c r="K899" s="645"/>
    </row>
    <row r="900" spans="11:11" x14ac:dyDescent="0.25">
      <c r="K900" s="645"/>
    </row>
    <row r="901" spans="11:11" x14ac:dyDescent="0.25">
      <c r="K901" s="645"/>
    </row>
    <row r="902" spans="11:11" x14ac:dyDescent="0.25">
      <c r="K902" s="645"/>
    </row>
    <row r="903" spans="11:11" x14ac:dyDescent="0.25">
      <c r="K903" s="645"/>
    </row>
    <row r="904" spans="11:11" x14ac:dyDescent="0.25">
      <c r="K904" s="645"/>
    </row>
    <row r="905" spans="11:11" x14ac:dyDescent="0.25">
      <c r="K905" s="645"/>
    </row>
    <row r="906" spans="11:11" x14ac:dyDescent="0.25">
      <c r="K906" s="645"/>
    </row>
    <row r="907" spans="11:11" x14ac:dyDescent="0.25">
      <c r="K907" s="645"/>
    </row>
    <row r="908" spans="11:11" x14ac:dyDescent="0.25">
      <c r="K908" s="645"/>
    </row>
    <row r="909" spans="11:11" x14ac:dyDescent="0.25">
      <c r="K909" s="645"/>
    </row>
    <row r="910" spans="11:11" x14ac:dyDescent="0.25">
      <c r="K910" s="645"/>
    </row>
    <row r="911" spans="11:11" x14ac:dyDescent="0.25">
      <c r="K911" s="645"/>
    </row>
    <row r="912" spans="11:11" x14ac:dyDescent="0.25">
      <c r="K912" s="645"/>
    </row>
    <row r="913" spans="11:11" x14ac:dyDescent="0.25">
      <c r="K913" s="645"/>
    </row>
    <row r="914" spans="11:11" x14ac:dyDescent="0.25">
      <c r="K914" s="645"/>
    </row>
    <row r="915" spans="11:11" x14ac:dyDescent="0.25">
      <c r="K915" s="645"/>
    </row>
    <row r="916" spans="11:11" x14ac:dyDescent="0.25">
      <c r="K916" s="645"/>
    </row>
    <row r="917" spans="11:11" x14ac:dyDescent="0.25">
      <c r="K917" s="645"/>
    </row>
    <row r="918" spans="11:11" x14ac:dyDescent="0.25">
      <c r="K918" s="645"/>
    </row>
    <row r="919" spans="11:11" x14ac:dyDescent="0.25">
      <c r="K919" s="645"/>
    </row>
    <row r="920" spans="11:11" x14ac:dyDescent="0.25">
      <c r="K920" s="645"/>
    </row>
    <row r="921" spans="11:11" x14ac:dyDescent="0.25">
      <c r="K921" s="645"/>
    </row>
    <row r="922" spans="11:11" x14ac:dyDescent="0.25">
      <c r="K922" s="645"/>
    </row>
    <row r="923" spans="11:11" x14ac:dyDescent="0.25">
      <c r="K923" s="645"/>
    </row>
    <row r="924" spans="11:11" x14ac:dyDescent="0.25">
      <c r="K924" s="645"/>
    </row>
    <row r="925" spans="11:11" x14ac:dyDescent="0.25">
      <c r="K925" s="645"/>
    </row>
    <row r="926" spans="11:11" x14ac:dyDescent="0.25">
      <c r="K926" s="645"/>
    </row>
    <row r="927" spans="11:11" x14ac:dyDescent="0.25">
      <c r="K927" s="645"/>
    </row>
    <row r="928" spans="11:11" x14ac:dyDescent="0.25">
      <c r="K928" s="645"/>
    </row>
    <row r="929" spans="11:11" x14ac:dyDescent="0.25">
      <c r="K929" s="645"/>
    </row>
    <row r="930" spans="11:11" x14ac:dyDescent="0.25">
      <c r="K930" s="645"/>
    </row>
    <row r="931" spans="11:11" x14ac:dyDescent="0.25">
      <c r="K931" s="645"/>
    </row>
    <row r="932" spans="11:11" x14ac:dyDescent="0.25">
      <c r="K932" s="645"/>
    </row>
    <row r="933" spans="11:11" x14ac:dyDescent="0.25">
      <c r="K933" s="645"/>
    </row>
    <row r="934" spans="11:11" x14ac:dyDescent="0.25">
      <c r="K934" s="645"/>
    </row>
    <row r="935" spans="11:11" x14ac:dyDescent="0.25">
      <c r="K935" s="645"/>
    </row>
    <row r="936" spans="11:11" x14ac:dyDescent="0.25">
      <c r="K936" s="645"/>
    </row>
    <row r="937" spans="11:11" x14ac:dyDescent="0.25">
      <c r="K937" s="645"/>
    </row>
    <row r="938" spans="11:11" x14ac:dyDescent="0.25">
      <c r="K938" s="645"/>
    </row>
    <row r="939" spans="11:11" x14ac:dyDescent="0.25">
      <c r="K939" s="645"/>
    </row>
    <row r="940" spans="11:11" x14ac:dyDescent="0.25">
      <c r="K940" s="645"/>
    </row>
    <row r="941" spans="11:11" x14ac:dyDescent="0.25">
      <c r="K941" s="645"/>
    </row>
    <row r="942" spans="11:11" x14ac:dyDescent="0.25">
      <c r="K942" s="645"/>
    </row>
    <row r="943" spans="11:11" x14ac:dyDescent="0.25">
      <c r="K943" s="645"/>
    </row>
    <row r="944" spans="11:11" x14ac:dyDescent="0.25">
      <c r="K944" s="645"/>
    </row>
    <row r="945" spans="11:11" x14ac:dyDescent="0.25">
      <c r="K945" s="645"/>
    </row>
    <row r="946" spans="11:11" x14ac:dyDescent="0.25">
      <c r="K946" s="645"/>
    </row>
    <row r="947" spans="11:11" x14ac:dyDescent="0.25">
      <c r="K947" s="645"/>
    </row>
    <row r="948" spans="11:11" x14ac:dyDescent="0.25">
      <c r="K948" s="645"/>
    </row>
    <row r="949" spans="11:11" x14ac:dyDescent="0.25">
      <c r="K949" s="645"/>
    </row>
    <row r="950" spans="11:11" x14ac:dyDescent="0.25">
      <c r="K950" s="645"/>
    </row>
    <row r="951" spans="11:11" x14ac:dyDescent="0.25">
      <c r="K951" s="645"/>
    </row>
    <row r="952" spans="11:11" x14ac:dyDescent="0.25">
      <c r="K952" s="645"/>
    </row>
    <row r="953" spans="11:11" x14ac:dyDescent="0.25">
      <c r="K953" s="645"/>
    </row>
    <row r="954" spans="11:11" x14ac:dyDescent="0.25">
      <c r="K954" s="645"/>
    </row>
    <row r="955" spans="11:11" x14ac:dyDescent="0.25">
      <c r="K955" s="645"/>
    </row>
    <row r="956" spans="11:11" x14ac:dyDescent="0.25">
      <c r="K956" s="645"/>
    </row>
    <row r="957" spans="11:11" x14ac:dyDescent="0.25">
      <c r="K957" s="645"/>
    </row>
    <row r="958" spans="11:11" x14ac:dyDescent="0.25">
      <c r="K958" s="645"/>
    </row>
    <row r="959" spans="11:11" x14ac:dyDescent="0.25">
      <c r="K959" s="645"/>
    </row>
    <row r="960" spans="11:11" x14ac:dyDescent="0.25">
      <c r="K960" s="645"/>
    </row>
    <row r="961" spans="11:11" x14ac:dyDescent="0.25">
      <c r="K961" s="645"/>
    </row>
    <row r="962" spans="11:11" x14ac:dyDescent="0.25">
      <c r="K962" s="645"/>
    </row>
    <row r="963" spans="11:11" x14ac:dyDescent="0.25">
      <c r="K963" s="645"/>
    </row>
    <row r="964" spans="11:11" x14ac:dyDescent="0.25">
      <c r="K964" s="645"/>
    </row>
    <row r="965" spans="11:11" x14ac:dyDescent="0.25">
      <c r="K965" s="645"/>
    </row>
    <row r="966" spans="11:11" x14ac:dyDescent="0.25">
      <c r="K966" s="645"/>
    </row>
    <row r="967" spans="11:11" x14ac:dyDescent="0.25">
      <c r="K967" s="645"/>
    </row>
    <row r="968" spans="11:11" x14ac:dyDescent="0.25">
      <c r="K968" s="645"/>
    </row>
    <row r="969" spans="11:11" x14ac:dyDescent="0.25">
      <c r="K969" s="645"/>
    </row>
    <row r="970" spans="11:11" x14ac:dyDescent="0.25">
      <c r="K970" s="645"/>
    </row>
    <row r="971" spans="11:11" x14ac:dyDescent="0.25">
      <c r="K971" s="645"/>
    </row>
    <row r="972" spans="11:11" x14ac:dyDescent="0.25">
      <c r="K972" s="645"/>
    </row>
    <row r="973" spans="11:11" x14ac:dyDescent="0.25">
      <c r="K973" s="645"/>
    </row>
    <row r="974" spans="11:11" x14ac:dyDescent="0.25">
      <c r="K974" s="645"/>
    </row>
    <row r="975" spans="11:11" x14ac:dyDescent="0.25">
      <c r="K975" s="645"/>
    </row>
    <row r="976" spans="11:11" x14ac:dyDescent="0.25">
      <c r="K976" s="645"/>
    </row>
    <row r="977" spans="11:11" x14ac:dyDescent="0.25">
      <c r="K977" s="645"/>
    </row>
    <row r="978" spans="11:11" x14ac:dyDescent="0.25">
      <c r="K978" s="645"/>
    </row>
    <row r="979" spans="11:11" x14ac:dyDescent="0.25">
      <c r="K979" s="645"/>
    </row>
    <row r="980" spans="11:11" x14ac:dyDescent="0.25">
      <c r="K980" s="645"/>
    </row>
    <row r="981" spans="11:11" x14ac:dyDescent="0.25">
      <c r="K981" s="645"/>
    </row>
    <row r="982" spans="11:11" x14ac:dyDescent="0.25">
      <c r="K982" s="645"/>
    </row>
    <row r="983" spans="11:11" x14ac:dyDescent="0.25">
      <c r="K983" s="645"/>
    </row>
    <row r="984" spans="11:11" x14ac:dyDescent="0.25">
      <c r="K984" s="645"/>
    </row>
    <row r="985" spans="11:11" x14ac:dyDescent="0.25">
      <c r="K985" s="645"/>
    </row>
    <row r="986" spans="11:11" x14ac:dyDescent="0.25">
      <c r="K986" s="645"/>
    </row>
    <row r="987" spans="11:11" x14ac:dyDescent="0.25">
      <c r="K987" s="645"/>
    </row>
    <row r="988" spans="11:11" x14ac:dyDescent="0.25">
      <c r="K988" s="645"/>
    </row>
    <row r="989" spans="11:11" x14ac:dyDescent="0.25">
      <c r="K989" s="645"/>
    </row>
    <row r="990" spans="11:11" x14ac:dyDescent="0.25">
      <c r="K990" s="645"/>
    </row>
    <row r="991" spans="11:11" x14ac:dyDescent="0.25">
      <c r="K991" s="645"/>
    </row>
    <row r="992" spans="11:11" x14ac:dyDescent="0.25">
      <c r="K992" s="645"/>
    </row>
    <row r="993" spans="11:11" x14ac:dyDescent="0.25">
      <c r="K993" s="645"/>
    </row>
    <row r="994" spans="11:11" x14ac:dyDescent="0.25">
      <c r="K994" s="645"/>
    </row>
    <row r="995" spans="11:11" x14ac:dyDescent="0.25">
      <c r="K995" s="645"/>
    </row>
    <row r="996" spans="11:11" x14ac:dyDescent="0.25">
      <c r="K996" s="645"/>
    </row>
    <row r="997" spans="11:11" x14ac:dyDescent="0.25">
      <c r="K997" s="645"/>
    </row>
    <row r="998" spans="11:11" x14ac:dyDescent="0.25">
      <c r="K998" s="645"/>
    </row>
    <row r="999" spans="11:11" x14ac:dyDescent="0.25">
      <c r="K999" s="645"/>
    </row>
    <row r="1000" spans="11:11" x14ac:dyDescent="0.25">
      <c r="K1000" s="645"/>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4"/>
  <sheetViews>
    <sheetView showGridLines="0" topLeftCell="C1" workbookViewId="0">
      <selection activeCell="K16" sqref="K16"/>
    </sheetView>
  </sheetViews>
  <sheetFormatPr baseColWidth="10" defaultColWidth="12.625" defaultRowHeight="15" customHeight="1" x14ac:dyDescent="0.2"/>
  <cols>
    <col min="1" max="1" width="44.375" bestFit="1" customWidth="1"/>
    <col min="2" max="2" width="24.125" style="814" customWidth="1"/>
    <col min="3" max="9" width="12.625" style="814"/>
    <col min="10" max="10" width="31.125" style="814" bestFit="1" customWidth="1"/>
    <col min="11" max="11" width="15.125" customWidth="1"/>
  </cols>
  <sheetData>
    <row r="1" spans="1:11" x14ac:dyDescent="0.25">
      <c r="A1" s="96"/>
      <c r="B1" s="250"/>
      <c r="C1" s="250"/>
      <c r="D1" s="250"/>
      <c r="E1" s="250"/>
      <c r="F1" s="250"/>
      <c r="G1" s="604"/>
      <c r="H1" s="604"/>
      <c r="I1" s="604"/>
      <c r="J1" s="250"/>
      <c r="K1" s="603"/>
    </row>
    <row r="2" spans="1:11" x14ac:dyDescent="0.2">
      <c r="A2" s="617" t="s">
        <v>105</v>
      </c>
      <c r="B2" s="251"/>
      <c r="C2" s="251"/>
      <c r="D2" s="251"/>
      <c r="E2" s="251"/>
      <c r="F2" s="251"/>
      <c r="G2" s="882"/>
      <c r="H2" s="882"/>
      <c r="I2" s="882"/>
      <c r="J2" s="251"/>
      <c r="K2" s="646" t="s">
        <v>106</v>
      </c>
    </row>
    <row r="3" spans="1:11" x14ac:dyDescent="0.25">
      <c r="A3" s="619" t="s">
        <v>107</v>
      </c>
      <c r="B3" s="251"/>
      <c r="C3" s="251"/>
      <c r="D3" s="251"/>
      <c r="E3" s="251"/>
      <c r="F3" s="251"/>
      <c r="G3" s="882"/>
      <c r="H3" s="882"/>
      <c r="I3" s="882"/>
      <c r="J3" s="251"/>
      <c r="K3" s="647"/>
    </row>
    <row r="4" spans="1:11" x14ac:dyDescent="0.25">
      <c r="A4" s="719" t="s">
        <v>3242</v>
      </c>
      <c r="B4" s="251"/>
      <c r="C4" s="251"/>
      <c r="D4" s="251"/>
      <c r="E4" s="251"/>
      <c r="F4" s="251"/>
      <c r="G4" s="882"/>
      <c r="H4" s="882"/>
      <c r="I4" s="882"/>
      <c r="J4" s="251"/>
      <c r="K4" s="647"/>
    </row>
    <row r="5" spans="1:11" x14ac:dyDescent="0.25">
      <c r="A5" s="648"/>
      <c r="B5" s="250"/>
      <c r="C5" s="250"/>
      <c r="D5" s="250"/>
      <c r="E5" s="250"/>
      <c r="F5" s="250"/>
      <c r="G5" s="604"/>
      <c r="H5" s="604"/>
      <c r="I5" s="604"/>
      <c r="J5" s="250"/>
      <c r="K5" s="603"/>
    </row>
    <row r="6" spans="1:11" x14ac:dyDescent="0.25">
      <c r="A6" s="648"/>
      <c r="B6" s="250"/>
      <c r="C6" s="250"/>
      <c r="D6" s="250"/>
      <c r="E6" s="250"/>
      <c r="F6" s="250"/>
      <c r="G6" s="604"/>
      <c r="H6" s="604"/>
      <c r="I6" s="604"/>
      <c r="J6" s="250"/>
      <c r="K6" s="603"/>
    </row>
    <row r="7" spans="1:11" x14ac:dyDescent="0.25">
      <c r="A7" s="49" t="s">
        <v>108</v>
      </c>
      <c r="B7" s="731" t="s">
        <v>109</v>
      </c>
      <c r="C7" s="731" t="s">
        <v>110</v>
      </c>
      <c r="D7" s="731"/>
      <c r="E7" s="968" t="s">
        <v>111</v>
      </c>
      <c r="F7" s="1073"/>
      <c r="G7" s="722" t="s">
        <v>112</v>
      </c>
      <c r="H7" s="1062" t="s">
        <v>113</v>
      </c>
      <c r="I7" s="1073"/>
      <c r="J7" s="731" t="s">
        <v>114</v>
      </c>
      <c r="K7" s="468" t="s">
        <v>115</v>
      </c>
    </row>
    <row r="8" spans="1:11" ht="15" customHeight="1" x14ac:dyDescent="0.2">
      <c r="A8" s="1069" t="s">
        <v>116</v>
      </c>
      <c r="B8" s="1069" t="s">
        <v>117</v>
      </c>
      <c r="C8" s="1069" t="s">
        <v>118</v>
      </c>
      <c r="D8" s="1069" t="s">
        <v>2838</v>
      </c>
      <c r="E8" s="1071" t="s">
        <v>120</v>
      </c>
      <c r="F8" s="1072"/>
      <c r="G8" s="1075" t="s">
        <v>121</v>
      </c>
      <c r="H8" s="1074" t="s">
        <v>122</v>
      </c>
      <c r="I8" s="1072"/>
      <c r="J8" s="1069" t="s">
        <v>123</v>
      </c>
      <c r="K8" s="1057" t="s">
        <v>124</v>
      </c>
    </row>
    <row r="9" spans="1:11" ht="15" customHeight="1" x14ac:dyDescent="0.2">
      <c r="A9" s="1042"/>
      <c r="B9" s="1070"/>
      <c r="C9" s="1070"/>
      <c r="D9" s="1070"/>
      <c r="E9" s="649" t="s">
        <v>125</v>
      </c>
      <c r="F9" s="649" t="s">
        <v>126</v>
      </c>
      <c r="G9" s="1070"/>
      <c r="H9" s="650" t="s">
        <v>125</v>
      </c>
      <c r="I9" s="650" t="s">
        <v>126</v>
      </c>
      <c r="J9" s="1070"/>
      <c r="K9" s="1042"/>
    </row>
    <row r="10" spans="1:11" ht="15" customHeight="1" x14ac:dyDescent="0.2">
      <c r="A10" s="633" t="s">
        <v>460</v>
      </c>
      <c r="B10" s="634"/>
      <c r="C10" s="634"/>
      <c r="D10" s="634"/>
      <c r="E10" s="634"/>
      <c r="F10" s="634"/>
      <c r="G10" s="651"/>
      <c r="H10" s="651"/>
      <c r="I10" s="651"/>
      <c r="J10" s="636"/>
      <c r="K10" s="651"/>
    </row>
    <row r="11" spans="1:11" x14ac:dyDescent="0.25">
      <c r="A11" s="57"/>
      <c r="B11" s="445"/>
      <c r="C11" s="445"/>
      <c r="D11" s="445"/>
      <c r="E11" s="445"/>
      <c r="F11" s="445"/>
      <c r="G11" s="588"/>
      <c r="H11" s="588"/>
      <c r="I11" s="588"/>
      <c r="J11" s="445"/>
      <c r="K11" s="61"/>
    </row>
    <row r="12" spans="1:11" ht="15" customHeight="1" x14ac:dyDescent="0.2">
      <c r="A12" s="633" t="s">
        <v>461</v>
      </c>
      <c r="B12" s="634"/>
      <c r="C12" s="634"/>
      <c r="D12" s="634"/>
      <c r="E12" s="634"/>
      <c r="F12" s="634"/>
      <c r="G12" s="651"/>
      <c r="H12" s="651"/>
      <c r="I12" s="651"/>
      <c r="J12" s="636"/>
      <c r="K12" s="651">
        <f>SUM(K13:K25)</f>
        <v>15676306.75</v>
      </c>
    </row>
    <row r="13" spans="1:11" x14ac:dyDescent="0.25">
      <c r="A13" s="57" t="s">
        <v>2839</v>
      </c>
      <c r="B13" s="445" t="s">
        <v>2384</v>
      </c>
      <c r="C13" s="445" t="s">
        <v>171</v>
      </c>
      <c r="D13" s="811">
        <v>8.6956000000000006E-2</v>
      </c>
      <c r="E13" s="445"/>
      <c r="F13" s="445"/>
      <c r="G13" s="588"/>
      <c r="H13" s="588"/>
      <c r="I13" s="588"/>
      <c r="J13" s="317" t="s">
        <v>2840</v>
      </c>
      <c r="K13" s="61">
        <v>5270774.13</v>
      </c>
    </row>
    <row r="14" spans="1:11" x14ac:dyDescent="0.25">
      <c r="A14" s="57" t="s">
        <v>2841</v>
      </c>
      <c r="B14" s="445" t="s">
        <v>2842</v>
      </c>
      <c r="C14" s="445" t="s">
        <v>171</v>
      </c>
      <c r="D14" s="279">
        <v>1.4999999999999999E-2</v>
      </c>
      <c r="E14" s="592">
        <v>0.01</v>
      </c>
      <c r="F14" s="592">
        <v>0.03</v>
      </c>
      <c r="G14" s="588"/>
      <c r="H14" s="588" t="s">
        <v>2843</v>
      </c>
      <c r="I14" s="588"/>
      <c r="J14" s="445" t="s">
        <v>2844</v>
      </c>
      <c r="K14" s="61">
        <v>4377367.12</v>
      </c>
    </row>
    <row r="15" spans="1:11" x14ac:dyDescent="0.25">
      <c r="A15" s="57" t="s">
        <v>2845</v>
      </c>
      <c r="B15" s="445" t="s">
        <v>2846</v>
      </c>
      <c r="C15" s="445" t="s">
        <v>171</v>
      </c>
      <c r="D15" s="305">
        <v>0.11</v>
      </c>
      <c r="E15" s="445"/>
      <c r="F15" s="445"/>
      <c r="G15" s="588"/>
      <c r="H15" s="588"/>
      <c r="I15" s="588"/>
      <c r="J15" s="445" t="s">
        <v>2847</v>
      </c>
      <c r="K15" s="61">
        <v>2210329.81</v>
      </c>
    </row>
    <row r="16" spans="1:11" x14ac:dyDescent="0.25">
      <c r="A16" s="57" t="s">
        <v>2848</v>
      </c>
      <c r="B16" s="445" t="s">
        <v>2849</v>
      </c>
      <c r="C16" s="445" t="s">
        <v>507</v>
      </c>
      <c r="D16" s="317"/>
      <c r="E16" s="445"/>
      <c r="F16" s="445"/>
      <c r="G16" s="588"/>
      <c r="H16" s="588">
        <v>85</v>
      </c>
      <c r="I16" s="588">
        <v>749</v>
      </c>
      <c r="J16" s="445" t="s">
        <v>2850</v>
      </c>
      <c r="K16" s="61">
        <v>1931359.74</v>
      </c>
    </row>
    <row r="17" spans="1:11" x14ac:dyDescent="0.25">
      <c r="A17" s="652" t="s">
        <v>2851</v>
      </c>
      <c r="B17" s="317" t="s">
        <v>2852</v>
      </c>
      <c r="C17" s="317"/>
      <c r="D17" s="305">
        <v>0.1</v>
      </c>
      <c r="E17" s="317"/>
      <c r="F17" s="317"/>
      <c r="G17" s="558"/>
      <c r="H17" s="558"/>
      <c r="I17" s="558"/>
      <c r="J17" s="317" t="s">
        <v>2853</v>
      </c>
      <c r="K17" s="477">
        <v>602515.6</v>
      </c>
    </row>
    <row r="18" spans="1:11" x14ac:dyDescent="0.25">
      <c r="A18" s="652" t="s">
        <v>2854</v>
      </c>
      <c r="B18" s="317" t="s">
        <v>2855</v>
      </c>
      <c r="C18" s="317" t="s">
        <v>612</v>
      </c>
      <c r="D18" s="317"/>
      <c r="E18" s="317"/>
      <c r="F18" s="317"/>
      <c r="G18" s="558"/>
      <c r="H18" s="558" t="s">
        <v>2856</v>
      </c>
      <c r="I18" s="558" t="s">
        <v>2857</v>
      </c>
      <c r="J18" s="317" t="s">
        <v>2858</v>
      </c>
      <c r="K18" s="477">
        <v>502700</v>
      </c>
    </row>
    <row r="19" spans="1:11" x14ac:dyDescent="0.25">
      <c r="A19" s="57" t="s">
        <v>2859</v>
      </c>
      <c r="B19" s="445" t="s">
        <v>2860</v>
      </c>
      <c r="C19" s="445" t="s">
        <v>189</v>
      </c>
      <c r="D19" s="317"/>
      <c r="E19" s="445"/>
      <c r="F19" s="445"/>
      <c r="G19" s="588"/>
      <c r="H19" s="588">
        <f>954/2</f>
        <v>477</v>
      </c>
      <c r="I19" s="588">
        <f>3813/2</f>
        <v>1906.5</v>
      </c>
      <c r="J19" s="445" t="s">
        <v>2861</v>
      </c>
      <c r="K19" s="61">
        <v>221743.16</v>
      </c>
    </row>
    <row r="20" spans="1:11" x14ac:dyDescent="0.25">
      <c r="A20" s="57" t="s">
        <v>2862</v>
      </c>
      <c r="B20" s="445" t="s">
        <v>2863</v>
      </c>
      <c r="C20" s="445" t="s">
        <v>372</v>
      </c>
      <c r="D20" s="317"/>
      <c r="E20" s="445"/>
      <c r="F20" s="445"/>
      <c r="G20" s="588"/>
      <c r="H20" s="588" t="s">
        <v>2864</v>
      </c>
      <c r="I20" s="588" t="s">
        <v>2865</v>
      </c>
      <c r="J20" s="445" t="s">
        <v>2866</v>
      </c>
      <c r="K20" s="61">
        <v>106618</v>
      </c>
    </row>
    <row r="21" spans="1:11" x14ac:dyDescent="0.25">
      <c r="A21" s="57" t="s">
        <v>2867</v>
      </c>
      <c r="B21" s="445" t="s">
        <v>2868</v>
      </c>
      <c r="C21" s="445" t="s">
        <v>682</v>
      </c>
      <c r="D21" s="279">
        <v>6.9999999999999999E-4</v>
      </c>
      <c r="E21" s="445"/>
      <c r="F21" s="445"/>
      <c r="G21" s="588"/>
      <c r="H21" s="588"/>
      <c r="I21" s="588"/>
      <c r="J21" s="445" t="s">
        <v>2869</v>
      </c>
      <c r="K21" s="61">
        <v>207520.28</v>
      </c>
    </row>
    <row r="22" spans="1:11" x14ac:dyDescent="0.25">
      <c r="A22" s="57" t="s">
        <v>2870</v>
      </c>
      <c r="B22" s="445" t="s">
        <v>2855</v>
      </c>
      <c r="C22" s="445" t="s">
        <v>612</v>
      </c>
      <c r="D22" s="317"/>
      <c r="E22" s="445"/>
      <c r="F22" s="445"/>
      <c r="G22" s="588"/>
      <c r="H22" s="588" t="s">
        <v>2149</v>
      </c>
      <c r="I22" s="588" t="s">
        <v>2871</v>
      </c>
      <c r="J22" s="445" t="s">
        <v>2872</v>
      </c>
      <c r="K22" s="61">
        <v>132899.41</v>
      </c>
    </row>
    <row r="23" spans="1:11" x14ac:dyDescent="0.25">
      <c r="A23" s="57" t="s">
        <v>2873</v>
      </c>
      <c r="B23" s="445"/>
      <c r="C23" s="445"/>
      <c r="D23" s="317"/>
      <c r="E23" s="317"/>
      <c r="F23" s="317"/>
      <c r="G23" s="558"/>
      <c r="H23" s="558" t="s">
        <v>2149</v>
      </c>
      <c r="I23" s="558" t="s">
        <v>2874</v>
      </c>
      <c r="J23" s="317" t="s">
        <v>2872</v>
      </c>
      <c r="K23" s="61">
        <v>107075.5</v>
      </c>
    </row>
    <row r="24" spans="1:11" x14ac:dyDescent="0.25">
      <c r="A24" s="57" t="s">
        <v>145</v>
      </c>
      <c r="B24" s="445" t="s">
        <v>2875</v>
      </c>
      <c r="C24" s="445"/>
      <c r="D24" s="445"/>
      <c r="E24" s="445"/>
      <c r="F24" s="445"/>
      <c r="G24" s="588"/>
      <c r="H24" s="588" t="s">
        <v>2876</v>
      </c>
      <c r="I24" s="588" t="s">
        <v>2877</v>
      </c>
      <c r="J24" s="445" t="s">
        <v>2878</v>
      </c>
      <c r="K24" s="61">
        <v>370</v>
      </c>
    </row>
    <row r="25" spans="1:11" x14ac:dyDescent="0.25">
      <c r="A25" s="57" t="s">
        <v>2879</v>
      </c>
      <c r="B25" s="445" t="s">
        <v>2880</v>
      </c>
      <c r="C25" s="445"/>
      <c r="D25" s="305">
        <v>0.05</v>
      </c>
      <c r="E25" s="445"/>
      <c r="F25" s="445"/>
      <c r="G25" s="588"/>
      <c r="H25" s="588" t="s">
        <v>2856</v>
      </c>
      <c r="I25" s="588"/>
      <c r="J25" s="445" t="s">
        <v>2881</v>
      </c>
      <c r="K25" s="61">
        <v>5034</v>
      </c>
    </row>
    <row r="26" spans="1:11" x14ac:dyDescent="0.25">
      <c r="A26" s="57"/>
      <c r="B26" s="445"/>
      <c r="C26" s="445"/>
      <c r="D26" s="317"/>
      <c r="E26" s="445"/>
      <c r="F26" s="445"/>
      <c r="G26" s="588"/>
      <c r="H26" s="588"/>
      <c r="I26" s="588"/>
      <c r="J26" s="445"/>
      <c r="K26" s="61"/>
    </row>
    <row r="27" spans="1:11" ht="15" customHeight="1" x14ac:dyDescent="0.2">
      <c r="A27" s="633" t="s">
        <v>475</v>
      </c>
      <c r="B27" s="634"/>
      <c r="C27" s="634"/>
      <c r="D27" s="634"/>
      <c r="E27" s="634"/>
      <c r="F27" s="634"/>
      <c r="G27" s="651"/>
      <c r="H27" s="651"/>
      <c r="I27" s="651"/>
      <c r="J27" s="636"/>
      <c r="K27" s="651">
        <f>+K28</f>
        <v>1657361.11</v>
      </c>
    </row>
    <row r="28" spans="1:11" x14ac:dyDescent="0.25">
      <c r="A28" s="57" t="s">
        <v>2882</v>
      </c>
      <c r="B28" s="445" t="s">
        <v>2883</v>
      </c>
      <c r="C28" s="445"/>
      <c r="D28" s="445"/>
      <c r="E28" s="445"/>
      <c r="F28" s="445"/>
      <c r="G28" s="588"/>
      <c r="H28" s="588"/>
      <c r="I28" s="588"/>
      <c r="J28" s="445" t="s">
        <v>2884</v>
      </c>
      <c r="K28" s="60">
        <v>1657361.11</v>
      </c>
    </row>
    <row r="29" spans="1:11" x14ac:dyDescent="0.25">
      <c r="A29" s="57"/>
      <c r="B29" s="445"/>
      <c r="C29" s="445"/>
      <c r="D29" s="445"/>
      <c r="E29" s="445"/>
      <c r="F29" s="445"/>
      <c r="G29" s="588"/>
      <c r="H29" s="588"/>
      <c r="I29" s="588"/>
      <c r="J29" s="445"/>
      <c r="K29" s="654"/>
    </row>
    <row r="30" spans="1:11" x14ac:dyDescent="0.2">
      <c r="A30" s="633" t="s">
        <v>476</v>
      </c>
      <c r="B30" s="634"/>
      <c r="C30" s="634"/>
      <c r="D30" s="634"/>
      <c r="E30" s="634"/>
      <c r="F30" s="634"/>
      <c r="G30" s="651"/>
      <c r="H30" s="651"/>
      <c r="I30" s="651"/>
      <c r="J30" s="636"/>
      <c r="K30" s="651">
        <f>SUM(K31:K34)</f>
        <v>44587.46</v>
      </c>
    </row>
    <row r="31" spans="1:11" x14ac:dyDescent="0.25">
      <c r="A31" s="57" t="s">
        <v>2885</v>
      </c>
      <c r="B31" s="445" t="s">
        <v>2886</v>
      </c>
      <c r="C31" s="445"/>
      <c r="D31" s="445"/>
      <c r="E31" s="445"/>
      <c r="F31" s="445"/>
      <c r="G31" s="588" t="s">
        <v>2887</v>
      </c>
      <c r="H31" s="588"/>
      <c r="I31" s="588"/>
      <c r="J31" s="445" t="s">
        <v>2888</v>
      </c>
      <c r="K31" s="61">
        <v>31332.639999999999</v>
      </c>
    </row>
    <row r="32" spans="1:11" x14ac:dyDescent="0.25">
      <c r="A32" s="57" t="s">
        <v>2889</v>
      </c>
      <c r="B32" s="445" t="s">
        <v>2890</v>
      </c>
      <c r="C32" s="445"/>
      <c r="D32" s="445"/>
      <c r="E32" s="445"/>
      <c r="F32" s="445"/>
      <c r="G32" s="588" t="s">
        <v>2843</v>
      </c>
      <c r="H32" s="588"/>
      <c r="I32" s="588"/>
      <c r="J32" s="445" t="s">
        <v>2891</v>
      </c>
      <c r="K32" s="61">
        <v>8448</v>
      </c>
    </row>
    <row r="33" spans="1:11" x14ac:dyDescent="0.25">
      <c r="A33" s="57" t="s">
        <v>2892</v>
      </c>
      <c r="B33" s="445" t="s">
        <v>2893</v>
      </c>
      <c r="C33" s="445" t="s">
        <v>171</v>
      </c>
      <c r="D33" s="445"/>
      <c r="E33" s="445"/>
      <c r="F33" s="445"/>
      <c r="G33" s="588"/>
      <c r="H33" s="588"/>
      <c r="I33" s="588"/>
      <c r="J33" s="317" t="s">
        <v>2894</v>
      </c>
      <c r="K33" s="215">
        <v>4806.82</v>
      </c>
    </row>
    <row r="34" spans="1:11" x14ac:dyDescent="0.25">
      <c r="A34" s="57"/>
      <c r="B34" s="445"/>
      <c r="C34" s="445"/>
      <c r="D34" s="445"/>
      <c r="E34" s="445"/>
      <c r="F34" s="445"/>
      <c r="G34" s="588"/>
      <c r="H34" s="588"/>
      <c r="I34" s="588"/>
      <c r="J34" s="445"/>
      <c r="K34" s="61"/>
    </row>
    <row r="35" spans="1:11" x14ac:dyDescent="0.2">
      <c r="A35" s="633" t="s">
        <v>489</v>
      </c>
      <c r="B35" s="634"/>
      <c r="C35" s="634"/>
      <c r="D35" s="634"/>
      <c r="E35" s="634"/>
      <c r="F35" s="634"/>
      <c r="G35" s="651"/>
      <c r="H35" s="651"/>
      <c r="I35" s="651"/>
      <c r="J35" s="636"/>
      <c r="K35" s="651">
        <f>+K36</f>
        <v>62250</v>
      </c>
    </row>
    <row r="36" spans="1:11" x14ac:dyDescent="0.25">
      <c r="A36" s="57" t="s">
        <v>2895</v>
      </c>
      <c r="B36" s="445" t="s">
        <v>2896</v>
      </c>
      <c r="C36" s="445" t="s">
        <v>171</v>
      </c>
      <c r="D36" s="445"/>
      <c r="E36" s="445"/>
      <c r="F36" s="445"/>
      <c r="G36" s="588"/>
      <c r="H36" s="588"/>
      <c r="I36" s="588"/>
      <c r="J36" s="317" t="s">
        <v>2897</v>
      </c>
      <c r="K36" s="61">
        <v>62250</v>
      </c>
    </row>
    <row r="37" spans="1:11" x14ac:dyDescent="0.25">
      <c r="A37" s="57"/>
      <c r="B37" s="445"/>
      <c r="C37" s="445"/>
      <c r="D37" s="445"/>
      <c r="E37" s="445"/>
      <c r="F37" s="445"/>
      <c r="G37" s="588"/>
      <c r="H37" s="588"/>
      <c r="I37" s="588"/>
      <c r="J37" s="445"/>
      <c r="K37" s="61"/>
    </row>
    <row r="38" spans="1:11" x14ac:dyDescent="0.2">
      <c r="A38" s="633" t="s">
        <v>490</v>
      </c>
      <c r="B38" s="634"/>
      <c r="C38" s="634"/>
      <c r="D38" s="634"/>
      <c r="E38" s="634"/>
      <c r="F38" s="634"/>
      <c r="G38" s="651"/>
      <c r="H38" s="651"/>
      <c r="I38" s="651"/>
      <c r="J38" s="636"/>
      <c r="K38" s="651">
        <f>+K39</f>
        <v>135361.1</v>
      </c>
    </row>
    <row r="39" spans="1:11" x14ac:dyDescent="0.25">
      <c r="A39" s="57" t="s">
        <v>2898</v>
      </c>
      <c r="B39" s="445"/>
      <c r="C39" s="445"/>
      <c r="D39" s="445"/>
      <c r="E39" s="445"/>
      <c r="F39" s="445"/>
      <c r="G39" s="588">
        <v>5</v>
      </c>
      <c r="H39" s="588"/>
      <c r="I39" s="588"/>
      <c r="J39" s="317" t="s">
        <v>2899</v>
      </c>
      <c r="K39" s="61">
        <v>135361.1</v>
      </c>
    </row>
    <row r="40" spans="1:11" x14ac:dyDescent="0.25">
      <c r="A40" s="57"/>
      <c r="B40" s="445"/>
      <c r="C40" s="445"/>
      <c r="D40" s="445"/>
      <c r="E40" s="445"/>
      <c r="F40" s="445"/>
      <c r="G40" s="588"/>
      <c r="H40" s="588"/>
      <c r="I40" s="588"/>
      <c r="J40" s="445"/>
      <c r="K40" s="61"/>
    </row>
    <row r="41" spans="1:11" x14ac:dyDescent="0.2">
      <c r="A41" s="633" t="s">
        <v>495</v>
      </c>
      <c r="B41" s="634"/>
      <c r="C41" s="634"/>
      <c r="D41" s="634"/>
      <c r="E41" s="634"/>
      <c r="F41" s="634"/>
      <c r="G41" s="651"/>
      <c r="H41" s="651"/>
      <c r="I41" s="651"/>
      <c r="J41" s="636"/>
      <c r="K41" s="651">
        <f>SUM(K42:K47)</f>
        <v>593929.36</v>
      </c>
    </row>
    <row r="42" spans="1:11" x14ac:dyDescent="0.25">
      <c r="A42" s="57" t="s">
        <v>2900</v>
      </c>
      <c r="B42" s="445" t="s">
        <v>608</v>
      </c>
      <c r="C42" s="445" t="s">
        <v>171</v>
      </c>
      <c r="D42" s="592">
        <v>0.02</v>
      </c>
      <c r="E42" s="445"/>
      <c r="F42" s="445"/>
      <c r="G42" s="588"/>
      <c r="H42" s="588"/>
      <c r="I42" s="558"/>
      <c r="J42" s="317" t="s">
        <v>2901</v>
      </c>
      <c r="K42" s="60">
        <v>414067.56</v>
      </c>
    </row>
    <row r="43" spans="1:11" x14ac:dyDescent="0.25">
      <c r="A43" s="57" t="s">
        <v>2902</v>
      </c>
      <c r="B43" s="445" t="s">
        <v>608</v>
      </c>
      <c r="C43" s="445" t="s">
        <v>171</v>
      </c>
      <c r="D43" s="592">
        <v>0.02</v>
      </c>
      <c r="E43" s="445"/>
      <c r="F43" s="445"/>
      <c r="G43" s="588"/>
      <c r="H43" s="588"/>
      <c r="I43" s="558"/>
      <c r="J43" s="317" t="str">
        <f>+J42</f>
        <v>CTM 2019 - TIT VII</v>
      </c>
      <c r="K43" s="60">
        <v>162348.79999999999</v>
      </c>
    </row>
    <row r="44" spans="1:11" x14ac:dyDescent="0.25">
      <c r="A44" s="57" t="s">
        <v>2903</v>
      </c>
      <c r="B44" s="445" t="s">
        <v>2904</v>
      </c>
      <c r="C44" s="445" t="s">
        <v>171</v>
      </c>
      <c r="D44" s="445"/>
      <c r="E44" s="445"/>
      <c r="F44" s="445"/>
      <c r="G44" s="588"/>
      <c r="H44" s="588"/>
      <c r="I44" s="588"/>
      <c r="J44" s="317" t="s">
        <v>2905</v>
      </c>
      <c r="K44" s="60">
        <v>17513</v>
      </c>
    </row>
    <row r="45" spans="1:11" x14ac:dyDescent="0.25">
      <c r="A45" s="57" t="s">
        <v>2906</v>
      </c>
      <c r="B45" s="317"/>
      <c r="C45" s="317"/>
      <c r="D45" s="317"/>
      <c r="E45" s="317"/>
      <c r="F45" s="317"/>
      <c r="G45" s="558"/>
      <c r="H45" s="558"/>
      <c r="I45" s="558"/>
      <c r="J45" s="317" t="s">
        <v>2905</v>
      </c>
      <c r="K45" s="60">
        <v>0</v>
      </c>
    </row>
    <row r="46" spans="1:11" x14ac:dyDescent="0.25">
      <c r="A46" s="57" t="s">
        <v>2907</v>
      </c>
      <c r="B46" s="317"/>
      <c r="C46" s="317"/>
      <c r="D46" s="317"/>
      <c r="E46" s="317"/>
      <c r="F46" s="317"/>
      <c r="G46" s="558"/>
      <c r="H46" s="558"/>
      <c r="I46" s="558"/>
      <c r="J46" s="317" t="s">
        <v>2905</v>
      </c>
      <c r="K46" s="60">
        <v>0</v>
      </c>
    </row>
    <row r="47" spans="1:11" x14ac:dyDescent="0.25">
      <c r="A47" s="57" t="s">
        <v>2908</v>
      </c>
      <c r="B47" s="445"/>
      <c r="C47" s="445"/>
      <c r="D47" s="317"/>
      <c r="E47" s="317"/>
      <c r="F47" s="317"/>
      <c r="G47" s="558"/>
      <c r="H47" s="883"/>
      <c r="I47" s="558"/>
      <c r="J47" s="317" t="s">
        <v>2905</v>
      </c>
      <c r="K47" s="60">
        <v>0</v>
      </c>
    </row>
    <row r="48" spans="1:11" x14ac:dyDescent="0.2">
      <c r="A48" s="655"/>
      <c r="B48" s="445"/>
      <c r="C48" s="445"/>
      <c r="D48" s="317"/>
      <c r="E48" s="445"/>
      <c r="F48" s="445"/>
      <c r="G48" s="588"/>
      <c r="H48" s="588"/>
      <c r="I48" s="588"/>
      <c r="J48" s="445"/>
      <c r="K48" s="654"/>
    </row>
    <row r="49" spans="1:11" x14ac:dyDescent="0.2">
      <c r="A49" s="633" t="s">
        <v>496</v>
      </c>
      <c r="B49" s="634"/>
      <c r="C49" s="634"/>
      <c r="D49" s="634"/>
      <c r="E49" s="634"/>
      <c r="F49" s="634"/>
      <c r="G49" s="651"/>
      <c r="H49" s="651"/>
      <c r="I49" s="651"/>
      <c r="J49" s="636"/>
      <c r="K49" s="651">
        <f>SUM(K50:K54)</f>
        <v>1669472.4</v>
      </c>
    </row>
    <row r="50" spans="1:11" x14ac:dyDescent="0.25">
      <c r="A50" s="57" t="s">
        <v>2909</v>
      </c>
      <c r="B50" s="445"/>
      <c r="C50" s="445"/>
      <c r="D50" s="445"/>
      <c r="E50" s="445"/>
      <c r="F50" s="445"/>
      <c r="G50" s="588"/>
      <c r="H50" s="588"/>
      <c r="I50" s="588"/>
      <c r="J50" s="445"/>
      <c r="K50" s="60">
        <v>0</v>
      </c>
    </row>
    <row r="51" spans="1:11" x14ac:dyDescent="0.25">
      <c r="A51" s="57" t="s">
        <v>2910</v>
      </c>
      <c r="B51" s="445" t="s">
        <v>2911</v>
      </c>
      <c r="C51" s="445"/>
      <c r="D51" s="445"/>
      <c r="E51" s="445"/>
      <c r="F51" s="445"/>
      <c r="G51" s="588"/>
      <c r="H51" s="588"/>
      <c r="I51" s="588"/>
      <c r="J51" s="445"/>
      <c r="K51" s="60">
        <v>97397.26</v>
      </c>
    </row>
    <row r="52" spans="1:11" x14ac:dyDescent="0.25">
      <c r="A52" s="57" t="s">
        <v>2912</v>
      </c>
      <c r="B52" s="445"/>
      <c r="C52" s="445"/>
      <c r="D52" s="445"/>
      <c r="E52" s="445"/>
      <c r="F52" s="445"/>
      <c r="G52" s="588"/>
      <c r="H52" s="588"/>
      <c r="I52" s="588"/>
      <c r="J52" s="445"/>
      <c r="K52" s="60">
        <v>33810</v>
      </c>
    </row>
    <row r="53" spans="1:11" x14ac:dyDescent="0.25">
      <c r="A53" s="57" t="s">
        <v>2913</v>
      </c>
      <c r="B53" s="445"/>
      <c r="C53" s="445"/>
      <c r="D53" s="445"/>
      <c r="E53" s="445"/>
      <c r="F53" s="445"/>
      <c r="G53" s="588"/>
      <c r="H53" s="588"/>
      <c r="I53" s="588"/>
      <c r="J53" s="445"/>
      <c r="K53" s="60">
        <v>267430.90000000002</v>
      </c>
    </row>
    <row r="54" spans="1:11" x14ac:dyDescent="0.25">
      <c r="A54" s="57" t="s">
        <v>2914</v>
      </c>
      <c r="B54" s="445"/>
      <c r="C54" s="445"/>
      <c r="D54" s="445"/>
      <c r="E54" s="445"/>
      <c r="F54" s="445"/>
      <c r="G54" s="588"/>
      <c r="H54" s="588"/>
      <c r="I54" s="588"/>
      <c r="J54" s="445"/>
      <c r="K54" s="61">
        <v>1270834.24</v>
      </c>
    </row>
    <row r="55" spans="1:11" x14ac:dyDescent="0.25">
      <c r="A55" s="57"/>
      <c r="B55" s="445"/>
      <c r="C55" s="445"/>
      <c r="D55" s="445"/>
      <c r="E55" s="445"/>
      <c r="F55" s="445"/>
      <c r="G55" s="588"/>
      <c r="H55" s="588"/>
      <c r="I55" s="588"/>
      <c r="J55" s="445"/>
      <c r="K55" s="61"/>
    </row>
    <row r="56" spans="1:11" x14ac:dyDescent="0.25">
      <c r="A56" s="524" t="s">
        <v>2836</v>
      </c>
      <c r="B56" s="756"/>
      <c r="C56" s="756"/>
      <c r="D56" s="756"/>
      <c r="E56" s="756"/>
      <c r="F56" s="756"/>
      <c r="G56" s="597"/>
      <c r="H56" s="597"/>
      <c r="I56" s="597"/>
      <c r="J56" s="756"/>
      <c r="K56" s="321">
        <f>+K10+K12+K27+K30+K35+K38+K41+K49</f>
        <v>19839268.18</v>
      </c>
    </row>
    <row r="57" spans="1:11" x14ac:dyDescent="0.25">
      <c r="A57" s="656"/>
      <c r="B57" s="250"/>
      <c r="C57" s="250"/>
      <c r="D57" s="250"/>
      <c r="E57" s="250"/>
      <c r="F57" s="250"/>
      <c r="G57" s="604"/>
      <c r="H57" s="604"/>
      <c r="I57" s="604"/>
      <c r="J57" s="250"/>
      <c r="K57" s="81"/>
    </row>
    <row r="58" spans="1:11" x14ac:dyDescent="0.25">
      <c r="A58" s="656"/>
      <c r="B58" s="250"/>
      <c r="C58" s="250"/>
      <c r="D58" s="250"/>
      <c r="E58" s="250"/>
      <c r="F58" s="250"/>
      <c r="G58" s="604"/>
      <c r="H58" s="604"/>
      <c r="I58" s="604"/>
      <c r="J58" s="250"/>
      <c r="K58" s="81"/>
    </row>
    <row r="59" spans="1:11" x14ac:dyDescent="0.25">
      <c r="A59" s="656"/>
      <c r="B59" s="250"/>
      <c r="C59" s="250"/>
      <c r="D59" s="250"/>
      <c r="E59" s="250"/>
      <c r="F59" s="250"/>
      <c r="G59" s="604"/>
      <c r="H59" s="604"/>
      <c r="I59" s="604"/>
      <c r="J59" s="250"/>
      <c r="K59" s="81"/>
    </row>
    <row r="60" spans="1:11" x14ac:dyDescent="0.25">
      <c r="A60" s="656"/>
      <c r="B60" s="250"/>
      <c r="C60" s="250"/>
      <c r="D60" s="250"/>
      <c r="E60" s="250"/>
      <c r="F60" s="250"/>
      <c r="G60" s="604"/>
      <c r="H60" s="604"/>
      <c r="I60" s="604"/>
      <c r="J60" s="250"/>
      <c r="K60" s="81"/>
    </row>
    <row r="61" spans="1:11" x14ac:dyDescent="0.25">
      <c r="A61" s="656"/>
      <c r="B61" s="250"/>
      <c r="C61" s="250"/>
      <c r="D61" s="250"/>
      <c r="E61" s="250"/>
      <c r="F61" s="250"/>
      <c r="G61" s="604"/>
      <c r="H61" s="604"/>
      <c r="I61" s="604"/>
      <c r="J61" s="250"/>
      <c r="K61" s="81"/>
    </row>
    <row r="62" spans="1:11" x14ac:dyDescent="0.25">
      <c r="A62" s="656"/>
      <c r="B62" s="250"/>
      <c r="C62" s="250"/>
      <c r="D62" s="250"/>
      <c r="E62" s="250"/>
      <c r="F62" s="250"/>
      <c r="G62" s="604"/>
      <c r="H62" s="604"/>
      <c r="I62" s="604"/>
      <c r="J62" s="250"/>
      <c r="K62" s="81"/>
    </row>
    <row r="63" spans="1:11" x14ac:dyDescent="0.25">
      <c r="A63" s="656"/>
      <c r="B63" s="250"/>
      <c r="C63" s="250"/>
      <c r="D63" s="250"/>
      <c r="E63" s="250"/>
      <c r="F63" s="250"/>
      <c r="G63" s="604"/>
      <c r="H63" s="604"/>
      <c r="I63" s="604"/>
      <c r="J63" s="250"/>
      <c r="K63" s="81"/>
    </row>
    <row r="64" spans="1:11" x14ac:dyDescent="0.25">
      <c r="A64" s="656"/>
      <c r="B64" s="250"/>
      <c r="C64" s="250"/>
      <c r="D64" s="250"/>
      <c r="E64" s="250"/>
      <c r="F64" s="250"/>
      <c r="G64" s="604"/>
      <c r="H64" s="604"/>
      <c r="I64" s="604"/>
      <c r="J64" s="250"/>
      <c r="K64" s="81"/>
    </row>
    <row r="65" spans="1:11" x14ac:dyDescent="0.25">
      <c r="A65" s="656"/>
      <c r="B65" s="250"/>
      <c r="C65" s="250"/>
      <c r="D65" s="250"/>
      <c r="E65" s="250"/>
      <c r="F65" s="250"/>
      <c r="G65" s="604"/>
      <c r="H65" s="604"/>
      <c r="I65" s="604"/>
      <c r="J65" s="250"/>
      <c r="K65" s="81"/>
    </row>
    <row r="66" spans="1:11" x14ac:dyDescent="0.25">
      <c r="A66" s="656"/>
      <c r="B66" s="250"/>
      <c r="C66" s="250"/>
      <c r="D66" s="250"/>
      <c r="E66" s="250"/>
      <c r="F66" s="250"/>
      <c r="G66" s="604"/>
      <c r="H66" s="604"/>
      <c r="I66" s="604"/>
      <c r="J66" s="250"/>
      <c r="K66" s="81"/>
    </row>
    <row r="67" spans="1:11" x14ac:dyDescent="0.25">
      <c r="A67" s="656"/>
      <c r="B67" s="250"/>
      <c r="C67" s="250"/>
      <c r="D67" s="250"/>
      <c r="E67" s="250"/>
      <c r="F67" s="250"/>
      <c r="G67" s="604"/>
      <c r="H67" s="604"/>
      <c r="I67" s="604"/>
      <c r="J67" s="250"/>
      <c r="K67" s="81"/>
    </row>
    <row r="68" spans="1:11" x14ac:dyDescent="0.25">
      <c r="A68" s="656"/>
      <c r="B68" s="250"/>
      <c r="C68" s="250"/>
      <c r="D68" s="250"/>
      <c r="E68" s="250"/>
      <c r="F68" s="250"/>
      <c r="G68" s="604"/>
      <c r="H68" s="604"/>
      <c r="I68" s="604"/>
      <c r="J68" s="250"/>
      <c r="K68" s="81"/>
    </row>
    <row r="69" spans="1:11" x14ac:dyDescent="0.25">
      <c r="A69" s="656"/>
      <c r="B69" s="250"/>
      <c r="C69" s="250"/>
      <c r="D69" s="250"/>
      <c r="E69" s="250"/>
      <c r="F69" s="250"/>
      <c r="G69" s="604"/>
      <c r="H69" s="604"/>
      <c r="I69" s="604"/>
      <c r="J69" s="250"/>
      <c r="K69" s="81"/>
    </row>
    <row r="70" spans="1:11" x14ac:dyDescent="0.25">
      <c r="A70" s="656"/>
      <c r="B70" s="250"/>
      <c r="C70" s="250"/>
      <c r="D70" s="250"/>
      <c r="E70" s="250"/>
      <c r="F70" s="250"/>
      <c r="G70" s="604"/>
      <c r="H70" s="604"/>
      <c r="I70" s="604"/>
      <c r="J70" s="250"/>
      <c r="K70" s="81"/>
    </row>
    <row r="71" spans="1:11" x14ac:dyDescent="0.25">
      <c r="A71" s="656"/>
      <c r="B71" s="250"/>
      <c r="C71" s="250"/>
      <c r="D71" s="250"/>
      <c r="E71" s="250"/>
      <c r="F71" s="250"/>
      <c r="G71" s="604"/>
      <c r="H71" s="604"/>
      <c r="I71" s="604"/>
      <c r="J71" s="250"/>
      <c r="K71" s="81"/>
    </row>
    <row r="72" spans="1:11" x14ac:dyDescent="0.25">
      <c r="A72" s="656"/>
      <c r="B72" s="250"/>
      <c r="C72" s="250"/>
      <c r="D72" s="250"/>
      <c r="E72" s="250"/>
      <c r="F72" s="250"/>
      <c r="G72" s="604"/>
      <c r="H72" s="604"/>
      <c r="I72" s="604"/>
      <c r="J72" s="250"/>
      <c r="K72" s="81"/>
    </row>
    <row r="73" spans="1:11" x14ac:dyDescent="0.25">
      <c r="A73" s="656"/>
      <c r="B73" s="250"/>
      <c r="C73" s="250"/>
      <c r="D73" s="250"/>
      <c r="E73" s="250"/>
      <c r="F73" s="250"/>
      <c r="G73" s="604"/>
      <c r="H73" s="604"/>
      <c r="I73" s="604"/>
      <c r="J73" s="250"/>
      <c r="K73" s="81"/>
    </row>
    <row r="74" spans="1:11" x14ac:dyDescent="0.25">
      <c r="A74" s="656"/>
      <c r="B74" s="250"/>
      <c r="C74" s="250"/>
      <c r="D74" s="250"/>
      <c r="E74" s="250"/>
      <c r="F74" s="250"/>
      <c r="G74" s="604"/>
      <c r="H74" s="604"/>
      <c r="I74" s="604"/>
      <c r="J74" s="250"/>
      <c r="K74" s="81"/>
    </row>
    <row r="75" spans="1:11" x14ac:dyDescent="0.25">
      <c r="A75" s="656"/>
      <c r="B75" s="250"/>
      <c r="C75" s="250"/>
      <c r="D75" s="250"/>
      <c r="E75" s="250"/>
      <c r="F75" s="250"/>
      <c r="G75" s="604"/>
      <c r="H75" s="604"/>
      <c r="I75" s="604"/>
      <c r="J75" s="250"/>
      <c r="K75" s="81"/>
    </row>
    <row r="76" spans="1:11" x14ac:dyDescent="0.25">
      <c r="A76" s="656"/>
      <c r="B76" s="250"/>
      <c r="C76" s="250"/>
      <c r="D76" s="250"/>
      <c r="E76" s="250"/>
      <c r="F76" s="250"/>
      <c r="G76" s="604"/>
      <c r="H76" s="604"/>
      <c r="I76" s="604"/>
      <c r="J76" s="250"/>
      <c r="K76" s="81"/>
    </row>
    <row r="77" spans="1:11" x14ac:dyDescent="0.25">
      <c r="A77" s="656"/>
      <c r="B77" s="250"/>
      <c r="C77" s="250"/>
      <c r="D77" s="250"/>
      <c r="E77" s="250"/>
      <c r="F77" s="250"/>
      <c r="G77" s="604"/>
      <c r="H77" s="604"/>
      <c r="I77" s="604"/>
      <c r="J77" s="250"/>
      <c r="K77" s="81"/>
    </row>
    <row r="78" spans="1:11" x14ac:dyDescent="0.25">
      <c r="A78" s="656"/>
      <c r="B78" s="250"/>
      <c r="C78" s="250"/>
      <c r="D78" s="250"/>
      <c r="E78" s="250"/>
      <c r="F78" s="250"/>
      <c r="G78" s="604"/>
      <c r="H78" s="604"/>
      <c r="I78" s="604"/>
      <c r="J78" s="250"/>
      <c r="K78" s="81"/>
    </row>
    <row r="79" spans="1:11" x14ac:dyDescent="0.25">
      <c r="A79" s="656"/>
      <c r="B79" s="250"/>
      <c r="C79" s="250"/>
      <c r="D79" s="250"/>
      <c r="E79" s="250"/>
      <c r="F79" s="250"/>
      <c r="G79" s="604"/>
      <c r="H79" s="604"/>
      <c r="I79" s="604"/>
      <c r="J79" s="250"/>
      <c r="K79" s="81"/>
    </row>
    <row r="80" spans="1:11" x14ac:dyDescent="0.25">
      <c r="A80" s="656"/>
      <c r="B80" s="250"/>
      <c r="C80" s="250"/>
      <c r="D80" s="250"/>
      <c r="E80" s="250"/>
      <c r="F80" s="250"/>
      <c r="G80" s="604"/>
      <c r="H80" s="604"/>
      <c r="I80" s="604"/>
      <c r="J80" s="250"/>
      <c r="K80" s="81"/>
    </row>
    <row r="81" spans="1:11" x14ac:dyDescent="0.25">
      <c r="A81" s="656"/>
      <c r="B81" s="250"/>
      <c r="C81" s="250"/>
      <c r="D81" s="250"/>
      <c r="E81" s="250"/>
      <c r="F81" s="250"/>
      <c r="G81" s="604"/>
      <c r="H81" s="604"/>
      <c r="I81" s="604"/>
      <c r="J81" s="250"/>
      <c r="K81" s="81"/>
    </row>
    <row r="82" spans="1:11" x14ac:dyDescent="0.25">
      <c r="A82" s="656"/>
      <c r="B82" s="250"/>
      <c r="C82" s="250"/>
      <c r="D82" s="250"/>
      <c r="E82" s="250"/>
      <c r="F82" s="250"/>
      <c r="G82" s="604"/>
      <c r="H82" s="604"/>
      <c r="I82" s="604"/>
      <c r="J82" s="250"/>
      <c r="K82" s="81"/>
    </row>
    <row r="83" spans="1:11" x14ac:dyDescent="0.25">
      <c r="A83" s="656"/>
      <c r="B83" s="250"/>
      <c r="C83" s="250"/>
      <c r="D83" s="250"/>
      <c r="E83" s="250"/>
      <c r="F83" s="250"/>
      <c r="G83" s="604"/>
      <c r="H83" s="604"/>
      <c r="I83" s="604"/>
      <c r="J83" s="250"/>
      <c r="K83" s="81"/>
    </row>
    <row r="84" spans="1:11" x14ac:dyDescent="0.25">
      <c r="A84" s="656"/>
      <c r="B84" s="250"/>
      <c r="C84" s="250"/>
      <c r="D84" s="250"/>
      <c r="E84" s="250"/>
      <c r="F84" s="250"/>
      <c r="G84" s="604"/>
      <c r="H84" s="604"/>
      <c r="I84" s="604"/>
      <c r="J84" s="250"/>
      <c r="K84" s="81"/>
    </row>
    <row r="85" spans="1:11" x14ac:dyDescent="0.25">
      <c r="A85" s="656"/>
      <c r="B85" s="250"/>
      <c r="C85" s="250"/>
      <c r="D85" s="250"/>
      <c r="E85" s="250"/>
      <c r="F85" s="250"/>
      <c r="G85" s="604"/>
      <c r="H85" s="604"/>
      <c r="I85" s="604"/>
      <c r="J85" s="250"/>
      <c r="K85" s="81"/>
    </row>
    <row r="86" spans="1:11" x14ac:dyDescent="0.25">
      <c r="A86" s="656"/>
      <c r="B86" s="250"/>
      <c r="C86" s="250"/>
      <c r="D86" s="250"/>
      <c r="E86" s="250"/>
      <c r="F86" s="250"/>
      <c r="G86" s="604"/>
      <c r="H86" s="604"/>
      <c r="I86" s="604"/>
      <c r="J86" s="250"/>
      <c r="K86" s="81"/>
    </row>
    <row r="87" spans="1:11" x14ac:dyDescent="0.25">
      <c r="A87" s="656"/>
      <c r="B87" s="250"/>
      <c r="C87" s="250"/>
      <c r="D87" s="250"/>
      <c r="E87" s="250"/>
      <c r="F87" s="250"/>
      <c r="G87" s="604"/>
      <c r="H87" s="604"/>
      <c r="I87" s="604"/>
      <c r="J87" s="250"/>
      <c r="K87" s="81"/>
    </row>
    <row r="88" spans="1:11" x14ac:dyDescent="0.25">
      <c r="A88" s="656"/>
      <c r="B88" s="250"/>
      <c r="C88" s="250"/>
      <c r="D88" s="250"/>
      <c r="E88" s="250"/>
      <c r="F88" s="250"/>
      <c r="G88" s="604"/>
      <c r="H88" s="604"/>
      <c r="I88" s="604"/>
      <c r="J88" s="250"/>
      <c r="K88" s="81"/>
    </row>
    <row r="89" spans="1:11" x14ac:dyDescent="0.25">
      <c r="A89" s="656"/>
      <c r="B89" s="250"/>
      <c r="C89" s="250"/>
      <c r="D89" s="250"/>
      <c r="E89" s="250"/>
      <c r="F89" s="250"/>
      <c r="G89" s="604"/>
      <c r="H89" s="604"/>
      <c r="I89" s="604"/>
      <c r="J89" s="250"/>
      <c r="K89" s="81"/>
    </row>
    <row r="90" spans="1:11" x14ac:dyDescent="0.25">
      <c r="A90" s="656"/>
      <c r="B90" s="250"/>
      <c r="C90" s="250"/>
      <c r="D90" s="250"/>
      <c r="E90" s="250"/>
      <c r="F90" s="250"/>
      <c r="G90" s="604"/>
      <c r="H90" s="604"/>
      <c r="I90" s="604"/>
      <c r="J90" s="250"/>
      <c r="K90" s="81"/>
    </row>
    <row r="91" spans="1:11" x14ac:dyDescent="0.25">
      <c r="A91" s="656"/>
      <c r="B91" s="250"/>
      <c r="C91" s="250"/>
      <c r="D91" s="250"/>
      <c r="E91" s="250"/>
      <c r="F91" s="250"/>
      <c r="G91" s="604"/>
      <c r="H91" s="604"/>
      <c r="I91" s="604"/>
      <c r="J91" s="250"/>
      <c r="K91" s="81"/>
    </row>
    <row r="92" spans="1:11" x14ac:dyDescent="0.25">
      <c r="A92" s="656"/>
      <c r="B92" s="250"/>
      <c r="C92" s="250"/>
      <c r="D92" s="250"/>
      <c r="E92" s="250"/>
      <c r="F92" s="250"/>
      <c r="G92" s="604"/>
      <c r="H92" s="604"/>
      <c r="I92" s="604"/>
      <c r="J92" s="250"/>
      <c r="K92" s="81"/>
    </row>
    <row r="93" spans="1:11" x14ac:dyDescent="0.25">
      <c r="A93" s="656"/>
      <c r="B93" s="250"/>
      <c r="C93" s="250"/>
      <c r="D93" s="250"/>
      <c r="E93" s="250"/>
      <c r="F93" s="250"/>
      <c r="G93" s="604"/>
      <c r="H93" s="604"/>
      <c r="I93" s="604"/>
      <c r="J93" s="250"/>
      <c r="K93" s="81"/>
    </row>
    <row r="94" spans="1:11" x14ac:dyDescent="0.25">
      <c r="A94" s="656"/>
      <c r="B94" s="250"/>
      <c r="C94" s="250"/>
      <c r="D94" s="250"/>
      <c r="E94" s="250"/>
      <c r="F94" s="250"/>
      <c r="G94" s="604"/>
      <c r="H94" s="604"/>
      <c r="I94" s="604"/>
      <c r="J94" s="250"/>
      <c r="K94" s="81"/>
    </row>
    <row r="95" spans="1:11" x14ac:dyDescent="0.25">
      <c r="A95" s="656"/>
      <c r="B95" s="250"/>
      <c r="C95" s="250"/>
      <c r="D95" s="250"/>
      <c r="E95" s="250"/>
      <c r="F95" s="250"/>
      <c r="G95" s="604"/>
      <c r="H95" s="604"/>
      <c r="I95" s="604"/>
      <c r="J95" s="250"/>
      <c r="K95" s="81"/>
    </row>
    <row r="96" spans="1:11" x14ac:dyDescent="0.25">
      <c r="A96" s="656"/>
      <c r="B96" s="250"/>
      <c r="C96" s="250"/>
      <c r="D96" s="250"/>
      <c r="E96" s="250"/>
      <c r="F96" s="250"/>
      <c r="G96" s="604"/>
      <c r="H96" s="604"/>
      <c r="I96" s="604"/>
      <c r="J96" s="250"/>
      <c r="K96" s="81"/>
    </row>
    <row r="97" spans="1:11" x14ac:dyDescent="0.25">
      <c r="A97" s="656"/>
      <c r="B97" s="250"/>
      <c r="C97" s="250"/>
      <c r="D97" s="250"/>
      <c r="E97" s="250"/>
      <c r="F97" s="250"/>
      <c r="G97" s="604"/>
      <c r="H97" s="604"/>
      <c r="I97" s="604"/>
      <c r="J97" s="250"/>
      <c r="K97" s="81"/>
    </row>
    <row r="98" spans="1:11" x14ac:dyDescent="0.25">
      <c r="A98" s="656"/>
      <c r="B98" s="250"/>
      <c r="C98" s="250"/>
      <c r="D98" s="250"/>
      <c r="E98" s="250"/>
      <c r="F98" s="250"/>
      <c r="G98" s="604"/>
      <c r="H98" s="604"/>
      <c r="I98" s="604"/>
      <c r="J98" s="250"/>
      <c r="K98" s="81"/>
    </row>
    <row r="99" spans="1:11" x14ac:dyDescent="0.25">
      <c r="A99" s="656"/>
      <c r="B99" s="250"/>
      <c r="C99" s="250"/>
      <c r="D99" s="250"/>
      <c r="E99" s="250"/>
      <c r="F99" s="250"/>
      <c r="G99" s="604"/>
      <c r="H99" s="604"/>
      <c r="I99" s="604"/>
      <c r="J99" s="250"/>
      <c r="K99" s="81"/>
    </row>
    <row r="100" spans="1:11" x14ac:dyDescent="0.25">
      <c r="A100" s="656"/>
      <c r="B100" s="250"/>
      <c r="C100" s="250"/>
      <c r="D100" s="250"/>
      <c r="E100" s="250"/>
      <c r="F100" s="250"/>
      <c r="G100" s="604"/>
      <c r="H100" s="604"/>
      <c r="I100" s="604"/>
      <c r="J100" s="250"/>
      <c r="K100" s="81"/>
    </row>
    <row r="101" spans="1:11" x14ac:dyDescent="0.25">
      <c r="A101" s="656"/>
      <c r="B101" s="250"/>
      <c r="C101" s="250"/>
      <c r="D101" s="250"/>
      <c r="E101" s="250"/>
      <c r="F101" s="250"/>
      <c r="G101" s="604"/>
      <c r="H101" s="604"/>
      <c r="I101" s="604"/>
      <c r="J101" s="250"/>
      <c r="K101" s="81"/>
    </row>
    <row r="102" spans="1:11" x14ac:dyDescent="0.25">
      <c r="A102" s="656"/>
      <c r="B102" s="250"/>
      <c r="C102" s="250"/>
      <c r="D102" s="250"/>
      <c r="E102" s="250"/>
      <c r="F102" s="250"/>
      <c r="G102" s="604"/>
      <c r="H102" s="604"/>
      <c r="I102" s="604"/>
      <c r="J102" s="250"/>
      <c r="K102" s="81"/>
    </row>
    <row r="103" spans="1:11" x14ac:dyDescent="0.25">
      <c r="A103" s="656"/>
      <c r="B103" s="250"/>
      <c r="C103" s="250"/>
      <c r="D103" s="250"/>
      <c r="E103" s="250"/>
      <c r="F103" s="250"/>
      <c r="G103" s="604"/>
      <c r="H103" s="604"/>
      <c r="I103" s="604"/>
      <c r="J103" s="250"/>
      <c r="K103" s="81"/>
    </row>
    <row r="104" spans="1:11" x14ac:dyDescent="0.25">
      <c r="A104" s="656"/>
      <c r="B104" s="250"/>
      <c r="C104" s="250"/>
      <c r="D104" s="250"/>
      <c r="E104" s="250"/>
      <c r="F104" s="250"/>
      <c r="G104" s="604"/>
      <c r="H104" s="604"/>
      <c r="I104" s="604"/>
      <c r="J104" s="250"/>
      <c r="K104" s="81"/>
    </row>
    <row r="105" spans="1:11" x14ac:dyDescent="0.25">
      <c r="A105" s="656"/>
      <c r="B105" s="250"/>
      <c r="C105" s="250"/>
      <c r="D105" s="250"/>
      <c r="E105" s="250"/>
      <c r="F105" s="250"/>
      <c r="G105" s="604"/>
      <c r="H105" s="604"/>
      <c r="I105" s="604"/>
      <c r="J105" s="250"/>
      <c r="K105" s="81"/>
    </row>
    <row r="106" spans="1:11" x14ac:dyDescent="0.25">
      <c r="A106" s="656"/>
      <c r="B106" s="250"/>
      <c r="C106" s="250"/>
      <c r="D106" s="250"/>
      <c r="E106" s="250"/>
      <c r="F106" s="250"/>
      <c r="G106" s="604"/>
      <c r="H106" s="604"/>
      <c r="I106" s="604"/>
      <c r="J106" s="250"/>
      <c r="K106" s="81"/>
    </row>
    <row r="107" spans="1:11" x14ac:dyDescent="0.25">
      <c r="A107" s="656"/>
      <c r="B107" s="250"/>
      <c r="C107" s="250"/>
      <c r="D107" s="250"/>
      <c r="E107" s="250"/>
      <c r="F107" s="250"/>
      <c r="G107" s="604"/>
      <c r="H107" s="604"/>
      <c r="I107" s="604"/>
      <c r="J107" s="250"/>
      <c r="K107" s="81"/>
    </row>
    <row r="108" spans="1:11" x14ac:dyDescent="0.25">
      <c r="A108" s="656"/>
      <c r="B108" s="250"/>
      <c r="C108" s="250"/>
      <c r="D108" s="250"/>
      <c r="E108" s="250"/>
      <c r="F108" s="250"/>
      <c r="G108" s="604"/>
      <c r="H108" s="604"/>
      <c r="I108" s="604"/>
      <c r="J108" s="250"/>
      <c r="K108" s="81"/>
    </row>
    <row r="109" spans="1:11" x14ac:dyDescent="0.25">
      <c r="A109" s="656"/>
      <c r="B109" s="250"/>
      <c r="C109" s="250"/>
      <c r="D109" s="250"/>
      <c r="E109" s="250"/>
      <c r="F109" s="250"/>
      <c r="G109" s="604"/>
      <c r="H109" s="604"/>
      <c r="I109" s="604"/>
      <c r="J109" s="250"/>
      <c r="K109" s="81"/>
    </row>
    <row r="110" spans="1:11" x14ac:dyDescent="0.25">
      <c r="A110" s="656"/>
      <c r="B110" s="250"/>
      <c r="C110" s="250"/>
      <c r="D110" s="250"/>
      <c r="E110" s="250"/>
      <c r="F110" s="250"/>
      <c r="G110" s="604"/>
      <c r="H110" s="604"/>
      <c r="I110" s="604"/>
      <c r="J110" s="250"/>
      <c r="K110" s="81"/>
    </row>
    <row r="111" spans="1:11" x14ac:dyDescent="0.25">
      <c r="A111" s="656"/>
      <c r="B111" s="250"/>
      <c r="C111" s="250"/>
      <c r="D111" s="250"/>
      <c r="E111" s="250"/>
      <c r="F111" s="250"/>
      <c r="G111" s="604"/>
      <c r="H111" s="604"/>
      <c r="I111" s="604"/>
      <c r="J111" s="250"/>
      <c r="K111" s="81"/>
    </row>
    <row r="112" spans="1:11" x14ac:dyDescent="0.25">
      <c r="A112" s="656"/>
      <c r="B112" s="250"/>
      <c r="C112" s="250"/>
      <c r="D112" s="250"/>
      <c r="E112" s="250"/>
      <c r="F112" s="250"/>
      <c r="G112" s="604"/>
      <c r="H112" s="604"/>
      <c r="I112" s="604"/>
      <c r="J112" s="250"/>
      <c r="K112" s="81"/>
    </row>
    <row r="113" spans="1:11" x14ac:dyDescent="0.25">
      <c r="A113" s="656"/>
      <c r="B113" s="250"/>
      <c r="C113" s="250"/>
      <c r="D113" s="250"/>
      <c r="E113" s="250"/>
      <c r="F113" s="250"/>
      <c r="G113" s="604"/>
      <c r="H113" s="604"/>
      <c r="I113" s="604"/>
      <c r="J113" s="250"/>
      <c r="K113" s="81"/>
    </row>
    <row r="114" spans="1:11" x14ac:dyDescent="0.25">
      <c r="A114" s="656"/>
      <c r="B114" s="250"/>
      <c r="C114" s="250"/>
      <c r="D114" s="250"/>
      <c r="E114" s="250"/>
      <c r="F114" s="250"/>
      <c r="G114" s="604"/>
      <c r="H114" s="604"/>
      <c r="I114" s="604"/>
      <c r="J114" s="250"/>
      <c r="K114" s="81"/>
    </row>
    <row r="115" spans="1:11" x14ac:dyDescent="0.25">
      <c r="A115" s="656"/>
      <c r="B115" s="250"/>
      <c r="C115" s="250"/>
      <c r="D115" s="250"/>
      <c r="E115" s="250"/>
      <c r="F115" s="250"/>
      <c r="G115" s="604"/>
      <c r="H115" s="604"/>
      <c r="I115" s="604"/>
      <c r="J115" s="250"/>
      <c r="K115" s="81"/>
    </row>
    <row r="116" spans="1:11" x14ac:dyDescent="0.25">
      <c r="A116" s="656"/>
      <c r="B116" s="250"/>
      <c r="C116" s="250"/>
      <c r="D116" s="250"/>
      <c r="E116" s="250"/>
      <c r="F116" s="250"/>
      <c r="G116" s="604"/>
      <c r="H116" s="604"/>
      <c r="I116" s="604"/>
      <c r="J116" s="250"/>
      <c r="K116" s="81"/>
    </row>
    <row r="117" spans="1:11" x14ac:dyDescent="0.25">
      <c r="A117" s="656"/>
      <c r="B117" s="250"/>
      <c r="C117" s="250"/>
      <c r="D117" s="250"/>
      <c r="E117" s="250"/>
      <c r="F117" s="250"/>
      <c r="G117" s="604"/>
      <c r="H117" s="604"/>
      <c r="I117" s="604"/>
      <c r="J117" s="250"/>
      <c r="K117" s="81"/>
    </row>
    <row r="118" spans="1:11" x14ac:dyDescent="0.25">
      <c r="A118" s="656"/>
      <c r="B118" s="250"/>
      <c r="C118" s="250"/>
      <c r="D118" s="250"/>
      <c r="E118" s="250"/>
      <c r="F118" s="250"/>
      <c r="G118" s="604"/>
      <c r="H118" s="604"/>
      <c r="I118" s="604"/>
      <c r="J118" s="250"/>
      <c r="K118" s="81"/>
    </row>
    <row r="119" spans="1:11" x14ac:dyDescent="0.25">
      <c r="A119" s="656"/>
      <c r="B119" s="250"/>
      <c r="C119" s="250"/>
      <c r="D119" s="250"/>
      <c r="E119" s="250"/>
      <c r="F119" s="250"/>
      <c r="G119" s="604"/>
      <c r="H119" s="604"/>
      <c r="I119" s="604"/>
      <c r="J119" s="250"/>
      <c r="K119" s="81"/>
    </row>
    <row r="120" spans="1:11" x14ac:dyDescent="0.25">
      <c r="A120" s="656"/>
      <c r="B120" s="250"/>
      <c r="C120" s="250"/>
      <c r="D120" s="250"/>
      <c r="E120" s="250"/>
      <c r="F120" s="250"/>
      <c r="G120" s="604"/>
      <c r="H120" s="604"/>
      <c r="I120" s="604"/>
      <c r="J120" s="250"/>
      <c r="K120" s="81"/>
    </row>
    <row r="121" spans="1:11" x14ac:dyDescent="0.25">
      <c r="A121" s="656"/>
      <c r="B121" s="250"/>
      <c r="C121" s="250"/>
      <c r="D121" s="250"/>
      <c r="E121" s="250"/>
      <c r="F121" s="250"/>
      <c r="G121" s="604"/>
      <c r="H121" s="604"/>
      <c r="I121" s="604"/>
      <c r="J121" s="250"/>
      <c r="K121" s="81"/>
    </row>
    <row r="122" spans="1:11" x14ac:dyDescent="0.25">
      <c r="A122" s="656"/>
      <c r="B122" s="250"/>
      <c r="C122" s="250"/>
      <c r="D122" s="250"/>
      <c r="E122" s="250"/>
      <c r="F122" s="250"/>
      <c r="G122" s="604"/>
      <c r="H122" s="604"/>
      <c r="I122" s="604"/>
      <c r="J122" s="250"/>
      <c r="K122" s="81"/>
    </row>
    <row r="123" spans="1:11" x14ac:dyDescent="0.25">
      <c r="A123" s="656"/>
      <c r="B123" s="250"/>
      <c r="C123" s="250"/>
      <c r="D123" s="250"/>
      <c r="E123" s="250"/>
      <c r="F123" s="250"/>
      <c r="G123" s="604"/>
      <c r="H123" s="604"/>
      <c r="I123" s="604"/>
      <c r="J123" s="250"/>
      <c r="K123" s="81"/>
    </row>
    <row r="124" spans="1:11" x14ac:dyDescent="0.25">
      <c r="A124" s="656"/>
      <c r="B124" s="250"/>
      <c r="C124" s="250"/>
      <c r="D124" s="250"/>
      <c r="E124" s="250"/>
      <c r="F124" s="250"/>
      <c r="G124" s="604"/>
      <c r="H124" s="604"/>
      <c r="I124" s="604"/>
      <c r="J124" s="250"/>
      <c r="K124" s="81"/>
    </row>
    <row r="125" spans="1:11" x14ac:dyDescent="0.25">
      <c r="A125" s="656"/>
      <c r="B125" s="250"/>
      <c r="C125" s="250"/>
      <c r="D125" s="250"/>
      <c r="E125" s="250"/>
      <c r="F125" s="250"/>
      <c r="G125" s="604"/>
      <c r="H125" s="604"/>
      <c r="I125" s="604"/>
      <c r="J125" s="250"/>
      <c r="K125" s="81"/>
    </row>
    <row r="126" spans="1:11" x14ac:dyDescent="0.25">
      <c r="A126" s="656"/>
      <c r="B126" s="250"/>
      <c r="C126" s="250"/>
      <c r="D126" s="250"/>
      <c r="E126" s="250"/>
      <c r="F126" s="250"/>
      <c r="G126" s="604"/>
      <c r="H126" s="604"/>
      <c r="I126" s="604"/>
      <c r="J126" s="250"/>
      <c r="K126" s="81"/>
    </row>
    <row r="127" spans="1:11" x14ac:dyDescent="0.25">
      <c r="A127" s="656"/>
      <c r="B127" s="250"/>
      <c r="C127" s="250"/>
      <c r="D127" s="250"/>
      <c r="E127" s="250"/>
      <c r="F127" s="250"/>
      <c r="G127" s="604"/>
      <c r="H127" s="604"/>
      <c r="I127" s="604"/>
      <c r="J127" s="250"/>
      <c r="K127" s="81"/>
    </row>
    <row r="128" spans="1:11" x14ac:dyDescent="0.25">
      <c r="A128" s="656"/>
      <c r="B128" s="250"/>
      <c r="C128" s="250"/>
      <c r="D128" s="250"/>
      <c r="E128" s="250"/>
      <c r="F128" s="250"/>
      <c r="G128" s="604"/>
      <c r="H128" s="604"/>
      <c r="I128" s="604"/>
      <c r="J128" s="250"/>
      <c r="K128" s="81"/>
    </row>
    <row r="129" spans="1:11" x14ac:dyDescent="0.25">
      <c r="A129" s="656"/>
      <c r="B129" s="250"/>
      <c r="C129" s="250"/>
      <c r="D129" s="250"/>
      <c r="E129" s="250"/>
      <c r="F129" s="250"/>
      <c r="G129" s="604"/>
      <c r="H129" s="604"/>
      <c r="I129" s="604"/>
      <c r="J129" s="250"/>
      <c r="K129" s="81"/>
    </row>
    <row r="130" spans="1:11" x14ac:dyDescent="0.25">
      <c r="A130" s="656"/>
      <c r="B130" s="250"/>
      <c r="C130" s="250"/>
      <c r="D130" s="250"/>
      <c r="E130" s="250"/>
      <c r="F130" s="250"/>
      <c r="G130" s="604"/>
      <c r="H130" s="604"/>
      <c r="I130" s="604"/>
      <c r="J130" s="250"/>
      <c r="K130" s="81"/>
    </row>
    <row r="131" spans="1:11" x14ac:dyDescent="0.25">
      <c r="A131" s="656"/>
      <c r="B131" s="250"/>
      <c r="C131" s="250"/>
      <c r="D131" s="250"/>
      <c r="E131" s="250"/>
      <c r="F131" s="250"/>
      <c r="G131" s="604"/>
      <c r="H131" s="604"/>
      <c r="I131" s="604"/>
      <c r="J131" s="250"/>
      <c r="K131" s="81"/>
    </row>
    <row r="132" spans="1:11" x14ac:dyDescent="0.25">
      <c r="A132" s="656"/>
      <c r="B132" s="250"/>
      <c r="C132" s="250"/>
      <c r="D132" s="250"/>
      <c r="E132" s="250"/>
      <c r="F132" s="250"/>
      <c r="G132" s="604"/>
      <c r="H132" s="604"/>
      <c r="I132" s="604"/>
      <c r="J132" s="250"/>
      <c r="K132" s="81"/>
    </row>
    <row r="133" spans="1:11" x14ac:dyDescent="0.25">
      <c r="A133" s="656"/>
      <c r="B133" s="250"/>
      <c r="C133" s="250"/>
      <c r="D133" s="250"/>
      <c r="E133" s="250"/>
      <c r="F133" s="250"/>
      <c r="G133" s="604"/>
      <c r="H133" s="604"/>
      <c r="I133" s="604"/>
      <c r="J133" s="250"/>
      <c r="K133" s="81"/>
    </row>
    <row r="134" spans="1:11" x14ac:dyDescent="0.25">
      <c r="A134" s="656"/>
      <c r="B134" s="250"/>
      <c r="C134" s="250"/>
      <c r="D134" s="250"/>
      <c r="E134" s="250"/>
      <c r="F134" s="250"/>
      <c r="G134" s="604"/>
      <c r="H134" s="604"/>
      <c r="I134" s="604"/>
      <c r="J134" s="250"/>
      <c r="K134" s="81"/>
    </row>
    <row r="135" spans="1:11" x14ac:dyDescent="0.25">
      <c r="A135" s="656"/>
      <c r="B135" s="250"/>
      <c r="C135" s="250"/>
      <c r="D135" s="250"/>
      <c r="E135" s="250"/>
      <c r="F135" s="250"/>
      <c r="G135" s="604"/>
      <c r="H135" s="604"/>
      <c r="I135" s="604"/>
      <c r="J135" s="250"/>
      <c r="K135" s="81"/>
    </row>
    <row r="136" spans="1:11" x14ac:dyDescent="0.25">
      <c r="A136" s="656"/>
      <c r="B136" s="250"/>
      <c r="C136" s="250"/>
      <c r="D136" s="250"/>
      <c r="E136" s="250"/>
      <c r="F136" s="250"/>
      <c r="G136" s="604"/>
      <c r="H136" s="604"/>
      <c r="I136" s="604"/>
      <c r="J136" s="250"/>
      <c r="K136" s="81"/>
    </row>
    <row r="137" spans="1:11" x14ac:dyDescent="0.25">
      <c r="A137" s="656"/>
      <c r="B137" s="250"/>
      <c r="C137" s="250"/>
      <c r="D137" s="250"/>
      <c r="E137" s="250"/>
      <c r="F137" s="250"/>
      <c r="G137" s="604"/>
      <c r="H137" s="604"/>
      <c r="I137" s="604"/>
      <c r="J137" s="250"/>
      <c r="K137" s="81"/>
    </row>
    <row r="138" spans="1:11" x14ac:dyDescent="0.25">
      <c r="A138" s="656"/>
      <c r="B138" s="250"/>
      <c r="C138" s="250"/>
      <c r="D138" s="250"/>
      <c r="E138" s="250"/>
      <c r="F138" s="250"/>
      <c r="G138" s="604"/>
      <c r="H138" s="604"/>
      <c r="I138" s="604"/>
      <c r="J138" s="250"/>
      <c r="K138" s="81"/>
    </row>
    <row r="139" spans="1:11" x14ac:dyDescent="0.25">
      <c r="A139" s="656"/>
      <c r="B139" s="250"/>
      <c r="C139" s="250"/>
      <c r="D139" s="250"/>
      <c r="E139" s="250"/>
      <c r="F139" s="250"/>
      <c r="G139" s="604"/>
      <c r="H139" s="604"/>
      <c r="I139" s="604"/>
      <c r="J139" s="250"/>
      <c r="K139" s="81"/>
    </row>
    <row r="140" spans="1:11" x14ac:dyDescent="0.25">
      <c r="A140" s="656"/>
      <c r="B140" s="250"/>
      <c r="C140" s="250"/>
      <c r="D140" s="250"/>
      <c r="E140" s="250"/>
      <c r="F140" s="250"/>
      <c r="G140" s="604"/>
      <c r="H140" s="604"/>
      <c r="I140" s="604"/>
      <c r="J140" s="250"/>
      <c r="K140" s="81"/>
    </row>
    <row r="141" spans="1:11" x14ac:dyDescent="0.25">
      <c r="A141" s="656"/>
      <c r="B141" s="250"/>
      <c r="C141" s="250"/>
      <c r="D141" s="250"/>
      <c r="E141" s="250"/>
      <c r="F141" s="250"/>
      <c r="G141" s="604"/>
      <c r="H141" s="604"/>
      <c r="I141" s="604"/>
      <c r="J141" s="250"/>
      <c r="K141" s="81"/>
    </row>
    <row r="142" spans="1:11" x14ac:dyDescent="0.25">
      <c r="A142" s="656"/>
      <c r="B142" s="250"/>
      <c r="C142" s="250"/>
      <c r="D142" s="250"/>
      <c r="E142" s="250"/>
      <c r="F142" s="250"/>
      <c r="G142" s="604"/>
      <c r="H142" s="604"/>
      <c r="I142" s="604"/>
      <c r="J142" s="250"/>
      <c r="K142" s="81"/>
    </row>
    <row r="143" spans="1:11" x14ac:dyDescent="0.25">
      <c r="A143" s="656"/>
      <c r="B143" s="250"/>
      <c r="C143" s="250"/>
      <c r="D143" s="250"/>
      <c r="E143" s="250"/>
      <c r="F143" s="250"/>
      <c r="G143" s="604"/>
      <c r="H143" s="604"/>
      <c r="I143" s="604"/>
      <c r="J143" s="250"/>
      <c r="K143" s="81"/>
    </row>
    <row r="144" spans="1:11" x14ac:dyDescent="0.25">
      <c r="A144" s="656"/>
      <c r="B144" s="250"/>
      <c r="C144" s="250"/>
      <c r="D144" s="250"/>
      <c r="E144" s="250"/>
      <c r="F144" s="250"/>
      <c r="G144" s="604"/>
      <c r="H144" s="604"/>
      <c r="I144" s="604"/>
      <c r="J144" s="250"/>
      <c r="K144" s="81"/>
    </row>
    <row r="145" spans="1:11" x14ac:dyDescent="0.25">
      <c r="A145" s="656"/>
      <c r="B145" s="250"/>
      <c r="C145" s="250"/>
      <c r="D145" s="250"/>
      <c r="E145" s="250"/>
      <c r="F145" s="250"/>
      <c r="G145" s="604"/>
      <c r="H145" s="604"/>
      <c r="I145" s="604"/>
      <c r="J145" s="250"/>
      <c r="K145" s="81"/>
    </row>
    <row r="146" spans="1:11" x14ac:dyDescent="0.25">
      <c r="A146" s="656"/>
      <c r="B146" s="250"/>
      <c r="C146" s="250"/>
      <c r="D146" s="250"/>
      <c r="E146" s="250"/>
      <c r="F146" s="250"/>
      <c r="G146" s="604"/>
      <c r="H146" s="604"/>
      <c r="I146" s="604"/>
      <c r="J146" s="250"/>
      <c r="K146" s="81"/>
    </row>
    <row r="147" spans="1:11" x14ac:dyDescent="0.25">
      <c r="A147" s="656"/>
      <c r="B147" s="250"/>
      <c r="C147" s="250"/>
      <c r="D147" s="250"/>
      <c r="E147" s="250"/>
      <c r="F147" s="250"/>
      <c r="G147" s="604"/>
      <c r="H147" s="604"/>
      <c r="I147" s="604"/>
      <c r="J147" s="250"/>
      <c r="K147" s="81"/>
    </row>
    <row r="148" spans="1:11" x14ac:dyDescent="0.25">
      <c r="A148" s="656"/>
      <c r="B148" s="250"/>
      <c r="C148" s="250"/>
      <c r="D148" s="250"/>
      <c r="E148" s="250"/>
      <c r="F148" s="250"/>
      <c r="G148" s="604"/>
      <c r="H148" s="604"/>
      <c r="I148" s="604"/>
      <c r="J148" s="250"/>
      <c r="K148" s="81"/>
    </row>
    <row r="149" spans="1:11" x14ac:dyDescent="0.25">
      <c r="A149" s="656"/>
      <c r="B149" s="250"/>
      <c r="C149" s="250"/>
      <c r="D149" s="250"/>
      <c r="E149" s="250"/>
      <c r="F149" s="250"/>
      <c r="G149" s="604"/>
      <c r="H149" s="604"/>
      <c r="I149" s="604"/>
      <c r="J149" s="250"/>
      <c r="K149" s="81"/>
    </row>
    <row r="150" spans="1:11" x14ac:dyDescent="0.25">
      <c r="A150" s="656"/>
      <c r="B150" s="250"/>
      <c r="C150" s="250"/>
      <c r="D150" s="250"/>
      <c r="E150" s="250"/>
      <c r="F150" s="250"/>
      <c r="G150" s="604"/>
      <c r="H150" s="604"/>
      <c r="I150" s="604"/>
      <c r="J150" s="250"/>
      <c r="K150" s="81"/>
    </row>
    <row r="151" spans="1:11" x14ac:dyDescent="0.25">
      <c r="A151" s="656"/>
      <c r="B151" s="250"/>
      <c r="C151" s="250"/>
      <c r="D151" s="250"/>
      <c r="E151" s="250"/>
      <c r="F151" s="250"/>
      <c r="G151" s="604"/>
      <c r="H151" s="604"/>
      <c r="I151" s="604"/>
      <c r="J151" s="250"/>
      <c r="K151" s="81"/>
    </row>
    <row r="152" spans="1:11" x14ac:dyDescent="0.25">
      <c r="A152" s="656"/>
      <c r="B152" s="250"/>
      <c r="C152" s="250"/>
      <c r="D152" s="250"/>
      <c r="E152" s="250"/>
      <c r="F152" s="250"/>
      <c r="G152" s="604"/>
      <c r="H152" s="604"/>
      <c r="I152" s="604"/>
      <c r="J152" s="250"/>
      <c r="K152" s="81"/>
    </row>
    <row r="153" spans="1:11" x14ac:dyDescent="0.25">
      <c r="A153" s="656"/>
      <c r="B153" s="250"/>
      <c r="C153" s="250"/>
      <c r="D153" s="250"/>
      <c r="E153" s="250"/>
      <c r="F153" s="250"/>
      <c r="G153" s="604"/>
      <c r="H153" s="604"/>
      <c r="I153" s="604"/>
      <c r="J153" s="250"/>
      <c r="K153" s="81"/>
    </row>
    <row r="154" spans="1:11" x14ac:dyDescent="0.25">
      <c r="A154" s="656"/>
      <c r="B154" s="250"/>
      <c r="C154" s="250"/>
      <c r="D154" s="250"/>
      <c r="E154" s="250"/>
      <c r="F154" s="250"/>
      <c r="G154" s="604"/>
      <c r="H154" s="604"/>
      <c r="I154" s="604"/>
      <c r="J154" s="250"/>
      <c r="K154" s="81"/>
    </row>
    <row r="155" spans="1:11" x14ac:dyDescent="0.25">
      <c r="A155" s="656"/>
      <c r="B155" s="250"/>
      <c r="C155" s="250"/>
      <c r="D155" s="250"/>
      <c r="E155" s="250"/>
      <c r="F155" s="250"/>
      <c r="G155" s="604"/>
      <c r="H155" s="604"/>
      <c r="I155" s="604"/>
      <c r="J155" s="250"/>
      <c r="K155" s="81"/>
    </row>
    <row r="156" spans="1:11" x14ac:dyDescent="0.25">
      <c r="A156" s="656"/>
      <c r="B156" s="250"/>
      <c r="C156" s="250"/>
      <c r="D156" s="250"/>
      <c r="E156" s="250"/>
      <c r="F156" s="250"/>
      <c r="G156" s="604"/>
      <c r="H156" s="604"/>
      <c r="I156" s="604"/>
      <c r="J156" s="250"/>
      <c r="K156" s="81"/>
    </row>
    <row r="157" spans="1:11" x14ac:dyDescent="0.25">
      <c r="A157" s="656"/>
      <c r="B157" s="250"/>
      <c r="C157" s="250"/>
      <c r="D157" s="250"/>
      <c r="E157" s="250"/>
      <c r="F157" s="250"/>
      <c r="G157" s="604"/>
      <c r="H157" s="604"/>
      <c r="I157" s="604"/>
      <c r="J157" s="250"/>
      <c r="K157" s="81"/>
    </row>
    <row r="158" spans="1:11" x14ac:dyDescent="0.25">
      <c r="A158" s="656"/>
      <c r="B158" s="250"/>
      <c r="C158" s="250"/>
      <c r="D158" s="250"/>
      <c r="E158" s="250"/>
      <c r="F158" s="250"/>
      <c r="G158" s="604"/>
      <c r="H158" s="604"/>
      <c r="I158" s="604"/>
      <c r="J158" s="250"/>
      <c r="K158" s="81"/>
    </row>
    <row r="159" spans="1:11" x14ac:dyDescent="0.25">
      <c r="A159" s="656"/>
      <c r="B159" s="250"/>
      <c r="C159" s="250"/>
      <c r="D159" s="250"/>
      <c r="E159" s="250"/>
      <c r="F159" s="250"/>
      <c r="G159" s="604"/>
      <c r="H159" s="604"/>
      <c r="I159" s="604"/>
      <c r="J159" s="250"/>
      <c r="K159" s="81"/>
    </row>
    <row r="160" spans="1:11" x14ac:dyDescent="0.25">
      <c r="A160" s="656"/>
      <c r="B160" s="250"/>
      <c r="C160" s="250"/>
      <c r="D160" s="250"/>
      <c r="E160" s="250"/>
      <c r="F160" s="250"/>
      <c r="G160" s="604"/>
      <c r="H160" s="604"/>
      <c r="I160" s="604"/>
      <c r="J160" s="250"/>
      <c r="K160" s="81"/>
    </row>
    <row r="161" spans="1:11" x14ac:dyDescent="0.25">
      <c r="A161" s="656"/>
      <c r="B161" s="250"/>
      <c r="C161" s="250"/>
      <c r="D161" s="250"/>
      <c r="E161" s="250"/>
      <c r="F161" s="250"/>
      <c r="G161" s="604"/>
      <c r="H161" s="604"/>
      <c r="I161" s="604"/>
      <c r="J161" s="250"/>
      <c r="K161" s="81"/>
    </row>
    <row r="162" spans="1:11" x14ac:dyDescent="0.25">
      <c r="A162" s="656"/>
      <c r="B162" s="250"/>
      <c r="C162" s="250"/>
      <c r="D162" s="250"/>
      <c r="E162" s="250"/>
      <c r="F162" s="250"/>
      <c r="G162" s="604"/>
      <c r="H162" s="604"/>
      <c r="I162" s="604"/>
      <c r="J162" s="250"/>
      <c r="K162" s="81"/>
    </row>
    <row r="163" spans="1:11" x14ac:dyDescent="0.25">
      <c r="A163" s="656"/>
      <c r="B163" s="250"/>
      <c r="C163" s="250"/>
      <c r="D163" s="250"/>
      <c r="E163" s="250"/>
      <c r="F163" s="250"/>
      <c r="G163" s="604"/>
      <c r="H163" s="604"/>
      <c r="I163" s="604"/>
      <c r="J163" s="250"/>
      <c r="K163" s="81"/>
    </row>
    <row r="164" spans="1:11" x14ac:dyDescent="0.25">
      <c r="A164" s="656"/>
      <c r="B164" s="250"/>
      <c r="C164" s="250"/>
      <c r="D164" s="250"/>
      <c r="E164" s="250"/>
      <c r="F164" s="250"/>
      <c r="G164" s="604"/>
      <c r="H164" s="604"/>
      <c r="I164" s="604"/>
      <c r="J164" s="250"/>
      <c r="K164" s="81"/>
    </row>
    <row r="165" spans="1:11" x14ac:dyDescent="0.25">
      <c r="A165" s="656"/>
      <c r="B165" s="250"/>
      <c r="C165" s="250"/>
      <c r="D165" s="250"/>
      <c r="E165" s="250"/>
      <c r="F165" s="250"/>
      <c r="G165" s="604"/>
      <c r="H165" s="604"/>
      <c r="I165" s="604"/>
      <c r="J165" s="250"/>
      <c r="K165" s="81"/>
    </row>
    <row r="166" spans="1:11" x14ac:dyDescent="0.25">
      <c r="A166" s="656"/>
      <c r="B166" s="250"/>
      <c r="C166" s="250"/>
      <c r="D166" s="250"/>
      <c r="E166" s="250"/>
      <c r="F166" s="250"/>
      <c r="G166" s="604"/>
      <c r="H166" s="604"/>
      <c r="I166" s="604"/>
      <c r="J166" s="250"/>
      <c r="K166" s="81"/>
    </row>
    <row r="167" spans="1:11" x14ac:dyDescent="0.25">
      <c r="A167" s="656"/>
      <c r="B167" s="250"/>
      <c r="C167" s="250"/>
      <c r="D167" s="250"/>
      <c r="E167" s="250"/>
      <c r="F167" s="250"/>
      <c r="G167" s="604"/>
      <c r="H167" s="604"/>
      <c r="I167" s="604"/>
      <c r="J167" s="250"/>
      <c r="K167" s="81"/>
    </row>
    <row r="168" spans="1:11" x14ac:dyDescent="0.25">
      <c r="A168" s="656"/>
      <c r="B168" s="250"/>
      <c r="C168" s="250"/>
      <c r="D168" s="250"/>
      <c r="E168" s="250"/>
      <c r="F168" s="250"/>
      <c r="G168" s="604"/>
      <c r="H168" s="604"/>
      <c r="I168" s="604"/>
      <c r="J168" s="250"/>
      <c r="K168" s="81"/>
    </row>
    <row r="169" spans="1:11" x14ac:dyDescent="0.25">
      <c r="A169" s="656"/>
      <c r="B169" s="250"/>
      <c r="C169" s="250"/>
      <c r="D169" s="250"/>
      <c r="E169" s="250"/>
      <c r="F169" s="250"/>
      <c r="G169" s="604"/>
      <c r="H169" s="604"/>
      <c r="I169" s="604"/>
      <c r="J169" s="250"/>
      <c r="K169" s="81"/>
    </row>
    <row r="170" spans="1:11" x14ac:dyDescent="0.25">
      <c r="A170" s="656"/>
      <c r="B170" s="250"/>
      <c r="C170" s="250"/>
      <c r="D170" s="250"/>
      <c r="E170" s="250"/>
      <c r="F170" s="250"/>
      <c r="G170" s="604"/>
      <c r="H170" s="604"/>
      <c r="I170" s="604"/>
      <c r="J170" s="250"/>
      <c r="K170" s="81"/>
    </row>
    <row r="171" spans="1:11" x14ac:dyDescent="0.25">
      <c r="A171" s="656"/>
      <c r="B171" s="250"/>
      <c r="C171" s="250"/>
      <c r="D171" s="250"/>
      <c r="E171" s="250"/>
      <c r="F171" s="250"/>
      <c r="G171" s="604"/>
      <c r="H171" s="604"/>
      <c r="I171" s="604"/>
      <c r="J171" s="250"/>
      <c r="K171" s="81"/>
    </row>
    <row r="172" spans="1:11" x14ac:dyDescent="0.25">
      <c r="A172" s="656"/>
      <c r="B172" s="250"/>
      <c r="C172" s="250"/>
      <c r="D172" s="250"/>
      <c r="E172" s="250"/>
      <c r="F172" s="250"/>
      <c r="G172" s="604"/>
      <c r="H172" s="604"/>
      <c r="I172" s="604"/>
      <c r="J172" s="250"/>
      <c r="K172" s="81"/>
    </row>
    <row r="173" spans="1:11" x14ac:dyDescent="0.25">
      <c r="A173" s="656"/>
      <c r="B173" s="250"/>
      <c r="C173" s="250"/>
      <c r="D173" s="250"/>
      <c r="E173" s="250"/>
      <c r="F173" s="250"/>
      <c r="G173" s="604"/>
      <c r="H173" s="604"/>
      <c r="I173" s="604"/>
      <c r="J173" s="250"/>
      <c r="K173" s="81"/>
    </row>
    <row r="174" spans="1:11" x14ac:dyDescent="0.25">
      <c r="A174" s="656"/>
      <c r="B174" s="250"/>
      <c r="C174" s="250"/>
      <c r="D174" s="250"/>
      <c r="E174" s="250"/>
      <c r="F174" s="250"/>
      <c r="G174" s="604"/>
      <c r="H174" s="604"/>
      <c r="I174" s="604"/>
      <c r="J174" s="250"/>
      <c r="K174" s="81"/>
    </row>
    <row r="175" spans="1:11" x14ac:dyDescent="0.25">
      <c r="A175" s="656"/>
      <c r="B175" s="250"/>
      <c r="C175" s="250"/>
      <c r="D175" s="250"/>
      <c r="E175" s="250"/>
      <c r="F175" s="250"/>
      <c r="G175" s="604"/>
      <c r="H175" s="604"/>
      <c r="I175" s="604"/>
      <c r="J175" s="250"/>
      <c r="K175" s="81"/>
    </row>
    <row r="176" spans="1:11" x14ac:dyDescent="0.25">
      <c r="A176" s="656"/>
      <c r="B176" s="250"/>
      <c r="C176" s="250"/>
      <c r="D176" s="250"/>
      <c r="E176" s="250"/>
      <c r="F176" s="250"/>
      <c r="G176" s="604"/>
      <c r="H176" s="604"/>
      <c r="I176" s="604"/>
      <c r="J176" s="250"/>
      <c r="K176" s="81"/>
    </row>
    <row r="177" spans="1:11" x14ac:dyDescent="0.25">
      <c r="A177" s="656"/>
      <c r="B177" s="250"/>
      <c r="C177" s="250"/>
      <c r="D177" s="250"/>
      <c r="E177" s="250"/>
      <c r="F177" s="250"/>
      <c r="G177" s="604"/>
      <c r="H177" s="604"/>
      <c r="I177" s="604"/>
      <c r="J177" s="250"/>
      <c r="K177" s="81"/>
    </row>
    <row r="178" spans="1:11" x14ac:dyDescent="0.25">
      <c r="A178" s="656"/>
      <c r="B178" s="250"/>
      <c r="C178" s="250"/>
      <c r="D178" s="250"/>
      <c r="E178" s="250"/>
      <c r="F178" s="250"/>
      <c r="G178" s="604"/>
      <c r="H178" s="604"/>
      <c r="I178" s="604"/>
      <c r="J178" s="250"/>
      <c r="K178" s="81"/>
    </row>
    <row r="179" spans="1:11" x14ac:dyDescent="0.25">
      <c r="A179" s="656"/>
      <c r="B179" s="250"/>
      <c r="C179" s="250"/>
      <c r="D179" s="250"/>
      <c r="E179" s="250"/>
      <c r="F179" s="250"/>
      <c r="G179" s="604"/>
      <c r="H179" s="604"/>
      <c r="I179" s="604"/>
      <c r="J179" s="250"/>
      <c r="K179" s="81"/>
    </row>
    <row r="180" spans="1:11" x14ac:dyDescent="0.25">
      <c r="A180" s="656"/>
      <c r="B180" s="250"/>
      <c r="C180" s="250"/>
      <c r="D180" s="250"/>
      <c r="E180" s="250"/>
      <c r="F180" s="250"/>
      <c r="G180" s="604"/>
      <c r="H180" s="604"/>
      <c r="I180" s="604"/>
      <c r="J180" s="250"/>
      <c r="K180" s="81"/>
    </row>
    <row r="181" spans="1:11" x14ac:dyDescent="0.25">
      <c r="A181" s="656"/>
      <c r="B181" s="250"/>
      <c r="C181" s="250"/>
      <c r="D181" s="250"/>
      <c r="E181" s="250"/>
      <c r="F181" s="250"/>
      <c r="G181" s="604"/>
      <c r="H181" s="604"/>
      <c r="I181" s="604"/>
      <c r="J181" s="250"/>
      <c r="K181" s="81"/>
    </row>
    <row r="182" spans="1:11" x14ac:dyDescent="0.25">
      <c r="A182" s="656"/>
      <c r="B182" s="250"/>
      <c r="C182" s="250"/>
      <c r="D182" s="250"/>
      <c r="E182" s="250"/>
      <c r="F182" s="250"/>
      <c r="G182" s="604"/>
      <c r="H182" s="604"/>
      <c r="I182" s="604"/>
      <c r="J182" s="250"/>
      <c r="K182" s="81"/>
    </row>
    <row r="183" spans="1:11" x14ac:dyDescent="0.25">
      <c r="A183" s="656"/>
      <c r="B183" s="250"/>
      <c r="C183" s="250"/>
      <c r="D183" s="250"/>
      <c r="E183" s="250"/>
      <c r="F183" s="250"/>
      <c r="G183" s="604"/>
      <c r="H183" s="604"/>
      <c r="I183" s="604"/>
      <c r="J183" s="250"/>
      <c r="K183" s="81"/>
    </row>
    <row r="184" spans="1:11" x14ac:dyDescent="0.25">
      <c r="A184" s="656"/>
      <c r="B184" s="250"/>
      <c r="C184" s="250"/>
      <c r="D184" s="250"/>
      <c r="E184" s="250"/>
      <c r="F184" s="250"/>
      <c r="G184" s="604"/>
      <c r="H184" s="604"/>
      <c r="I184" s="604"/>
      <c r="J184" s="250"/>
      <c r="K184" s="81"/>
    </row>
    <row r="185" spans="1:11" x14ac:dyDescent="0.25">
      <c r="A185" s="656"/>
      <c r="B185" s="250"/>
      <c r="C185" s="250"/>
      <c r="D185" s="250"/>
      <c r="E185" s="250"/>
      <c r="F185" s="250"/>
      <c r="G185" s="604"/>
      <c r="H185" s="604"/>
      <c r="I185" s="604"/>
      <c r="J185" s="250"/>
      <c r="K185" s="81"/>
    </row>
    <row r="186" spans="1:11" x14ac:dyDescent="0.25">
      <c r="A186" s="656"/>
      <c r="B186" s="250"/>
      <c r="C186" s="250"/>
      <c r="D186" s="250"/>
      <c r="E186" s="250"/>
      <c r="F186" s="250"/>
      <c r="G186" s="604"/>
      <c r="H186" s="604"/>
      <c r="I186" s="604"/>
      <c r="J186" s="250"/>
      <c r="K186" s="81"/>
    </row>
    <row r="187" spans="1:11" x14ac:dyDescent="0.25">
      <c r="A187" s="656"/>
      <c r="B187" s="250"/>
      <c r="C187" s="250"/>
      <c r="D187" s="250"/>
      <c r="E187" s="250"/>
      <c r="F187" s="250"/>
      <c r="G187" s="604"/>
      <c r="H187" s="604"/>
      <c r="I187" s="604"/>
      <c r="J187" s="250"/>
      <c r="K187" s="81"/>
    </row>
    <row r="188" spans="1:11" x14ac:dyDescent="0.25">
      <c r="A188" s="656"/>
      <c r="B188" s="250"/>
      <c r="C188" s="250"/>
      <c r="D188" s="250"/>
      <c r="E188" s="250"/>
      <c r="F188" s="250"/>
      <c r="G188" s="604"/>
      <c r="H188" s="604"/>
      <c r="I188" s="604"/>
      <c r="J188" s="250"/>
      <c r="K188" s="81"/>
    </row>
    <row r="189" spans="1:11" x14ac:dyDescent="0.25">
      <c r="A189" s="656"/>
      <c r="B189" s="250"/>
      <c r="C189" s="250"/>
      <c r="D189" s="250"/>
      <c r="E189" s="250"/>
      <c r="F189" s="250"/>
      <c r="G189" s="604"/>
      <c r="H189" s="604"/>
      <c r="I189" s="604"/>
      <c r="J189" s="250"/>
      <c r="K189" s="81"/>
    </row>
    <row r="190" spans="1:11" x14ac:dyDescent="0.25">
      <c r="A190" s="656"/>
      <c r="B190" s="250"/>
      <c r="C190" s="250"/>
      <c r="D190" s="250"/>
      <c r="E190" s="250"/>
      <c r="F190" s="250"/>
      <c r="G190" s="604"/>
      <c r="H190" s="604"/>
      <c r="I190" s="604"/>
      <c r="J190" s="250"/>
      <c r="K190" s="81"/>
    </row>
    <row r="191" spans="1:11" x14ac:dyDescent="0.25">
      <c r="A191" s="656"/>
      <c r="B191" s="250"/>
      <c r="C191" s="250"/>
      <c r="D191" s="250"/>
      <c r="E191" s="250"/>
      <c r="F191" s="250"/>
      <c r="G191" s="604"/>
      <c r="H191" s="604"/>
      <c r="I191" s="604"/>
      <c r="J191" s="250"/>
      <c r="K191" s="81"/>
    </row>
    <row r="192" spans="1:11" x14ac:dyDescent="0.25">
      <c r="A192" s="656"/>
      <c r="B192" s="250"/>
      <c r="C192" s="250"/>
      <c r="D192" s="250"/>
      <c r="E192" s="250"/>
      <c r="F192" s="250"/>
      <c r="G192" s="604"/>
      <c r="H192" s="604"/>
      <c r="I192" s="604"/>
      <c r="J192" s="250"/>
      <c r="K192" s="81"/>
    </row>
    <row r="193" spans="1:11" x14ac:dyDescent="0.25">
      <c r="A193" s="656"/>
      <c r="B193" s="250"/>
      <c r="C193" s="250"/>
      <c r="D193" s="250"/>
      <c r="E193" s="250"/>
      <c r="F193" s="250"/>
      <c r="G193" s="604"/>
      <c r="H193" s="604"/>
      <c r="I193" s="604"/>
      <c r="J193" s="250"/>
      <c r="K193" s="81"/>
    </row>
    <row r="194" spans="1:11" x14ac:dyDescent="0.25">
      <c r="A194" s="656"/>
      <c r="B194" s="250"/>
      <c r="C194" s="250"/>
      <c r="D194" s="250"/>
      <c r="E194" s="250"/>
      <c r="F194" s="250"/>
      <c r="G194" s="604"/>
      <c r="H194" s="604"/>
      <c r="I194" s="604"/>
      <c r="J194" s="250"/>
      <c r="K194" s="81"/>
    </row>
    <row r="195" spans="1:11" x14ac:dyDescent="0.25">
      <c r="A195" s="656"/>
      <c r="B195" s="250"/>
      <c r="C195" s="250"/>
      <c r="D195" s="250"/>
      <c r="E195" s="250"/>
      <c r="F195" s="250"/>
      <c r="G195" s="604"/>
      <c r="H195" s="604"/>
      <c r="I195" s="604"/>
      <c r="J195" s="250"/>
      <c r="K195" s="81"/>
    </row>
    <row r="196" spans="1:11" x14ac:dyDescent="0.25">
      <c r="A196" s="656"/>
      <c r="B196" s="250"/>
      <c r="C196" s="250"/>
      <c r="D196" s="250"/>
      <c r="E196" s="250"/>
      <c r="F196" s="250"/>
      <c r="G196" s="604"/>
      <c r="H196" s="604"/>
      <c r="I196" s="604"/>
      <c r="J196" s="250"/>
      <c r="K196" s="81"/>
    </row>
    <row r="197" spans="1:11" x14ac:dyDescent="0.25">
      <c r="A197" s="656"/>
      <c r="B197" s="250"/>
      <c r="C197" s="250"/>
      <c r="D197" s="250"/>
      <c r="E197" s="250"/>
      <c r="F197" s="250"/>
      <c r="G197" s="604"/>
      <c r="H197" s="604"/>
      <c r="I197" s="604"/>
      <c r="J197" s="250"/>
      <c r="K197" s="81"/>
    </row>
    <row r="198" spans="1:11" x14ac:dyDescent="0.25">
      <c r="A198" s="656"/>
      <c r="B198" s="250"/>
      <c r="C198" s="250"/>
      <c r="D198" s="250"/>
      <c r="E198" s="250"/>
      <c r="F198" s="250"/>
      <c r="G198" s="604"/>
      <c r="H198" s="604"/>
      <c r="I198" s="604"/>
      <c r="J198" s="250"/>
      <c r="K198" s="81"/>
    </row>
    <row r="199" spans="1:11" x14ac:dyDescent="0.25">
      <c r="A199" s="656"/>
      <c r="B199" s="250"/>
      <c r="C199" s="250"/>
      <c r="D199" s="250"/>
      <c r="E199" s="250"/>
      <c r="F199" s="250"/>
      <c r="G199" s="604"/>
      <c r="H199" s="604"/>
      <c r="I199" s="604"/>
      <c r="J199" s="250"/>
      <c r="K199" s="81"/>
    </row>
    <row r="200" spans="1:11" x14ac:dyDescent="0.25">
      <c r="A200" s="656"/>
      <c r="B200" s="250"/>
      <c r="C200" s="250"/>
      <c r="D200" s="250"/>
      <c r="E200" s="250"/>
      <c r="F200" s="250"/>
      <c r="G200" s="604"/>
      <c r="H200" s="604"/>
      <c r="I200" s="604"/>
      <c r="J200" s="250"/>
      <c r="K200" s="81"/>
    </row>
    <row r="201" spans="1:11" x14ac:dyDescent="0.25">
      <c r="A201" s="656"/>
      <c r="B201" s="250"/>
      <c r="C201" s="250"/>
      <c r="D201" s="250"/>
      <c r="E201" s="250"/>
      <c r="F201" s="250"/>
      <c r="G201" s="604"/>
      <c r="H201" s="604"/>
      <c r="I201" s="604"/>
      <c r="J201" s="250"/>
      <c r="K201" s="81"/>
    </row>
    <row r="202" spans="1:11" x14ac:dyDescent="0.25">
      <c r="A202" s="656"/>
      <c r="B202" s="250"/>
      <c r="C202" s="250"/>
      <c r="D202" s="250"/>
      <c r="E202" s="250"/>
      <c r="F202" s="250"/>
      <c r="G202" s="604"/>
      <c r="H202" s="604"/>
      <c r="I202" s="604"/>
      <c r="J202" s="250"/>
      <c r="K202" s="81"/>
    </row>
    <row r="203" spans="1:11" x14ac:dyDescent="0.25">
      <c r="A203" s="656"/>
      <c r="B203" s="250"/>
      <c r="C203" s="250"/>
      <c r="D203" s="250"/>
      <c r="E203" s="250"/>
      <c r="F203" s="250"/>
      <c r="G203" s="604"/>
      <c r="H203" s="604"/>
      <c r="I203" s="604"/>
      <c r="J203" s="250"/>
      <c r="K203" s="81"/>
    </row>
    <row r="204" spans="1:11" x14ac:dyDescent="0.25">
      <c r="A204" s="656"/>
      <c r="B204" s="250"/>
      <c r="C204" s="250"/>
      <c r="D204" s="250"/>
      <c r="E204" s="250"/>
      <c r="F204" s="250"/>
      <c r="G204" s="604"/>
      <c r="H204" s="604"/>
      <c r="I204" s="604"/>
      <c r="J204" s="250"/>
      <c r="K204" s="81"/>
    </row>
    <row r="205" spans="1:11" x14ac:dyDescent="0.25">
      <c r="A205" s="656"/>
      <c r="B205" s="250"/>
      <c r="C205" s="250"/>
      <c r="D205" s="250"/>
      <c r="E205" s="250"/>
      <c r="F205" s="250"/>
      <c r="G205" s="604"/>
      <c r="H205" s="604"/>
      <c r="I205" s="604"/>
      <c r="J205" s="250"/>
      <c r="K205" s="81"/>
    </row>
    <row r="206" spans="1:11" x14ac:dyDescent="0.25">
      <c r="A206" s="656"/>
      <c r="B206" s="250"/>
      <c r="C206" s="250"/>
      <c r="D206" s="250"/>
      <c r="E206" s="250"/>
      <c r="F206" s="250"/>
      <c r="G206" s="604"/>
      <c r="H206" s="604"/>
      <c r="I206" s="604"/>
      <c r="J206" s="250"/>
      <c r="K206" s="81"/>
    </row>
    <row r="207" spans="1:11" x14ac:dyDescent="0.25">
      <c r="A207" s="656"/>
      <c r="B207" s="250"/>
      <c r="C207" s="250"/>
      <c r="D207" s="250"/>
      <c r="E207" s="250"/>
      <c r="F207" s="250"/>
      <c r="G207" s="604"/>
      <c r="H207" s="604"/>
      <c r="I207" s="604"/>
      <c r="J207" s="250"/>
      <c r="K207" s="81"/>
    </row>
    <row r="208" spans="1:11" x14ac:dyDescent="0.25">
      <c r="A208" s="656"/>
      <c r="B208" s="250"/>
      <c r="C208" s="250"/>
      <c r="D208" s="250"/>
      <c r="E208" s="250"/>
      <c r="F208" s="250"/>
      <c r="G208" s="604"/>
      <c r="H208" s="604"/>
      <c r="I208" s="604"/>
      <c r="J208" s="250"/>
      <c r="K208" s="81"/>
    </row>
    <row r="209" spans="1:11" x14ac:dyDescent="0.25">
      <c r="A209" s="656"/>
      <c r="B209" s="250"/>
      <c r="C209" s="250"/>
      <c r="D209" s="250"/>
      <c r="E209" s="250"/>
      <c r="F209" s="250"/>
      <c r="G209" s="604"/>
      <c r="H209" s="604"/>
      <c r="I209" s="604"/>
      <c r="J209" s="250"/>
      <c r="K209" s="81"/>
    </row>
    <row r="210" spans="1:11" x14ac:dyDescent="0.25">
      <c r="A210" s="656"/>
      <c r="B210" s="250"/>
      <c r="C210" s="250"/>
      <c r="D210" s="250"/>
      <c r="E210" s="250"/>
      <c r="F210" s="250"/>
      <c r="G210" s="604"/>
      <c r="H210" s="604"/>
      <c r="I210" s="604"/>
      <c r="J210" s="250"/>
      <c r="K210" s="81"/>
    </row>
    <row r="211" spans="1:11" x14ac:dyDescent="0.25">
      <c r="A211" s="656"/>
      <c r="B211" s="250"/>
      <c r="C211" s="250"/>
      <c r="D211" s="250"/>
      <c r="E211" s="250"/>
      <c r="F211" s="250"/>
      <c r="G211" s="604"/>
      <c r="H211" s="604"/>
      <c r="I211" s="604"/>
      <c r="J211" s="250"/>
      <c r="K211" s="81"/>
    </row>
    <row r="212" spans="1:11" x14ac:dyDescent="0.25">
      <c r="A212" s="656"/>
      <c r="B212" s="250"/>
      <c r="C212" s="250"/>
      <c r="D212" s="250"/>
      <c r="E212" s="250"/>
      <c r="F212" s="250"/>
      <c r="G212" s="604"/>
      <c r="H212" s="604"/>
      <c r="I212" s="604"/>
      <c r="J212" s="250"/>
      <c r="K212" s="81"/>
    </row>
    <row r="213" spans="1:11" x14ac:dyDescent="0.25">
      <c r="A213" s="656"/>
      <c r="B213" s="250"/>
      <c r="C213" s="250"/>
      <c r="D213" s="250"/>
      <c r="E213" s="250"/>
      <c r="F213" s="250"/>
      <c r="G213" s="604"/>
      <c r="H213" s="604"/>
      <c r="I213" s="604"/>
      <c r="J213" s="250"/>
      <c r="K213" s="81"/>
    </row>
    <row r="214" spans="1:11" x14ac:dyDescent="0.25">
      <c r="A214" s="656"/>
      <c r="B214" s="250"/>
      <c r="C214" s="250"/>
      <c r="D214" s="250"/>
      <c r="E214" s="250"/>
      <c r="F214" s="250"/>
      <c r="G214" s="604"/>
      <c r="H214" s="604"/>
      <c r="I214" s="604"/>
      <c r="J214" s="250"/>
      <c r="K214" s="81"/>
    </row>
    <row r="215" spans="1:11" x14ac:dyDescent="0.25">
      <c r="A215" s="656"/>
      <c r="B215" s="250"/>
      <c r="C215" s="250"/>
      <c r="D215" s="250"/>
      <c r="E215" s="250"/>
      <c r="F215" s="250"/>
      <c r="G215" s="604"/>
      <c r="H215" s="604"/>
      <c r="I215" s="604"/>
      <c r="J215" s="250"/>
      <c r="K215" s="81"/>
    </row>
    <row r="216" spans="1:11" x14ac:dyDescent="0.25">
      <c r="A216" s="656"/>
      <c r="B216" s="250"/>
      <c r="C216" s="250"/>
      <c r="D216" s="250"/>
      <c r="E216" s="250"/>
      <c r="F216" s="250"/>
      <c r="G216" s="604"/>
      <c r="H216" s="604"/>
      <c r="I216" s="604"/>
      <c r="J216" s="250"/>
      <c r="K216" s="81"/>
    </row>
    <row r="217" spans="1:11" x14ac:dyDescent="0.25">
      <c r="A217" s="656"/>
      <c r="B217" s="250"/>
      <c r="C217" s="250"/>
      <c r="D217" s="250"/>
      <c r="E217" s="250"/>
      <c r="F217" s="250"/>
      <c r="G217" s="604"/>
      <c r="H217" s="604"/>
      <c r="I217" s="604"/>
      <c r="J217" s="250"/>
      <c r="K217" s="81"/>
    </row>
    <row r="218" spans="1:11" x14ac:dyDescent="0.25">
      <c r="A218" s="656"/>
      <c r="B218" s="250"/>
      <c r="C218" s="250"/>
      <c r="D218" s="250"/>
      <c r="E218" s="250"/>
      <c r="F218" s="250"/>
      <c r="G218" s="604"/>
      <c r="H218" s="604"/>
      <c r="I218" s="604"/>
      <c r="J218" s="250"/>
      <c r="K218" s="81"/>
    </row>
    <row r="219" spans="1:11" x14ac:dyDescent="0.25">
      <c r="A219" s="656"/>
      <c r="B219" s="250"/>
      <c r="C219" s="250"/>
      <c r="D219" s="250"/>
      <c r="E219" s="250"/>
      <c r="F219" s="250"/>
      <c r="G219" s="604"/>
      <c r="H219" s="604"/>
      <c r="I219" s="604"/>
      <c r="J219" s="250"/>
      <c r="K219" s="81"/>
    </row>
    <row r="220" spans="1:11" x14ac:dyDescent="0.25">
      <c r="A220" s="656"/>
      <c r="B220" s="250"/>
      <c r="C220" s="250"/>
      <c r="D220" s="250"/>
      <c r="E220" s="250"/>
      <c r="F220" s="250"/>
      <c r="G220" s="604"/>
      <c r="H220" s="604"/>
      <c r="I220" s="604"/>
      <c r="J220" s="250"/>
      <c r="K220" s="81"/>
    </row>
    <row r="221" spans="1:11" x14ac:dyDescent="0.25">
      <c r="A221" s="656"/>
      <c r="B221" s="250"/>
      <c r="C221" s="250"/>
      <c r="D221" s="250"/>
      <c r="E221" s="250"/>
      <c r="F221" s="250"/>
      <c r="G221" s="604"/>
      <c r="H221" s="604"/>
      <c r="I221" s="604"/>
      <c r="J221" s="250"/>
      <c r="K221" s="81"/>
    </row>
    <row r="222" spans="1:11" x14ac:dyDescent="0.25">
      <c r="A222" s="656"/>
      <c r="B222" s="250"/>
      <c r="C222" s="250"/>
      <c r="D222" s="250"/>
      <c r="E222" s="250"/>
      <c r="F222" s="250"/>
      <c r="G222" s="604"/>
      <c r="H222" s="604"/>
      <c r="I222" s="604"/>
      <c r="J222" s="250"/>
      <c r="K222" s="81"/>
    </row>
    <row r="223" spans="1:11" x14ac:dyDescent="0.25">
      <c r="A223" s="656"/>
      <c r="B223" s="250"/>
      <c r="C223" s="250"/>
      <c r="D223" s="250"/>
      <c r="E223" s="250"/>
      <c r="F223" s="250"/>
      <c r="G223" s="604"/>
      <c r="H223" s="604"/>
      <c r="I223" s="604"/>
      <c r="J223" s="250"/>
      <c r="K223" s="81"/>
    </row>
    <row r="224" spans="1:11" x14ac:dyDescent="0.25">
      <c r="A224" s="656"/>
      <c r="B224" s="250"/>
      <c r="C224" s="250"/>
      <c r="D224" s="250"/>
      <c r="E224" s="250"/>
      <c r="F224" s="250"/>
      <c r="G224" s="604"/>
      <c r="H224" s="604"/>
      <c r="I224" s="604"/>
      <c r="J224" s="250"/>
      <c r="K224" s="81"/>
    </row>
    <row r="225" spans="1:11" x14ac:dyDescent="0.25">
      <c r="A225" s="656"/>
      <c r="B225" s="250"/>
      <c r="C225" s="250"/>
      <c r="D225" s="250"/>
      <c r="E225" s="250"/>
      <c r="F225" s="250"/>
      <c r="G225" s="604"/>
      <c r="H225" s="604"/>
      <c r="I225" s="604"/>
      <c r="J225" s="250"/>
      <c r="K225" s="81"/>
    </row>
    <row r="226" spans="1:11" x14ac:dyDescent="0.25">
      <c r="A226" s="656"/>
      <c r="B226" s="250"/>
      <c r="C226" s="250"/>
      <c r="D226" s="250"/>
      <c r="E226" s="250"/>
      <c r="F226" s="250"/>
      <c r="G226" s="604"/>
      <c r="H226" s="604"/>
      <c r="I226" s="604"/>
      <c r="J226" s="250"/>
      <c r="K226" s="81"/>
    </row>
    <row r="227" spans="1:11" x14ac:dyDescent="0.25">
      <c r="A227" s="656"/>
      <c r="B227" s="250"/>
      <c r="C227" s="250"/>
      <c r="D227" s="250"/>
      <c r="E227" s="250"/>
      <c r="F227" s="250"/>
      <c r="G227" s="604"/>
      <c r="H227" s="604"/>
      <c r="I227" s="604"/>
      <c r="J227" s="250"/>
      <c r="K227" s="81"/>
    </row>
    <row r="228" spans="1:11" x14ac:dyDescent="0.25">
      <c r="A228" s="656"/>
      <c r="B228" s="250"/>
      <c r="C228" s="250"/>
      <c r="D228" s="250"/>
      <c r="E228" s="250"/>
      <c r="F228" s="250"/>
      <c r="G228" s="604"/>
      <c r="H228" s="604"/>
      <c r="I228" s="604"/>
      <c r="J228" s="250"/>
      <c r="K228" s="81"/>
    </row>
    <row r="229" spans="1:11" x14ac:dyDescent="0.25">
      <c r="A229" s="656"/>
      <c r="B229" s="250"/>
      <c r="C229" s="250"/>
      <c r="D229" s="250"/>
      <c r="E229" s="250"/>
      <c r="F229" s="250"/>
      <c r="G229" s="604"/>
      <c r="H229" s="604"/>
      <c r="I229" s="604"/>
      <c r="J229" s="250"/>
      <c r="K229" s="81"/>
    </row>
    <row r="230" spans="1:11" x14ac:dyDescent="0.25">
      <c r="A230" s="656"/>
      <c r="B230" s="250"/>
      <c r="C230" s="250"/>
      <c r="D230" s="250"/>
      <c r="E230" s="250"/>
      <c r="F230" s="250"/>
      <c r="G230" s="604"/>
      <c r="H230" s="604"/>
      <c r="I230" s="604"/>
      <c r="J230" s="250"/>
      <c r="K230" s="81"/>
    </row>
    <row r="231" spans="1:11" x14ac:dyDescent="0.25">
      <c r="A231" s="656"/>
      <c r="B231" s="250"/>
      <c r="C231" s="250"/>
      <c r="D231" s="250"/>
      <c r="E231" s="250"/>
      <c r="F231" s="250"/>
      <c r="G231" s="604"/>
      <c r="H231" s="604"/>
      <c r="I231" s="604"/>
      <c r="J231" s="250"/>
      <c r="K231" s="81"/>
    </row>
    <row r="232" spans="1:11" x14ac:dyDescent="0.25">
      <c r="A232" s="656"/>
      <c r="B232" s="250"/>
      <c r="C232" s="250"/>
      <c r="D232" s="250"/>
      <c r="E232" s="250"/>
      <c r="F232" s="250"/>
      <c r="G232" s="604"/>
      <c r="H232" s="604"/>
      <c r="I232" s="604"/>
      <c r="J232" s="250"/>
      <c r="K232" s="81"/>
    </row>
    <row r="233" spans="1:11" x14ac:dyDescent="0.25">
      <c r="A233" s="656"/>
      <c r="B233" s="250"/>
      <c r="C233" s="250"/>
      <c r="D233" s="250"/>
      <c r="E233" s="250"/>
      <c r="F233" s="250"/>
      <c r="G233" s="604"/>
      <c r="H233" s="604"/>
      <c r="I233" s="604"/>
      <c r="J233" s="250"/>
      <c r="K233" s="81"/>
    </row>
    <row r="234" spans="1:11" x14ac:dyDescent="0.25">
      <c r="A234" s="656"/>
      <c r="B234" s="250"/>
      <c r="C234" s="250"/>
      <c r="D234" s="250"/>
      <c r="E234" s="250"/>
      <c r="F234" s="250"/>
      <c r="G234" s="604"/>
      <c r="H234" s="604"/>
      <c r="I234" s="604"/>
      <c r="J234" s="250"/>
      <c r="K234" s="81"/>
    </row>
    <row r="235" spans="1:11" x14ac:dyDescent="0.25">
      <c r="A235" s="656"/>
      <c r="B235" s="250"/>
      <c r="C235" s="250"/>
      <c r="D235" s="250"/>
      <c r="E235" s="250"/>
      <c r="F235" s="250"/>
      <c r="G235" s="604"/>
      <c r="H235" s="604"/>
      <c r="I235" s="604"/>
      <c r="J235" s="250"/>
      <c r="K235" s="81"/>
    </row>
    <row r="236" spans="1:11" x14ac:dyDescent="0.25">
      <c r="A236" s="656"/>
      <c r="B236" s="250"/>
      <c r="C236" s="250"/>
      <c r="D236" s="250"/>
      <c r="E236" s="250"/>
      <c r="F236" s="250"/>
      <c r="G236" s="604"/>
      <c r="H236" s="604"/>
      <c r="I236" s="604"/>
      <c r="J236" s="250"/>
      <c r="K236" s="81"/>
    </row>
    <row r="237" spans="1:11" x14ac:dyDescent="0.25">
      <c r="A237" s="656"/>
      <c r="B237" s="250"/>
      <c r="C237" s="250"/>
      <c r="D237" s="250"/>
      <c r="E237" s="250"/>
      <c r="F237" s="250"/>
      <c r="G237" s="604"/>
      <c r="H237" s="604"/>
      <c r="I237" s="604"/>
      <c r="J237" s="250"/>
      <c r="K237" s="81"/>
    </row>
    <row r="238" spans="1:11" x14ac:dyDescent="0.25">
      <c r="A238" s="656"/>
      <c r="B238" s="250"/>
      <c r="C238" s="250"/>
      <c r="D238" s="250"/>
      <c r="E238" s="250"/>
      <c r="F238" s="250"/>
      <c r="G238" s="604"/>
      <c r="H238" s="604"/>
      <c r="I238" s="604"/>
      <c r="J238" s="250"/>
      <c r="K238" s="81"/>
    </row>
    <row r="239" spans="1:11" x14ac:dyDescent="0.25">
      <c r="A239" s="656"/>
      <c r="B239" s="250"/>
      <c r="C239" s="250"/>
      <c r="D239" s="250"/>
      <c r="E239" s="250"/>
      <c r="F239" s="250"/>
      <c r="G239" s="604"/>
      <c r="H239" s="604"/>
      <c r="I239" s="604"/>
      <c r="J239" s="250"/>
      <c r="K239" s="81"/>
    </row>
    <row r="240" spans="1:11" x14ac:dyDescent="0.25">
      <c r="A240" s="656"/>
      <c r="B240" s="250"/>
      <c r="C240" s="250"/>
      <c r="D240" s="250"/>
      <c r="E240" s="250"/>
      <c r="F240" s="250"/>
      <c r="G240" s="604"/>
      <c r="H240" s="604"/>
      <c r="I240" s="604"/>
      <c r="J240" s="250"/>
      <c r="K240" s="81"/>
    </row>
    <row r="241" spans="1:11" x14ac:dyDescent="0.25">
      <c r="A241" s="656"/>
      <c r="B241" s="250"/>
      <c r="C241" s="250"/>
      <c r="D241" s="250"/>
      <c r="E241" s="250"/>
      <c r="F241" s="250"/>
      <c r="G241" s="604"/>
      <c r="H241" s="604"/>
      <c r="I241" s="604"/>
      <c r="J241" s="250"/>
      <c r="K241" s="81"/>
    </row>
    <row r="242" spans="1:11" x14ac:dyDescent="0.25">
      <c r="A242" s="656"/>
      <c r="B242" s="250"/>
      <c r="C242" s="250"/>
      <c r="D242" s="250"/>
      <c r="E242" s="250"/>
      <c r="F242" s="250"/>
      <c r="G242" s="604"/>
      <c r="H242" s="604"/>
      <c r="I242" s="604"/>
      <c r="J242" s="250"/>
      <c r="K242" s="81"/>
    </row>
    <row r="243" spans="1:11" x14ac:dyDescent="0.25">
      <c r="A243" s="656"/>
      <c r="B243" s="250"/>
      <c r="C243" s="250"/>
      <c r="D243" s="250"/>
      <c r="E243" s="250"/>
      <c r="F243" s="250"/>
      <c r="G243" s="604"/>
      <c r="H243" s="604"/>
      <c r="I243" s="604"/>
      <c r="J243" s="250"/>
      <c r="K243" s="81"/>
    </row>
    <row r="244" spans="1:11" x14ac:dyDescent="0.25">
      <c r="A244" s="656"/>
      <c r="B244" s="250"/>
      <c r="C244" s="250"/>
      <c r="D244" s="250"/>
      <c r="E244" s="250"/>
      <c r="F244" s="250"/>
      <c r="G244" s="604"/>
      <c r="H244" s="604"/>
      <c r="I244" s="604"/>
      <c r="J244" s="250"/>
      <c r="K244" s="81"/>
    </row>
    <row r="245" spans="1:11" x14ac:dyDescent="0.25">
      <c r="A245" s="656"/>
      <c r="B245" s="250"/>
      <c r="C245" s="250"/>
      <c r="D245" s="250"/>
      <c r="E245" s="250"/>
      <c r="F245" s="250"/>
      <c r="G245" s="604"/>
      <c r="H245" s="604"/>
      <c r="I245" s="604"/>
      <c r="J245" s="250"/>
      <c r="K245" s="81"/>
    </row>
    <row r="246" spans="1:11" x14ac:dyDescent="0.25">
      <c r="A246" s="656"/>
      <c r="B246" s="250"/>
      <c r="C246" s="250"/>
      <c r="D246" s="250"/>
      <c r="E246" s="250"/>
      <c r="F246" s="250"/>
      <c r="G246" s="604"/>
      <c r="H246" s="604"/>
      <c r="I246" s="604"/>
      <c r="J246" s="250"/>
      <c r="K246" s="81"/>
    </row>
    <row r="247" spans="1:11" x14ac:dyDescent="0.25">
      <c r="A247" s="656"/>
      <c r="B247" s="250"/>
      <c r="C247" s="250"/>
      <c r="D247" s="250"/>
      <c r="E247" s="250"/>
      <c r="F247" s="250"/>
      <c r="G247" s="604"/>
      <c r="H247" s="604"/>
      <c r="I247" s="604"/>
      <c r="J247" s="250"/>
      <c r="K247" s="81"/>
    </row>
    <row r="248" spans="1:11" x14ac:dyDescent="0.25">
      <c r="A248" s="656"/>
      <c r="B248" s="250"/>
      <c r="C248" s="250"/>
      <c r="D248" s="250"/>
      <c r="E248" s="250"/>
      <c r="F248" s="250"/>
      <c r="G248" s="604"/>
      <c r="H248" s="604"/>
      <c r="I248" s="604"/>
      <c r="J248" s="250"/>
      <c r="K248" s="81"/>
    </row>
    <row r="249" spans="1:11" x14ac:dyDescent="0.25">
      <c r="A249" s="656"/>
      <c r="B249" s="250"/>
      <c r="C249" s="250"/>
      <c r="D249" s="250"/>
      <c r="E249" s="250"/>
      <c r="F249" s="250"/>
      <c r="G249" s="604"/>
      <c r="H249" s="604"/>
      <c r="I249" s="604"/>
      <c r="J249" s="250"/>
      <c r="K249" s="81"/>
    </row>
    <row r="250" spans="1:11" x14ac:dyDescent="0.25">
      <c r="A250" s="656"/>
      <c r="B250" s="250"/>
      <c r="C250" s="250"/>
      <c r="D250" s="250"/>
      <c r="E250" s="250"/>
      <c r="F250" s="250"/>
      <c r="G250" s="604"/>
      <c r="H250" s="604"/>
      <c r="I250" s="604"/>
      <c r="J250" s="250"/>
      <c r="K250" s="81"/>
    </row>
    <row r="251" spans="1:11" x14ac:dyDescent="0.25">
      <c r="A251" s="656"/>
      <c r="B251" s="250"/>
      <c r="C251" s="250"/>
      <c r="D251" s="250"/>
      <c r="E251" s="250"/>
      <c r="F251" s="250"/>
      <c r="G251" s="604"/>
      <c r="H251" s="604"/>
      <c r="I251" s="604"/>
      <c r="J251" s="250"/>
      <c r="K251" s="81"/>
    </row>
    <row r="252" spans="1:11" x14ac:dyDescent="0.25">
      <c r="A252" s="656"/>
      <c r="B252" s="250"/>
      <c r="C252" s="250"/>
      <c r="D252" s="250"/>
      <c r="E252" s="250"/>
      <c r="F252" s="250"/>
      <c r="G252" s="604"/>
      <c r="H252" s="604"/>
      <c r="I252" s="604"/>
      <c r="J252" s="250"/>
      <c r="K252" s="81"/>
    </row>
    <row r="253" spans="1:11" x14ac:dyDescent="0.25">
      <c r="A253" s="656"/>
      <c r="B253" s="250"/>
      <c r="C253" s="250"/>
      <c r="D253" s="250"/>
      <c r="E253" s="250"/>
      <c r="F253" s="250"/>
      <c r="G253" s="604"/>
      <c r="H253" s="604"/>
      <c r="I253" s="604"/>
      <c r="J253" s="250"/>
      <c r="K253" s="81"/>
    </row>
    <row r="254" spans="1:11" x14ac:dyDescent="0.25">
      <c r="A254" s="656"/>
      <c r="B254" s="250"/>
      <c r="C254" s="250"/>
      <c r="D254" s="250"/>
      <c r="E254" s="250"/>
      <c r="F254" s="250"/>
      <c r="G254" s="604"/>
      <c r="H254" s="604"/>
      <c r="I254" s="604"/>
      <c r="J254" s="250"/>
      <c r="K254" s="81"/>
    </row>
    <row r="255" spans="1:11" x14ac:dyDescent="0.25">
      <c r="A255" s="656"/>
      <c r="B255" s="250"/>
      <c r="C255" s="250"/>
      <c r="D255" s="250"/>
      <c r="E255" s="250"/>
      <c r="F255" s="250"/>
      <c r="G255" s="604"/>
      <c r="H255" s="604"/>
      <c r="I255" s="604"/>
      <c r="J255" s="250"/>
      <c r="K255" s="81"/>
    </row>
    <row r="256" spans="1:11" x14ac:dyDescent="0.25">
      <c r="A256" s="656"/>
      <c r="B256" s="250"/>
      <c r="C256" s="250"/>
      <c r="D256" s="250"/>
      <c r="E256" s="250"/>
      <c r="F256" s="250"/>
      <c r="G256" s="604"/>
      <c r="H256" s="604"/>
      <c r="I256" s="604"/>
      <c r="J256" s="250"/>
      <c r="K256" s="81"/>
    </row>
    <row r="257" spans="1:11" x14ac:dyDescent="0.25">
      <c r="A257" s="656"/>
      <c r="B257" s="250"/>
      <c r="C257" s="250"/>
      <c r="D257" s="250"/>
      <c r="E257" s="250"/>
      <c r="F257" s="250"/>
      <c r="G257" s="604"/>
      <c r="H257" s="604"/>
      <c r="I257" s="604"/>
      <c r="J257" s="250"/>
      <c r="K257" s="81"/>
    </row>
    <row r="258" spans="1:11" x14ac:dyDescent="0.25">
      <c r="A258" s="656"/>
      <c r="B258" s="250"/>
      <c r="C258" s="250"/>
      <c r="D258" s="250"/>
      <c r="E258" s="250"/>
      <c r="F258" s="250"/>
      <c r="G258" s="604"/>
      <c r="H258" s="604"/>
      <c r="I258" s="604"/>
      <c r="J258" s="250"/>
      <c r="K258" s="81"/>
    </row>
    <row r="259" spans="1:11" x14ac:dyDescent="0.25">
      <c r="A259" s="656"/>
      <c r="B259" s="250"/>
      <c r="C259" s="250"/>
      <c r="D259" s="250"/>
      <c r="E259" s="250"/>
      <c r="F259" s="250"/>
      <c r="G259" s="604"/>
      <c r="H259" s="604"/>
      <c r="I259" s="604"/>
      <c r="J259" s="250"/>
      <c r="K259" s="81"/>
    </row>
    <row r="260" spans="1:11" x14ac:dyDescent="0.25">
      <c r="A260" s="656"/>
      <c r="B260" s="250"/>
      <c r="C260" s="250"/>
      <c r="D260" s="250"/>
      <c r="E260" s="250"/>
      <c r="F260" s="250"/>
      <c r="G260" s="604"/>
      <c r="H260" s="604"/>
      <c r="I260" s="604"/>
      <c r="J260" s="250"/>
      <c r="K260" s="81"/>
    </row>
    <row r="261" spans="1:11" x14ac:dyDescent="0.25">
      <c r="A261" s="656"/>
      <c r="B261" s="250"/>
      <c r="C261" s="250"/>
      <c r="D261" s="250"/>
      <c r="E261" s="250"/>
      <c r="F261" s="250"/>
      <c r="G261" s="604"/>
      <c r="H261" s="604"/>
      <c r="I261" s="604"/>
      <c r="J261" s="250"/>
      <c r="K261" s="81"/>
    </row>
    <row r="262" spans="1:11" x14ac:dyDescent="0.25">
      <c r="A262" s="656"/>
      <c r="B262" s="250"/>
      <c r="C262" s="250"/>
      <c r="D262" s="250"/>
      <c r="E262" s="250"/>
      <c r="F262" s="250"/>
      <c r="G262" s="604"/>
      <c r="H262" s="604"/>
      <c r="I262" s="604"/>
      <c r="J262" s="250"/>
      <c r="K262" s="81"/>
    </row>
    <row r="263" spans="1:11" x14ac:dyDescent="0.25">
      <c r="A263" s="656"/>
      <c r="B263" s="250"/>
      <c r="C263" s="250"/>
      <c r="D263" s="250"/>
      <c r="E263" s="250"/>
      <c r="F263" s="250"/>
      <c r="G263" s="604"/>
      <c r="H263" s="604"/>
      <c r="I263" s="604"/>
      <c r="J263" s="250"/>
      <c r="K263" s="81"/>
    </row>
    <row r="264" spans="1:11" x14ac:dyDescent="0.25">
      <c r="A264" s="656"/>
      <c r="B264" s="250"/>
      <c r="C264" s="250"/>
      <c r="D264" s="250"/>
      <c r="E264" s="250"/>
      <c r="F264" s="250"/>
      <c r="G264" s="604"/>
      <c r="H264" s="604"/>
      <c r="I264" s="604"/>
      <c r="J264" s="250"/>
      <c r="K264" s="81"/>
    </row>
    <row r="265" spans="1:11" x14ac:dyDescent="0.25">
      <c r="A265" s="656"/>
      <c r="B265" s="250"/>
      <c r="C265" s="250"/>
      <c r="D265" s="250"/>
      <c r="E265" s="250"/>
      <c r="F265" s="250"/>
      <c r="G265" s="604"/>
      <c r="H265" s="604"/>
      <c r="I265" s="604"/>
      <c r="J265" s="250"/>
      <c r="K265" s="81"/>
    </row>
    <row r="266" spans="1:11" x14ac:dyDescent="0.25">
      <c r="A266" s="656"/>
      <c r="B266" s="250"/>
      <c r="C266" s="250"/>
      <c r="D266" s="250"/>
      <c r="E266" s="250"/>
      <c r="F266" s="250"/>
      <c r="G266" s="604"/>
      <c r="H266" s="604"/>
      <c r="I266" s="604"/>
      <c r="J266" s="250"/>
      <c r="K266" s="81"/>
    </row>
    <row r="267" spans="1:11" x14ac:dyDescent="0.25">
      <c r="A267" s="656"/>
      <c r="B267" s="250"/>
      <c r="C267" s="250"/>
      <c r="D267" s="250"/>
      <c r="E267" s="250"/>
      <c r="F267" s="250"/>
      <c r="G267" s="604"/>
      <c r="H267" s="604"/>
      <c r="I267" s="604"/>
      <c r="J267" s="250"/>
      <c r="K267" s="81"/>
    </row>
    <row r="268" spans="1:11" x14ac:dyDescent="0.25">
      <c r="A268" s="656"/>
      <c r="B268" s="250"/>
      <c r="C268" s="250"/>
      <c r="D268" s="250"/>
      <c r="E268" s="250"/>
      <c r="F268" s="250"/>
      <c r="G268" s="604"/>
      <c r="H268" s="604"/>
      <c r="I268" s="604"/>
      <c r="J268" s="250"/>
      <c r="K268" s="81"/>
    </row>
    <row r="269" spans="1:11" x14ac:dyDescent="0.25">
      <c r="A269" s="656"/>
      <c r="B269" s="250"/>
      <c r="C269" s="250"/>
      <c r="D269" s="250"/>
      <c r="E269" s="250"/>
      <c r="F269" s="250"/>
      <c r="G269" s="604"/>
      <c r="H269" s="604"/>
      <c r="I269" s="604"/>
      <c r="J269" s="250"/>
      <c r="K269" s="81"/>
    </row>
    <row r="270" spans="1:11" x14ac:dyDescent="0.25">
      <c r="A270" s="656"/>
      <c r="B270" s="250"/>
      <c r="C270" s="250"/>
      <c r="D270" s="250"/>
      <c r="E270" s="250"/>
      <c r="F270" s="250"/>
      <c r="G270" s="604"/>
      <c r="H270" s="604"/>
      <c r="I270" s="604"/>
      <c r="J270" s="250"/>
      <c r="K270" s="81"/>
    </row>
    <row r="271" spans="1:11" x14ac:dyDescent="0.25">
      <c r="A271" s="656"/>
      <c r="B271" s="250"/>
      <c r="C271" s="250"/>
      <c r="D271" s="250"/>
      <c r="E271" s="250"/>
      <c r="F271" s="250"/>
      <c r="G271" s="604"/>
      <c r="H271" s="604"/>
      <c r="I271" s="604"/>
      <c r="J271" s="250"/>
      <c r="K271" s="81"/>
    </row>
    <row r="272" spans="1:11" x14ac:dyDescent="0.25">
      <c r="A272" s="656"/>
      <c r="B272" s="250"/>
      <c r="C272" s="250"/>
      <c r="D272" s="250"/>
      <c r="E272" s="250"/>
      <c r="F272" s="250"/>
      <c r="G272" s="604"/>
      <c r="H272" s="604"/>
      <c r="I272" s="604"/>
      <c r="J272" s="250"/>
      <c r="K272" s="81"/>
    </row>
    <row r="273" spans="1:11" x14ac:dyDescent="0.25">
      <c r="A273" s="656"/>
      <c r="B273" s="250"/>
      <c r="C273" s="250"/>
      <c r="D273" s="250"/>
      <c r="E273" s="250"/>
      <c r="F273" s="250"/>
      <c r="G273" s="604"/>
      <c r="H273" s="604"/>
      <c r="I273" s="604"/>
      <c r="J273" s="250"/>
      <c r="K273" s="81"/>
    </row>
    <row r="274" spans="1:11" x14ac:dyDescent="0.25">
      <c r="A274" s="656"/>
      <c r="B274" s="250"/>
      <c r="C274" s="250"/>
      <c r="D274" s="250"/>
      <c r="E274" s="250"/>
      <c r="F274" s="250"/>
      <c r="G274" s="604"/>
      <c r="H274" s="604"/>
      <c r="I274" s="604"/>
      <c r="J274" s="250"/>
      <c r="K274" s="81"/>
    </row>
    <row r="275" spans="1:11" x14ac:dyDescent="0.25">
      <c r="A275" s="656"/>
      <c r="B275" s="250"/>
      <c r="C275" s="250"/>
      <c r="D275" s="250"/>
      <c r="E275" s="250"/>
      <c r="F275" s="250"/>
      <c r="G275" s="604"/>
      <c r="H275" s="604"/>
      <c r="I275" s="604"/>
      <c r="J275" s="250"/>
      <c r="K275" s="81"/>
    </row>
    <row r="276" spans="1:11" x14ac:dyDescent="0.25">
      <c r="A276" s="656"/>
      <c r="B276" s="250"/>
      <c r="C276" s="250"/>
      <c r="D276" s="250"/>
      <c r="E276" s="250"/>
      <c r="F276" s="250"/>
      <c r="G276" s="604"/>
      <c r="H276" s="604"/>
      <c r="I276" s="604"/>
      <c r="J276" s="250"/>
      <c r="K276" s="81"/>
    </row>
    <row r="277" spans="1:11" x14ac:dyDescent="0.25">
      <c r="A277" s="656"/>
      <c r="B277" s="250"/>
      <c r="C277" s="250"/>
      <c r="D277" s="250"/>
      <c r="E277" s="250"/>
      <c r="F277" s="250"/>
      <c r="G277" s="604"/>
      <c r="H277" s="604"/>
      <c r="I277" s="604"/>
      <c r="J277" s="250"/>
      <c r="K277" s="81"/>
    </row>
    <row r="278" spans="1:11" x14ac:dyDescent="0.25">
      <c r="A278" s="656"/>
      <c r="B278" s="250"/>
      <c r="C278" s="250"/>
      <c r="D278" s="250"/>
      <c r="E278" s="250"/>
      <c r="F278" s="250"/>
      <c r="G278" s="604"/>
      <c r="H278" s="604"/>
      <c r="I278" s="604"/>
      <c r="J278" s="250"/>
      <c r="K278" s="81"/>
    </row>
    <row r="279" spans="1:11" x14ac:dyDescent="0.25">
      <c r="A279" s="656"/>
      <c r="B279" s="250"/>
      <c r="C279" s="250"/>
      <c r="D279" s="250"/>
      <c r="E279" s="250"/>
      <c r="F279" s="250"/>
      <c r="G279" s="604"/>
      <c r="H279" s="604"/>
      <c r="I279" s="604"/>
      <c r="J279" s="250"/>
      <c r="K279" s="81"/>
    </row>
    <row r="280" spans="1:11" x14ac:dyDescent="0.25">
      <c r="A280" s="656"/>
      <c r="B280" s="250"/>
      <c r="C280" s="250"/>
      <c r="D280" s="250"/>
      <c r="E280" s="250"/>
      <c r="F280" s="250"/>
      <c r="G280" s="604"/>
      <c r="H280" s="604"/>
      <c r="I280" s="604"/>
      <c r="J280" s="250"/>
      <c r="K280" s="81"/>
    </row>
    <row r="281" spans="1:11" x14ac:dyDescent="0.25">
      <c r="A281" s="656"/>
      <c r="B281" s="250"/>
      <c r="C281" s="250"/>
      <c r="D281" s="250"/>
      <c r="E281" s="250"/>
      <c r="F281" s="250"/>
      <c r="G281" s="604"/>
      <c r="H281" s="604"/>
      <c r="I281" s="604"/>
      <c r="J281" s="250"/>
      <c r="K281" s="81"/>
    </row>
    <row r="282" spans="1:11" x14ac:dyDescent="0.25">
      <c r="A282" s="656"/>
      <c r="B282" s="250"/>
      <c r="C282" s="250"/>
      <c r="D282" s="250"/>
      <c r="E282" s="250"/>
      <c r="F282" s="250"/>
      <c r="G282" s="604"/>
      <c r="H282" s="604"/>
      <c r="I282" s="604"/>
      <c r="J282" s="250"/>
      <c r="K282" s="81"/>
    </row>
    <row r="283" spans="1:11" x14ac:dyDescent="0.25">
      <c r="A283" s="656"/>
      <c r="B283" s="250"/>
      <c r="C283" s="250"/>
      <c r="D283" s="250"/>
      <c r="E283" s="250"/>
      <c r="F283" s="250"/>
      <c r="G283" s="604"/>
      <c r="H283" s="604"/>
      <c r="I283" s="604"/>
      <c r="J283" s="250"/>
      <c r="K283" s="81"/>
    </row>
    <row r="284" spans="1:11" x14ac:dyDescent="0.25">
      <c r="A284" s="656"/>
      <c r="B284" s="250"/>
      <c r="C284" s="250"/>
      <c r="D284" s="250"/>
      <c r="E284" s="250"/>
      <c r="F284" s="250"/>
      <c r="G284" s="604"/>
      <c r="H284" s="604"/>
      <c r="I284" s="604"/>
      <c r="J284" s="250"/>
      <c r="K284" s="81"/>
    </row>
    <row r="285" spans="1:11" x14ac:dyDescent="0.25">
      <c r="A285" s="656"/>
      <c r="B285" s="250"/>
      <c r="C285" s="250"/>
      <c r="D285" s="250"/>
      <c r="E285" s="250"/>
      <c r="F285" s="250"/>
      <c r="G285" s="604"/>
      <c r="H285" s="604"/>
      <c r="I285" s="604"/>
      <c r="J285" s="250"/>
      <c r="K285" s="81"/>
    </row>
    <row r="286" spans="1:11" x14ac:dyDescent="0.25">
      <c r="A286" s="656"/>
      <c r="B286" s="250"/>
      <c r="C286" s="250"/>
      <c r="D286" s="250"/>
      <c r="E286" s="250"/>
      <c r="F286" s="250"/>
      <c r="G286" s="604"/>
      <c r="H286" s="604"/>
      <c r="I286" s="604"/>
      <c r="J286" s="250"/>
      <c r="K286" s="81"/>
    </row>
    <row r="287" spans="1:11" x14ac:dyDescent="0.25">
      <c r="A287" s="656"/>
      <c r="B287" s="250"/>
      <c r="C287" s="250"/>
      <c r="D287" s="250"/>
      <c r="E287" s="250"/>
      <c r="F287" s="250"/>
      <c r="G287" s="604"/>
      <c r="H287" s="604"/>
      <c r="I287" s="604"/>
      <c r="J287" s="250"/>
      <c r="K287" s="81"/>
    </row>
    <row r="288" spans="1:11" x14ac:dyDescent="0.25">
      <c r="A288" s="656"/>
      <c r="B288" s="250"/>
      <c r="C288" s="250"/>
      <c r="D288" s="250"/>
      <c r="E288" s="250"/>
      <c r="F288" s="250"/>
      <c r="G288" s="604"/>
      <c r="H288" s="604"/>
      <c r="I288" s="604"/>
      <c r="J288" s="250"/>
      <c r="K288" s="81"/>
    </row>
    <row r="289" spans="1:11" x14ac:dyDescent="0.25">
      <c r="A289" s="656"/>
      <c r="B289" s="250"/>
      <c r="C289" s="250"/>
      <c r="D289" s="250"/>
      <c r="E289" s="250"/>
      <c r="F289" s="250"/>
      <c r="G289" s="604"/>
      <c r="H289" s="604"/>
      <c r="I289" s="604"/>
      <c r="J289" s="250"/>
      <c r="K289" s="81"/>
    </row>
    <row r="290" spans="1:11" x14ac:dyDescent="0.25">
      <c r="A290" s="656"/>
      <c r="B290" s="250"/>
      <c r="C290" s="250"/>
      <c r="D290" s="250"/>
      <c r="E290" s="250"/>
      <c r="F290" s="250"/>
      <c r="G290" s="604"/>
      <c r="H290" s="604"/>
      <c r="I290" s="604"/>
      <c r="J290" s="250"/>
      <c r="K290" s="81"/>
    </row>
    <row r="291" spans="1:11" x14ac:dyDescent="0.25">
      <c r="A291" s="656"/>
      <c r="B291" s="250"/>
      <c r="C291" s="250"/>
      <c r="D291" s="250"/>
      <c r="E291" s="250"/>
      <c r="F291" s="250"/>
      <c r="G291" s="604"/>
      <c r="H291" s="604"/>
      <c r="I291" s="604"/>
      <c r="J291" s="250"/>
      <c r="K291" s="81"/>
    </row>
    <row r="292" spans="1:11" x14ac:dyDescent="0.25">
      <c r="A292" s="656"/>
      <c r="B292" s="250"/>
      <c r="C292" s="250"/>
      <c r="D292" s="250"/>
      <c r="E292" s="250"/>
      <c r="F292" s="250"/>
      <c r="G292" s="604"/>
      <c r="H292" s="604"/>
      <c r="I292" s="604"/>
      <c r="J292" s="250"/>
      <c r="K292" s="81"/>
    </row>
    <row r="293" spans="1:11" x14ac:dyDescent="0.25">
      <c r="A293" s="656"/>
      <c r="B293" s="250"/>
      <c r="C293" s="250"/>
      <c r="D293" s="250"/>
      <c r="E293" s="250"/>
      <c r="F293" s="250"/>
      <c r="G293" s="604"/>
      <c r="H293" s="604"/>
      <c r="I293" s="604"/>
      <c r="J293" s="250"/>
      <c r="K293" s="81"/>
    </row>
    <row r="294" spans="1:11" x14ac:dyDescent="0.25">
      <c r="A294" s="656"/>
      <c r="B294" s="250"/>
      <c r="C294" s="250"/>
      <c r="D294" s="250"/>
      <c r="E294" s="250"/>
      <c r="F294" s="250"/>
      <c r="G294" s="604"/>
      <c r="H294" s="604"/>
      <c r="I294" s="604"/>
      <c r="J294" s="250"/>
      <c r="K294" s="81"/>
    </row>
    <row r="295" spans="1:11" x14ac:dyDescent="0.25">
      <c r="A295" s="656"/>
      <c r="B295" s="250"/>
      <c r="C295" s="250"/>
      <c r="D295" s="250"/>
      <c r="E295" s="250"/>
      <c r="F295" s="250"/>
      <c r="G295" s="604"/>
      <c r="H295" s="604"/>
      <c r="I295" s="604"/>
      <c r="J295" s="250"/>
      <c r="K295" s="81"/>
    </row>
    <row r="296" spans="1:11" x14ac:dyDescent="0.25">
      <c r="A296" s="656"/>
      <c r="B296" s="250"/>
      <c r="C296" s="250"/>
      <c r="D296" s="250"/>
      <c r="E296" s="250"/>
      <c r="F296" s="250"/>
      <c r="G296" s="604"/>
      <c r="H296" s="604"/>
      <c r="I296" s="604"/>
      <c r="J296" s="250"/>
      <c r="K296" s="81"/>
    </row>
    <row r="297" spans="1:11" x14ac:dyDescent="0.25">
      <c r="A297" s="656"/>
      <c r="B297" s="250"/>
      <c r="C297" s="250"/>
      <c r="D297" s="250"/>
      <c r="E297" s="250"/>
      <c r="F297" s="250"/>
      <c r="G297" s="604"/>
      <c r="H297" s="604"/>
      <c r="I297" s="604"/>
      <c r="J297" s="250"/>
      <c r="K297" s="81"/>
    </row>
    <row r="298" spans="1:11" x14ac:dyDescent="0.25">
      <c r="A298" s="656"/>
      <c r="B298" s="250"/>
      <c r="C298" s="250"/>
      <c r="D298" s="250"/>
      <c r="E298" s="250"/>
      <c r="F298" s="250"/>
      <c r="G298" s="604"/>
      <c r="H298" s="604"/>
      <c r="I298" s="604"/>
      <c r="J298" s="250"/>
      <c r="K298" s="81"/>
    </row>
    <row r="299" spans="1:11" x14ac:dyDescent="0.25">
      <c r="A299" s="656"/>
      <c r="B299" s="250"/>
      <c r="C299" s="250"/>
      <c r="D299" s="250"/>
      <c r="E299" s="250"/>
      <c r="F299" s="250"/>
      <c r="G299" s="604"/>
      <c r="H299" s="604"/>
      <c r="I299" s="604"/>
      <c r="J299" s="250"/>
      <c r="K299" s="81"/>
    </row>
    <row r="300" spans="1:11" x14ac:dyDescent="0.25">
      <c r="A300" s="656"/>
      <c r="B300" s="250"/>
      <c r="C300" s="250"/>
      <c r="D300" s="250"/>
      <c r="E300" s="250"/>
      <c r="F300" s="250"/>
      <c r="G300" s="604"/>
      <c r="H300" s="604"/>
      <c r="I300" s="604"/>
      <c r="J300" s="250"/>
      <c r="K300" s="81"/>
    </row>
    <row r="301" spans="1:11" x14ac:dyDescent="0.25">
      <c r="A301" s="656"/>
      <c r="B301" s="250"/>
      <c r="C301" s="250"/>
      <c r="D301" s="250"/>
      <c r="E301" s="250"/>
      <c r="F301" s="250"/>
      <c r="G301" s="604"/>
      <c r="H301" s="604"/>
      <c r="I301" s="604"/>
      <c r="J301" s="250"/>
      <c r="K301" s="81"/>
    </row>
    <row r="302" spans="1:11" x14ac:dyDescent="0.25">
      <c r="A302" s="656"/>
      <c r="B302" s="250"/>
      <c r="C302" s="250"/>
      <c r="D302" s="250"/>
      <c r="E302" s="250"/>
      <c r="F302" s="250"/>
      <c r="G302" s="604"/>
      <c r="H302" s="604"/>
      <c r="I302" s="604"/>
      <c r="J302" s="250"/>
      <c r="K302" s="81"/>
    </row>
    <row r="303" spans="1:11" x14ac:dyDescent="0.25">
      <c r="A303" s="656"/>
      <c r="B303" s="250"/>
      <c r="C303" s="250"/>
      <c r="D303" s="250"/>
      <c r="E303" s="250"/>
      <c r="F303" s="250"/>
      <c r="G303" s="604"/>
      <c r="H303" s="604"/>
      <c r="I303" s="604"/>
      <c r="J303" s="250"/>
      <c r="K303" s="81"/>
    </row>
    <row r="304" spans="1:11" x14ac:dyDescent="0.25">
      <c r="A304" s="656"/>
      <c r="B304" s="250"/>
      <c r="C304" s="250"/>
      <c r="D304" s="250"/>
      <c r="E304" s="250"/>
      <c r="F304" s="250"/>
      <c r="G304" s="604"/>
      <c r="H304" s="604"/>
      <c r="I304" s="604"/>
      <c r="J304" s="250"/>
      <c r="K304" s="81"/>
    </row>
    <row r="305" spans="1:11" x14ac:dyDescent="0.25">
      <c r="A305" s="656"/>
      <c r="B305" s="250"/>
      <c r="C305" s="250"/>
      <c r="D305" s="250"/>
      <c r="E305" s="250"/>
      <c r="F305" s="250"/>
      <c r="G305" s="604"/>
      <c r="H305" s="604"/>
      <c r="I305" s="604"/>
      <c r="J305" s="250"/>
      <c r="K305" s="81"/>
    </row>
    <row r="306" spans="1:11" x14ac:dyDescent="0.25">
      <c r="A306" s="656"/>
      <c r="B306" s="250"/>
      <c r="C306" s="250"/>
      <c r="D306" s="250"/>
      <c r="E306" s="250"/>
      <c r="F306" s="250"/>
      <c r="G306" s="604"/>
      <c r="H306" s="604"/>
      <c r="I306" s="604"/>
      <c r="J306" s="250"/>
      <c r="K306" s="81"/>
    </row>
    <row r="307" spans="1:11" x14ac:dyDescent="0.25">
      <c r="A307" s="656"/>
      <c r="B307" s="250"/>
      <c r="C307" s="250"/>
      <c r="D307" s="250"/>
      <c r="E307" s="250"/>
      <c r="F307" s="250"/>
      <c r="G307" s="604"/>
      <c r="H307" s="604"/>
      <c r="I307" s="604"/>
      <c r="J307" s="250"/>
      <c r="K307" s="81"/>
    </row>
    <row r="308" spans="1:11" x14ac:dyDescent="0.25">
      <c r="A308" s="656"/>
      <c r="B308" s="250"/>
      <c r="C308" s="250"/>
      <c r="D308" s="250"/>
      <c r="E308" s="250"/>
      <c r="F308" s="250"/>
      <c r="G308" s="604"/>
      <c r="H308" s="604"/>
      <c r="I308" s="604"/>
      <c r="J308" s="250"/>
      <c r="K308" s="81"/>
    </row>
    <row r="309" spans="1:11" x14ac:dyDescent="0.25">
      <c r="A309" s="656"/>
      <c r="B309" s="250"/>
      <c r="C309" s="250"/>
      <c r="D309" s="250"/>
      <c r="E309" s="250"/>
      <c r="F309" s="250"/>
      <c r="G309" s="604"/>
      <c r="H309" s="604"/>
      <c r="I309" s="604"/>
      <c r="J309" s="250"/>
      <c r="K309" s="81"/>
    </row>
    <row r="310" spans="1:11" x14ac:dyDescent="0.25">
      <c r="A310" s="656"/>
      <c r="B310" s="250"/>
      <c r="C310" s="250"/>
      <c r="D310" s="250"/>
      <c r="E310" s="250"/>
      <c r="F310" s="250"/>
      <c r="G310" s="604"/>
      <c r="H310" s="604"/>
      <c r="I310" s="604"/>
      <c r="J310" s="250"/>
      <c r="K310" s="81"/>
    </row>
    <row r="311" spans="1:11" x14ac:dyDescent="0.25">
      <c r="A311" s="656"/>
      <c r="B311" s="250"/>
      <c r="C311" s="250"/>
      <c r="D311" s="250"/>
      <c r="E311" s="250"/>
      <c r="F311" s="250"/>
      <c r="G311" s="604"/>
      <c r="H311" s="604"/>
      <c r="I311" s="604"/>
      <c r="J311" s="250"/>
      <c r="K311" s="81"/>
    </row>
    <row r="312" spans="1:11" x14ac:dyDescent="0.25">
      <c r="A312" s="656"/>
      <c r="B312" s="250"/>
      <c r="C312" s="250"/>
      <c r="D312" s="250"/>
      <c r="E312" s="250"/>
      <c r="F312" s="250"/>
      <c r="G312" s="604"/>
      <c r="H312" s="604"/>
      <c r="I312" s="604"/>
      <c r="J312" s="250"/>
      <c r="K312" s="81"/>
    </row>
    <row r="313" spans="1:11" x14ac:dyDescent="0.25">
      <c r="A313" s="656"/>
      <c r="B313" s="250"/>
      <c r="C313" s="250"/>
      <c r="D313" s="250"/>
      <c r="E313" s="250"/>
      <c r="F313" s="250"/>
      <c r="G313" s="604"/>
      <c r="H313" s="604"/>
      <c r="I313" s="604"/>
      <c r="J313" s="250"/>
      <c r="K313" s="81"/>
    </row>
    <row r="314" spans="1:11" x14ac:dyDescent="0.25">
      <c r="A314" s="656"/>
      <c r="B314" s="250"/>
      <c r="C314" s="250"/>
      <c r="D314" s="250"/>
      <c r="E314" s="250"/>
      <c r="F314" s="250"/>
      <c r="G314" s="604"/>
      <c r="H314" s="604"/>
      <c r="I314" s="604"/>
      <c r="J314" s="250"/>
      <c r="K314" s="81"/>
    </row>
    <row r="315" spans="1:11" x14ac:dyDescent="0.25">
      <c r="A315" s="656"/>
      <c r="B315" s="250"/>
      <c r="C315" s="250"/>
      <c r="D315" s="250"/>
      <c r="E315" s="250"/>
      <c r="F315" s="250"/>
      <c r="G315" s="604"/>
      <c r="H315" s="604"/>
      <c r="I315" s="604"/>
      <c r="J315" s="250"/>
      <c r="K315" s="81"/>
    </row>
    <row r="316" spans="1:11" x14ac:dyDescent="0.25">
      <c r="A316" s="656"/>
      <c r="B316" s="250"/>
      <c r="C316" s="250"/>
      <c r="D316" s="250"/>
      <c r="E316" s="250"/>
      <c r="F316" s="250"/>
      <c r="G316" s="604"/>
      <c r="H316" s="604"/>
      <c r="I316" s="604"/>
      <c r="J316" s="250"/>
      <c r="K316" s="81"/>
    </row>
    <row r="317" spans="1:11" x14ac:dyDescent="0.25">
      <c r="A317" s="656"/>
      <c r="B317" s="250"/>
      <c r="C317" s="250"/>
      <c r="D317" s="250"/>
      <c r="E317" s="250"/>
      <c r="F317" s="250"/>
      <c r="G317" s="604"/>
      <c r="H317" s="604"/>
      <c r="I317" s="604"/>
      <c r="J317" s="250"/>
      <c r="K317" s="81"/>
    </row>
    <row r="318" spans="1:11" x14ac:dyDescent="0.25">
      <c r="A318" s="656"/>
      <c r="B318" s="250"/>
      <c r="C318" s="250"/>
      <c r="D318" s="250"/>
      <c r="E318" s="250"/>
      <c r="F318" s="250"/>
      <c r="G318" s="604"/>
      <c r="H318" s="604"/>
      <c r="I318" s="604"/>
      <c r="J318" s="250"/>
      <c r="K318" s="81"/>
    </row>
    <row r="319" spans="1:11" x14ac:dyDescent="0.25">
      <c r="A319" s="656"/>
      <c r="B319" s="250"/>
      <c r="C319" s="250"/>
      <c r="D319" s="250"/>
      <c r="E319" s="250"/>
      <c r="F319" s="250"/>
      <c r="G319" s="604"/>
      <c r="H319" s="604"/>
      <c r="I319" s="604"/>
      <c r="J319" s="250"/>
      <c r="K319" s="81"/>
    </row>
    <row r="320" spans="1:11" x14ac:dyDescent="0.25">
      <c r="A320" s="656"/>
      <c r="B320" s="250"/>
      <c r="C320" s="250"/>
      <c r="D320" s="250"/>
      <c r="E320" s="250"/>
      <c r="F320" s="250"/>
      <c r="G320" s="604"/>
      <c r="H320" s="604"/>
      <c r="I320" s="604"/>
      <c r="J320" s="250"/>
      <c r="K320" s="81"/>
    </row>
    <row r="321" spans="1:11" x14ac:dyDescent="0.25">
      <c r="A321" s="656"/>
      <c r="B321" s="250"/>
      <c r="C321" s="250"/>
      <c r="D321" s="250"/>
      <c r="E321" s="250"/>
      <c r="F321" s="250"/>
      <c r="G321" s="604"/>
      <c r="H321" s="604"/>
      <c r="I321" s="604"/>
      <c r="J321" s="250"/>
      <c r="K321" s="81"/>
    </row>
    <row r="322" spans="1:11" x14ac:dyDescent="0.25">
      <c r="A322" s="656"/>
      <c r="B322" s="250"/>
      <c r="C322" s="250"/>
      <c r="D322" s="250"/>
      <c r="E322" s="250"/>
      <c r="F322" s="250"/>
      <c r="G322" s="604"/>
      <c r="H322" s="604"/>
      <c r="I322" s="604"/>
      <c r="J322" s="250"/>
      <c r="K322" s="81"/>
    </row>
    <row r="323" spans="1:11" x14ac:dyDescent="0.25">
      <c r="A323" s="656"/>
      <c r="B323" s="250"/>
      <c r="C323" s="250"/>
      <c r="D323" s="250"/>
      <c r="E323" s="250"/>
      <c r="F323" s="250"/>
      <c r="G323" s="604"/>
      <c r="H323" s="604"/>
      <c r="I323" s="604"/>
      <c r="J323" s="250"/>
      <c r="K323" s="81"/>
    </row>
    <row r="324" spans="1:11" x14ac:dyDescent="0.25">
      <c r="A324" s="656"/>
      <c r="B324" s="250"/>
      <c r="C324" s="250"/>
      <c r="D324" s="250"/>
      <c r="E324" s="250"/>
      <c r="F324" s="250"/>
      <c r="G324" s="604"/>
      <c r="H324" s="604"/>
      <c r="I324" s="604"/>
      <c r="J324" s="250"/>
      <c r="K324" s="81"/>
    </row>
    <row r="325" spans="1:11" x14ac:dyDescent="0.25">
      <c r="A325" s="656"/>
      <c r="B325" s="250"/>
      <c r="C325" s="250"/>
      <c r="D325" s="250"/>
      <c r="E325" s="250"/>
      <c r="F325" s="250"/>
      <c r="G325" s="604"/>
      <c r="H325" s="604"/>
      <c r="I325" s="604"/>
      <c r="J325" s="250"/>
      <c r="K325" s="81"/>
    </row>
    <row r="326" spans="1:11" x14ac:dyDescent="0.25">
      <c r="A326" s="656"/>
      <c r="B326" s="250"/>
      <c r="C326" s="250"/>
      <c r="D326" s="250"/>
      <c r="E326" s="250"/>
      <c r="F326" s="250"/>
      <c r="G326" s="604"/>
      <c r="H326" s="604"/>
      <c r="I326" s="604"/>
      <c r="J326" s="250"/>
      <c r="K326" s="81"/>
    </row>
    <row r="327" spans="1:11" x14ac:dyDescent="0.25">
      <c r="A327" s="656"/>
      <c r="B327" s="250"/>
      <c r="C327" s="250"/>
      <c r="D327" s="250"/>
      <c r="E327" s="250"/>
      <c r="F327" s="250"/>
      <c r="G327" s="604"/>
      <c r="H327" s="604"/>
      <c r="I327" s="604"/>
      <c r="J327" s="250"/>
      <c r="K327" s="81"/>
    </row>
    <row r="328" spans="1:11" x14ac:dyDescent="0.25">
      <c r="A328" s="656"/>
      <c r="B328" s="250"/>
      <c r="C328" s="250"/>
      <c r="D328" s="250"/>
      <c r="E328" s="250"/>
      <c r="F328" s="250"/>
      <c r="G328" s="604"/>
      <c r="H328" s="604"/>
      <c r="I328" s="604"/>
      <c r="J328" s="250"/>
      <c r="K328" s="81"/>
    </row>
    <row r="329" spans="1:11" x14ac:dyDescent="0.25">
      <c r="A329" s="656"/>
      <c r="B329" s="250"/>
      <c r="C329" s="250"/>
      <c r="D329" s="250"/>
      <c r="E329" s="250"/>
      <c r="F329" s="250"/>
      <c r="G329" s="604"/>
      <c r="H329" s="604"/>
      <c r="I329" s="604"/>
      <c r="J329" s="250"/>
      <c r="K329" s="81"/>
    </row>
    <row r="330" spans="1:11" x14ac:dyDescent="0.25">
      <c r="A330" s="656"/>
      <c r="B330" s="250"/>
      <c r="C330" s="250"/>
      <c r="D330" s="250"/>
      <c r="E330" s="250"/>
      <c r="F330" s="250"/>
      <c r="G330" s="604"/>
      <c r="H330" s="604"/>
      <c r="I330" s="604"/>
      <c r="J330" s="250"/>
      <c r="K330" s="81"/>
    </row>
    <row r="331" spans="1:11" x14ac:dyDescent="0.25">
      <c r="A331" s="656"/>
      <c r="B331" s="250"/>
      <c r="C331" s="250"/>
      <c r="D331" s="250"/>
      <c r="E331" s="250"/>
      <c r="F331" s="250"/>
      <c r="G331" s="604"/>
      <c r="H331" s="604"/>
      <c r="I331" s="604"/>
      <c r="J331" s="250"/>
      <c r="K331" s="81"/>
    </row>
    <row r="332" spans="1:11" x14ac:dyDescent="0.25">
      <c r="A332" s="656"/>
      <c r="B332" s="250"/>
      <c r="C332" s="250"/>
      <c r="D332" s="250"/>
      <c r="E332" s="250"/>
      <c r="F332" s="250"/>
      <c r="G332" s="604"/>
      <c r="H332" s="604"/>
      <c r="I332" s="604"/>
      <c r="J332" s="250"/>
      <c r="K332" s="81"/>
    </row>
    <row r="333" spans="1:11" x14ac:dyDescent="0.25">
      <c r="A333" s="656"/>
      <c r="B333" s="250"/>
      <c r="C333" s="250"/>
      <c r="D333" s="250"/>
      <c r="E333" s="250"/>
      <c r="F333" s="250"/>
      <c r="G333" s="604"/>
      <c r="H333" s="604"/>
      <c r="I333" s="604"/>
      <c r="J333" s="250"/>
      <c r="K333" s="81"/>
    </row>
    <row r="334" spans="1:11" x14ac:dyDescent="0.25">
      <c r="A334" s="656"/>
      <c r="B334" s="250"/>
      <c r="C334" s="250"/>
      <c r="D334" s="250"/>
      <c r="E334" s="250"/>
      <c r="F334" s="250"/>
      <c r="G334" s="604"/>
      <c r="H334" s="604"/>
      <c r="I334" s="604"/>
      <c r="J334" s="250"/>
      <c r="K334" s="81"/>
    </row>
    <row r="335" spans="1:11" x14ac:dyDescent="0.25">
      <c r="A335" s="656"/>
      <c r="B335" s="250"/>
      <c r="C335" s="250"/>
      <c r="D335" s="250"/>
      <c r="E335" s="250"/>
      <c r="F335" s="250"/>
      <c r="G335" s="604"/>
      <c r="H335" s="604"/>
      <c r="I335" s="604"/>
      <c r="J335" s="250"/>
      <c r="K335" s="81"/>
    </row>
    <row r="336" spans="1:11" x14ac:dyDescent="0.25">
      <c r="A336" s="656"/>
      <c r="B336" s="250"/>
      <c r="C336" s="250"/>
      <c r="D336" s="250"/>
      <c r="E336" s="250"/>
      <c r="F336" s="250"/>
      <c r="G336" s="604"/>
      <c r="H336" s="604"/>
      <c r="I336" s="604"/>
      <c r="J336" s="250"/>
      <c r="K336" s="81"/>
    </row>
    <row r="337" spans="1:11" x14ac:dyDescent="0.25">
      <c r="A337" s="656"/>
      <c r="B337" s="250"/>
      <c r="C337" s="250"/>
      <c r="D337" s="250"/>
      <c r="E337" s="250"/>
      <c r="F337" s="250"/>
      <c r="G337" s="604"/>
      <c r="H337" s="604"/>
      <c r="I337" s="604"/>
      <c r="J337" s="250"/>
      <c r="K337" s="81"/>
    </row>
    <row r="338" spans="1:11" x14ac:dyDescent="0.25">
      <c r="A338" s="656"/>
      <c r="B338" s="250"/>
      <c r="C338" s="250"/>
      <c r="D338" s="250"/>
      <c r="E338" s="250"/>
      <c r="F338" s="250"/>
      <c r="G338" s="604"/>
      <c r="H338" s="604"/>
      <c r="I338" s="604"/>
      <c r="J338" s="250"/>
      <c r="K338" s="81"/>
    </row>
    <row r="339" spans="1:11" x14ac:dyDescent="0.25">
      <c r="A339" s="656"/>
      <c r="B339" s="250"/>
      <c r="C339" s="250"/>
      <c r="D339" s="250"/>
      <c r="E339" s="250"/>
      <c r="F339" s="250"/>
      <c r="G339" s="604"/>
      <c r="H339" s="604"/>
      <c r="I339" s="604"/>
      <c r="J339" s="250"/>
      <c r="K339" s="81"/>
    </row>
    <row r="340" spans="1:11" x14ac:dyDescent="0.25">
      <c r="A340" s="656"/>
      <c r="B340" s="250"/>
      <c r="C340" s="250"/>
      <c r="D340" s="250"/>
      <c r="E340" s="250"/>
      <c r="F340" s="250"/>
      <c r="G340" s="604"/>
      <c r="H340" s="604"/>
      <c r="I340" s="604"/>
      <c r="J340" s="250"/>
      <c r="K340" s="81"/>
    </row>
    <row r="341" spans="1:11" x14ac:dyDescent="0.25">
      <c r="A341" s="656"/>
      <c r="B341" s="250"/>
      <c r="C341" s="250"/>
      <c r="D341" s="250"/>
      <c r="E341" s="250"/>
      <c r="F341" s="250"/>
      <c r="G341" s="604"/>
      <c r="H341" s="604"/>
      <c r="I341" s="604"/>
      <c r="J341" s="250"/>
      <c r="K341" s="81"/>
    </row>
    <row r="342" spans="1:11" x14ac:dyDescent="0.25">
      <c r="A342" s="656"/>
      <c r="B342" s="250"/>
      <c r="C342" s="250"/>
      <c r="D342" s="250"/>
      <c r="E342" s="250"/>
      <c r="F342" s="250"/>
      <c r="G342" s="604"/>
      <c r="H342" s="604"/>
      <c r="I342" s="604"/>
      <c r="J342" s="250"/>
      <c r="K342" s="81"/>
    </row>
    <row r="343" spans="1:11" x14ac:dyDescent="0.25">
      <c r="A343" s="656"/>
      <c r="B343" s="250"/>
      <c r="C343" s="250"/>
      <c r="D343" s="250"/>
      <c r="E343" s="250"/>
      <c r="F343" s="250"/>
      <c r="G343" s="604"/>
      <c r="H343" s="604"/>
      <c r="I343" s="604"/>
      <c r="J343" s="250"/>
      <c r="K343" s="81"/>
    </row>
    <row r="344" spans="1:11" x14ac:dyDescent="0.25">
      <c r="A344" s="656"/>
      <c r="B344" s="250"/>
      <c r="C344" s="250"/>
      <c r="D344" s="250"/>
      <c r="E344" s="250"/>
      <c r="F344" s="250"/>
      <c r="G344" s="604"/>
      <c r="H344" s="604"/>
      <c r="I344" s="604"/>
      <c r="J344" s="250"/>
      <c r="K344" s="81"/>
    </row>
    <row r="345" spans="1:11" x14ac:dyDescent="0.25">
      <c r="A345" s="656"/>
      <c r="B345" s="250"/>
      <c r="C345" s="250"/>
      <c r="D345" s="250"/>
      <c r="E345" s="250"/>
      <c r="F345" s="250"/>
      <c r="G345" s="604"/>
      <c r="H345" s="604"/>
      <c r="I345" s="604"/>
      <c r="J345" s="250"/>
      <c r="K345" s="81"/>
    </row>
    <row r="346" spans="1:11" x14ac:dyDescent="0.25">
      <c r="A346" s="656"/>
      <c r="B346" s="250"/>
      <c r="C346" s="250"/>
      <c r="D346" s="250"/>
      <c r="E346" s="250"/>
      <c r="F346" s="250"/>
      <c r="G346" s="604"/>
      <c r="H346" s="604"/>
      <c r="I346" s="604"/>
      <c r="J346" s="250"/>
      <c r="K346" s="81"/>
    </row>
    <row r="347" spans="1:11" x14ac:dyDescent="0.25">
      <c r="A347" s="656"/>
      <c r="B347" s="250"/>
      <c r="C347" s="250"/>
      <c r="D347" s="250"/>
      <c r="E347" s="250"/>
      <c r="F347" s="250"/>
      <c r="G347" s="604"/>
      <c r="H347" s="604"/>
      <c r="I347" s="604"/>
      <c r="J347" s="250"/>
      <c r="K347" s="81"/>
    </row>
    <row r="348" spans="1:11" x14ac:dyDescent="0.25">
      <c r="A348" s="656"/>
      <c r="B348" s="250"/>
      <c r="C348" s="250"/>
      <c r="D348" s="250"/>
      <c r="E348" s="250"/>
      <c r="F348" s="250"/>
      <c r="G348" s="604"/>
      <c r="H348" s="604"/>
      <c r="I348" s="604"/>
      <c r="J348" s="250"/>
      <c r="K348" s="81"/>
    </row>
    <row r="349" spans="1:11" x14ac:dyDescent="0.25">
      <c r="A349" s="656"/>
      <c r="B349" s="250"/>
      <c r="C349" s="250"/>
      <c r="D349" s="250"/>
      <c r="E349" s="250"/>
      <c r="F349" s="250"/>
      <c r="G349" s="604"/>
      <c r="H349" s="604"/>
      <c r="I349" s="604"/>
      <c r="J349" s="250"/>
      <c r="K349" s="81"/>
    </row>
    <row r="350" spans="1:11" x14ac:dyDescent="0.25">
      <c r="A350" s="656"/>
      <c r="B350" s="250"/>
      <c r="C350" s="250"/>
      <c r="D350" s="250"/>
      <c r="E350" s="250"/>
      <c r="F350" s="250"/>
      <c r="G350" s="604"/>
      <c r="H350" s="604"/>
      <c r="I350" s="604"/>
      <c r="J350" s="250"/>
      <c r="K350" s="81"/>
    </row>
    <row r="351" spans="1:11" x14ac:dyDescent="0.25">
      <c r="A351" s="656"/>
      <c r="B351" s="250"/>
      <c r="C351" s="250"/>
      <c r="D351" s="250"/>
      <c r="E351" s="250"/>
      <c r="F351" s="250"/>
      <c r="G351" s="604"/>
      <c r="H351" s="604"/>
      <c r="I351" s="604"/>
      <c r="J351" s="250"/>
      <c r="K351" s="81"/>
    </row>
    <row r="352" spans="1:11" x14ac:dyDescent="0.25">
      <c r="A352" s="656"/>
      <c r="B352" s="250"/>
      <c r="C352" s="250"/>
      <c r="D352" s="250"/>
      <c r="E352" s="250"/>
      <c r="F352" s="250"/>
      <c r="G352" s="604"/>
      <c r="H352" s="604"/>
      <c r="I352" s="604"/>
      <c r="J352" s="250"/>
      <c r="K352" s="81"/>
    </row>
    <row r="353" spans="1:11" x14ac:dyDescent="0.25">
      <c r="A353" s="656"/>
      <c r="B353" s="250"/>
      <c r="C353" s="250"/>
      <c r="D353" s="250"/>
      <c r="E353" s="250"/>
      <c r="F353" s="250"/>
      <c r="G353" s="604"/>
      <c r="H353" s="604"/>
      <c r="I353" s="604"/>
      <c r="J353" s="250"/>
      <c r="K353" s="81"/>
    </row>
    <row r="354" spans="1:11" x14ac:dyDescent="0.25">
      <c r="A354" s="656"/>
      <c r="B354" s="250"/>
      <c r="C354" s="250"/>
      <c r="D354" s="250"/>
      <c r="E354" s="250"/>
      <c r="F354" s="250"/>
      <c r="G354" s="604"/>
      <c r="H354" s="604"/>
      <c r="I354" s="604"/>
      <c r="J354" s="250"/>
      <c r="K354" s="81"/>
    </row>
    <row r="355" spans="1:11" x14ac:dyDescent="0.25">
      <c r="A355" s="656"/>
      <c r="B355" s="250"/>
      <c r="C355" s="250"/>
      <c r="D355" s="250"/>
      <c r="E355" s="250"/>
      <c r="F355" s="250"/>
      <c r="G355" s="604"/>
      <c r="H355" s="604"/>
      <c r="I355" s="604"/>
      <c r="J355" s="250"/>
      <c r="K355" s="81"/>
    </row>
    <row r="356" spans="1:11" x14ac:dyDescent="0.25">
      <c r="A356" s="656"/>
      <c r="B356" s="250"/>
      <c r="C356" s="250"/>
      <c r="D356" s="250"/>
      <c r="E356" s="250"/>
      <c r="F356" s="250"/>
      <c r="G356" s="604"/>
      <c r="H356" s="604"/>
      <c r="I356" s="604"/>
      <c r="J356" s="250"/>
      <c r="K356" s="81"/>
    </row>
    <row r="357" spans="1:11" x14ac:dyDescent="0.25">
      <c r="A357" s="656"/>
      <c r="B357" s="250"/>
      <c r="C357" s="250"/>
      <c r="D357" s="250"/>
      <c r="E357" s="250"/>
      <c r="F357" s="250"/>
      <c r="G357" s="604"/>
      <c r="H357" s="604"/>
      <c r="I357" s="604"/>
      <c r="J357" s="250"/>
      <c r="K357" s="81"/>
    </row>
    <row r="358" spans="1:11" x14ac:dyDescent="0.25">
      <c r="A358" s="656"/>
      <c r="B358" s="250"/>
      <c r="C358" s="250"/>
      <c r="D358" s="250"/>
      <c r="E358" s="250"/>
      <c r="F358" s="250"/>
      <c r="G358" s="604"/>
      <c r="H358" s="604"/>
      <c r="I358" s="604"/>
      <c r="J358" s="250"/>
      <c r="K358" s="81"/>
    </row>
    <row r="359" spans="1:11" x14ac:dyDescent="0.25">
      <c r="A359" s="656"/>
      <c r="B359" s="250"/>
      <c r="C359" s="250"/>
      <c r="D359" s="250"/>
      <c r="E359" s="250"/>
      <c r="F359" s="250"/>
      <c r="G359" s="604"/>
      <c r="H359" s="604"/>
      <c r="I359" s="604"/>
      <c r="J359" s="250"/>
      <c r="K359" s="81"/>
    </row>
    <row r="360" spans="1:11" x14ac:dyDescent="0.25">
      <c r="A360" s="656"/>
      <c r="B360" s="250"/>
      <c r="C360" s="250"/>
      <c r="D360" s="250"/>
      <c r="E360" s="250"/>
      <c r="F360" s="250"/>
      <c r="G360" s="604"/>
      <c r="H360" s="604"/>
      <c r="I360" s="604"/>
      <c r="J360" s="250"/>
      <c r="K360" s="81"/>
    </row>
    <row r="361" spans="1:11" x14ac:dyDescent="0.25">
      <c r="A361" s="656"/>
      <c r="B361" s="250"/>
      <c r="C361" s="250"/>
      <c r="D361" s="250"/>
      <c r="E361" s="250"/>
      <c r="F361" s="250"/>
      <c r="G361" s="604"/>
      <c r="H361" s="604"/>
      <c r="I361" s="604"/>
      <c r="J361" s="250"/>
      <c r="K361" s="81"/>
    </row>
    <row r="362" spans="1:11" x14ac:dyDescent="0.25">
      <c r="A362" s="656"/>
      <c r="B362" s="250"/>
      <c r="C362" s="250"/>
      <c r="D362" s="250"/>
      <c r="E362" s="250"/>
      <c r="F362" s="250"/>
      <c r="G362" s="604"/>
      <c r="H362" s="604"/>
      <c r="I362" s="604"/>
      <c r="J362" s="250"/>
      <c r="K362" s="81"/>
    </row>
    <row r="363" spans="1:11" x14ac:dyDescent="0.25">
      <c r="A363" s="656"/>
      <c r="B363" s="250"/>
      <c r="C363" s="250"/>
      <c r="D363" s="250"/>
      <c r="E363" s="250"/>
      <c r="F363" s="250"/>
      <c r="G363" s="604"/>
      <c r="H363" s="604"/>
      <c r="I363" s="604"/>
      <c r="J363" s="250"/>
      <c r="K363" s="81"/>
    </row>
    <row r="364" spans="1:11" x14ac:dyDescent="0.25">
      <c r="A364" s="656"/>
      <c r="B364" s="250"/>
      <c r="C364" s="250"/>
      <c r="D364" s="250"/>
      <c r="E364" s="250"/>
      <c r="F364" s="250"/>
      <c r="G364" s="604"/>
      <c r="H364" s="604"/>
      <c r="I364" s="604"/>
      <c r="J364" s="250"/>
      <c r="K364" s="81"/>
    </row>
    <row r="365" spans="1:11" x14ac:dyDescent="0.25">
      <c r="A365" s="656"/>
      <c r="B365" s="250"/>
      <c r="C365" s="250"/>
      <c r="D365" s="250"/>
      <c r="E365" s="250"/>
      <c r="F365" s="250"/>
      <c r="G365" s="604"/>
      <c r="H365" s="604"/>
      <c r="I365" s="604"/>
      <c r="J365" s="250"/>
      <c r="K365" s="81"/>
    </row>
    <row r="366" spans="1:11" x14ac:dyDescent="0.25">
      <c r="A366" s="656"/>
      <c r="B366" s="250"/>
      <c r="C366" s="250"/>
      <c r="D366" s="250"/>
      <c r="E366" s="250"/>
      <c r="F366" s="250"/>
      <c r="G366" s="604"/>
      <c r="H366" s="604"/>
      <c r="I366" s="604"/>
      <c r="J366" s="250"/>
      <c r="K366" s="81"/>
    </row>
    <row r="367" spans="1:11" x14ac:dyDescent="0.25">
      <c r="A367" s="656"/>
      <c r="B367" s="250"/>
      <c r="C367" s="250"/>
      <c r="D367" s="250"/>
      <c r="E367" s="250"/>
      <c r="F367" s="250"/>
      <c r="G367" s="604"/>
      <c r="H367" s="604"/>
      <c r="I367" s="604"/>
      <c r="J367" s="250"/>
      <c r="K367" s="81"/>
    </row>
    <row r="368" spans="1:11" x14ac:dyDescent="0.25">
      <c r="A368" s="656"/>
      <c r="B368" s="250"/>
      <c r="C368" s="250"/>
      <c r="D368" s="250"/>
      <c r="E368" s="250"/>
      <c r="F368" s="250"/>
      <c r="G368" s="604"/>
      <c r="H368" s="604"/>
      <c r="I368" s="604"/>
      <c r="J368" s="250"/>
      <c r="K368" s="81"/>
    </row>
    <row r="369" spans="1:11" x14ac:dyDescent="0.25">
      <c r="A369" s="656"/>
      <c r="B369" s="250"/>
      <c r="C369" s="250"/>
      <c r="D369" s="250"/>
      <c r="E369" s="250"/>
      <c r="F369" s="250"/>
      <c r="G369" s="604"/>
      <c r="H369" s="604"/>
      <c r="I369" s="604"/>
      <c r="J369" s="250"/>
      <c r="K369" s="81"/>
    </row>
    <row r="370" spans="1:11" x14ac:dyDescent="0.25">
      <c r="A370" s="656"/>
      <c r="B370" s="250"/>
      <c r="C370" s="250"/>
      <c r="D370" s="250"/>
      <c r="E370" s="250"/>
      <c r="F370" s="250"/>
      <c r="G370" s="604"/>
      <c r="H370" s="604"/>
      <c r="I370" s="604"/>
      <c r="J370" s="250"/>
      <c r="K370" s="81"/>
    </row>
    <row r="371" spans="1:11" x14ac:dyDescent="0.25">
      <c r="A371" s="656"/>
      <c r="B371" s="250"/>
      <c r="C371" s="250"/>
      <c r="D371" s="250"/>
      <c r="E371" s="250"/>
      <c r="F371" s="250"/>
      <c r="G371" s="604"/>
      <c r="H371" s="604"/>
      <c r="I371" s="604"/>
      <c r="J371" s="250"/>
      <c r="K371" s="81"/>
    </row>
    <row r="372" spans="1:11" x14ac:dyDescent="0.25">
      <c r="A372" s="656"/>
      <c r="B372" s="250"/>
      <c r="C372" s="250"/>
      <c r="D372" s="250"/>
      <c r="E372" s="250"/>
      <c r="F372" s="250"/>
      <c r="G372" s="604"/>
      <c r="H372" s="604"/>
      <c r="I372" s="604"/>
      <c r="J372" s="250"/>
      <c r="K372" s="81"/>
    </row>
    <row r="373" spans="1:11" x14ac:dyDescent="0.25">
      <c r="A373" s="656"/>
      <c r="B373" s="250"/>
      <c r="C373" s="250"/>
      <c r="D373" s="250"/>
      <c r="E373" s="250"/>
      <c r="F373" s="250"/>
      <c r="G373" s="604"/>
      <c r="H373" s="604"/>
      <c r="I373" s="604"/>
      <c r="J373" s="250"/>
      <c r="K373" s="81"/>
    </row>
    <row r="374" spans="1:11" x14ac:dyDescent="0.25">
      <c r="A374" s="656"/>
      <c r="B374" s="250"/>
      <c r="C374" s="250"/>
      <c r="D374" s="250"/>
      <c r="E374" s="250"/>
      <c r="F374" s="250"/>
      <c r="G374" s="604"/>
      <c r="H374" s="604"/>
      <c r="I374" s="604"/>
      <c r="J374" s="250"/>
      <c r="K374" s="81"/>
    </row>
    <row r="375" spans="1:11" x14ac:dyDescent="0.25">
      <c r="A375" s="656"/>
      <c r="B375" s="250"/>
      <c r="C375" s="250"/>
      <c r="D375" s="250"/>
      <c r="E375" s="250"/>
      <c r="F375" s="250"/>
      <c r="G375" s="604"/>
      <c r="H375" s="604"/>
      <c r="I375" s="604"/>
      <c r="J375" s="250"/>
      <c r="K375" s="81"/>
    </row>
    <row r="376" spans="1:11" x14ac:dyDescent="0.25">
      <c r="A376" s="656"/>
      <c r="B376" s="250"/>
      <c r="C376" s="250"/>
      <c r="D376" s="250"/>
      <c r="E376" s="250"/>
      <c r="F376" s="250"/>
      <c r="G376" s="604"/>
      <c r="H376" s="604"/>
      <c r="I376" s="604"/>
      <c r="J376" s="250"/>
      <c r="K376" s="81"/>
    </row>
    <row r="377" spans="1:11" x14ac:dyDescent="0.25">
      <c r="A377" s="656"/>
      <c r="B377" s="250"/>
      <c r="C377" s="250"/>
      <c r="D377" s="250"/>
      <c r="E377" s="250"/>
      <c r="F377" s="250"/>
      <c r="G377" s="604"/>
      <c r="H377" s="604"/>
      <c r="I377" s="604"/>
      <c r="J377" s="250"/>
      <c r="K377" s="81"/>
    </row>
    <row r="378" spans="1:11" x14ac:dyDescent="0.25">
      <c r="A378" s="656"/>
      <c r="B378" s="250"/>
      <c r="C378" s="250"/>
      <c r="D378" s="250"/>
      <c r="E378" s="250"/>
      <c r="F378" s="250"/>
      <c r="G378" s="604"/>
      <c r="H378" s="604"/>
      <c r="I378" s="604"/>
      <c r="J378" s="250"/>
      <c r="K378" s="81"/>
    </row>
    <row r="379" spans="1:11" x14ac:dyDescent="0.25">
      <c r="A379" s="656"/>
      <c r="B379" s="250"/>
      <c r="C379" s="250"/>
      <c r="D379" s="250"/>
      <c r="E379" s="250"/>
      <c r="F379" s="250"/>
      <c r="G379" s="604"/>
      <c r="H379" s="604"/>
      <c r="I379" s="604"/>
      <c r="J379" s="250"/>
      <c r="K379" s="81"/>
    </row>
    <row r="380" spans="1:11" x14ac:dyDescent="0.25">
      <c r="A380" s="656"/>
      <c r="B380" s="250"/>
      <c r="C380" s="250"/>
      <c r="D380" s="250"/>
      <c r="E380" s="250"/>
      <c r="F380" s="250"/>
      <c r="G380" s="604"/>
      <c r="H380" s="604"/>
      <c r="I380" s="604"/>
      <c r="J380" s="250"/>
      <c r="K380" s="81"/>
    </row>
    <row r="381" spans="1:11" x14ac:dyDescent="0.25">
      <c r="A381" s="656"/>
      <c r="B381" s="250"/>
      <c r="C381" s="250"/>
      <c r="D381" s="250"/>
      <c r="E381" s="250"/>
      <c r="F381" s="250"/>
      <c r="G381" s="604"/>
      <c r="H381" s="604"/>
      <c r="I381" s="604"/>
      <c r="J381" s="250"/>
      <c r="K381" s="81"/>
    </row>
    <row r="382" spans="1:11" x14ac:dyDescent="0.25">
      <c r="A382" s="656"/>
      <c r="B382" s="250"/>
      <c r="C382" s="250"/>
      <c r="D382" s="250"/>
      <c r="E382" s="250"/>
      <c r="F382" s="250"/>
      <c r="G382" s="604"/>
      <c r="H382" s="604"/>
      <c r="I382" s="604"/>
      <c r="J382" s="250"/>
      <c r="K382" s="81"/>
    </row>
    <row r="383" spans="1:11" x14ac:dyDescent="0.25">
      <c r="A383" s="656"/>
      <c r="B383" s="250"/>
      <c r="C383" s="250"/>
      <c r="D383" s="250"/>
      <c r="E383" s="250"/>
      <c r="F383" s="250"/>
      <c r="G383" s="604"/>
      <c r="H383" s="604"/>
      <c r="I383" s="604"/>
      <c r="J383" s="250"/>
      <c r="K383" s="81"/>
    </row>
    <row r="384" spans="1:11" x14ac:dyDescent="0.25">
      <c r="A384" s="656"/>
      <c r="B384" s="250"/>
      <c r="C384" s="250"/>
      <c r="D384" s="250"/>
      <c r="E384" s="250"/>
      <c r="F384" s="250"/>
      <c r="G384" s="604"/>
      <c r="H384" s="604"/>
      <c r="I384" s="604"/>
      <c r="J384" s="250"/>
      <c r="K384" s="81"/>
    </row>
    <row r="385" spans="1:11" x14ac:dyDescent="0.25">
      <c r="A385" s="656"/>
      <c r="B385" s="250"/>
      <c r="C385" s="250"/>
      <c r="D385" s="250"/>
      <c r="E385" s="250"/>
      <c r="F385" s="250"/>
      <c r="G385" s="604"/>
      <c r="H385" s="604"/>
      <c r="I385" s="604"/>
      <c r="J385" s="250"/>
      <c r="K385" s="81"/>
    </row>
    <row r="386" spans="1:11" x14ac:dyDescent="0.25">
      <c r="A386" s="656"/>
      <c r="B386" s="250"/>
      <c r="C386" s="250"/>
      <c r="D386" s="250"/>
      <c r="E386" s="250"/>
      <c r="F386" s="250"/>
      <c r="G386" s="604"/>
      <c r="H386" s="604"/>
      <c r="I386" s="604"/>
      <c r="J386" s="250"/>
      <c r="K386" s="81"/>
    </row>
    <row r="387" spans="1:11" x14ac:dyDescent="0.25">
      <c r="A387" s="656"/>
      <c r="B387" s="250"/>
      <c r="C387" s="250"/>
      <c r="D387" s="250"/>
      <c r="E387" s="250"/>
      <c r="F387" s="250"/>
      <c r="G387" s="604"/>
      <c r="H387" s="604"/>
      <c r="I387" s="604"/>
      <c r="J387" s="250"/>
      <c r="K387" s="81"/>
    </row>
    <row r="388" spans="1:11" x14ac:dyDescent="0.25">
      <c r="A388" s="656"/>
      <c r="B388" s="250"/>
      <c r="C388" s="250"/>
      <c r="D388" s="250"/>
      <c r="E388" s="250"/>
      <c r="F388" s="250"/>
      <c r="G388" s="604"/>
      <c r="H388" s="604"/>
      <c r="I388" s="604"/>
      <c r="J388" s="250"/>
      <c r="K388" s="81"/>
    </row>
    <row r="389" spans="1:11" x14ac:dyDescent="0.25">
      <c r="A389" s="656"/>
      <c r="B389" s="250"/>
      <c r="C389" s="250"/>
      <c r="D389" s="250"/>
      <c r="E389" s="250"/>
      <c r="F389" s="250"/>
      <c r="G389" s="604"/>
      <c r="H389" s="604"/>
      <c r="I389" s="604"/>
      <c r="J389" s="250"/>
      <c r="K389" s="81"/>
    </row>
    <row r="390" spans="1:11" x14ac:dyDescent="0.25">
      <c r="A390" s="656"/>
      <c r="B390" s="250"/>
      <c r="C390" s="250"/>
      <c r="D390" s="250"/>
      <c r="E390" s="250"/>
      <c r="F390" s="250"/>
      <c r="G390" s="604"/>
      <c r="H390" s="604"/>
      <c r="I390" s="604"/>
      <c r="J390" s="250"/>
      <c r="K390" s="81"/>
    </row>
    <row r="391" spans="1:11" x14ac:dyDescent="0.25">
      <c r="A391" s="656"/>
      <c r="B391" s="250"/>
      <c r="C391" s="250"/>
      <c r="D391" s="250"/>
      <c r="E391" s="250"/>
      <c r="F391" s="250"/>
      <c r="G391" s="604"/>
      <c r="H391" s="604"/>
      <c r="I391" s="604"/>
      <c r="J391" s="250"/>
      <c r="K391" s="81"/>
    </row>
    <row r="392" spans="1:11" x14ac:dyDescent="0.25">
      <c r="A392" s="656"/>
      <c r="B392" s="250"/>
      <c r="C392" s="250"/>
      <c r="D392" s="250"/>
      <c r="E392" s="250"/>
      <c r="F392" s="250"/>
      <c r="G392" s="604"/>
      <c r="H392" s="604"/>
      <c r="I392" s="604"/>
      <c r="J392" s="250"/>
      <c r="K392" s="81"/>
    </row>
    <row r="393" spans="1:11" x14ac:dyDescent="0.25">
      <c r="A393" s="656"/>
      <c r="B393" s="250"/>
      <c r="C393" s="250"/>
      <c r="D393" s="250"/>
      <c r="E393" s="250"/>
      <c r="F393" s="250"/>
      <c r="G393" s="604"/>
      <c r="H393" s="604"/>
      <c r="I393" s="604"/>
      <c r="J393" s="250"/>
      <c r="K393" s="81"/>
    </row>
    <row r="394" spans="1:11" x14ac:dyDescent="0.25">
      <c r="A394" s="656"/>
      <c r="B394" s="250"/>
      <c r="C394" s="250"/>
      <c r="D394" s="250"/>
      <c r="E394" s="250"/>
      <c r="F394" s="250"/>
      <c r="G394" s="604"/>
      <c r="H394" s="604"/>
      <c r="I394" s="604"/>
      <c r="J394" s="250"/>
      <c r="K394" s="81"/>
    </row>
    <row r="395" spans="1:11" x14ac:dyDescent="0.25">
      <c r="A395" s="656"/>
      <c r="B395" s="250"/>
      <c r="C395" s="250"/>
      <c r="D395" s="250"/>
      <c r="E395" s="250"/>
      <c r="F395" s="250"/>
      <c r="G395" s="604"/>
      <c r="H395" s="604"/>
      <c r="I395" s="604"/>
      <c r="J395" s="250"/>
      <c r="K395" s="81"/>
    </row>
    <row r="396" spans="1:11" x14ac:dyDescent="0.25">
      <c r="A396" s="656"/>
      <c r="B396" s="250"/>
      <c r="C396" s="250"/>
      <c r="D396" s="250"/>
      <c r="E396" s="250"/>
      <c r="F396" s="250"/>
      <c r="G396" s="604"/>
      <c r="H396" s="604"/>
      <c r="I396" s="604"/>
      <c r="J396" s="250"/>
      <c r="K396" s="81"/>
    </row>
    <row r="397" spans="1:11" x14ac:dyDescent="0.25">
      <c r="A397" s="656"/>
      <c r="B397" s="250"/>
      <c r="C397" s="250"/>
      <c r="D397" s="250"/>
      <c r="E397" s="250"/>
      <c r="F397" s="250"/>
      <c r="G397" s="604"/>
      <c r="H397" s="604"/>
      <c r="I397" s="604"/>
      <c r="J397" s="250"/>
      <c r="K397" s="81"/>
    </row>
    <row r="398" spans="1:11" x14ac:dyDescent="0.25">
      <c r="A398" s="656"/>
      <c r="B398" s="250"/>
      <c r="C398" s="250"/>
      <c r="D398" s="250"/>
      <c r="E398" s="250"/>
      <c r="F398" s="250"/>
      <c r="G398" s="604"/>
      <c r="H398" s="604"/>
      <c r="I398" s="604"/>
      <c r="J398" s="250"/>
      <c r="K398" s="81"/>
    </row>
    <row r="399" spans="1:11" x14ac:dyDescent="0.25">
      <c r="A399" s="656"/>
      <c r="B399" s="250"/>
      <c r="C399" s="250"/>
      <c r="D399" s="250"/>
      <c r="E399" s="250"/>
      <c r="F399" s="250"/>
      <c r="G399" s="604"/>
      <c r="H399" s="604"/>
      <c r="I399" s="604"/>
      <c r="J399" s="250"/>
      <c r="K399" s="81"/>
    </row>
    <row r="400" spans="1:11" x14ac:dyDescent="0.25">
      <c r="A400" s="656"/>
      <c r="B400" s="250"/>
      <c r="C400" s="250"/>
      <c r="D400" s="250"/>
      <c r="E400" s="250"/>
      <c r="F400" s="250"/>
      <c r="G400" s="604"/>
      <c r="H400" s="604"/>
      <c r="I400" s="604"/>
      <c r="J400" s="250"/>
      <c r="K400" s="81"/>
    </row>
    <row r="401" spans="1:11" x14ac:dyDescent="0.25">
      <c r="A401" s="656"/>
      <c r="B401" s="250"/>
      <c r="C401" s="250"/>
      <c r="D401" s="250"/>
      <c r="E401" s="250"/>
      <c r="F401" s="250"/>
      <c r="G401" s="604"/>
      <c r="H401" s="604"/>
      <c r="I401" s="604"/>
      <c r="J401" s="250"/>
      <c r="K401" s="81"/>
    </row>
    <row r="402" spans="1:11" x14ac:dyDescent="0.25">
      <c r="A402" s="656"/>
      <c r="B402" s="250"/>
      <c r="C402" s="250"/>
      <c r="D402" s="250"/>
      <c r="E402" s="250"/>
      <c r="F402" s="250"/>
      <c r="G402" s="604"/>
      <c r="H402" s="604"/>
      <c r="I402" s="604"/>
      <c r="J402" s="250"/>
      <c r="K402" s="81"/>
    </row>
    <row r="403" spans="1:11" x14ac:dyDescent="0.25">
      <c r="A403" s="656"/>
      <c r="B403" s="250"/>
      <c r="C403" s="250"/>
      <c r="D403" s="250"/>
      <c r="E403" s="250"/>
      <c r="F403" s="250"/>
      <c r="G403" s="604"/>
      <c r="H403" s="604"/>
      <c r="I403" s="604"/>
      <c r="J403" s="250"/>
      <c r="K403" s="81"/>
    </row>
    <row r="404" spans="1:11" x14ac:dyDescent="0.25">
      <c r="A404" s="656"/>
      <c r="B404" s="250"/>
      <c r="C404" s="250"/>
      <c r="D404" s="250"/>
      <c r="E404" s="250"/>
      <c r="F404" s="250"/>
      <c r="G404" s="604"/>
      <c r="H404" s="604"/>
      <c r="I404" s="604"/>
      <c r="J404" s="250"/>
      <c r="K404" s="81"/>
    </row>
    <row r="405" spans="1:11" x14ac:dyDescent="0.25">
      <c r="A405" s="656"/>
      <c r="B405" s="250"/>
      <c r="C405" s="250"/>
      <c r="D405" s="250"/>
      <c r="E405" s="250"/>
      <c r="F405" s="250"/>
      <c r="G405" s="604"/>
      <c r="H405" s="604"/>
      <c r="I405" s="604"/>
      <c r="J405" s="250"/>
      <c r="K405" s="81"/>
    </row>
    <row r="406" spans="1:11" x14ac:dyDescent="0.25">
      <c r="A406" s="656"/>
      <c r="B406" s="250"/>
      <c r="C406" s="250"/>
      <c r="D406" s="250"/>
      <c r="E406" s="250"/>
      <c r="F406" s="250"/>
      <c r="G406" s="604"/>
      <c r="H406" s="604"/>
      <c r="I406" s="604"/>
      <c r="J406" s="250"/>
      <c r="K406" s="81"/>
    </row>
    <row r="407" spans="1:11" x14ac:dyDescent="0.25">
      <c r="A407" s="656"/>
      <c r="B407" s="250"/>
      <c r="C407" s="250"/>
      <c r="D407" s="250"/>
      <c r="E407" s="250"/>
      <c r="F407" s="250"/>
      <c r="G407" s="604"/>
      <c r="H407" s="604"/>
      <c r="I407" s="604"/>
      <c r="J407" s="250"/>
      <c r="K407" s="81"/>
    </row>
    <row r="408" spans="1:11" x14ac:dyDescent="0.25">
      <c r="A408" s="656"/>
      <c r="B408" s="250"/>
      <c r="C408" s="250"/>
      <c r="D408" s="250"/>
      <c r="E408" s="250"/>
      <c r="F408" s="250"/>
      <c r="G408" s="604"/>
      <c r="H408" s="604"/>
      <c r="I408" s="604"/>
      <c r="J408" s="250"/>
      <c r="K408" s="81"/>
    </row>
    <row r="409" spans="1:11" x14ac:dyDescent="0.25">
      <c r="A409" s="656"/>
      <c r="B409" s="250"/>
      <c r="C409" s="250"/>
      <c r="D409" s="250"/>
      <c r="E409" s="250"/>
      <c r="F409" s="250"/>
      <c r="G409" s="604"/>
      <c r="H409" s="604"/>
      <c r="I409" s="604"/>
      <c r="J409" s="250"/>
      <c r="K409" s="81"/>
    </row>
    <row r="410" spans="1:11" x14ac:dyDescent="0.25">
      <c r="A410" s="656"/>
      <c r="B410" s="250"/>
      <c r="C410" s="250"/>
      <c r="D410" s="250"/>
      <c r="E410" s="250"/>
      <c r="F410" s="250"/>
      <c r="G410" s="604"/>
      <c r="H410" s="604"/>
      <c r="I410" s="604"/>
      <c r="J410" s="250"/>
      <c r="K410" s="81"/>
    </row>
    <row r="411" spans="1:11" x14ac:dyDescent="0.25">
      <c r="A411" s="656"/>
      <c r="B411" s="250"/>
      <c r="C411" s="250"/>
      <c r="D411" s="250"/>
      <c r="E411" s="250"/>
      <c r="F411" s="250"/>
      <c r="G411" s="604"/>
      <c r="H411" s="604"/>
      <c r="I411" s="604"/>
      <c r="J411" s="250"/>
      <c r="K411" s="81"/>
    </row>
    <row r="412" spans="1:11" x14ac:dyDescent="0.25">
      <c r="A412" s="656"/>
      <c r="B412" s="250"/>
      <c r="C412" s="250"/>
      <c r="D412" s="250"/>
      <c r="E412" s="250"/>
      <c r="F412" s="250"/>
      <c r="G412" s="604"/>
      <c r="H412" s="604"/>
      <c r="I412" s="604"/>
      <c r="J412" s="250"/>
      <c r="K412" s="81"/>
    </row>
    <row r="413" spans="1:11" x14ac:dyDescent="0.25">
      <c r="A413" s="656"/>
      <c r="B413" s="250"/>
      <c r="C413" s="250"/>
      <c r="D413" s="250"/>
      <c r="E413" s="250"/>
      <c r="F413" s="250"/>
      <c r="G413" s="604"/>
      <c r="H413" s="604"/>
      <c r="I413" s="604"/>
      <c r="J413" s="250"/>
      <c r="K413" s="81"/>
    </row>
    <row r="414" spans="1:11" x14ac:dyDescent="0.25">
      <c r="A414" s="656"/>
      <c r="B414" s="250"/>
      <c r="C414" s="250"/>
      <c r="D414" s="250"/>
      <c r="E414" s="250"/>
      <c r="F414" s="250"/>
      <c r="G414" s="604"/>
      <c r="H414" s="604"/>
      <c r="I414" s="604"/>
      <c r="J414" s="250"/>
      <c r="K414" s="81"/>
    </row>
    <row r="415" spans="1:11" x14ac:dyDescent="0.25">
      <c r="A415" s="656"/>
      <c r="B415" s="250"/>
      <c r="C415" s="250"/>
      <c r="D415" s="250"/>
      <c r="E415" s="250"/>
      <c r="F415" s="250"/>
      <c r="G415" s="604"/>
      <c r="H415" s="604"/>
      <c r="I415" s="604"/>
      <c r="J415" s="250"/>
      <c r="K415" s="81"/>
    </row>
    <row r="416" spans="1:11" x14ac:dyDescent="0.25">
      <c r="A416" s="656"/>
      <c r="B416" s="250"/>
      <c r="C416" s="250"/>
      <c r="D416" s="250"/>
      <c r="E416" s="250"/>
      <c r="F416" s="250"/>
      <c r="G416" s="604"/>
      <c r="H416" s="604"/>
      <c r="I416" s="604"/>
      <c r="J416" s="250"/>
      <c r="K416" s="81"/>
    </row>
    <row r="417" spans="1:11" x14ac:dyDescent="0.25">
      <c r="A417" s="656"/>
      <c r="B417" s="250"/>
      <c r="C417" s="250"/>
      <c r="D417" s="250"/>
      <c r="E417" s="250"/>
      <c r="F417" s="250"/>
      <c r="G417" s="604"/>
      <c r="H417" s="604"/>
      <c r="I417" s="604"/>
      <c r="J417" s="250"/>
      <c r="K417" s="81"/>
    </row>
    <row r="418" spans="1:11" x14ac:dyDescent="0.25">
      <c r="A418" s="656"/>
      <c r="B418" s="250"/>
      <c r="C418" s="250"/>
      <c r="D418" s="250"/>
      <c r="E418" s="250"/>
      <c r="F418" s="250"/>
      <c r="G418" s="604"/>
      <c r="H418" s="604"/>
      <c r="I418" s="604"/>
      <c r="J418" s="250"/>
      <c r="K418" s="81"/>
    </row>
    <row r="419" spans="1:11" x14ac:dyDescent="0.25">
      <c r="A419" s="656"/>
      <c r="B419" s="250"/>
      <c r="C419" s="250"/>
      <c r="D419" s="250"/>
      <c r="E419" s="250"/>
      <c r="F419" s="250"/>
      <c r="G419" s="604"/>
      <c r="H419" s="604"/>
      <c r="I419" s="604"/>
      <c r="J419" s="250"/>
      <c r="K419" s="81"/>
    </row>
    <row r="420" spans="1:11" x14ac:dyDescent="0.25">
      <c r="A420" s="656"/>
      <c r="B420" s="250"/>
      <c r="C420" s="250"/>
      <c r="D420" s="250"/>
      <c r="E420" s="250"/>
      <c r="F420" s="250"/>
      <c r="G420" s="604"/>
      <c r="H420" s="604"/>
      <c r="I420" s="604"/>
      <c r="J420" s="250"/>
      <c r="K420" s="81"/>
    </row>
    <row r="421" spans="1:11" x14ac:dyDescent="0.25">
      <c r="A421" s="656"/>
      <c r="B421" s="250"/>
      <c r="C421" s="250"/>
      <c r="D421" s="250"/>
      <c r="E421" s="250"/>
      <c r="F421" s="250"/>
      <c r="G421" s="604"/>
      <c r="H421" s="604"/>
      <c r="I421" s="604"/>
      <c r="J421" s="250"/>
      <c r="K421" s="81"/>
    </row>
    <row r="422" spans="1:11" x14ac:dyDescent="0.25">
      <c r="A422" s="656"/>
      <c r="B422" s="250"/>
      <c r="C422" s="250"/>
      <c r="D422" s="250"/>
      <c r="E422" s="250"/>
      <c r="F422" s="250"/>
      <c r="G422" s="604"/>
      <c r="H422" s="604"/>
      <c r="I422" s="604"/>
      <c r="J422" s="250"/>
      <c r="K422" s="81"/>
    </row>
    <row r="423" spans="1:11" x14ac:dyDescent="0.25">
      <c r="A423" s="656"/>
      <c r="B423" s="250"/>
      <c r="C423" s="250"/>
      <c r="D423" s="250"/>
      <c r="E423" s="250"/>
      <c r="F423" s="250"/>
      <c r="G423" s="604"/>
      <c r="H423" s="604"/>
      <c r="I423" s="604"/>
      <c r="J423" s="250"/>
      <c r="K423" s="81"/>
    </row>
    <row r="424" spans="1:11" x14ac:dyDescent="0.25">
      <c r="A424" s="656"/>
      <c r="B424" s="250"/>
      <c r="C424" s="250"/>
      <c r="D424" s="250"/>
      <c r="E424" s="250"/>
      <c r="F424" s="250"/>
      <c r="G424" s="604"/>
      <c r="H424" s="604"/>
      <c r="I424" s="604"/>
      <c r="J424" s="250"/>
      <c r="K424" s="81"/>
    </row>
    <row r="425" spans="1:11" x14ac:dyDescent="0.25">
      <c r="A425" s="656"/>
      <c r="B425" s="250"/>
      <c r="C425" s="250"/>
      <c r="D425" s="250"/>
      <c r="E425" s="250"/>
      <c r="F425" s="250"/>
      <c r="G425" s="604"/>
      <c r="H425" s="604"/>
      <c r="I425" s="604"/>
      <c r="J425" s="250"/>
      <c r="K425" s="81"/>
    </row>
    <row r="426" spans="1:11" x14ac:dyDescent="0.25">
      <c r="A426" s="656"/>
      <c r="B426" s="250"/>
      <c r="C426" s="250"/>
      <c r="D426" s="250"/>
      <c r="E426" s="250"/>
      <c r="F426" s="250"/>
      <c r="G426" s="604"/>
      <c r="H426" s="604"/>
      <c r="I426" s="604"/>
      <c r="J426" s="250"/>
      <c r="K426" s="81"/>
    </row>
    <row r="427" spans="1:11" x14ac:dyDescent="0.25">
      <c r="A427" s="656"/>
      <c r="B427" s="250"/>
      <c r="C427" s="250"/>
      <c r="D427" s="250"/>
      <c r="E427" s="250"/>
      <c r="F427" s="250"/>
      <c r="G427" s="604"/>
      <c r="H427" s="604"/>
      <c r="I427" s="604"/>
      <c r="J427" s="250"/>
      <c r="K427" s="81"/>
    </row>
    <row r="428" spans="1:11" x14ac:dyDescent="0.25">
      <c r="A428" s="656"/>
      <c r="B428" s="250"/>
      <c r="C428" s="250"/>
      <c r="D428" s="250"/>
      <c r="E428" s="250"/>
      <c r="F428" s="250"/>
      <c r="G428" s="604"/>
      <c r="H428" s="604"/>
      <c r="I428" s="604"/>
      <c r="J428" s="250"/>
      <c r="K428" s="81"/>
    </row>
    <row r="429" spans="1:11" x14ac:dyDescent="0.25">
      <c r="A429" s="656"/>
      <c r="B429" s="250"/>
      <c r="C429" s="250"/>
      <c r="D429" s="250"/>
      <c r="E429" s="250"/>
      <c r="F429" s="250"/>
      <c r="G429" s="604"/>
      <c r="H429" s="604"/>
      <c r="I429" s="604"/>
      <c r="J429" s="250"/>
      <c r="K429" s="81"/>
    </row>
    <row r="430" spans="1:11" x14ac:dyDescent="0.25">
      <c r="A430" s="656"/>
      <c r="B430" s="250"/>
      <c r="C430" s="250"/>
      <c r="D430" s="250"/>
      <c r="E430" s="250"/>
      <c r="F430" s="250"/>
      <c r="G430" s="604"/>
      <c r="H430" s="604"/>
      <c r="I430" s="604"/>
      <c r="J430" s="250"/>
      <c r="K430" s="81"/>
    </row>
    <row r="431" spans="1:11" x14ac:dyDescent="0.25">
      <c r="A431" s="656"/>
      <c r="B431" s="250"/>
      <c r="C431" s="250"/>
      <c r="D431" s="250"/>
      <c r="E431" s="250"/>
      <c r="F431" s="250"/>
      <c r="G431" s="604"/>
      <c r="H431" s="604"/>
      <c r="I431" s="604"/>
      <c r="J431" s="250"/>
      <c r="K431" s="81"/>
    </row>
    <row r="432" spans="1:11" x14ac:dyDescent="0.25">
      <c r="A432" s="656"/>
      <c r="B432" s="250"/>
      <c r="C432" s="250"/>
      <c r="D432" s="250"/>
      <c r="E432" s="250"/>
      <c r="F432" s="250"/>
      <c r="G432" s="604"/>
      <c r="H432" s="604"/>
      <c r="I432" s="604"/>
      <c r="J432" s="250"/>
      <c r="K432" s="81"/>
    </row>
    <row r="433" spans="1:11" x14ac:dyDescent="0.25">
      <c r="A433" s="656"/>
      <c r="B433" s="250"/>
      <c r="C433" s="250"/>
      <c r="D433" s="250"/>
      <c r="E433" s="250"/>
      <c r="F433" s="250"/>
      <c r="G433" s="604"/>
      <c r="H433" s="604"/>
      <c r="I433" s="604"/>
      <c r="J433" s="250"/>
      <c r="K433" s="81"/>
    </row>
    <row r="434" spans="1:11" x14ac:dyDescent="0.25">
      <c r="A434" s="656"/>
      <c r="B434" s="250"/>
      <c r="C434" s="250"/>
      <c r="D434" s="250"/>
      <c r="E434" s="250"/>
      <c r="F434" s="250"/>
      <c r="G434" s="604"/>
      <c r="H434" s="604"/>
      <c r="I434" s="604"/>
      <c r="J434" s="250"/>
      <c r="K434" s="81"/>
    </row>
    <row r="435" spans="1:11" x14ac:dyDescent="0.25">
      <c r="A435" s="656"/>
      <c r="B435" s="250"/>
      <c r="C435" s="250"/>
      <c r="D435" s="250"/>
      <c r="E435" s="250"/>
      <c r="F435" s="250"/>
      <c r="G435" s="604"/>
      <c r="H435" s="604"/>
      <c r="I435" s="604"/>
      <c r="J435" s="250"/>
      <c r="K435" s="81"/>
    </row>
    <row r="436" spans="1:11" x14ac:dyDescent="0.25">
      <c r="A436" s="656"/>
      <c r="B436" s="250"/>
      <c r="C436" s="250"/>
      <c r="D436" s="250"/>
      <c r="E436" s="250"/>
      <c r="F436" s="250"/>
      <c r="G436" s="604"/>
      <c r="H436" s="604"/>
      <c r="I436" s="604"/>
      <c r="J436" s="250"/>
      <c r="K436" s="81"/>
    </row>
    <row r="437" spans="1:11" x14ac:dyDescent="0.25">
      <c r="A437" s="656"/>
      <c r="B437" s="250"/>
      <c r="C437" s="250"/>
      <c r="D437" s="250"/>
      <c r="E437" s="250"/>
      <c r="F437" s="250"/>
      <c r="G437" s="604"/>
      <c r="H437" s="604"/>
      <c r="I437" s="604"/>
      <c r="J437" s="250"/>
      <c r="K437" s="81"/>
    </row>
    <row r="438" spans="1:11" x14ac:dyDescent="0.25">
      <c r="A438" s="656"/>
      <c r="B438" s="250"/>
      <c r="C438" s="250"/>
      <c r="D438" s="250"/>
      <c r="E438" s="250"/>
      <c r="F438" s="250"/>
      <c r="G438" s="604"/>
      <c r="H438" s="604"/>
      <c r="I438" s="604"/>
      <c r="J438" s="250"/>
      <c r="K438" s="81"/>
    </row>
    <row r="439" spans="1:11" x14ac:dyDescent="0.25">
      <c r="A439" s="656"/>
      <c r="B439" s="250"/>
      <c r="C439" s="250"/>
      <c r="D439" s="250"/>
      <c r="E439" s="250"/>
      <c r="F439" s="250"/>
      <c r="G439" s="604"/>
      <c r="H439" s="604"/>
      <c r="I439" s="604"/>
      <c r="J439" s="250"/>
      <c r="K439" s="81"/>
    </row>
    <row r="440" spans="1:11" x14ac:dyDescent="0.25">
      <c r="A440" s="656"/>
      <c r="B440" s="250"/>
      <c r="C440" s="250"/>
      <c r="D440" s="250"/>
      <c r="E440" s="250"/>
      <c r="F440" s="250"/>
      <c r="G440" s="604"/>
      <c r="H440" s="604"/>
      <c r="I440" s="604"/>
      <c r="J440" s="250"/>
      <c r="K440" s="81"/>
    </row>
    <row r="441" spans="1:11" x14ac:dyDescent="0.25">
      <c r="A441" s="656"/>
      <c r="B441" s="250"/>
      <c r="C441" s="250"/>
      <c r="D441" s="250"/>
      <c r="E441" s="250"/>
      <c r="F441" s="250"/>
      <c r="G441" s="604"/>
      <c r="H441" s="604"/>
      <c r="I441" s="604"/>
      <c r="J441" s="250"/>
      <c r="K441" s="81"/>
    </row>
    <row r="442" spans="1:11" x14ac:dyDescent="0.25">
      <c r="A442" s="656"/>
      <c r="B442" s="250"/>
      <c r="C442" s="250"/>
      <c r="D442" s="250"/>
      <c r="E442" s="250"/>
      <c r="F442" s="250"/>
      <c r="G442" s="604"/>
      <c r="H442" s="604"/>
      <c r="I442" s="604"/>
      <c r="J442" s="250"/>
      <c r="K442" s="81"/>
    </row>
    <row r="443" spans="1:11" x14ac:dyDescent="0.25">
      <c r="A443" s="656"/>
      <c r="B443" s="250"/>
      <c r="C443" s="250"/>
      <c r="D443" s="250"/>
      <c r="E443" s="250"/>
      <c r="F443" s="250"/>
      <c r="G443" s="604"/>
      <c r="H443" s="604"/>
      <c r="I443" s="604"/>
      <c r="J443" s="250"/>
      <c r="K443" s="81"/>
    </row>
    <row r="444" spans="1:11" x14ac:dyDescent="0.25">
      <c r="A444" s="656"/>
      <c r="B444" s="250"/>
      <c r="C444" s="250"/>
      <c r="D444" s="250"/>
      <c r="E444" s="250"/>
      <c r="F444" s="250"/>
      <c r="G444" s="604"/>
      <c r="H444" s="604"/>
      <c r="I444" s="604"/>
      <c r="J444" s="250"/>
      <c r="K444" s="81"/>
    </row>
    <row r="445" spans="1:11" x14ac:dyDescent="0.25">
      <c r="A445" s="656"/>
      <c r="B445" s="250"/>
      <c r="C445" s="250"/>
      <c r="D445" s="250"/>
      <c r="E445" s="250"/>
      <c r="F445" s="250"/>
      <c r="G445" s="604"/>
      <c r="H445" s="604"/>
      <c r="I445" s="604"/>
      <c r="J445" s="250"/>
      <c r="K445" s="81"/>
    </row>
    <row r="446" spans="1:11" x14ac:dyDescent="0.25">
      <c r="A446" s="656"/>
      <c r="B446" s="250"/>
      <c r="C446" s="250"/>
      <c r="D446" s="250"/>
      <c r="E446" s="250"/>
      <c r="F446" s="250"/>
      <c r="G446" s="604"/>
      <c r="H446" s="604"/>
      <c r="I446" s="604"/>
      <c r="J446" s="250"/>
      <c r="K446" s="81"/>
    </row>
    <row r="447" spans="1:11" x14ac:dyDescent="0.25">
      <c r="A447" s="656"/>
      <c r="B447" s="250"/>
      <c r="C447" s="250"/>
      <c r="D447" s="250"/>
      <c r="E447" s="250"/>
      <c r="F447" s="250"/>
      <c r="G447" s="604"/>
      <c r="H447" s="604"/>
      <c r="I447" s="604"/>
      <c r="J447" s="250"/>
      <c r="K447" s="81"/>
    </row>
    <row r="448" spans="1:11" x14ac:dyDescent="0.25">
      <c r="A448" s="656"/>
      <c r="B448" s="250"/>
      <c r="C448" s="250"/>
      <c r="D448" s="250"/>
      <c r="E448" s="250"/>
      <c r="F448" s="250"/>
      <c r="G448" s="604"/>
      <c r="H448" s="604"/>
      <c r="I448" s="604"/>
      <c r="J448" s="250"/>
      <c r="K448" s="81"/>
    </row>
    <row r="449" spans="1:11" x14ac:dyDescent="0.25">
      <c r="A449" s="656"/>
      <c r="B449" s="250"/>
      <c r="C449" s="250"/>
      <c r="D449" s="250"/>
      <c r="E449" s="250"/>
      <c r="F449" s="250"/>
      <c r="G449" s="604"/>
      <c r="H449" s="604"/>
      <c r="I449" s="604"/>
      <c r="J449" s="250"/>
      <c r="K449" s="81"/>
    </row>
    <row r="450" spans="1:11" x14ac:dyDescent="0.25">
      <c r="A450" s="656"/>
      <c r="B450" s="250"/>
      <c r="C450" s="250"/>
      <c r="D450" s="250"/>
      <c r="E450" s="250"/>
      <c r="F450" s="250"/>
      <c r="G450" s="604"/>
      <c r="H450" s="604"/>
      <c r="I450" s="604"/>
      <c r="J450" s="250"/>
      <c r="K450" s="81"/>
    </row>
    <row r="451" spans="1:11" x14ac:dyDescent="0.25">
      <c r="A451" s="656"/>
      <c r="B451" s="250"/>
      <c r="C451" s="250"/>
      <c r="D451" s="250"/>
      <c r="E451" s="250"/>
      <c r="F451" s="250"/>
      <c r="G451" s="604"/>
      <c r="H451" s="604"/>
      <c r="I451" s="604"/>
      <c r="J451" s="250"/>
      <c r="K451" s="81"/>
    </row>
    <row r="452" spans="1:11" x14ac:dyDescent="0.25">
      <c r="A452" s="656"/>
      <c r="B452" s="250"/>
      <c r="C452" s="250"/>
      <c r="D452" s="250"/>
      <c r="E452" s="250"/>
      <c r="F452" s="250"/>
      <c r="G452" s="604"/>
      <c r="H452" s="604"/>
      <c r="I452" s="604"/>
      <c r="J452" s="250"/>
      <c r="K452" s="81"/>
    </row>
    <row r="453" spans="1:11" x14ac:dyDescent="0.25">
      <c r="A453" s="656"/>
      <c r="B453" s="250"/>
      <c r="C453" s="250"/>
      <c r="D453" s="250"/>
      <c r="E453" s="250"/>
      <c r="F453" s="250"/>
      <c r="G453" s="604"/>
      <c r="H453" s="604"/>
      <c r="I453" s="604"/>
      <c r="J453" s="250"/>
      <c r="K453" s="81"/>
    </row>
    <row r="454" spans="1:11" x14ac:dyDescent="0.25">
      <c r="A454" s="656"/>
      <c r="B454" s="250"/>
      <c r="C454" s="250"/>
      <c r="D454" s="250"/>
      <c r="E454" s="250"/>
      <c r="F454" s="250"/>
      <c r="G454" s="604"/>
      <c r="H454" s="604"/>
      <c r="I454" s="604"/>
      <c r="J454" s="250"/>
      <c r="K454" s="81"/>
    </row>
    <row r="455" spans="1:11" x14ac:dyDescent="0.25">
      <c r="A455" s="656"/>
      <c r="B455" s="250"/>
      <c r="C455" s="250"/>
      <c r="D455" s="250"/>
      <c r="E455" s="250"/>
      <c r="F455" s="250"/>
      <c r="G455" s="604"/>
      <c r="H455" s="604"/>
      <c r="I455" s="604"/>
      <c r="J455" s="250"/>
      <c r="K455" s="81"/>
    </row>
    <row r="456" spans="1:11" x14ac:dyDescent="0.25">
      <c r="A456" s="656"/>
      <c r="B456" s="250"/>
      <c r="C456" s="250"/>
      <c r="D456" s="250"/>
      <c r="E456" s="250"/>
      <c r="F456" s="250"/>
      <c r="G456" s="604"/>
      <c r="H456" s="604"/>
      <c r="I456" s="604"/>
      <c r="J456" s="250"/>
      <c r="K456" s="81"/>
    </row>
    <row r="457" spans="1:11" x14ac:dyDescent="0.25">
      <c r="A457" s="656"/>
      <c r="B457" s="250"/>
      <c r="C457" s="250"/>
      <c r="D457" s="250"/>
      <c r="E457" s="250"/>
      <c r="F457" s="250"/>
      <c r="G457" s="604"/>
      <c r="H457" s="604"/>
      <c r="I457" s="604"/>
      <c r="J457" s="250"/>
      <c r="K457" s="81"/>
    </row>
    <row r="458" spans="1:11" x14ac:dyDescent="0.25">
      <c r="A458" s="656"/>
      <c r="B458" s="250"/>
      <c r="C458" s="250"/>
      <c r="D458" s="250"/>
      <c r="E458" s="250"/>
      <c r="F458" s="250"/>
      <c r="G458" s="604"/>
      <c r="H458" s="604"/>
      <c r="I458" s="604"/>
      <c r="J458" s="250"/>
      <c r="K458" s="81"/>
    </row>
    <row r="459" spans="1:11" x14ac:dyDescent="0.25">
      <c r="A459" s="656"/>
      <c r="B459" s="250"/>
      <c r="C459" s="250"/>
      <c r="D459" s="250"/>
      <c r="E459" s="250"/>
      <c r="F459" s="250"/>
      <c r="G459" s="604"/>
      <c r="H459" s="604"/>
      <c r="I459" s="604"/>
      <c r="J459" s="250"/>
      <c r="K459" s="81"/>
    </row>
    <row r="460" spans="1:11" x14ac:dyDescent="0.25">
      <c r="A460" s="656"/>
      <c r="B460" s="250"/>
      <c r="C460" s="250"/>
      <c r="D460" s="250"/>
      <c r="E460" s="250"/>
      <c r="F460" s="250"/>
      <c r="G460" s="604"/>
      <c r="H460" s="604"/>
      <c r="I460" s="604"/>
      <c r="J460" s="250"/>
      <c r="K460" s="81"/>
    </row>
    <row r="461" spans="1:11" x14ac:dyDescent="0.25">
      <c r="A461" s="656"/>
      <c r="B461" s="250"/>
      <c r="C461" s="250"/>
      <c r="D461" s="250"/>
      <c r="E461" s="250"/>
      <c r="F461" s="250"/>
      <c r="G461" s="604"/>
      <c r="H461" s="604"/>
      <c r="I461" s="604"/>
      <c r="J461" s="250"/>
      <c r="K461" s="81"/>
    </row>
    <row r="462" spans="1:11" x14ac:dyDescent="0.25">
      <c r="A462" s="656"/>
      <c r="B462" s="250"/>
      <c r="C462" s="250"/>
      <c r="D462" s="250"/>
      <c r="E462" s="250"/>
      <c r="F462" s="250"/>
      <c r="G462" s="604"/>
      <c r="H462" s="604"/>
      <c r="I462" s="604"/>
      <c r="J462" s="250"/>
      <c r="K462" s="81"/>
    </row>
    <row r="463" spans="1:11" x14ac:dyDescent="0.25">
      <c r="A463" s="656"/>
      <c r="B463" s="250"/>
      <c r="C463" s="250"/>
      <c r="D463" s="250"/>
      <c r="E463" s="250"/>
      <c r="F463" s="250"/>
      <c r="G463" s="604"/>
      <c r="H463" s="604"/>
      <c r="I463" s="604"/>
      <c r="J463" s="250"/>
      <c r="K463" s="81"/>
    </row>
    <row r="464" spans="1:11" x14ac:dyDescent="0.25">
      <c r="A464" s="656"/>
      <c r="B464" s="250"/>
      <c r="C464" s="250"/>
      <c r="D464" s="250"/>
      <c r="E464" s="250"/>
      <c r="F464" s="250"/>
      <c r="G464" s="604"/>
      <c r="H464" s="604"/>
      <c r="I464" s="604"/>
      <c r="J464" s="250"/>
      <c r="K464" s="81"/>
    </row>
    <row r="465" spans="1:11" x14ac:dyDescent="0.25">
      <c r="A465" s="656"/>
      <c r="B465" s="250"/>
      <c r="C465" s="250"/>
      <c r="D465" s="250"/>
      <c r="E465" s="250"/>
      <c r="F465" s="250"/>
      <c r="G465" s="604"/>
      <c r="H465" s="604"/>
      <c r="I465" s="604"/>
      <c r="J465" s="250"/>
      <c r="K465" s="81"/>
    </row>
    <row r="466" spans="1:11" x14ac:dyDescent="0.25">
      <c r="A466" s="656"/>
      <c r="B466" s="250"/>
      <c r="C466" s="250"/>
      <c r="D466" s="250"/>
      <c r="E466" s="250"/>
      <c r="F466" s="250"/>
      <c r="G466" s="604"/>
      <c r="H466" s="604"/>
      <c r="I466" s="604"/>
      <c r="J466" s="250"/>
      <c r="K466" s="81"/>
    </row>
    <row r="467" spans="1:11" x14ac:dyDescent="0.25">
      <c r="A467" s="656"/>
      <c r="B467" s="250"/>
      <c r="C467" s="250"/>
      <c r="D467" s="250"/>
      <c r="E467" s="250"/>
      <c r="F467" s="250"/>
      <c r="G467" s="604"/>
      <c r="H467" s="604"/>
      <c r="I467" s="604"/>
      <c r="J467" s="250"/>
      <c r="K467" s="81"/>
    </row>
    <row r="468" spans="1:11" x14ac:dyDescent="0.25">
      <c r="A468" s="656"/>
      <c r="B468" s="250"/>
      <c r="C468" s="250"/>
      <c r="D468" s="250"/>
      <c r="E468" s="250"/>
      <c r="F468" s="250"/>
      <c r="G468" s="604"/>
      <c r="H468" s="604"/>
      <c r="I468" s="604"/>
      <c r="J468" s="250"/>
      <c r="K468" s="81"/>
    </row>
    <row r="469" spans="1:11" x14ac:dyDescent="0.25">
      <c r="A469" s="656"/>
      <c r="B469" s="250"/>
      <c r="C469" s="250"/>
      <c r="D469" s="250"/>
      <c r="E469" s="250"/>
      <c r="F469" s="250"/>
      <c r="G469" s="604"/>
      <c r="H469" s="604"/>
      <c r="I469" s="604"/>
      <c r="J469" s="250"/>
      <c r="K469" s="81"/>
    </row>
    <row r="470" spans="1:11" x14ac:dyDescent="0.25">
      <c r="A470" s="656"/>
      <c r="B470" s="250"/>
      <c r="C470" s="250"/>
      <c r="D470" s="250"/>
      <c r="E470" s="250"/>
      <c r="F470" s="250"/>
      <c r="G470" s="604"/>
      <c r="H470" s="604"/>
      <c r="I470" s="604"/>
      <c r="J470" s="250"/>
      <c r="K470" s="81"/>
    </row>
    <row r="471" spans="1:11" x14ac:dyDescent="0.25">
      <c r="A471" s="656"/>
      <c r="B471" s="250"/>
      <c r="C471" s="250"/>
      <c r="D471" s="250"/>
      <c r="E471" s="250"/>
      <c r="F471" s="250"/>
      <c r="G471" s="604"/>
      <c r="H471" s="604"/>
      <c r="I471" s="604"/>
      <c r="J471" s="250"/>
      <c r="K471" s="81"/>
    </row>
    <row r="472" spans="1:11" x14ac:dyDescent="0.25">
      <c r="A472" s="656"/>
      <c r="B472" s="250"/>
      <c r="C472" s="250"/>
      <c r="D472" s="250"/>
      <c r="E472" s="250"/>
      <c r="F472" s="250"/>
      <c r="G472" s="604"/>
      <c r="H472" s="604"/>
      <c r="I472" s="604"/>
      <c r="J472" s="250"/>
      <c r="K472" s="81"/>
    </row>
    <row r="473" spans="1:11" x14ac:dyDescent="0.25">
      <c r="A473" s="656"/>
      <c r="B473" s="250"/>
      <c r="C473" s="250"/>
      <c r="D473" s="250"/>
      <c r="E473" s="250"/>
      <c r="F473" s="250"/>
      <c r="G473" s="604"/>
      <c r="H473" s="604"/>
      <c r="I473" s="604"/>
      <c r="J473" s="250"/>
      <c r="K473" s="81"/>
    </row>
    <row r="474" spans="1:11" x14ac:dyDescent="0.25">
      <c r="A474" s="656"/>
      <c r="B474" s="250"/>
      <c r="C474" s="250"/>
      <c r="D474" s="250"/>
      <c r="E474" s="250"/>
      <c r="F474" s="250"/>
      <c r="G474" s="604"/>
      <c r="H474" s="604"/>
      <c r="I474" s="604"/>
      <c r="J474" s="250"/>
      <c r="K474" s="81"/>
    </row>
    <row r="475" spans="1:11" x14ac:dyDescent="0.25">
      <c r="A475" s="656"/>
      <c r="B475" s="250"/>
      <c r="C475" s="250"/>
      <c r="D475" s="250"/>
      <c r="E475" s="250"/>
      <c r="F475" s="250"/>
      <c r="G475" s="604"/>
      <c r="H475" s="604"/>
      <c r="I475" s="604"/>
      <c r="J475" s="250"/>
      <c r="K475" s="81"/>
    </row>
    <row r="476" spans="1:11" x14ac:dyDescent="0.25">
      <c r="A476" s="656"/>
      <c r="B476" s="250"/>
      <c r="C476" s="250"/>
      <c r="D476" s="250"/>
      <c r="E476" s="250"/>
      <c r="F476" s="250"/>
      <c r="G476" s="604"/>
      <c r="H476" s="604"/>
      <c r="I476" s="604"/>
      <c r="J476" s="250"/>
      <c r="K476" s="81"/>
    </row>
    <row r="477" spans="1:11" x14ac:dyDescent="0.25">
      <c r="A477" s="656"/>
      <c r="B477" s="250"/>
      <c r="C477" s="250"/>
      <c r="D477" s="250"/>
      <c r="E477" s="250"/>
      <c r="F477" s="250"/>
      <c r="G477" s="604"/>
      <c r="H477" s="604"/>
      <c r="I477" s="604"/>
      <c r="J477" s="250"/>
      <c r="K477" s="81"/>
    </row>
    <row r="478" spans="1:11" x14ac:dyDescent="0.25">
      <c r="A478" s="656"/>
      <c r="B478" s="250"/>
      <c r="C478" s="250"/>
      <c r="D478" s="250"/>
      <c r="E478" s="250"/>
      <c r="F478" s="250"/>
      <c r="G478" s="604"/>
      <c r="H478" s="604"/>
      <c r="I478" s="604"/>
      <c r="J478" s="250"/>
      <c r="K478" s="81"/>
    </row>
    <row r="479" spans="1:11" x14ac:dyDescent="0.25">
      <c r="A479" s="656"/>
      <c r="B479" s="250"/>
      <c r="C479" s="250"/>
      <c r="D479" s="250"/>
      <c r="E479" s="250"/>
      <c r="F479" s="250"/>
      <c r="G479" s="604"/>
      <c r="H479" s="604"/>
      <c r="I479" s="604"/>
      <c r="J479" s="250"/>
      <c r="K479" s="81"/>
    </row>
    <row r="480" spans="1:11" x14ac:dyDescent="0.25">
      <c r="A480" s="656"/>
      <c r="B480" s="250"/>
      <c r="C480" s="250"/>
      <c r="D480" s="250"/>
      <c r="E480" s="250"/>
      <c r="F480" s="250"/>
      <c r="G480" s="604"/>
      <c r="H480" s="604"/>
      <c r="I480" s="604"/>
      <c r="J480" s="250"/>
      <c r="K480" s="81"/>
    </row>
    <row r="481" spans="1:11" x14ac:dyDescent="0.25">
      <c r="A481" s="656"/>
      <c r="B481" s="250"/>
      <c r="C481" s="250"/>
      <c r="D481" s="250"/>
      <c r="E481" s="250"/>
      <c r="F481" s="250"/>
      <c r="G481" s="604"/>
      <c r="H481" s="604"/>
      <c r="I481" s="604"/>
      <c r="J481" s="250"/>
      <c r="K481" s="81"/>
    </row>
    <row r="482" spans="1:11" x14ac:dyDescent="0.25">
      <c r="A482" s="656"/>
      <c r="B482" s="250"/>
      <c r="C482" s="250"/>
      <c r="D482" s="250"/>
      <c r="E482" s="250"/>
      <c r="F482" s="250"/>
      <c r="G482" s="604"/>
      <c r="H482" s="604"/>
      <c r="I482" s="604"/>
      <c r="J482" s="250"/>
      <c r="K482" s="81"/>
    </row>
    <row r="483" spans="1:11" x14ac:dyDescent="0.25">
      <c r="A483" s="656"/>
      <c r="B483" s="250"/>
      <c r="C483" s="250"/>
      <c r="D483" s="250"/>
      <c r="E483" s="250"/>
      <c r="F483" s="250"/>
      <c r="G483" s="604"/>
      <c r="H483" s="604"/>
      <c r="I483" s="604"/>
      <c r="J483" s="250"/>
      <c r="K483" s="81"/>
    </row>
    <row r="484" spans="1:11" x14ac:dyDescent="0.25">
      <c r="A484" s="656"/>
      <c r="B484" s="250"/>
      <c r="C484" s="250"/>
      <c r="D484" s="250"/>
      <c r="E484" s="250"/>
      <c r="F484" s="250"/>
      <c r="G484" s="604"/>
      <c r="H484" s="604"/>
      <c r="I484" s="604"/>
      <c r="J484" s="250"/>
      <c r="K484" s="81"/>
    </row>
    <row r="485" spans="1:11" x14ac:dyDescent="0.25">
      <c r="A485" s="656"/>
      <c r="B485" s="250"/>
      <c r="C485" s="250"/>
      <c r="D485" s="250"/>
      <c r="E485" s="250"/>
      <c r="F485" s="250"/>
      <c r="G485" s="604"/>
      <c r="H485" s="604"/>
      <c r="I485" s="604"/>
      <c r="J485" s="250"/>
      <c r="K485" s="81"/>
    </row>
    <row r="486" spans="1:11" x14ac:dyDescent="0.25">
      <c r="A486" s="656"/>
      <c r="B486" s="250"/>
      <c r="C486" s="250"/>
      <c r="D486" s="250"/>
      <c r="E486" s="250"/>
      <c r="F486" s="250"/>
      <c r="G486" s="604"/>
      <c r="H486" s="604"/>
      <c r="I486" s="604"/>
      <c r="J486" s="250"/>
      <c r="K486" s="81"/>
    </row>
    <row r="487" spans="1:11" x14ac:dyDescent="0.25">
      <c r="A487" s="656"/>
      <c r="B487" s="250"/>
      <c r="C487" s="250"/>
      <c r="D487" s="250"/>
      <c r="E487" s="250"/>
      <c r="F487" s="250"/>
      <c r="G487" s="604"/>
      <c r="H487" s="604"/>
      <c r="I487" s="604"/>
      <c r="J487" s="250"/>
      <c r="K487" s="81"/>
    </row>
    <row r="488" spans="1:11" x14ac:dyDescent="0.25">
      <c r="A488" s="656"/>
      <c r="B488" s="250"/>
      <c r="C488" s="250"/>
      <c r="D488" s="250"/>
      <c r="E488" s="250"/>
      <c r="F488" s="250"/>
      <c r="G488" s="604"/>
      <c r="H488" s="604"/>
      <c r="I488" s="604"/>
      <c r="J488" s="250"/>
      <c r="K488" s="81"/>
    </row>
    <row r="489" spans="1:11" x14ac:dyDescent="0.25">
      <c r="A489" s="656"/>
      <c r="B489" s="250"/>
      <c r="C489" s="250"/>
      <c r="D489" s="250"/>
      <c r="E489" s="250"/>
      <c r="F489" s="250"/>
      <c r="G489" s="604"/>
      <c r="H489" s="604"/>
      <c r="I489" s="604"/>
      <c r="J489" s="250"/>
      <c r="K489" s="81"/>
    </row>
    <row r="490" spans="1:11" x14ac:dyDescent="0.25">
      <c r="A490" s="656"/>
      <c r="B490" s="250"/>
      <c r="C490" s="250"/>
      <c r="D490" s="250"/>
      <c r="E490" s="250"/>
      <c r="F490" s="250"/>
      <c r="G490" s="604"/>
      <c r="H490" s="604"/>
      <c r="I490" s="604"/>
      <c r="J490" s="250"/>
      <c r="K490" s="81"/>
    </row>
    <row r="491" spans="1:11" x14ac:dyDescent="0.25">
      <c r="A491" s="656"/>
      <c r="B491" s="250"/>
      <c r="C491" s="250"/>
      <c r="D491" s="250"/>
      <c r="E491" s="250"/>
      <c r="F491" s="250"/>
      <c r="G491" s="604"/>
      <c r="H491" s="604"/>
      <c r="I491" s="604"/>
      <c r="J491" s="250"/>
      <c r="K491" s="81"/>
    </row>
    <row r="492" spans="1:11" x14ac:dyDescent="0.25">
      <c r="A492" s="656"/>
      <c r="B492" s="250"/>
      <c r="C492" s="250"/>
      <c r="D492" s="250"/>
      <c r="E492" s="250"/>
      <c r="F492" s="250"/>
      <c r="G492" s="604"/>
      <c r="H492" s="604"/>
      <c r="I492" s="604"/>
      <c r="J492" s="250"/>
      <c r="K492" s="81"/>
    </row>
    <row r="493" spans="1:11" x14ac:dyDescent="0.25">
      <c r="A493" s="656"/>
      <c r="B493" s="250"/>
      <c r="C493" s="250"/>
      <c r="D493" s="250"/>
      <c r="E493" s="250"/>
      <c r="F493" s="250"/>
      <c r="G493" s="604"/>
      <c r="H493" s="604"/>
      <c r="I493" s="604"/>
      <c r="J493" s="250"/>
      <c r="K493" s="81"/>
    </row>
    <row r="494" spans="1:11" x14ac:dyDescent="0.25">
      <c r="A494" s="656"/>
      <c r="B494" s="250"/>
      <c r="C494" s="250"/>
      <c r="D494" s="250"/>
      <c r="E494" s="250"/>
      <c r="F494" s="250"/>
      <c r="G494" s="604"/>
      <c r="H494" s="604"/>
      <c r="I494" s="604"/>
      <c r="J494" s="250"/>
      <c r="K494" s="81"/>
    </row>
    <row r="495" spans="1:11" x14ac:dyDescent="0.25">
      <c r="A495" s="656"/>
      <c r="B495" s="250"/>
      <c r="C495" s="250"/>
      <c r="D495" s="250"/>
      <c r="E495" s="250"/>
      <c r="F495" s="250"/>
      <c r="G495" s="604"/>
      <c r="H495" s="604"/>
      <c r="I495" s="604"/>
      <c r="J495" s="250"/>
      <c r="K495" s="81"/>
    </row>
    <row r="496" spans="1:11" x14ac:dyDescent="0.25">
      <c r="A496" s="656"/>
      <c r="B496" s="250"/>
      <c r="C496" s="250"/>
      <c r="D496" s="250"/>
      <c r="E496" s="250"/>
      <c r="F496" s="250"/>
      <c r="G496" s="604"/>
      <c r="H496" s="604"/>
      <c r="I496" s="604"/>
      <c r="J496" s="250"/>
      <c r="K496" s="81"/>
    </row>
    <row r="497" spans="1:11" x14ac:dyDescent="0.25">
      <c r="A497" s="656"/>
      <c r="B497" s="250"/>
      <c r="C497" s="250"/>
      <c r="D497" s="250"/>
      <c r="E497" s="250"/>
      <c r="F497" s="250"/>
      <c r="G497" s="604"/>
      <c r="H497" s="604"/>
      <c r="I497" s="604"/>
      <c r="J497" s="250"/>
      <c r="K497" s="81"/>
    </row>
    <row r="498" spans="1:11" x14ac:dyDescent="0.25">
      <c r="A498" s="656"/>
      <c r="B498" s="250"/>
      <c r="C498" s="250"/>
      <c r="D498" s="250"/>
      <c r="E498" s="250"/>
      <c r="F498" s="250"/>
      <c r="G498" s="604"/>
      <c r="H498" s="604"/>
      <c r="I498" s="604"/>
      <c r="J498" s="250"/>
      <c r="K498" s="81"/>
    </row>
    <row r="499" spans="1:11" x14ac:dyDescent="0.25">
      <c r="A499" s="656"/>
      <c r="B499" s="250"/>
      <c r="C499" s="250"/>
      <c r="D499" s="250"/>
      <c r="E499" s="250"/>
      <c r="F499" s="250"/>
      <c r="G499" s="604"/>
      <c r="H499" s="604"/>
      <c r="I499" s="604"/>
      <c r="J499" s="250"/>
      <c r="K499" s="81"/>
    </row>
    <row r="500" spans="1:11" x14ac:dyDescent="0.25">
      <c r="A500" s="656"/>
      <c r="B500" s="250"/>
      <c r="C500" s="250"/>
      <c r="D500" s="250"/>
      <c r="E500" s="250"/>
      <c r="F500" s="250"/>
      <c r="G500" s="604"/>
      <c r="H500" s="604"/>
      <c r="I500" s="604"/>
      <c r="J500" s="250"/>
      <c r="K500" s="81"/>
    </row>
    <row r="501" spans="1:11" x14ac:dyDescent="0.25">
      <c r="A501" s="656"/>
      <c r="B501" s="250"/>
      <c r="C501" s="250"/>
      <c r="D501" s="250"/>
      <c r="E501" s="250"/>
      <c r="F501" s="250"/>
      <c r="G501" s="604"/>
      <c r="H501" s="604"/>
      <c r="I501" s="604"/>
      <c r="J501" s="250"/>
      <c r="K501" s="81"/>
    </row>
    <row r="502" spans="1:11" x14ac:dyDescent="0.25">
      <c r="A502" s="656"/>
      <c r="B502" s="250"/>
      <c r="C502" s="250"/>
      <c r="D502" s="250"/>
      <c r="E502" s="250"/>
      <c r="F502" s="250"/>
      <c r="G502" s="604"/>
      <c r="H502" s="604"/>
      <c r="I502" s="604"/>
      <c r="J502" s="250"/>
      <c r="K502" s="81"/>
    </row>
    <row r="503" spans="1:11" x14ac:dyDescent="0.25">
      <c r="A503" s="656"/>
      <c r="B503" s="250"/>
      <c r="C503" s="250"/>
      <c r="D503" s="250"/>
      <c r="E503" s="250"/>
      <c r="F503" s="250"/>
      <c r="G503" s="604"/>
      <c r="H503" s="604"/>
      <c r="I503" s="604"/>
      <c r="J503" s="250"/>
      <c r="K503" s="81"/>
    </row>
    <row r="504" spans="1:11" x14ac:dyDescent="0.25">
      <c r="A504" s="656"/>
      <c r="B504" s="250"/>
      <c r="C504" s="250"/>
      <c r="D504" s="250"/>
      <c r="E504" s="250"/>
      <c r="F504" s="250"/>
      <c r="G504" s="604"/>
      <c r="H504" s="604"/>
      <c r="I504" s="604"/>
      <c r="J504" s="250"/>
      <c r="K504" s="81"/>
    </row>
    <row r="505" spans="1:11" x14ac:dyDescent="0.25">
      <c r="A505" s="656"/>
      <c r="B505" s="250"/>
      <c r="C505" s="250"/>
      <c r="D505" s="250"/>
      <c r="E505" s="250"/>
      <c r="F505" s="250"/>
      <c r="G505" s="604"/>
      <c r="H505" s="604"/>
      <c r="I505" s="604"/>
      <c r="J505" s="250"/>
      <c r="K505" s="81"/>
    </row>
    <row r="506" spans="1:11" x14ac:dyDescent="0.25">
      <c r="A506" s="656"/>
      <c r="B506" s="250"/>
      <c r="C506" s="250"/>
      <c r="D506" s="250"/>
      <c r="E506" s="250"/>
      <c r="F506" s="250"/>
      <c r="G506" s="604"/>
      <c r="H506" s="604"/>
      <c r="I506" s="604"/>
      <c r="J506" s="250"/>
      <c r="K506" s="81"/>
    </row>
    <row r="507" spans="1:11" x14ac:dyDescent="0.25">
      <c r="A507" s="656"/>
      <c r="B507" s="250"/>
      <c r="C507" s="250"/>
      <c r="D507" s="250"/>
      <c r="E507" s="250"/>
      <c r="F507" s="250"/>
      <c r="G507" s="604"/>
      <c r="H507" s="604"/>
      <c r="I507" s="604"/>
      <c r="J507" s="250"/>
      <c r="K507" s="81"/>
    </row>
    <row r="508" spans="1:11" x14ac:dyDescent="0.25">
      <c r="A508" s="656"/>
      <c r="B508" s="250"/>
      <c r="C508" s="250"/>
      <c r="D508" s="250"/>
      <c r="E508" s="250"/>
      <c r="F508" s="250"/>
      <c r="G508" s="604"/>
      <c r="H508" s="604"/>
      <c r="I508" s="604"/>
      <c r="J508" s="250"/>
      <c r="K508" s="81"/>
    </row>
    <row r="509" spans="1:11" x14ac:dyDescent="0.25">
      <c r="A509" s="656"/>
      <c r="B509" s="250"/>
      <c r="C509" s="250"/>
      <c r="D509" s="250"/>
      <c r="E509" s="250"/>
      <c r="F509" s="250"/>
      <c r="G509" s="604"/>
      <c r="H509" s="604"/>
      <c r="I509" s="604"/>
      <c r="J509" s="250"/>
      <c r="K509" s="81"/>
    </row>
    <row r="510" spans="1:11" x14ac:dyDescent="0.25">
      <c r="A510" s="656"/>
      <c r="B510" s="250"/>
      <c r="C510" s="250"/>
      <c r="D510" s="250"/>
      <c r="E510" s="250"/>
      <c r="F510" s="250"/>
      <c r="G510" s="604"/>
      <c r="H510" s="604"/>
      <c r="I510" s="604"/>
      <c r="J510" s="250"/>
      <c r="K510" s="81"/>
    </row>
    <row r="511" spans="1:11" x14ac:dyDescent="0.25">
      <c r="A511" s="656"/>
      <c r="B511" s="250"/>
      <c r="C511" s="250"/>
      <c r="D511" s="250"/>
      <c r="E511" s="250"/>
      <c r="F511" s="250"/>
      <c r="G511" s="604"/>
      <c r="H511" s="604"/>
      <c r="I511" s="604"/>
      <c r="J511" s="250"/>
      <c r="K511" s="81"/>
    </row>
    <row r="512" spans="1:11" x14ac:dyDescent="0.25">
      <c r="A512" s="656"/>
      <c r="B512" s="250"/>
      <c r="C512" s="250"/>
      <c r="D512" s="250"/>
      <c r="E512" s="250"/>
      <c r="F512" s="250"/>
      <c r="G512" s="604"/>
      <c r="H512" s="604"/>
      <c r="I512" s="604"/>
      <c r="J512" s="250"/>
      <c r="K512" s="81"/>
    </row>
    <row r="513" spans="1:11" x14ac:dyDescent="0.25">
      <c r="A513" s="656"/>
      <c r="B513" s="250"/>
      <c r="C513" s="250"/>
      <c r="D513" s="250"/>
      <c r="E513" s="250"/>
      <c r="F513" s="250"/>
      <c r="G513" s="604"/>
      <c r="H513" s="604"/>
      <c r="I513" s="604"/>
      <c r="J513" s="250"/>
      <c r="K513" s="81"/>
    </row>
    <row r="514" spans="1:11" x14ac:dyDescent="0.25">
      <c r="A514" s="656"/>
      <c r="B514" s="250"/>
      <c r="C514" s="250"/>
      <c r="D514" s="250"/>
      <c r="E514" s="250"/>
      <c r="F514" s="250"/>
      <c r="G514" s="604"/>
      <c r="H514" s="604"/>
      <c r="I514" s="604"/>
      <c r="J514" s="250"/>
      <c r="K514" s="81"/>
    </row>
    <row r="515" spans="1:11" x14ac:dyDescent="0.25">
      <c r="A515" s="656"/>
      <c r="B515" s="250"/>
      <c r="C515" s="250"/>
      <c r="D515" s="250"/>
      <c r="E515" s="250"/>
      <c r="F515" s="250"/>
      <c r="G515" s="604"/>
      <c r="H515" s="604"/>
      <c r="I515" s="604"/>
      <c r="J515" s="250"/>
      <c r="K515" s="81"/>
    </row>
    <row r="516" spans="1:11" x14ac:dyDescent="0.25">
      <c r="A516" s="656"/>
      <c r="B516" s="250"/>
      <c r="C516" s="250"/>
      <c r="D516" s="250"/>
      <c r="E516" s="250"/>
      <c r="F516" s="250"/>
      <c r="G516" s="604"/>
      <c r="H516" s="604"/>
      <c r="I516" s="604"/>
      <c r="J516" s="250"/>
      <c r="K516" s="81"/>
    </row>
    <row r="517" spans="1:11" x14ac:dyDescent="0.25">
      <c r="A517" s="656"/>
      <c r="B517" s="250"/>
      <c r="C517" s="250"/>
      <c r="D517" s="250"/>
      <c r="E517" s="250"/>
      <c r="F517" s="250"/>
      <c r="G517" s="604"/>
      <c r="H517" s="604"/>
      <c r="I517" s="604"/>
      <c r="J517" s="250"/>
      <c r="K517" s="81"/>
    </row>
    <row r="518" spans="1:11" x14ac:dyDescent="0.25">
      <c r="A518" s="656"/>
      <c r="B518" s="250"/>
      <c r="C518" s="250"/>
      <c r="D518" s="250"/>
      <c r="E518" s="250"/>
      <c r="F518" s="250"/>
      <c r="G518" s="604"/>
      <c r="H518" s="604"/>
      <c r="I518" s="604"/>
      <c r="J518" s="250"/>
      <c r="K518" s="81"/>
    </row>
    <row r="519" spans="1:11" x14ac:dyDescent="0.25">
      <c r="A519" s="656"/>
      <c r="B519" s="250"/>
      <c r="C519" s="250"/>
      <c r="D519" s="250"/>
      <c r="E519" s="250"/>
      <c r="F519" s="250"/>
      <c r="G519" s="604"/>
      <c r="H519" s="604"/>
      <c r="I519" s="604"/>
      <c r="J519" s="250"/>
      <c r="K519" s="81"/>
    </row>
    <row r="520" spans="1:11" x14ac:dyDescent="0.25">
      <c r="A520" s="656"/>
      <c r="B520" s="250"/>
      <c r="C520" s="250"/>
      <c r="D520" s="250"/>
      <c r="E520" s="250"/>
      <c r="F520" s="250"/>
      <c r="G520" s="604"/>
      <c r="H520" s="604"/>
      <c r="I520" s="604"/>
      <c r="J520" s="250"/>
      <c r="K520" s="81"/>
    </row>
    <row r="521" spans="1:11" x14ac:dyDescent="0.25">
      <c r="A521" s="656"/>
      <c r="B521" s="250"/>
      <c r="C521" s="250"/>
      <c r="D521" s="250"/>
      <c r="E521" s="250"/>
      <c r="F521" s="250"/>
      <c r="G521" s="604"/>
      <c r="H521" s="604"/>
      <c r="I521" s="604"/>
      <c r="J521" s="250"/>
      <c r="K521" s="81"/>
    </row>
    <row r="522" spans="1:11" x14ac:dyDescent="0.25">
      <c r="A522" s="656"/>
      <c r="B522" s="250"/>
      <c r="C522" s="250"/>
      <c r="D522" s="250"/>
      <c r="E522" s="250"/>
      <c r="F522" s="250"/>
      <c r="G522" s="604"/>
      <c r="H522" s="604"/>
      <c r="I522" s="604"/>
      <c r="J522" s="250"/>
      <c r="K522" s="81"/>
    </row>
    <row r="523" spans="1:11" x14ac:dyDescent="0.25">
      <c r="A523" s="656"/>
      <c r="B523" s="250"/>
      <c r="C523" s="250"/>
      <c r="D523" s="250"/>
      <c r="E523" s="250"/>
      <c r="F523" s="250"/>
      <c r="G523" s="604"/>
      <c r="H523" s="604"/>
      <c r="I523" s="604"/>
      <c r="J523" s="250"/>
      <c r="K523" s="81"/>
    </row>
    <row r="524" spans="1:11" x14ac:dyDescent="0.25">
      <c r="A524" s="656"/>
      <c r="B524" s="250"/>
      <c r="C524" s="250"/>
      <c r="D524" s="250"/>
      <c r="E524" s="250"/>
      <c r="F524" s="250"/>
      <c r="G524" s="604"/>
      <c r="H524" s="604"/>
      <c r="I524" s="604"/>
      <c r="J524" s="250"/>
      <c r="K524" s="81"/>
    </row>
    <row r="525" spans="1:11" x14ac:dyDescent="0.25">
      <c r="A525" s="656"/>
      <c r="B525" s="250"/>
      <c r="C525" s="250"/>
      <c r="D525" s="250"/>
      <c r="E525" s="250"/>
      <c r="F525" s="250"/>
      <c r="G525" s="604"/>
      <c r="H525" s="604"/>
      <c r="I525" s="604"/>
      <c r="J525" s="250"/>
      <c r="K525" s="81"/>
    </row>
    <row r="526" spans="1:11" x14ac:dyDescent="0.25">
      <c r="A526" s="656"/>
      <c r="B526" s="250"/>
      <c r="C526" s="250"/>
      <c r="D526" s="250"/>
      <c r="E526" s="250"/>
      <c r="F526" s="250"/>
      <c r="G526" s="604"/>
      <c r="H526" s="604"/>
      <c r="I526" s="604"/>
      <c r="J526" s="250"/>
      <c r="K526" s="81"/>
    </row>
    <row r="527" spans="1:11" x14ac:dyDescent="0.25">
      <c r="A527" s="656"/>
      <c r="B527" s="250"/>
      <c r="C527" s="250"/>
      <c r="D527" s="250"/>
      <c r="E527" s="250"/>
      <c r="F527" s="250"/>
      <c r="G527" s="604"/>
      <c r="H527" s="604"/>
      <c r="I527" s="604"/>
      <c r="J527" s="250"/>
      <c r="K527" s="81"/>
    </row>
    <row r="528" spans="1:11" x14ac:dyDescent="0.25">
      <c r="A528" s="656"/>
      <c r="B528" s="250"/>
      <c r="C528" s="250"/>
      <c r="D528" s="250"/>
      <c r="E528" s="250"/>
      <c r="F528" s="250"/>
      <c r="G528" s="604"/>
      <c r="H528" s="604"/>
      <c r="I528" s="604"/>
      <c r="J528" s="250"/>
      <c r="K528" s="81"/>
    </row>
    <row r="529" spans="1:11" x14ac:dyDescent="0.25">
      <c r="A529" s="656"/>
      <c r="B529" s="250"/>
      <c r="C529" s="250"/>
      <c r="D529" s="250"/>
      <c r="E529" s="250"/>
      <c r="F529" s="250"/>
      <c r="G529" s="604"/>
      <c r="H529" s="604"/>
      <c r="I529" s="604"/>
      <c r="J529" s="250"/>
      <c r="K529" s="81"/>
    </row>
    <row r="530" spans="1:11" x14ac:dyDescent="0.25">
      <c r="A530" s="656"/>
      <c r="B530" s="250"/>
      <c r="C530" s="250"/>
      <c r="D530" s="250"/>
      <c r="E530" s="250"/>
      <c r="F530" s="250"/>
      <c r="G530" s="604"/>
      <c r="H530" s="604"/>
      <c r="I530" s="604"/>
      <c r="J530" s="250"/>
      <c r="K530" s="81"/>
    </row>
    <row r="531" spans="1:11" x14ac:dyDescent="0.25">
      <c r="A531" s="656"/>
      <c r="B531" s="250"/>
      <c r="C531" s="250"/>
      <c r="D531" s="250"/>
      <c r="E531" s="250"/>
      <c r="F531" s="250"/>
      <c r="G531" s="604"/>
      <c r="H531" s="604"/>
      <c r="I531" s="604"/>
      <c r="J531" s="250"/>
      <c r="K531" s="81"/>
    </row>
    <row r="532" spans="1:11" x14ac:dyDescent="0.25">
      <c r="A532" s="656"/>
      <c r="B532" s="250"/>
      <c r="C532" s="250"/>
      <c r="D532" s="250"/>
      <c r="E532" s="250"/>
      <c r="F532" s="250"/>
      <c r="G532" s="604"/>
      <c r="H532" s="604"/>
      <c r="I532" s="604"/>
      <c r="J532" s="250"/>
      <c r="K532" s="81"/>
    </row>
    <row r="533" spans="1:11" x14ac:dyDescent="0.25">
      <c r="A533" s="656"/>
      <c r="B533" s="250"/>
      <c r="C533" s="250"/>
      <c r="D533" s="250"/>
      <c r="E533" s="250"/>
      <c r="F533" s="250"/>
      <c r="G533" s="604"/>
      <c r="H533" s="604"/>
      <c r="I533" s="604"/>
      <c r="J533" s="250"/>
      <c r="K533" s="81"/>
    </row>
    <row r="534" spans="1:11" x14ac:dyDescent="0.25">
      <c r="A534" s="656"/>
      <c r="B534" s="250"/>
      <c r="C534" s="250"/>
      <c r="D534" s="250"/>
      <c r="E534" s="250"/>
      <c r="F534" s="250"/>
      <c r="G534" s="604"/>
      <c r="H534" s="604"/>
      <c r="I534" s="604"/>
      <c r="J534" s="250"/>
      <c r="K534" s="81"/>
    </row>
    <row r="535" spans="1:11" x14ac:dyDescent="0.25">
      <c r="A535" s="656"/>
      <c r="B535" s="250"/>
      <c r="C535" s="250"/>
      <c r="D535" s="250"/>
      <c r="E535" s="250"/>
      <c r="F535" s="250"/>
      <c r="G535" s="604"/>
      <c r="H535" s="604"/>
      <c r="I535" s="604"/>
      <c r="J535" s="250"/>
      <c r="K535" s="81"/>
    </row>
    <row r="536" spans="1:11" x14ac:dyDescent="0.25">
      <c r="A536" s="656"/>
      <c r="B536" s="250"/>
      <c r="C536" s="250"/>
      <c r="D536" s="250"/>
      <c r="E536" s="250"/>
      <c r="F536" s="250"/>
      <c r="G536" s="604"/>
      <c r="H536" s="604"/>
      <c r="I536" s="604"/>
      <c r="J536" s="250"/>
      <c r="K536" s="81"/>
    </row>
    <row r="537" spans="1:11" x14ac:dyDescent="0.25">
      <c r="A537" s="656"/>
      <c r="B537" s="250"/>
      <c r="C537" s="250"/>
      <c r="D537" s="250"/>
      <c r="E537" s="250"/>
      <c r="F537" s="250"/>
      <c r="G537" s="604"/>
      <c r="H537" s="604"/>
      <c r="I537" s="604"/>
      <c r="J537" s="250"/>
      <c r="K537" s="81"/>
    </row>
    <row r="538" spans="1:11" x14ac:dyDescent="0.25">
      <c r="A538" s="656"/>
      <c r="B538" s="250"/>
      <c r="C538" s="250"/>
      <c r="D538" s="250"/>
      <c r="E538" s="250"/>
      <c r="F538" s="250"/>
      <c r="G538" s="604"/>
      <c r="H538" s="604"/>
      <c r="I538" s="604"/>
      <c r="J538" s="250"/>
      <c r="K538" s="81"/>
    </row>
    <row r="539" spans="1:11" x14ac:dyDescent="0.25">
      <c r="A539" s="656"/>
      <c r="B539" s="250"/>
      <c r="C539" s="250"/>
      <c r="D539" s="250"/>
      <c r="E539" s="250"/>
      <c r="F539" s="250"/>
      <c r="G539" s="604"/>
      <c r="H539" s="604"/>
      <c r="I539" s="604"/>
      <c r="J539" s="250"/>
      <c r="K539" s="81"/>
    </row>
    <row r="540" spans="1:11" x14ac:dyDescent="0.25">
      <c r="A540" s="656"/>
      <c r="B540" s="250"/>
      <c r="C540" s="250"/>
      <c r="D540" s="250"/>
      <c r="E540" s="250"/>
      <c r="F540" s="250"/>
      <c r="G540" s="604"/>
      <c r="H540" s="604"/>
      <c r="I540" s="604"/>
      <c r="J540" s="250"/>
      <c r="K540" s="81"/>
    </row>
    <row r="541" spans="1:11" x14ac:dyDescent="0.25">
      <c r="A541" s="656"/>
      <c r="B541" s="250"/>
      <c r="C541" s="250"/>
      <c r="D541" s="250"/>
      <c r="E541" s="250"/>
      <c r="F541" s="250"/>
      <c r="G541" s="604"/>
      <c r="H541" s="604"/>
      <c r="I541" s="604"/>
      <c r="J541" s="250"/>
      <c r="K541" s="81"/>
    </row>
    <row r="542" spans="1:11" x14ac:dyDescent="0.25">
      <c r="A542" s="656"/>
      <c r="B542" s="250"/>
      <c r="C542" s="250"/>
      <c r="D542" s="250"/>
      <c r="E542" s="250"/>
      <c r="F542" s="250"/>
      <c r="G542" s="604"/>
      <c r="H542" s="604"/>
      <c r="I542" s="604"/>
      <c r="J542" s="250"/>
      <c r="K542" s="81"/>
    </row>
    <row r="543" spans="1:11" x14ac:dyDescent="0.25">
      <c r="A543" s="656"/>
      <c r="B543" s="250"/>
      <c r="C543" s="250"/>
      <c r="D543" s="250"/>
      <c r="E543" s="250"/>
      <c r="F543" s="250"/>
      <c r="G543" s="604"/>
      <c r="H543" s="604"/>
      <c r="I543" s="604"/>
      <c r="J543" s="250"/>
      <c r="K543" s="81"/>
    </row>
    <row r="544" spans="1:11" x14ac:dyDescent="0.25">
      <c r="A544" s="656"/>
      <c r="B544" s="250"/>
      <c r="C544" s="250"/>
      <c r="D544" s="250"/>
      <c r="E544" s="250"/>
      <c r="F544" s="250"/>
      <c r="G544" s="604"/>
      <c r="H544" s="604"/>
      <c r="I544" s="604"/>
      <c r="J544" s="250"/>
      <c r="K544" s="81"/>
    </row>
    <row r="545" spans="1:11" x14ac:dyDescent="0.25">
      <c r="A545" s="656"/>
      <c r="B545" s="250"/>
      <c r="C545" s="250"/>
      <c r="D545" s="250"/>
      <c r="E545" s="250"/>
      <c r="F545" s="250"/>
      <c r="G545" s="604"/>
      <c r="H545" s="604"/>
      <c r="I545" s="604"/>
      <c r="J545" s="250"/>
      <c r="K545" s="81"/>
    </row>
    <row r="546" spans="1:11" x14ac:dyDescent="0.25">
      <c r="A546" s="656"/>
      <c r="B546" s="250"/>
      <c r="C546" s="250"/>
      <c r="D546" s="250"/>
      <c r="E546" s="250"/>
      <c r="F546" s="250"/>
      <c r="G546" s="604"/>
      <c r="H546" s="604"/>
      <c r="I546" s="604"/>
      <c r="J546" s="250"/>
      <c r="K546" s="81"/>
    </row>
    <row r="547" spans="1:11" x14ac:dyDescent="0.25">
      <c r="A547" s="656"/>
      <c r="B547" s="250"/>
      <c r="C547" s="250"/>
      <c r="D547" s="250"/>
      <c r="E547" s="250"/>
      <c r="F547" s="250"/>
      <c r="G547" s="604"/>
      <c r="H547" s="604"/>
      <c r="I547" s="604"/>
      <c r="J547" s="250"/>
      <c r="K547" s="81"/>
    </row>
    <row r="548" spans="1:11" x14ac:dyDescent="0.25">
      <c r="A548" s="656"/>
      <c r="B548" s="250"/>
      <c r="C548" s="250"/>
      <c r="D548" s="250"/>
      <c r="E548" s="250"/>
      <c r="F548" s="250"/>
      <c r="G548" s="604"/>
      <c r="H548" s="604"/>
      <c r="I548" s="604"/>
      <c r="J548" s="250"/>
      <c r="K548" s="81"/>
    </row>
    <row r="549" spans="1:11" x14ac:dyDescent="0.25">
      <c r="A549" s="656"/>
      <c r="B549" s="250"/>
      <c r="C549" s="250"/>
      <c r="D549" s="250"/>
      <c r="E549" s="250"/>
      <c r="F549" s="250"/>
      <c r="G549" s="604"/>
      <c r="H549" s="604"/>
      <c r="I549" s="604"/>
      <c r="J549" s="250"/>
      <c r="K549" s="81"/>
    </row>
    <row r="550" spans="1:11" x14ac:dyDescent="0.25">
      <c r="A550" s="656"/>
      <c r="B550" s="250"/>
      <c r="C550" s="250"/>
      <c r="D550" s="250"/>
      <c r="E550" s="250"/>
      <c r="F550" s="250"/>
      <c r="G550" s="604"/>
      <c r="H550" s="604"/>
      <c r="I550" s="604"/>
      <c r="J550" s="250"/>
      <c r="K550" s="81"/>
    </row>
    <row r="551" spans="1:11" x14ac:dyDescent="0.25">
      <c r="A551" s="656"/>
      <c r="B551" s="250"/>
      <c r="C551" s="250"/>
      <c r="D551" s="250"/>
      <c r="E551" s="250"/>
      <c r="F551" s="250"/>
      <c r="G551" s="604"/>
      <c r="H551" s="604"/>
      <c r="I551" s="604"/>
      <c r="J551" s="250"/>
      <c r="K551" s="81"/>
    </row>
    <row r="552" spans="1:11" x14ac:dyDescent="0.25">
      <c r="A552" s="656"/>
      <c r="B552" s="250"/>
      <c r="C552" s="250"/>
      <c r="D552" s="250"/>
      <c r="E552" s="250"/>
      <c r="F552" s="250"/>
      <c r="G552" s="604"/>
      <c r="H552" s="604"/>
      <c r="I552" s="604"/>
      <c r="J552" s="250"/>
      <c r="K552" s="81"/>
    </row>
    <row r="553" spans="1:11" x14ac:dyDescent="0.25">
      <c r="A553" s="656"/>
      <c r="B553" s="250"/>
      <c r="C553" s="250"/>
      <c r="D553" s="250"/>
      <c r="E553" s="250"/>
      <c r="F553" s="250"/>
      <c r="G553" s="604"/>
      <c r="H553" s="604"/>
      <c r="I553" s="604"/>
      <c r="J553" s="250"/>
      <c r="K553" s="81"/>
    </row>
    <row r="554" spans="1:11" x14ac:dyDescent="0.25">
      <c r="A554" s="656"/>
      <c r="B554" s="250"/>
      <c r="C554" s="250"/>
      <c r="D554" s="250"/>
      <c r="E554" s="250"/>
      <c r="F554" s="250"/>
      <c r="G554" s="604"/>
      <c r="H554" s="604"/>
      <c r="I554" s="604"/>
      <c r="J554" s="250"/>
      <c r="K554" s="81"/>
    </row>
    <row r="555" spans="1:11" x14ac:dyDescent="0.25">
      <c r="A555" s="656"/>
      <c r="B555" s="250"/>
      <c r="C555" s="250"/>
      <c r="D555" s="250"/>
      <c r="E555" s="250"/>
      <c r="F555" s="250"/>
      <c r="G555" s="604"/>
      <c r="H555" s="604"/>
      <c r="I555" s="604"/>
      <c r="J555" s="250"/>
      <c r="K555" s="81"/>
    </row>
    <row r="556" spans="1:11" x14ac:dyDescent="0.25">
      <c r="A556" s="656"/>
      <c r="B556" s="250"/>
      <c r="C556" s="250"/>
      <c r="D556" s="250"/>
      <c r="E556" s="250"/>
      <c r="F556" s="250"/>
      <c r="G556" s="604"/>
      <c r="H556" s="604"/>
      <c r="I556" s="604"/>
      <c r="J556" s="250"/>
      <c r="K556" s="81"/>
    </row>
    <row r="557" spans="1:11" x14ac:dyDescent="0.25">
      <c r="A557" s="656"/>
      <c r="B557" s="250"/>
      <c r="C557" s="250"/>
      <c r="D557" s="250"/>
      <c r="E557" s="250"/>
      <c r="F557" s="250"/>
      <c r="G557" s="604"/>
      <c r="H557" s="604"/>
      <c r="I557" s="604"/>
      <c r="J557" s="250"/>
      <c r="K557" s="81"/>
    </row>
    <row r="558" spans="1:11" x14ac:dyDescent="0.25">
      <c r="A558" s="656"/>
      <c r="B558" s="250"/>
      <c r="C558" s="250"/>
      <c r="D558" s="250"/>
      <c r="E558" s="250"/>
      <c r="F558" s="250"/>
      <c r="G558" s="604"/>
      <c r="H558" s="604"/>
      <c r="I558" s="604"/>
      <c r="J558" s="250"/>
      <c r="K558" s="81"/>
    </row>
    <row r="559" spans="1:11" x14ac:dyDescent="0.25">
      <c r="A559" s="656"/>
      <c r="B559" s="250"/>
      <c r="C559" s="250"/>
      <c r="D559" s="250"/>
      <c r="E559" s="250"/>
      <c r="F559" s="250"/>
      <c r="G559" s="604"/>
      <c r="H559" s="604"/>
      <c r="I559" s="604"/>
      <c r="J559" s="250"/>
      <c r="K559" s="81"/>
    </row>
    <row r="560" spans="1:11" x14ac:dyDescent="0.25">
      <c r="A560" s="656"/>
      <c r="B560" s="250"/>
      <c r="C560" s="250"/>
      <c r="D560" s="250"/>
      <c r="E560" s="250"/>
      <c r="F560" s="250"/>
      <c r="G560" s="604"/>
      <c r="H560" s="604"/>
      <c r="I560" s="604"/>
      <c r="J560" s="250"/>
      <c r="K560" s="81"/>
    </row>
    <row r="561" spans="1:11" x14ac:dyDescent="0.25">
      <c r="A561" s="656"/>
      <c r="B561" s="250"/>
      <c r="C561" s="250"/>
      <c r="D561" s="250"/>
      <c r="E561" s="250"/>
      <c r="F561" s="250"/>
      <c r="G561" s="604"/>
      <c r="H561" s="604"/>
      <c r="I561" s="604"/>
      <c r="J561" s="250"/>
      <c r="K561" s="81"/>
    </row>
    <row r="562" spans="1:11" x14ac:dyDescent="0.25">
      <c r="A562" s="656"/>
      <c r="B562" s="250"/>
      <c r="C562" s="250"/>
      <c r="D562" s="250"/>
      <c r="E562" s="250"/>
      <c r="F562" s="250"/>
      <c r="G562" s="604"/>
      <c r="H562" s="604"/>
      <c r="I562" s="604"/>
      <c r="J562" s="250"/>
      <c r="K562" s="81"/>
    </row>
    <row r="563" spans="1:11" x14ac:dyDescent="0.25">
      <c r="A563" s="656"/>
      <c r="B563" s="250"/>
      <c r="C563" s="250"/>
      <c r="D563" s="250"/>
      <c r="E563" s="250"/>
      <c r="F563" s="250"/>
      <c r="G563" s="604"/>
      <c r="H563" s="604"/>
      <c r="I563" s="604"/>
      <c r="J563" s="250"/>
      <c r="K563" s="81"/>
    </row>
    <row r="564" spans="1:11" x14ac:dyDescent="0.25">
      <c r="A564" s="656"/>
      <c r="B564" s="250"/>
      <c r="C564" s="250"/>
      <c r="D564" s="250"/>
      <c r="E564" s="250"/>
      <c r="F564" s="250"/>
      <c r="G564" s="604"/>
      <c r="H564" s="604"/>
      <c r="I564" s="604"/>
      <c r="J564" s="250"/>
      <c r="K564" s="81"/>
    </row>
    <row r="565" spans="1:11" x14ac:dyDescent="0.25">
      <c r="A565" s="656"/>
      <c r="B565" s="250"/>
      <c r="C565" s="250"/>
      <c r="D565" s="250"/>
      <c r="E565" s="250"/>
      <c r="F565" s="250"/>
      <c r="G565" s="604"/>
      <c r="H565" s="604"/>
      <c r="I565" s="604"/>
      <c r="J565" s="250"/>
      <c r="K565" s="81"/>
    </row>
    <row r="566" spans="1:11" x14ac:dyDescent="0.25">
      <c r="A566" s="656"/>
      <c r="B566" s="250"/>
      <c r="C566" s="250"/>
      <c r="D566" s="250"/>
      <c r="E566" s="250"/>
      <c r="F566" s="250"/>
      <c r="G566" s="604"/>
      <c r="H566" s="604"/>
      <c r="I566" s="604"/>
      <c r="J566" s="250"/>
      <c r="K566" s="81"/>
    </row>
    <row r="567" spans="1:11" x14ac:dyDescent="0.25">
      <c r="A567" s="656"/>
      <c r="B567" s="250"/>
      <c r="C567" s="250"/>
      <c r="D567" s="250"/>
      <c r="E567" s="250"/>
      <c r="F567" s="250"/>
      <c r="G567" s="604"/>
      <c r="H567" s="604"/>
      <c r="I567" s="604"/>
      <c r="J567" s="250"/>
      <c r="K567" s="81"/>
    </row>
    <row r="568" spans="1:11" x14ac:dyDescent="0.25">
      <c r="A568" s="656"/>
      <c r="B568" s="250"/>
      <c r="C568" s="250"/>
      <c r="D568" s="250"/>
      <c r="E568" s="250"/>
      <c r="F568" s="250"/>
      <c r="G568" s="604"/>
      <c r="H568" s="604"/>
      <c r="I568" s="604"/>
      <c r="J568" s="250"/>
      <c r="K568" s="81"/>
    </row>
    <row r="569" spans="1:11" x14ac:dyDescent="0.25">
      <c r="A569" s="656"/>
      <c r="B569" s="250"/>
      <c r="C569" s="250"/>
      <c r="D569" s="250"/>
      <c r="E569" s="250"/>
      <c r="F569" s="250"/>
      <c r="G569" s="604"/>
      <c r="H569" s="604"/>
      <c r="I569" s="604"/>
      <c r="J569" s="250"/>
      <c r="K569" s="81"/>
    </row>
    <row r="570" spans="1:11" x14ac:dyDescent="0.25">
      <c r="A570" s="656"/>
      <c r="B570" s="250"/>
      <c r="C570" s="250"/>
      <c r="D570" s="250"/>
      <c r="E570" s="250"/>
      <c r="F570" s="250"/>
      <c r="G570" s="604"/>
      <c r="H570" s="604"/>
      <c r="I570" s="604"/>
      <c r="J570" s="250"/>
      <c r="K570" s="81"/>
    </row>
    <row r="571" spans="1:11" x14ac:dyDescent="0.25">
      <c r="A571" s="656"/>
      <c r="B571" s="250"/>
      <c r="C571" s="250"/>
      <c r="D571" s="250"/>
      <c r="E571" s="250"/>
      <c r="F571" s="250"/>
      <c r="G571" s="604"/>
      <c r="H571" s="604"/>
      <c r="I571" s="604"/>
      <c r="J571" s="250"/>
      <c r="K571" s="81"/>
    </row>
    <row r="572" spans="1:11" x14ac:dyDescent="0.25">
      <c r="A572" s="656"/>
      <c r="B572" s="250"/>
      <c r="C572" s="250"/>
      <c r="D572" s="250"/>
      <c r="E572" s="250"/>
      <c r="F572" s="250"/>
      <c r="G572" s="604"/>
      <c r="H572" s="604"/>
      <c r="I572" s="604"/>
      <c r="J572" s="250"/>
      <c r="K572" s="81"/>
    </row>
    <row r="573" spans="1:11" x14ac:dyDescent="0.25">
      <c r="A573" s="656"/>
      <c r="B573" s="250"/>
      <c r="C573" s="250"/>
      <c r="D573" s="250"/>
      <c r="E573" s="250"/>
      <c r="F573" s="250"/>
      <c r="G573" s="604"/>
      <c r="H573" s="604"/>
      <c r="I573" s="604"/>
      <c r="J573" s="250"/>
      <c r="K573" s="81"/>
    </row>
    <row r="574" spans="1:11" x14ac:dyDescent="0.25">
      <c r="A574" s="656"/>
      <c r="B574" s="250"/>
      <c r="C574" s="250"/>
      <c r="D574" s="250"/>
      <c r="E574" s="250"/>
      <c r="F574" s="250"/>
      <c r="G574" s="604"/>
      <c r="H574" s="604"/>
      <c r="I574" s="604"/>
      <c r="J574" s="250"/>
      <c r="K574" s="81"/>
    </row>
    <row r="575" spans="1:11" x14ac:dyDescent="0.25">
      <c r="A575" s="656"/>
      <c r="B575" s="250"/>
      <c r="C575" s="250"/>
      <c r="D575" s="250"/>
      <c r="E575" s="250"/>
      <c r="F575" s="250"/>
      <c r="G575" s="604"/>
      <c r="H575" s="604"/>
      <c r="I575" s="604"/>
      <c r="J575" s="250"/>
      <c r="K575" s="81"/>
    </row>
    <row r="576" spans="1:11" x14ac:dyDescent="0.25">
      <c r="A576" s="656"/>
      <c r="B576" s="250"/>
      <c r="C576" s="250"/>
      <c r="D576" s="250"/>
      <c r="E576" s="250"/>
      <c r="F576" s="250"/>
      <c r="G576" s="604"/>
      <c r="H576" s="604"/>
      <c r="I576" s="604"/>
      <c r="J576" s="250"/>
      <c r="K576" s="81"/>
    </row>
    <row r="577" spans="1:11" x14ac:dyDescent="0.25">
      <c r="A577" s="656"/>
      <c r="B577" s="250"/>
      <c r="C577" s="250"/>
      <c r="D577" s="250"/>
      <c r="E577" s="250"/>
      <c r="F577" s="250"/>
      <c r="G577" s="604"/>
      <c r="H577" s="604"/>
      <c r="I577" s="604"/>
      <c r="J577" s="250"/>
      <c r="K577" s="81"/>
    </row>
    <row r="578" spans="1:11" x14ac:dyDescent="0.25">
      <c r="A578" s="656"/>
      <c r="B578" s="250"/>
      <c r="C578" s="250"/>
      <c r="D578" s="250"/>
      <c r="E578" s="250"/>
      <c r="F578" s="250"/>
      <c r="G578" s="604"/>
      <c r="H578" s="604"/>
      <c r="I578" s="604"/>
      <c r="J578" s="250"/>
      <c r="K578" s="81"/>
    </row>
    <row r="579" spans="1:11" x14ac:dyDescent="0.25">
      <c r="A579" s="656"/>
      <c r="B579" s="250"/>
      <c r="C579" s="250"/>
      <c r="D579" s="250"/>
      <c r="E579" s="250"/>
      <c r="F579" s="250"/>
      <c r="G579" s="604"/>
      <c r="H579" s="604"/>
      <c r="I579" s="604"/>
      <c r="J579" s="250"/>
      <c r="K579" s="81"/>
    </row>
    <row r="580" spans="1:11" x14ac:dyDescent="0.25">
      <c r="A580" s="656"/>
      <c r="B580" s="250"/>
      <c r="C580" s="250"/>
      <c r="D580" s="250"/>
      <c r="E580" s="250"/>
      <c r="F580" s="250"/>
      <c r="G580" s="604"/>
      <c r="H580" s="604"/>
      <c r="I580" s="604"/>
      <c r="J580" s="250"/>
      <c r="K580" s="81"/>
    </row>
    <row r="581" spans="1:11" x14ac:dyDescent="0.25">
      <c r="A581" s="656"/>
      <c r="B581" s="250"/>
      <c r="C581" s="250"/>
      <c r="D581" s="250"/>
      <c r="E581" s="250"/>
      <c r="F581" s="250"/>
      <c r="G581" s="604"/>
      <c r="H581" s="604"/>
      <c r="I581" s="604"/>
      <c r="J581" s="250"/>
      <c r="K581" s="81"/>
    </row>
    <row r="582" spans="1:11" x14ac:dyDescent="0.25">
      <c r="A582" s="656"/>
      <c r="B582" s="250"/>
      <c r="C582" s="250"/>
      <c r="D582" s="250"/>
      <c r="E582" s="250"/>
      <c r="F582" s="250"/>
      <c r="G582" s="604"/>
      <c r="H582" s="604"/>
      <c r="I582" s="604"/>
      <c r="J582" s="250"/>
      <c r="K582" s="81"/>
    </row>
    <row r="583" spans="1:11" x14ac:dyDescent="0.25">
      <c r="A583" s="656"/>
      <c r="B583" s="250"/>
      <c r="C583" s="250"/>
      <c r="D583" s="250"/>
      <c r="E583" s="250"/>
      <c r="F583" s="250"/>
      <c r="G583" s="604"/>
      <c r="H583" s="604"/>
      <c r="I583" s="604"/>
      <c r="J583" s="250"/>
      <c r="K583" s="81"/>
    </row>
    <row r="584" spans="1:11" x14ac:dyDescent="0.25">
      <c r="A584" s="656"/>
      <c r="B584" s="250"/>
      <c r="C584" s="250"/>
      <c r="D584" s="250"/>
      <c r="E584" s="250"/>
      <c r="F584" s="250"/>
      <c r="G584" s="604"/>
      <c r="H584" s="604"/>
      <c r="I584" s="604"/>
      <c r="J584" s="250"/>
      <c r="K584" s="81"/>
    </row>
    <row r="585" spans="1:11" x14ac:dyDescent="0.25">
      <c r="A585" s="656"/>
      <c r="B585" s="250"/>
      <c r="C585" s="250"/>
      <c r="D585" s="250"/>
      <c r="E585" s="250"/>
      <c r="F585" s="250"/>
      <c r="G585" s="604"/>
      <c r="H585" s="604"/>
      <c r="I585" s="604"/>
      <c r="J585" s="250"/>
      <c r="K585" s="81"/>
    </row>
    <row r="586" spans="1:11" x14ac:dyDescent="0.25">
      <c r="A586" s="656"/>
      <c r="B586" s="250"/>
      <c r="C586" s="250"/>
      <c r="D586" s="250"/>
      <c r="E586" s="250"/>
      <c r="F586" s="250"/>
      <c r="G586" s="604"/>
      <c r="H586" s="604"/>
      <c r="I586" s="604"/>
      <c r="J586" s="250"/>
      <c r="K586" s="81"/>
    </row>
    <row r="587" spans="1:11" x14ac:dyDescent="0.25">
      <c r="A587" s="656"/>
      <c r="B587" s="250"/>
      <c r="C587" s="250"/>
      <c r="D587" s="250"/>
      <c r="E587" s="250"/>
      <c r="F587" s="250"/>
      <c r="G587" s="604"/>
      <c r="H587" s="604"/>
      <c r="I587" s="604"/>
      <c r="J587" s="250"/>
      <c r="K587" s="81"/>
    </row>
    <row r="588" spans="1:11" x14ac:dyDescent="0.25">
      <c r="A588" s="656"/>
      <c r="B588" s="250"/>
      <c r="C588" s="250"/>
      <c r="D588" s="250"/>
      <c r="E588" s="250"/>
      <c r="F588" s="250"/>
      <c r="G588" s="604"/>
      <c r="H588" s="604"/>
      <c r="I588" s="604"/>
      <c r="J588" s="250"/>
      <c r="K588" s="81"/>
    </row>
    <row r="589" spans="1:11" x14ac:dyDescent="0.25">
      <c r="A589" s="656"/>
      <c r="B589" s="250"/>
      <c r="C589" s="250"/>
      <c r="D589" s="250"/>
      <c r="E589" s="250"/>
      <c r="F589" s="250"/>
      <c r="G589" s="604"/>
      <c r="H589" s="604"/>
      <c r="I589" s="604"/>
      <c r="J589" s="250"/>
      <c r="K589" s="81"/>
    </row>
    <row r="590" spans="1:11" x14ac:dyDescent="0.25">
      <c r="A590" s="656"/>
      <c r="B590" s="250"/>
      <c r="C590" s="250"/>
      <c r="D590" s="250"/>
      <c r="E590" s="250"/>
      <c r="F590" s="250"/>
      <c r="G590" s="604"/>
      <c r="H590" s="604"/>
      <c r="I590" s="604"/>
      <c r="J590" s="250"/>
      <c r="K590" s="81"/>
    </row>
    <row r="591" spans="1:11" x14ac:dyDescent="0.25">
      <c r="A591" s="656"/>
      <c r="B591" s="250"/>
      <c r="C591" s="250"/>
      <c r="D591" s="250"/>
      <c r="E591" s="250"/>
      <c r="F591" s="250"/>
      <c r="G591" s="604"/>
      <c r="H591" s="604"/>
      <c r="I591" s="604"/>
      <c r="J591" s="250"/>
      <c r="K591" s="81"/>
    </row>
    <row r="592" spans="1:11" x14ac:dyDescent="0.25">
      <c r="A592" s="656"/>
      <c r="B592" s="250"/>
      <c r="C592" s="250"/>
      <c r="D592" s="250"/>
      <c r="E592" s="250"/>
      <c r="F592" s="250"/>
      <c r="G592" s="604"/>
      <c r="H592" s="604"/>
      <c r="I592" s="604"/>
      <c r="J592" s="250"/>
      <c r="K592" s="81"/>
    </row>
    <row r="593" spans="1:11" x14ac:dyDescent="0.25">
      <c r="A593" s="656"/>
      <c r="B593" s="250"/>
      <c r="C593" s="250"/>
      <c r="D593" s="250"/>
      <c r="E593" s="250"/>
      <c r="F593" s="250"/>
      <c r="G593" s="604"/>
      <c r="H593" s="604"/>
      <c r="I593" s="604"/>
      <c r="J593" s="250"/>
      <c r="K593" s="81"/>
    </row>
    <row r="594" spans="1:11" x14ac:dyDescent="0.25">
      <c r="A594" s="656"/>
      <c r="B594" s="250"/>
      <c r="C594" s="250"/>
      <c r="D594" s="250"/>
      <c r="E594" s="250"/>
      <c r="F594" s="250"/>
      <c r="G594" s="604"/>
      <c r="H594" s="604"/>
      <c r="I594" s="604"/>
      <c r="J594" s="250"/>
      <c r="K594" s="81"/>
    </row>
    <row r="595" spans="1:11" x14ac:dyDescent="0.25">
      <c r="A595" s="656"/>
      <c r="B595" s="250"/>
      <c r="C595" s="250"/>
      <c r="D595" s="250"/>
      <c r="E595" s="250"/>
      <c r="F595" s="250"/>
      <c r="G595" s="604"/>
      <c r="H595" s="604"/>
      <c r="I595" s="604"/>
      <c r="J595" s="250"/>
      <c r="K595" s="81"/>
    </row>
    <row r="596" spans="1:11" x14ac:dyDescent="0.25">
      <c r="A596" s="656"/>
      <c r="B596" s="250"/>
      <c r="C596" s="250"/>
      <c r="D596" s="250"/>
      <c r="E596" s="250"/>
      <c r="F596" s="250"/>
      <c r="G596" s="604"/>
      <c r="H596" s="604"/>
      <c r="I596" s="604"/>
      <c r="J596" s="250"/>
      <c r="K596" s="81"/>
    </row>
    <row r="597" spans="1:11" x14ac:dyDescent="0.25">
      <c r="A597" s="656"/>
      <c r="B597" s="250"/>
      <c r="C597" s="250"/>
      <c r="D597" s="250"/>
      <c r="E597" s="250"/>
      <c r="F597" s="250"/>
      <c r="G597" s="604"/>
      <c r="H597" s="604"/>
      <c r="I597" s="604"/>
      <c r="J597" s="250"/>
      <c r="K597" s="81"/>
    </row>
    <row r="598" spans="1:11" x14ac:dyDescent="0.25">
      <c r="A598" s="656"/>
      <c r="B598" s="250"/>
      <c r="C598" s="250"/>
      <c r="D598" s="250"/>
      <c r="E598" s="250"/>
      <c r="F598" s="250"/>
      <c r="G598" s="604"/>
      <c r="H598" s="604"/>
      <c r="I598" s="604"/>
      <c r="J598" s="250"/>
      <c r="K598" s="81"/>
    </row>
    <row r="599" spans="1:11" x14ac:dyDescent="0.25">
      <c r="A599" s="656"/>
      <c r="B599" s="250"/>
      <c r="C599" s="250"/>
      <c r="D599" s="250"/>
      <c r="E599" s="250"/>
      <c r="F599" s="250"/>
      <c r="G599" s="604"/>
      <c r="H599" s="604"/>
      <c r="I599" s="604"/>
      <c r="J599" s="250"/>
      <c r="K599" s="81"/>
    </row>
    <row r="600" spans="1:11" x14ac:dyDescent="0.25">
      <c r="A600" s="656"/>
      <c r="B600" s="250"/>
      <c r="C600" s="250"/>
      <c r="D600" s="250"/>
      <c r="E600" s="250"/>
      <c r="F600" s="250"/>
      <c r="G600" s="604"/>
      <c r="H600" s="604"/>
      <c r="I600" s="604"/>
      <c r="J600" s="250"/>
      <c r="K600" s="81"/>
    </row>
    <row r="601" spans="1:11" x14ac:dyDescent="0.25">
      <c r="A601" s="656"/>
      <c r="B601" s="250"/>
      <c r="C601" s="250"/>
      <c r="D601" s="250"/>
      <c r="E601" s="250"/>
      <c r="F601" s="250"/>
      <c r="G601" s="604"/>
      <c r="H601" s="604"/>
      <c r="I601" s="604"/>
      <c r="J601" s="250"/>
      <c r="K601" s="81"/>
    </row>
    <row r="602" spans="1:11" x14ac:dyDescent="0.25">
      <c r="A602" s="656"/>
      <c r="B602" s="250"/>
      <c r="C602" s="250"/>
      <c r="D602" s="250"/>
      <c r="E602" s="250"/>
      <c r="F602" s="250"/>
      <c r="G602" s="604"/>
      <c r="H602" s="604"/>
      <c r="I602" s="604"/>
      <c r="J602" s="250"/>
      <c r="K602" s="81"/>
    </row>
    <row r="603" spans="1:11" x14ac:dyDescent="0.25">
      <c r="A603" s="656"/>
      <c r="B603" s="250"/>
      <c r="C603" s="250"/>
      <c r="D603" s="250"/>
      <c r="E603" s="250"/>
      <c r="F603" s="250"/>
      <c r="G603" s="604"/>
      <c r="H603" s="604"/>
      <c r="I603" s="604"/>
      <c r="J603" s="250"/>
      <c r="K603" s="81"/>
    </row>
    <row r="604" spans="1:11" x14ac:dyDescent="0.25">
      <c r="A604" s="656"/>
      <c r="B604" s="250"/>
      <c r="C604" s="250"/>
      <c r="D604" s="250"/>
      <c r="E604" s="250"/>
      <c r="F604" s="250"/>
      <c r="G604" s="604"/>
      <c r="H604" s="604"/>
      <c r="I604" s="604"/>
      <c r="J604" s="250"/>
      <c r="K604" s="81"/>
    </row>
    <row r="605" spans="1:11" x14ac:dyDescent="0.25">
      <c r="A605" s="656"/>
      <c r="B605" s="250"/>
      <c r="C605" s="250"/>
      <c r="D605" s="250"/>
      <c r="E605" s="250"/>
      <c r="F605" s="250"/>
      <c r="G605" s="604"/>
      <c r="H605" s="604"/>
      <c r="I605" s="604"/>
      <c r="J605" s="250"/>
      <c r="K605" s="81"/>
    </row>
    <row r="606" spans="1:11" x14ac:dyDescent="0.25">
      <c r="A606" s="656"/>
      <c r="B606" s="250"/>
      <c r="C606" s="250"/>
      <c r="D606" s="250"/>
      <c r="E606" s="250"/>
      <c r="F606" s="250"/>
      <c r="G606" s="604"/>
      <c r="H606" s="604"/>
      <c r="I606" s="604"/>
      <c r="J606" s="250"/>
      <c r="K606" s="81"/>
    </row>
    <row r="607" spans="1:11" x14ac:dyDescent="0.25">
      <c r="A607" s="656"/>
      <c r="B607" s="250"/>
      <c r="C607" s="250"/>
      <c r="D607" s="250"/>
      <c r="E607" s="250"/>
      <c r="F607" s="250"/>
      <c r="G607" s="604"/>
      <c r="H607" s="604"/>
      <c r="I607" s="604"/>
      <c r="J607" s="250"/>
      <c r="K607" s="81"/>
    </row>
    <row r="608" spans="1:11" x14ac:dyDescent="0.25">
      <c r="A608" s="656"/>
      <c r="B608" s="250"/>
      <c r="C608" s="250"/>
      <c r="D608" s="250"/>
      <c r="E608" s="250"/>
      <c r="F608" s="250"/>
      <c r="G608" s="604"/>
      <c r="H608" s="604"/>
      <c r="I608" s="604"/>
      <c r="J608" s="250"/>
      <c r="K608" s="81"/>
    </row>
    <row r="609" spans="1:11" x14ac:dyDescent="0.25">
      <c r="A609" s="656"/>
      <c r="B609" s="250"/>
      <c r="C609" s="250"/>
      <c r="D609" s="250"/>
      <c r="E609" s="250"/>
      <c r="F609" s="250"/>
      <c r="G609" s="604"/>
      <c r="H609" s="604"/>
      <c r="I609" s="604"/>
      <c r="J609" s="250"/>
      <c r="K609" s="81"/>
    </row>
    <row r="610" spans="1:11" x14ac:dyDescent="0.25">
      <c r="A610" s="656"/>
      <c r="B610" s="250"/>
      <c r="C610" s="250"/>
      <c r="D610" s="250"/>
      <c r="E610" s="250"/>
      <c r="F610" s="250"/>
      <c r="G610" s="604"/>
      <c r="H610" s="604"/>
      <c r="I610" s="604"/>
      <c r="J610" s="250"/>
      <c r="K610" s="81"/>
    </row>
    <row r="611" spans="1:11" x14ac:dyDescent="0.25">
      <c r="A611" s="656"/>
      <c r="B611" s="250"/>
      <c r="C611" s="250"/>
      <c r="D611" s="250"/>
      <c r="E611" s="250"/>
      <c r="F611" s="250"/>
      <c r="G611" s="604"/>
      <c r="H611" s="604"/>
      <c r="I611" s="604"/>
      <c r="J611" s="250"/>
      <c r="K611" s="81"/>
    </row>
    <row r="612" spans="1:11" x14ac:dyDescent="0.25">
      <c r="A612" s="656"/>
      <c r="B612" s="250"/>
      <c r="C612" s="250"/>
      <c r="D612" s="250"/>
      <c r="E612" s="250"/>
      <c r="F612" s="250"/>
      <c r="G612" s="604"/>
      <c r="H612" s="604"/>
      <c r="I612" s="604"/>
      <c r="J612" s="250"/>
      <c r="K612" s="81"/>
    </row>
    <row r="613" spans="1:11" x14ac:dyDescent="0.25">
      <c r="A613" s="656"/>
      <c r="B613" s="250"/>
      <c r="C613" s="250"/>
      <c r="D613" s="250"/>
      <c r="E613" s="250"/>
      <c r="F613" s="250"/>
      <c r="G613" s="604"/>
      <c r="H613" s="604"/>
      <c r="I613" s="604"/>
      <c r="J613" s="250"/>
      <c r="K613" s="81"/>
    </row>
    <row r="614" spans="1:11" x14ac:dyDescent="0.25">
      <c r="A614" s="656"/>
      <c r="B614" s="250"/>
      <c r="C614" s="250"/>
      <c r="D614" s="250"/>
      <c r="E614" s="250"/>
      <c r="F614" s="250"/>
      <c r="G614" s="604"/>
      <c r="H614" s="604"/>
      <c r="I614" s="604"/>
      <c r="J614" s="250"/>
      <c r="K614" s="81"/>
    </row>
    <row r="615" spans="1:11" x14ac:dyDescent="0.25">
      <c r="A615" s="656"/>
      <c r="B615" s="250"/>
      <c r="C615" s="250"/>
      <c r="D615" s="250"/>
      <c r="E615" s="250"/>
      <c r="F615" s="250"/>
      <c r="G615" s="604"/>
      <c r="H615" s="604"/>
      <c r="I615" s="604"/>
      <c r="J615" s="250"/>
      <c r="K615" s="81"/>
    </row>
    <row r="616" spans="1:11" x14ac:dyDescent="0.25">
      <c r="A616" s="656"/>
      <c r="B616" s="250"/>
      <c r="C616" s="250"/>
      <c r="D616" s="250"/>
      <c r="E616" s="250"/>
      <c r="F616" s="250"/>
      <c r="G616" s="604"/>
      <c r="H616" s="604"/>
      <c r="I616" s="604"/>
      <c r="J616" s="250"/>
      <c r="K616" s="81"/>
    </row>
    <row r="617" spans="1:11" x14ac:dyDescent="0.25">
      <c r="A617" s="656"/>
      <c r="B617" s="250"/>
      <c r="C617" s="250"/>
      <c r="D617" s="250"/>
      <c r="E617" s="250"/>
      <c r="F617" s="250"/>
      <c r="G617" s="604"/>
      <c r="H617" s="604"/>
      <c r="I617" s="604"/>
      <c r="J617" s="250"/>
      <c r="K617" s="81"/>
    </row>
    <row r="618" spans="1:11" x14ac:dyDescent="0.25">
      <c r="A618" s="656"/>
      <c r="B618" s="250"/>
      <c r="C618" s="250"/>
      <c r="D618" s="250"/>
      <c r="E618" s="250"/>
      <c r="F618" s="250"/>
      <c r="G618" s="604"/>
      <c r="H618" s="604"/>
      <c r="I618" s="604"/>
      <c r="J618" s="250"/>
      <c r="K618" s="81"/>
    </row>
    <row r="619" spans="1:11" x14ac:dyDescent="0.25">
      <c r="A619" s="656"/>
      <c r="B619" s="250"/>
      <c r="C619" s="250"/>
      <c r="D619" s="250"/>
      <c r="E619" s="250"/>
      <c r="F619" s="250"/>
      <c r="G619" s="604"/>
      <c r="H619" s="604"/>
      <c r="I619" s="604"/>
      <c r="J619" s="250"/>
      <c r="K619" s="81"/>
    </row>
    <row r="620" spans="1:11" x14ac:dyDescent="0.25">
      <c r="A620" s="656"/>
      <c r="B620" s="250"/>
      <c r="C620" s="250"/>
      <c r="D620" s="250"/>
      <c r="E620" s="250"/>
      <c r="F620" s="250"/>
      <c r="G620" s="604"/>
      <c r="H620" s="604"/>
      <c r="I620" s="604"/>
      <c r="J620" s="250"/>
      <c r="K620" s="81"/>
    </row>
    <row r="621" spans="1:11" x14ac:dyDescent="0.25">
      <c r="A621" s="656"/>
      <c r="B621" s="250"/>
      <c r="C621" s="250"/>
      <c r="D621" s="250"/>
      <c r="E621" s="250"/>
      <c r="F621" s="250"/>
      <c r="G621" s="604"/>
      <c r="H621" s="604"/>
      <c r="I621" s="604"/>
      <c r="J621" s="250"/>
      <c r="K621" s="81"/>
    </row>
    <row r="622" spans="1:11" x14ac:dyDescent="0.25">
      <c r="A622" s="656"/>
      <c r="B622" s="250"/>
      <c r="C622" s="250"/>
      <c r="D622" s="250"/>
      <c r="E622" s="250"/>
      <c r="F622" s="250"/>
      <c r="G622" s="604"/>
      <c r="H622" s="604"/>
      <c r="I622" s="604"/>
      <c r="J622" s="250"/>
      <c r="K622" s="81"/>
    </row>
    <row r="623" spans="1:11" x14ac:dyDescent="0.25">
      <c r="A623" s="656"/>
      <c r="B623" s="250"/>
      <c r="C623" s="250"/>
      <c r="D623" s="250"/>
      <c r="E623" s="250"/>
      <c r="F623" s="250"/>
      <c r="G623" s="604"/>
      <c r="H623" s="604"/>
      <c r="I623" s="604"/>
      <c r="J623" s="250"/>
      <c r="K623" s="81"/>
    </row>
    <row r="624" spans="1:11" x14ac:dyDescent="0.25">
      <c r="A624" s="656"/>
      <c r="B624" s="250"/>
      <c r="C624" s="250"/>
      <c r="D624" s="250"/>
      <c r="E624" s="250"/>
      <c r="F624" s="250"/>
      <c r="G624" s="604"/>
      <c r="H624" s="604"/>
      <c r="I624" s="604"/>
      <c r="J624" s="250"/>
      <c r="K624" s="81"/>
    </row>
    <row r="625" spans="1:11" x14ac:dyDescent="0.25">
      <c r="A625" s="656"/>
      <c r="B625" s="250"/>
      <c r="C625" s="250"/>
      <c r="D625" s="250"/>
      <c r="E625" s="250"/>
      <c r="F625" s="250"/>
      <c r="G625" s="604"/>
      <c r="H625" s="604"/>
      <c r="I625" s="604"/>
      <c r="J625" s="250"/>
      <c r="K625" s="81"/>
    </row>
    <row r="626" spans="1:11" x14ac:dyDescent="0.25">
      <c r="A626" s="656"/>
      <c r="B626" s="250"/>
      <c r="C626" s="250"/>
      <c r="D626" s="250"/>
      <c r="E626" s="250"/>
      <c r="F626" s="250"/>
      <c r="G626" s="604"/>
      <c r="H626" s="604"/>
      <c r="I626" s="604"/>
      <c r="J626" s="250"/>
      <c r="K626" s="81"/>
    </row>
    <row r="627" spans="1:11" x14ac:dyDescent="0.25">
      <c r="A627" s="656"/>
      <c r="B627" s="250"/>
      <c r="C627" s="250"/>
      <c r="D627" s="250"/>
      <c r="E627" s="250"/>
      <c r="F627" s="250"/>
      <c r="G627" s="604"/>
      <c r="H627" s="604"/>
      <c r="I627" s="604"/>
      <c r="J627" s="250"/>
      <c r="K627" s="81"/>
    </row>
    <row r="628" spans="1:11" x14ac:dyDescent="0.25">
      <c r="A628" s="656"/>
      <c r="B628" s="250"/>
      <c r="C628" s="250"/>
      <c r="D628" s="250"/>
      <c r="E628" s="250"/>
      <c r="F628" s="250"/>
      <c r="G628" s="604"/>
      <c r="H628" s="604"/>
      <c r="I628" s="604"/>
      <c r="J628" s="250"/>
      <c r="K628" s="81"/>
    </row>
    <row r="629" spans="1:11" x14ac:dyDescent="0.25">
      <c r="A629" s="656"/>
      <c r="B629" s="250"/>
      <c r="C629" s="250"/>
      <c r="D629" s="250"/>
      <c r="E629" s="250"/>
      <c r="F629" s="250"/>
      <c r="G629" s="604"/>
      <c r="H629" s="604"/>
      <c r="I629" s="604"/>
      <c r="J629" s="250"/>
      <c r="K629" s="81"/>
    </row>
    <row r="630" spans="1:11" x14ac:dyDescent="0.25">
      <c r="A630" s="656"/>
      <c r="B630" s="250"/>
      <c r="C630" s="250"/>
      <c r="D630" s="250"/>
      <c r="E630" s="250"/>
      <c r="F630" s="250"/>
      <c r="G630" s="604"/>
      <c r="H630" s="604"/>
      <c r="I630" s="604"/>
      <c r="J630" s="250"/>
      <c r="K630" s="81"/>
    </row>
    <row r="631" spans="1:11" x14ac:dyDescent="0.25">
      <c r="A631" s="656"/>
      <c r="B631" s="250"/>
      <c r="C631" s="250"/>
      <c r="D631" s="250"/>
      <c r="E631" s="250"/>
      <c r="F631" s="250"/>
      <c r="G631" s="604"/>
      <c r="H631" s="604"/>
      <c r="I631" s="604"/>
      <c r="J631" s="250"/>
      <c r="K631" s="81"/>
    </row>
    <row r="632" spans="1:11" x14ac:dyDescent="0.25">
      <c r="A632" s="656"/>
      <c r="B632" s="250"/>
      <c r="C632" s="250"/>
      <c r="D632" s="250"/>
      <c r="E632" s="250"/>
      <c r="F632" s="250"/>
      <c r="G632" s="604"/>
      <c r="H632" s="604"/>
      <c r="I632" s="604"/>
      <c r="J632" s="250"/>
      <c r="K632" s="81"/>
    </row>
    <row r="633" spans="1:11" x14ac:dyDescent="0.25">
      <c r="A633" s="656"/>
      <c r="B633" s="250"/>
      <c r="C633" s="250"/>
      <c r="D633" s="250"/>
      <c r="E633" s="250"/>
      <c r="F633" s="250"/>
      <c r="G633" s="604"/>
      <c r="H633" s="604"/>
      <c r="I633" s="604"/>
      <c r="J633" s="250"/>
      <c r="K633" s="81"/>
    </row>
    <row r="634" spans="1:11" x14ac:dyDescent="0.25">
      <c r="A634" s="656"/>
      <c r="B634" s="250"/>
      <c r="C634" s="250"/>
      <c r="D634" s="250"/>
      <c r="E634" s="250"/>
      <c r="F634" s="250"/>
      <c r="G634" s="604"/>
      <c r="H634" s="604"/>
      <c r="I634" s="604"/>
      <c r="J634" s="250"/>
      <c r="K634" s="81"/>
    </row>
    <row r="635" spans="1:11" x14ac:dyDescent="0.25">
      <c r="A635" s="656"/>
      <c r="B635" s="250"/>
      <c r="C635" s="250"/>
      <c r="D635" s="250"/>
      <c r="E635" s="250"/>
      <c r="F635" s="250"/>
      <c r="G635" s="604"/>
      <c r="H635" s="604"/>
      <c r="I635" s="604"/>
      <c r="J635" s="250"/>
      <c r="K635" s="81"/>
    </row>
    <row r="636" spans="1:11" x14ac:dyDescent="0.25">
      <c r="A636" s="656"/>
      <c r="B636" s="250"/>
      <c r="C636" s="250"/>
      <c r="D636" s="250"/>
      <c r="E636" s="250"/>
      <c r="F636" s="250"/>
      <c r="G636" s="604"/>
      <c r="H636" s="604"/>
      <c r="I636" s="604"/>
      <c r="J636" s="250"/>
      <c r="K636" s="81"/>
    </row>
    <row r="637" spans="1:11" x14ac:dyDescent="0.25">
      <c r="A637" s="656"/>
      <c r="B637" s="250"/>
      <c r="C637" s="250"/>
      <c r="D637" s="250"/>
      <c r="E637" s="250"/>
      <c r="F637" s="250"/>
      <c r="G637" s="604"/>
      <c r="H637" s="604"/>
      <c r="I637" s="604"/>
      <c r="J637" s="250"/>
      <c r="K637" s="81"/>
    </row>
    <row r="638" spans="1:11" x14ac:dyDescent="0.25">
      <c r="A638" s="656"/>
      <c r="B638" s="250"/>
      <c r="C638" s="250"/>
      <c r="D638" s="250"/>
      <c r="E638" s="250"/>
      <c r="F638" s="250"/>
      <c r="G638" s="604"/>
      <c r="H638" s="604"/>
      <c r="I638" s="604"/>
      <c r="J638" s="250"/>
      <c r="K638" s="81"/>
    </row>
    <row r="639" spans="1:11" x14ac:dyDescent="0.25">
      <c r="A639" s="656"/>
      <c r="B639" s="250"/>
      <c r="C639" s="250"/>
      <c r="D639" s="250"/>
      <c r="E639" s="250"/>
      <c r="F639" s="250"/>
      <c r="G639" s="604"/>
      <c r="H639" s="604"/>
      <c r="I639" s="604"/>
      <c r="J639" s="250"/>
      <c r="K639" s="81"/>
    </row>
    <row r="640" spans="1:11" x14ac:dyDescent="0.25">
      <c r="A640" s="656"/>
      <c r="B640" s="250"/>
      <c r="C640" s="250"/>
      <c r="D640" s="250"/>
      <c r="E640" s="250"/>
      <c r="F640" s="250"/>
      <c r="G640" s="604"/>
      <c r="H640" s="604"/>
      <c r="I640" s="604"/>
      <c r="J640" s="250"/>
      <c r="K640" s="81"/>
    </row>
    <row r="641" spans="1:11" x14ac:dyDescent="0.25">
      <c r="A641" s="656"/>
      <c r="B641" s="250"/>
      <c r="C641" s="250"/>
      <c r="D641" s="250"/>
      <c r="E641" s="250"/>
      <c r="F641" s="250"/>
      <c r="G641" s="604"/>
      <c r="H641" s="604"/>
      <c r="I641" s="604"/>
      <c r="J641" s="250"/>
      <c r="K641" s="81"/>
    </row>
    <row r="642" spans="1:11" x14ac:dyDescent="0.25">
      <c r="A642" s="656"/>
      <c r="B642" s="250"/>
      <c r="C642" s="250"/>
      <c r="D642" s="250"/>
      <c r="E642" s="250"/>
      <c r="F642" s="250"/>
      <c r="G642" s="604"/>
      <c r="H642" s="604"/>
      <c r="I642" s="604"/>
      <c r="J642" s="250"/>
      <c r="K642" s="81"/>
    </row>
    <row r="643" spans="1:11" x14ac:dyDescent="0.25">
      <c r="A643" s="656"/>
      <c r="B643" s="250"/>
      <c r="C643" s="250"/>
      <c r="D643" s="250"/>
      <c r="E643" s="250"/>
      <c r="F643" s="250"/>
      <c r="G643" s="604"/>
      <c r="H643" s="604"/>
      <c r="I643" s="604"/>
      <c r="J643" s="250"/>
      <c r="K643" s="81"/>
    </row>
    <row r="644" spans="1:11" x14ac:dyDescent="0.25">
      <c r="A644" s="656"/>
      <c r="B644" s="250"/>
      <c r="C644" s="250"/>
      <c r="D644" s="250"/>
      <c r="E644" s="250"/>
      <c r="F644" s="250"/>
      <c r="G644" s="604"/>
      <c r="H644" s="604"/>
      <c r="I644" s="604"/>
      <c r="J644" s="250"/>
      <c r="K644" s="81"/>
    </row>
    <row r="645" spans="1:11" x14ac:dyDescent="0.25">
      <c r="A645" s="656"/>
      <c r="B645" s="250"/>
      <c r="C645" s="250"/>
      <c r="D645" s="250"/>
      <c r="E645" s="250"/>
      <c r="F645" s="250"/>
      <c r="G645" s="604"/>
      <c r="H645" s="604"/>
      <c r="I645" s="604"/>
      <c r="J645" s="250"/>
      <c r="K645" s="81"/>
    </row>
    <row r="646" spans="1:11" x14ac:dyDescent="0.25">
      <c r="A646" s="656"/>
      <c r="B646" s="250"/>
      <c r="C646" s="250"/>
      <c r="D646" s="250"/>
      <c r="E646" s="250"/>
      <c r="F646" s="250"/>
      <c r="G646" s="604"/>
      <c r="H646" s="604"/>
      <c r="I646" s="604"/>
      <c r="J646" s="250"/>
      <c r="K646" s="81"/>
    </row>
    <row r="647" spans="1:11" x14ac:dyDescent="0.25">
      <c r="A647" s="656"/>
      <c r="B647" s="250"/>
      <c r="C647" s="250"/>
      <c r="D647" s="250"/>
      <c r="E647" s="250"/>
      <c r="F647" s="250"/>
      <c r="G647" s="604"/>
      <c r="H647" s="604"/>
      <c r="I647" s="604"/>
      <c r="J647" s="250"/>
      <c r="K647" s="81"/>
    </row>
    <row r="648" spans="1:11" x14ac:dyDescent="0.25">
      <c r="A648" s="656"/>
      <c r="B648" s="250"/>
      <c r="C648" s="250"/>
      <c r="D648" s="250"/>
      <c r="E648" s="250"/>
      <c r="F648" s="250"/>
      <c r="G648" s="604"/>
      <c r="H648" s="604"/>
      <c r="I648" s="604"/>
      <c r="J648" s="250"/>
      <c r="K648" s="81"/>
    </row>
    <row r="649" spans="1:11" x14ac:dyDescent="0.25">
      <c r="A649" s="656"/>
      <c r="B649" s="250"/>
      <c r="C649" s="250"/>
      <c r="D649" s="250"/>
      <c r="E649" s="250"/>
      <c r="F649" s="250"/>
      <c r="G649" s="604"/>
      <c r="H649" s="604"/>
      <c r="I649" s="604"/>
      <c r="J649" s="250"/>
      <c r="K649" s="81"/>
    </row>
    <row r="650" spans="1:11" x14ac:dyDescent="0.25">
      <c r="A650" s="656"/>
      <c r="B650" s="250"/>
      <c r="C650" s="250"/>
      <c r="D650" s="250"/>
      <c r="E650" s="250"/>
      <c r="F650" s="250"/>
      <c r="G650" s="604"/>
      <c r="H650" s="604"/>
      <c r="I650" s="604"/>
      <c r="J650" s="250"/>
      <c r="K650" s="81"/>
    </row>
    <row r="651" spans="1:11" x14ac:dyDescent="0.25">
      <c r="A651" s="656"/>
      <c r="B651" s="250"/>
      <c r="C651" s="250"/>
      <c r="D651" s="250"/>
      <c r="E651" s="250"/>
      <c r="F651" s="250"/>
      <c r="G651" s="604"/>
      <c r="H651" s="604"/>
      <c r="I651" s="604"/>
      <c r="J651" s="250"/>
      <c r="K651" s="81"/>
    </row>
    <row r="652" spans="1:11" x14ac:dyDescent="0.25">
      <c r="A652" s="656"/>
      <c r="B652" s="250"/>
      <c r="C652" s="250"/>
      <c r="D652" s="250"/>
      <c r="E652" s="250"/>
      <c r="F652" s="250"/>
      <c r="G652" s="604"/>
      <c r="H652" s="604"/>
      <c r="I652" s="604"/>
      <c r="J652" s="250"/>
      <c r="K652" s="81"/>
    </row>
    <row r="653" spans="1:11" x14ac:dyDescent="0.25">
      <c r="A653" s="656"/>
      <c r="B653" s="250"/>
      <c r="C653" s="250"/>
      <c r="D653" s="250"/>
      <c r="E653" s="250"/>
      <c r="F653" s="250"/>
      <c r="G653" s="604"/>
      <c r="H653" s="604"/>
      <c r="I653" s="604"/>
      <c r="J653" s="250"/>
      <c r="K653" s="81"/>
    </row>
    <row r="654" spans="1:11" x14ac:dyDescent="0.25">
      <c r="A654" s="656"/>
      <c r="B654" s="250"/>
      <c r="C654" s="250"/>
      <c r="D654" s="250"/>
      <c r="E654" s="250"/>
      <c r="F654" s="250"/>
      <c r="G654" s="604"/>
      <c r="H654" s="604"/>
      <c r="I654" s="604"/>
      <c r="J654" s="250"/>
      <c r="K654" s="81"/>
    </row>
    <row r="655" spans="1:11" x14ac:dyDescent="0.25">
      <c r="A655" s="656"/>
      <c r="B655" s="250"/>
      <c r="C655" s="250"/>
      <c r="D655" s="250"/>
      <c r="E655" s="250"/>
      <c r="F655" s="250"/>
      <c r="G655" s="604"/>
      <c r="H655" s="604"/>
      <c r="I655" s="604"/>
      <c r="J655" s="250"/>
      <c r="K655" s="81"/>
    </row>
    <row r="656" spans="1:11" x14ac:dyDescent="0.25">
      <c r="A656" s="656"/>
      <c r="B656" s="250"/>
      <c r="C656" s="250"/>
      <c r="D656" s="250"/>
      <c r="E656" s="250"/>
      <c r="F656" s="250"/>
      <c r="G656" s="604"/>
      <c r="H656" s="604"/>
      <c r="I656" s="604"/>
      <c r="J656" s="250"/>
      <c r="K656" s="81"/>
    </row>
    <row r="657" spans="1:11" x14ac:dyDescent="0.25">
      <c r="A657" s="656"/>
      <c r="B657" s="250"/>
      <c r="C657" s="250"/>
      <c r="D657" s="250"/>
      <c r="E657" s="250"/>
      <c r="F657" s="250"/>
      <c r="G657" s="604"/>
      <c r="H657" s="604"/>
      <c r="I657" s="604"/>
      <c r="J657" s="250"/>
      <c r="K657" s="81"/>
    </row>
    <row r="658" spans="1:11" x14ac:dyDescent="0.25">
      <c r="A658" s="656"/>
      <c r="B658" s="250"/>
      <c r="C658" s="250"/>
      <c r="D658" s="250"/>
      <c r="E658" s="250"/>
      <c r="F658" s="250"/>
      <c r="G658" s="604"/>
      <c r="H658" s="604"/>
      <c r="I658" s="604"/>
      <c r="J658" s="250"/>
      <c r="K658" s="81"/>
    </row>
    <row r="659" spans="1:11" x14ac:dyDescent="0.25">
      <c r="A659" s="656"/>
      <c r="B659" s="250"/>
      <c r="C659" s="250"/>
      <c r="D659" s="250"/>
      <c r="E659" s="250"/>
      <c r="F659" s="250"/>
      <c r="G659" s="604"/>
      <c r="H659" s="604"/>
      <c r="I659" s="604"/>
      <c r="J659" s="250"/>
      <c r="K659" s="81"/>
    </row>
    <row r="660" spans="1:11" x14ac:dyDescent="0.25">
      <c r="A660" s="656"/>
      <c r="B660" s="250"/>
      <c r="C660" s="250"/>
      <c r="D660" s="250"/>
      <c r="E660" s="250"/>
      <c r="F660" s="250"/>
      <c r="G660" s="604"/>
      <c r="H660" s="604"/>
      <c r="I660" s="604"/>
      <c r="J660" s="250"/>
      <c r="K660" s="81"/>
    </row>
    <row r="661" spans="1:11" x14ac:dyDescent="0.25">
      <c r="A661" s="656"/>
      <c r="B661" s="250"/>
      <c r="C661" s="250"/>
      <c r="D661" s="250"/>
      <c r="E661" s="250"/>
      <c r="F661" s="250"/>
      <c r="G661" s="604"/>
      <c r="H661" s="604"/>
      <c r="I661" s="604"/>
      <c r="J661" s="250"/>
      <c r="K661" s="81"/>
    </row>
    <row r="662" spans="1:11" x14ac:dyDescent="0.25">
      <c r="A662" s="656"/>
      <c r="B662" s="250"/>
      <c r="C662" s="250"/>
      <c r="D662" s="250"/>
      <c r="E662" s="250"/>
      <c r="F662" s="250"/>
      <c r="G662" s="604"/>
      <c r="H662" s="604"/>
      <c r="I662" s="604"/>
      <c r="J662" s="250"/>
      <c r="K662" s="81"/>
    </row>
    <row r="663" spans="1:11" x14ac:dyDescent="0.25">
      <c r="A663" s="656"/>
      <c r="B663" s="250"/>
      <c r="C663" s="250"/>
      <c r="D663" s="250"/>
      <c r="E663" s="250"/>
      <c r="F663" s="250"/>
      <c r="G663" s="604"/>
      <c r="H663" s="604"/>
      <c r="I663" s="604"/>
      <c r="J663" s="250"/>
      <c r="K663" s="81"/>
    </row>
    <row r="664" spans="1:11" x14ac:dyDescent="0.25">
      <c r="A664" s="656"/>
      <c r="B664" s="250"/>
      <c r="C664" s="250"/>
      <c r="D664" s="250"/>
      <c r="E664" s="250"/>
      <c r="F664" s="250"/>
      <c r="G664" s="604"/>
      <c r="H664" s="604"/>
      <c r="I664" s="604"/>
      <c r="J664" s="250"/>
      <c r="K664" s="81"/>
    </row>
    <row r="665" spans="1:11" x14ac:dyDescent="0.25">
      <c r="A665" s="656"/>
      <c r="B665" s="250"/>
      <c r="C665" s="250"/>
      <c r="D665" s="250"/>
      <c r="E665" s="250"/>
      <c r="F665" s="250"/>
      <c r="G665" s="604"/>
      <c r="H665" s="604"/>
      <c r="I665" s="604"/>
      <c r="J665" s="250"/>
      <c r="K665" s="81"/>
    </row>
    <row r="666" spans="1:11" x14ac:dyDescent="0.25">
      <c r="A666" s="656"/>
      <c r="B666" s="250"/>
      <c r="C666" s="250"/>
      <c r="D666" s="250"/>
      <c r="E666" s="250"/>
      <c r="F666" s="250"/>
      <c r="G666" s="604"/>
      <c r="H666" s="604"/>
      <c r="I666" s="604"/>
      <c r="J666" s="250"/>
      <c r="K666" s="81"/>
    </row>
    <row r="667" spans="1:11" x14ac:dyDescent="0.25">
      <c r="A667" s="656"/>
      <c r="B667" s="250"/>
      <c r="C667" s="250"/>
      <c r="D667" s="250"/>
      <c r="E667" s="250"/>
      <c r="F667" s="250"/>
      <c r="G667" s="604"/>
      <c r="H667" s="604"/>
      <c r="I667" s="604"/>
      <c r="J667" s="250"/>
      <c r="K667" s="81"/>
    </row>
    <row r="668" spans="1:11" x14ac:dyDescent="0.25">
      <c r="A668" s="656"/>
      <c r="B668" s="250"/>
      <c r="C668" s="250"/>
      <c r="D668" s="250"/>
      <c r="E668" s="250"/>
      <c r="F668" s="250"/>
      <c r="G668" s="604"/>
      <c r="H668" s="604"/>
      <c r="I668" s="604"/>
      <c r="J668" s="250"/>
      <c r="K668" s="81"/>
    </row>
    <row r="669" spans="1:11" x14ac:dyDescent="0.25">
      <c r="A669" s="656"/>
      <c r="B669" s="250"/>
      <c r="C669" s="250"/>
      <c r="D669" s="250"/>
      <c r="E669" s="250"/>
      <c r="F669" s="250"/>
      <c r="G669" s="604"/>
      <c r="H669" s="604"/>
      <c r="I669" s="604"/>
      <c r="J669" s="250"/>
      <c r="K669" s="81"/>
    </row>
    <row r="670" spans="1:11" x14ac:dyDescent="0.25">
      <c r="A670" s="656"/>
      <c r="B670" s="250"/>
      <c r="C670" s="250"/>
      <c r="D670" s="250"/>
      <c r="E670" s="250"/>
      <c r="F670" s="250"/>
      <c r="G670" s="604"/>
      <c r="H670" s="604"/>
      <c r="I670" s="604"/>
      <c r="J670" s="250"/>
      <c r="K670" s="81"/>
    </row>
    <row r="671" spans="1:11" x14ac:dyDescent="0.25">
      <c r="A671" s="656"/>
      <c r="B671" s="250"/>
      <c r="C671" s="250"/>
      <c r="D671" s="250"/>
      <c r="E671" s="250"/>
      <c r="F671" s="250"/>
      <c r="G671" s="604"/>
      <c r="H671" s="604"/>
      <c r="I671" s="604"/>
      <c r="J671" s="250"/>
      <c r="K671" s="81"/>
    </row>
    <row r="672" spans="1:11" x14ac:dyDescent="0.25">
      <c r="A672" s="656"/>
      <c r="B672" s="250"/>
      <c r="C672" s="250"/>
      <c r="D672" s="250"/>
      <c r="E672" s="250"/>
      <c r="F672" s="250"/>
      <c r="G672" s="604"/>
      <c r="H672" s="604"/>
      <c r="I672" s="604"/>
      <c r="J672" s="250"/>
      <c r="K672" s="81"/>
    </row>
    <row r="673" spans="1:11" x14ac:dyDescent="0.25">
      <c r="A673" s="656"/>
      <c r="B673" s="250"/>
      <c r="C673" s="250"/>
      <c r="D673" s="250"/>
      <c r="E673" s="250"/>
      <c r="F673" s="250"/>
      <c r="G673" s="604"/>
      <c r="H673" s="604"/>
      <c r="I673" s="604"/>
      <c r="J673" s="250"/>
      <c r="K673" s="81"/>
    </row>
    <row r="674" spans="1:11" x14ac:dyDescent="0.25">
      <c r="A674" s="656"/>
      <c r="B674" s="250"/>
      <c r="C674" s="250"/>
      <c r="D674" s="250"/>
      <c r="E674" s="250"/>
      <c r="F674" s="250"/>
      <c r="G674" s="604"/>
      <c r="H674" s="604"/>
      <c r="I674" s="604"/>
      <c r="J674" s="250"/>
      <c r="K674" s="81"/>
    </row>
    <row r="675" spans="1:11" x14ac:dyDescent="0.25">
      <c r="A675" s="656"/>
      <c r="B675" s="250"/>
      <c r="C675" s="250"/>
      <c r="D675" s="250"/>
      <c r="E675" s="250"/>
      <c r="F675" s="250"/>
      <c r="G675" s="604"/>
      <c r="H675" s="604"/>
      <c r="I675" s="604"/>
      <c r="J675" s="250"/>
      <c r="K675" s="81"/>
    </row>
    <row r="676" spans="1:11" x14ac:dyDescent="0.25">
      <c r="A676" s="656"/>
      <c r="B676" s="250"/>
      <c r="C676" s="250"/>
      <c r="D676" s="250"/>
      <c r="E676" s="250"/>
      <c r="F676" s="250"/>
      <c r="G676" s="604"/>
      <c r="H676" s="604"/>
      <c r="I676" s="604"/>
      <c r="J676" s="250"/>
      <c r="K676" s="81"/>
    </row>
    <row r="677" spans="1:11" x14ac:dyDescent="0.25">
      <c r="A677" s="656"/>
      <c r="B677" s="250"/>
      <c r="C677" s="250"/>
      <c r="D677" s="250"/>
      <c r="E677" s="250"/>
      <c r="F677" s="250"/>
      <c r="G677" s="604"/>
      <c r="H677" s="604"/>
      <c r="I677" s="604"/>
      <c r="J677" s="250"/>
      <c r="K677" s="81"/>
    </row>
    <row r="678" spans="1:11" x14ac:dyDescent="0.25">
      <c r="A678" s="656"/>
      <c r="B678" s="250"/>
      <c r="C678" s="250"/>
      <c r="D678" s="250"/>
      <c r="E678" s="250"/>
      <c r="F678" s="250"/>
      <c r="G678" s="604"/>
      <c r="H678" s="604"/>
      <c r="I678" s="604"/>
      <c r="J678" s="250"/>
      <c r="K678" s="81"/>
    </row>
    <row r="679" spans="1:11" x14ac:dyDescent="0.25">
      <c r="A679" s="656"/>
      <c r="B679" s="250"/>
      <c r="C679" s="250"/>
      <c r="D679" s="250"/>
      <c r="E679" s="250"/>
      <c r="F679" s="250"/>
      <c r="G679" s="604"/>
      <c r="H679" s="604"/>
      <c r="I679" s="604"/>
      <c r="J679" s="250"/>
      <c r="K679" s="81"/>
    </row>
    <row r="680" spans="1:11" x14ac:dyDescent="0.25">
      <c r="A680" s="656"/>
      <c r="B680" s="250"/>
      <c r="C680" s="250"/>
      <c r="D680" s="250"/>
      <c r="E680" s="250"/>
      <c r="F680" s="250"/>
      <c r="G680" s="604"/>
      <c r="H680" s="604"/>
      <c r="I680" s="604"/>
      <c r="J680" s="250"/>
      <c r="K680" s="81"/>
    </row>
    <row r="681" spans="1:11" x14ac:dyDescent="0.25">
      <c r="A681" s="656"/>
      <c r="B681" s="250"/>
      <c r="C681" s="250"/>
      <c r="D681" s="250"/>
      <c r="E681" s="250"/>
      <c r="F681" s="250"/>
      <c r="G681" s="604"/>
      <c r="H681" s="604"/>
      <c r="I681" s="604"/>
      <c r="J681" s="250"/>
      <c r="K681" s="81"/>
    </row>
    <row r="682" spans="1:11" x14ac:dyDescent="0.25">
      <c r="A682" s="656"/>
      <c r="B682" s="250"/>
      <c r="C682" s="250"/>
      <c r="D682" s="250"/>
      <c r="E682" s="250"/>
      <c r="F682" s="250"/>
      <c r="G682" s="604"/>
      <c r="H682" s="604"/>
      <c r="I682" s="604"/>
      <c r="J682" s="250"/>
      <c r="K682" s="81"/>
    </row>
    <row r="683" spans="1:11" x14ac:dyDescent="0.25">
      <c r="A683" s="656"/>
      <c r="B683" s="250"/>
      <c r="C683" s="250"/>
      <c r="D683" s="250"/>
      <c r="E683" s="250"/>
      <c r="F683" s="250"/>
      <c r="G683" s="604"/>
      <c r="H683" s="604"/>
      <c r="I683" s="604"/>
      <c r="J683" s="250"/>
      <c r="K683" s="81"/>
    </row>
    <row r="684" spans="1:11" x14ac:dyDescent="0.25">
      <c r="A684" s="656"/>
      <c r="B684" s="250"/>
      <c r="C684" s="250"/>
      <c r="D684" s="250"/>
      <c r="E684" s="250"/>
      <c r="F684" s="250"/>
      <c r="G684" s="604"/>
      <c r="H684" s="604"/>
      <c r="I684" s="604"/>
      <c r="J684" s="250"/>
      <c r="K684" s="81"/>
    </row>
    <row r="685" spans="1:11" x14ac:dyDescent="0.25">
      <c r="A685" s="656"/>
      <c r="B685" s="250"/>
      <c r="C685" s="250"/>
      <c r="D685" s="250"/>
      <c r="E685" s="250"/>
      <c r="F685" s="250"/>
      <c r="G685" s="604"/>
      <c r="H685" s="604"/>
      <c r="I685" s="604"/>
      <c r="J685" s="250"/>
      <c r="K685" s="81"/>
    </row>
    <row r="686" spans="1:11" x14ac:dyDescent="0.25">
      <c r="A686" s="656"/>
      <c r="B686" s="250"/>
      <c r="C686" s="250"/>
      <c r="D686" s="250"/>
      <c r="E686" s="250"/>
      <c r="F686" s="250"/>
      <c r="G686" s="604"/>
      <c r="H686" s="604"/>
      <c r="I686" s="604"/>
      <c r="J686" s="250"/>
      <c r="K686" s="81"/>
    </row>
    <row r="687" spans="1:11" x14ac:dyDescent="0.25">
      <c r="A687" s="656"/>
      <c r="B687" s="250"/>
      <c r="C687" s="250"/>
      <c r="D687" s="250"/>
      <c r="E687" s="250"/>
      <c r="F687" s="250"/>
      <c r="G687" s="604"/>
      <c r="H687" s="604"/>
      <c r="I687" s="604"/>
      <c r="J687" s="250"/>
      <c r="K687" s="81"/>
    </row>
    <row r="688" spans="1:11" x14ac:dyDescent="0.25">
      <c r="A688" s="656"/>
      <c r="B688" s="250"/>
      <c r="C688" s="250"/>
      <c r="D688" s="250"/>
      <c r="E688" s="250"/>
      <c r="F688" s="250"/>
      <c r="G688" s="604"/>
      <c r="H688" s="604"/>
      <c r="I688" s="604"/>
      <c r="J688" s="250"/>
      <c r="K688" s="81"/>
    </row>
    <row r="689" spans="1:11" x14ac:dyDescent="0.25">
      <c r="A689" s="656"/>
      <c r="B689" s="250"/>
      <c r="C689" s="250"/>
      <c r="D689" s="250"/>
      <c r="E689" s="250"/>
      <c r="F689" s="250"/>
      <c r="G689" s="604"/>
      <c r="H689" s="604"/>
      <c r="I689" s="604"/>
      <c r="J689" s="250"/>
      <c r="K689" s="81"/>
    </row>
    <row r="690" spans="1:11" x14ac:dyDescent="0.25">
      <c r="A690" s="656"/>
      <c r="B690" s="250"/>
      <c r="C690" s="250"/>
      <c r="D690" s="250"/>
      <c r="E690" s="250"/>
      <c r="F690" s="250"/>
      <c r="G690" s="604"/>
      <c r="H690" s="604"/>
      <c r="I690" s="604"/>
      <c r="J690" s="250"/>
      <c r="K690" s="81"/>
    </row>
    <row r="691" spans="1:11" x14ac:dyDescent="0.25">
      <c r="A691" s="656"/>
      <c r="B691" s="250"/>
      <c r="C691" s="250"/>
      <c r="D691" s="250"/>
      <c r="E691" s="250"/>
      <c r="F691" s="250"/>
      <c r="G691" s="604"/>
      <c r="H691" s="604"/>
      <c r="I691" s="604"/>
      <c r="J691" s="250"/>
      <c r="K691" s="81"/>
    </row>
    <row r="692" spans="1:11" x14ac:dyDescent="0.25">
      <c r="A692" s="656"/>
      <c r="B692" s="250"/>
      <c r="C692" s="250"/>
      <c r="D692" s="250"/>
      <c r="E692" s="250"/>
      <c r="F692" s="250"/>
      <c r="G692" s="604"/>
      <c r="H692" s="604"/>
      <c r="I692" s="604"/>
      <c r="J692" s="250"/>
      <c r="K692" s="81"/>
    </row>
    <row r="693" spans="1:11" x14ac:dyDescent="0.25">
      <c r="A693" s="656"/>
      <c r="B693" s="250"/>
      <c r="C693" s="250"/>
      <c r="D693" s="250"/>
      <c r="E693" s="250"/>
      <c r="F693" s="250"/>
      <c r="G693" s="604"/>
      <c r="H693" s="604"/>
      <c r="I693" s="604"/>
      <c r="J693" s="250"/>
      <c r="K693" s="81"/>
    </row>
    <row r="694" spans="1:11" x14ac:dyDescent="0.25">
      <c r="A694" s="656"/>
      <c r="B694" s="250"/>
      <c r="C694" s="250"/>
      <c r="D694" s="250"/>
      <c r="E694" s="250"/>
      <c r="F694" s="250"/>
      <c r="G694" s="604"/>
      <c r="H694" s="604"/>
      <c r="I694" s="604"/>
      <c r="J694" s="250"/>
      <c r="K694" s="81"/>
    </row>
    <row r="695" spans="1:11" x14ac:dyDescent="0.25">
      <c r="A695" s="656"/>
      <c r="B695" s="250"/>
      <c r="C695" s="250"/>
      <c r="D695" s="250"/>
      <c r="E695" s="250"/>
      <c r="F695" s="250"/>
      <c r="G695" s="604"/>
      <c r="H695" s="604"/>
      <c r="I695" s="604"/>
      <c r="J695" s="250"/>
      <c r="K695" s="81"/>
    </row>
    <row r="696" spans="1:11" x14ac:dyDescent="0.25">
      <c r="A696" s="656"/>
      <c r="B696" s="250"/>
      <c r="C696" s="250"/>
      <c r="D696" s="250"/>
      <c r="E696" s="250"/>
      <c r="F696" s="250"/>
      <c r="G696" s="604"/>
      <c r="H696" s="604"/>
      <c r="I696" s="604"/>
      <c r="J696" s="250"/>
      <c r="K696" s="81"/>
    </row>
    <row r="697" spans="1:11" x14ac:dyDescent="0.25">
      <c r="A697" s="656"/>
      <c r="B697" s="250"/>
      <c r="C697" s="250"/>
      <c r="D697" s="250"/>
      <c r="E697" s="250"/>
      <c r="F697" s="250"/>
      <c r="G697" s="604"/>
      <c r="H697" s="604"/>
      <c r="I697" s="604"/>
      <c r="J697" s="250"/>
      <c r="K697" s="81"/>
    </row>
    <row r="698" spans="1:11" x14ac:dyDescent="0.25">
      <c r="A698" s="656"/>
      <c r="B698" s="250"/>
      <c r="C698" s="250"/>
      <c r="D698" s="250"/>
      <c r="E698" s="250"/>
      <c r="F698" s="250"/>
      <c r="G698" s="604"/>
      <c r="H698" s="604"/>
      <c r="I698" s="604"/>
      <c r="J698" s="250"/>
      <c r="K698" s="81"/>
    </row>
    <row r="699" spans="1:11" x14ac:dyDescent="0.25">
      <c r="A699" s="656"/>
      <c r="B699" s="250"/>
      <c r="C699" s="250"/>
      <c r="D699" s="250"/>
      <c r="E699" s="250"/>
      <c r="F699" s="250"/>
      <c r="G699" s="604"/>
      <c r="H699" s="604"/>
      <c r="I699" s="604"/>
      <c r="J699" s="250"/>
      <c r="K699" s="81"/>
    </row>
    <row r="700" spans="1:11" x14ac:dyDescent="0.25">
      <c r="A700" s="656"/>
      <c r="B700" s="250"/>
      <c r="C700" s="250"/>
      <c r="D700" s="250"/>
      <c r="E700" s="250"/>
      <c r="F700" s="250"/>
      <c r="G700" s="604"/>
      <c r="H700" s="604"/>
      <c r="I700" s="604"/>
      <c r="J700" s="250"/>
      <c r="K700" s="81"/>
    </row>
    <row r="701" spans="1:11" x14ac:dyDescent="0.25">
      <c r="A701" s="656"/>
      <c r="B701" s="250"/>
      <c r="C701" s="250"/>
      <c r="D701" s="250"/>
      <c r="E701" s="250"/>
      <c r="F701" s="250"/>
      <c r="G701" s="604"/>
      <c r="H701" s="604"/>
      <c r="I701" s="604"/>
      <c r="J701" s="250"/>
      <c r="K701" s="81"/>
    </row>
    <row r="702" spans="1:11" x14ac:dyDescent="0.25">
      <c r="A702" s="656"/>
      <c r="B702" s="250"/>
      <c r="C702" s="250"/>
      <c r="D702" s="250"/>
      <c r="E702" s="250"/>
      <c r="F702" s="250"/>
      <c r="G702" s="604"/>
      <c r="H702" s="604"/>
      <c r="I702" s="604"/>
      <c r="J702" s="250"/>
      <c r="K702" s="81"/>
    </row>
    <row r="703" spans="1:11" x14ac:dyDescent="0.25">
      <c r="A703" s="656"/>
      <c r="B703" s="250"/>
      <c r="C703" s="250"/>
      <c r="D703" s="250"/>
      <c r="E703" s="250"/>
      <c r="F703" s="250"/>
      <c r="G703" s="604"/>
      <c r="H703" s="604"/>
      <c r="I703" s="604"/>
      <c r="J703" s="250"/>
      <c r="K703" s="81"/>
    </row>
    <row r="704" spans="1:11" x14ac:dyDescent="0.25">
      <c r="A704" s="656"/>
      <c r="B704" s="250"/>
      <c r="C704" s="250"/>
      <c r="D704" s="250"/>
      <c r="E704" s="250"/>
      <c r="F704" s="250"/>
      <c r="G704" s="604"/>
      <c r="H704" s="604"/>
      <c r="I704" s="604"/>
      <c r="J704" s="250"/>
      <c r="K704" s="81"/>
    </row>
    <row r="705" spans="1:11" x14ac:dyDescent="0.25">
      <c r="A705" s="656"/>
      <c r="B705" s="250"/>
      <c r="C705" s="250"/>
      <c r="D705" s="250"/>
      <c r="E705" s="250"/>
      <c r="F705" s="250"/>
      <c r="G705" s="604"/>
      <c r="H705" s="604"/>
      <c r="I705" s="604"/>
      <c r="J705" s="250"/>
      <c r="K705" s="81"/>
    </row>
    <row r="706" spans="1:11" x14ac:dyDescent="0.25">
      <c r="A706" s="656"/>
      <c r="B706" s="250"/>
      <c r="C706" s="250"/>
      <c r="D706" s="250"/>
      <c r="E706" s="250"/>
      <c r="F706" s="250"/>
      <c r="G706" s="604"/>
      <c r="H706" s="604"/>
      <c r="I706" s="604"/>
      <c r="J706" s="250"/>
      <c r="K706" s="81"/>
    </row>
    <row r="707" spans="1:11" x14ac:dyDescent="0.25">
      <c r="A707" s="656"/>
      <c r="B707" s="250"/>
      <c r="C707" s="250"/>
      <c r="D707" s="250"/>
      <c r="E707" s="250"/>
      <c r="F707" s="250"/>
      <c r="G707" s="604"/>
      <c r="H707" s="604"/>
      <c r="I707" s="604"/>
      <c r="J707" s="250"/>
      <c r="K707" s="81"/>
    </row>
    <row r="708" spans="1:11" x14ac:dyDescent="0.25">
      <c r="A708" s="656"/>
      <c r="B708" s="250"/>
      <c r="C708" s="250"/>
      <c r="D708" s="250"/>
      <c r="E708" s="250"/>
      <c r="F708" s="250"/>
      <c r="G708" s="604"/>
      <c r="H708" s="604"/>
      <c r="I708" s="604"/>
      <c r="J708" s="250"/>
      <c r="K708" s="81"/>
    </row>
    <row r="709" spans="1:11" x14ac:dyDescent="0.25">
      <c r="A709" s="656"/>
      <c r="B709" s="250"/>
      <c r="C709" s="250"/>
      <c r="D709" s="250"/>
      <c r="E709" s="250"/>
      <c r="F709" s="250"/>
      <c r="G709" s="604"/>
      <c r="H709" s="604"/>
      <c r="I709" s="604"/>
      <c r="J709" s="250"/>
      <c r="K709" s="81"/>
    </row>
    <row r="710" spans="1:11" x14ac:dyDescent="0.25">
      <c r="A710" s="656"/>
      <c r="B710" s="250"/>
      <c r="C710" s="250"/>
      <c r="D710" s="250"/>
      <c r="E710" s="250"/>
      <c r="F710" s="250"/>
      <c r="G710" s="604"/>
      <c r="H710" s="604"/>
      <c r="I710" s="604"/>
      <c r="J710" s="250"/>
      <c r="K710" s="81"/>
    </row>
    <row r="711" spans="1:11" x14ac:dyDescent="0.25">
      <c r="A711" s="656"/>
      <c r="B711" s="250"/>
      <c r="C711" s="250"/>
      <c r="D711" s="250"/>
      <c r="E711" s="250"/>
      <c r="F711" s="250"/>
      <c r="G711" s="604"/>
      <c r="H711" s="604"/>
      <c r="I711" s="604"/>
      <c r="J711" s="250"/>
      <c r="K711" s="81"/>
    </row>
    <row r="712" spans="1:11" x14ac:dyDescent="0.25">
      <c r="A712" s="656"/>
      <c r="B712" s="250"/>
      <c r="C712" s="250"/>
      <c r="D712" s="250"/>
      <c r="E712" s="250"/>
      <c r="F712" s="250"/>
      <c r="G712" s="604"/>
      <c r="H712" s="604"/>
      <c r="I712" s="604"/>
      <c r="J712" s="250"/>
      <c r="K712" s="81"/>
    </row>
    <row r="713" spans="1:11" x14ac:dyDescent="0.25">
      <c r="A713" s="656"/>
      <c r="B713" s="250"/>
      <c r="C713" s="250"/>
      <c r="D713" s="250"/>
      <c r="E713" s="250"/>
      <c r="F713" s="250"/>
      <c r="G713" s="604"/>
      <c r="H713" s="604"/>
      <c r="I713" s="604"/>
      <c r="J713" s="250"/>
      <c r="K713" s="81"/>
    </row>
    <row r="714" spans="1:11" x14ac:dyDescent="0.25">
      <c r="A714" s="656"/>
      <c r="B714" s="250"/>
      <c r="C714" s="250"/>
      <c r="D714" s="250"/>
      <c r="E714" s="250"/>
      <c r="F714" s="250"/>
      <c r="G714" s="604"/>
      <c r="H714" s="604"/>
      <c r="I714" s="604"/>
      <c r="J714" s="250"/>
      <c r="K714" s="81"/>
    </row>
    <row r="715" spans="1:11" x14ac:dyDescent="0.25">
      <c r="A715" s="656"/>
      <c r="B715" s="250"/>
      <c r="C715" s="250"/>
      <c r="D715" s="250"/>
      <c r="E715" s="250"/>
      <c r="F715" s="250"/>
      <c r="G715" s="604"/>
      <c r="H715" s="604"/>
      <c r="I715" s="604"/>
      <c r="J715" s="250"/>
      <c r="K715" s="81"/>
    </row>
    <row r="716" spans="1:11" x14ac:dyDescent="0.25">
      <c r="A716" s="656"/>
      <c r="B716" s="250"/>
      <c r="C716" s="250"/>
      <c r="D716" s="250"/>
      <c r="E716" s="250"/>
      <c r="F716" s="250"/>
      <c r="G716" s="604"/>
      <c r="H716" s="604"/>
      <c r="I716" s="604"/>
      <c r="J716" s="250"/>
      <c r="K716" s="81"/>
    </row>
    <row r="717" spans="1:11" x14ac:dyDescent="0.25">
      <c r="A717" s="656"/>
      <c r="B717" s="250"/>
      <c r="C717" s="250"/>
      <c r="D717" s="250"/>
      <c r="E717" s="250"/>
      <c r="F717" s="250"/>
      <c r="G717" s="604"/>
      <c r="H717" s="604"/>
      <c r="I717" s="604"/>
      <c r="J717" s="250"/>
      <c r="K717" s="81"/>
    </row>
    <row r="718" spans="1:11" x14ac:dyDescent="0.25">
      <c r="A718" s="656"/>
      <c r="B718" s="250"/>
      <c r="C718" s="250"/>
      <c r="D718" s="250"/>
      <c r="E718" s="250"/>
      <c r="F718" s="250"/>
      <c r="G718" s="604"/>
      <c r="H718" s="604"/>
      <c r="I718" s="604"/>
      <c r="J718" s="250"/>
      <c r="K718" s="81"/>
    </row>
    <row r="719" spans="1:11" x14ac:dyDescent="0.25">
      <c r="A719" s="656"/>
      <c r="B719" s="250"/>
      <c r="C719" s="250"/>
      <c r="D719" s="250"/>
      <c r="E719" s="250"/>
      <c r="F719" s="250"/>
      <c r="G719" s="604"/>
      <c r="H719" s="604"/>
      <c r="I719" s="604"/>
      <c r="J719" s="250"/>
      <c r="K719" s="81"/>
    </row>
    <row r="720" spans="1:11" x14ac:dyDescent="0.25">
      <c r="A720" s="656"/>
      <c r="B720" s="250"/>
      <c r="C720" s="250"/>
      <c r="D720" s="250"/>
      <c r="E720" s="250"/>
      <c r="F720" s="250"/>
      <c r="G720" s="604"/>
      <c r="H720" s="604"/>
      <c r="I720" s="604"/>
      <c r="J720" s="250"/>
      <c r="K720" s="81"/>
    </row>
    <row r="721" spans="1:11" x14ac:dyDescent="0.25">
      <c r="A721" s="656"/>
      <c r="B721" s="250"/>
      <c r="C721" s="250"/>
      <c r="D721" s="250"/>
      <c r="E721" s="250"/>
      <c r="F721" s="250"/>
      <c r="G721" s="604"/>
      <c r="H721" s="604"/>
      <c r="I721" s="604"/>
      <c r="J721" s="250"/>
      <c r="K721" s="81"/>
    </row>
    <row r="722" spans="1:11" x14ac:dyDescent="0.25">
      <c r="A722" s="656"/>
      <c r="B722" s="250"/>
      <c r="C722" s="250"/>
      <c r="D722" s="250"/>
      <c r="E722" s="250"/>
      <c r="F722" s="250"/>
      <c r="G722" s="604"/>
      <c r="H722" s="604"/>
      <c r="I722" s="604"/>
      <c r="J722" s="250"/>
      <c r="K722" s="81"/>
    </row>
    <row r="723" spans="1:11" x14ac:dyDescent="0.25">
      <c r="A723" s="656"/>
      <c r="B723" s="250"/>
      <c r="C723" s="250"/>
      <c r="D723" s="250"/>
      <c r="E723" s="250"/>
      <c r="F723" s="250"/>
      <c r="G723" s="604"/>
      <c r="H723" s="604"/>
      <c r="I723" s="604"/>
      <c r="J723" s="250"/>
      <c r="K723" s="81"/>
    </row>
    <row r="724" spans="1:11" x14ac:dyDescent="0.25">
      <c r="A724" s="656"/>
      <c r="B724" s="250"/>
      <c r="C724" s="250"/>
      <c r="D724" s="250"/>
      <c r="E724" s="250"/>
      <c r="F724" s="250"/>
      <c r="G724" s="604"/>
      <c r="H724" s="604"/>
      <c r="I724" s="604"/>
      <c r="J724" s="250"/>
      <c r="K724" s="81"/>
    </row>
    <row r="725" spans="1:11" x14ac:dyDescent="0.25">
      <c r="A725" s="656"/>
      <c r="B725" s="250"/>
      <c r="C725" s="250"/>
      <c r="D725" s="250"/>
      <c r="E725" s="250"/>
      <c r="F725" s="250"/>
      <c r="G725" s="604"/>
      <c r="H725" s="604"/>
      <c r="I725" s="604"/>
      <c r="J725" s="250"/>
      <c r="K725" s="81"/>
    </row>
    <row r="726" spans="1:11" x14ac:dyDescent="0.25">
      <c r="A726" s="656"/>
      <c r="B726" s="250"/>
      <c r="C726" s="250"/>
      <c r="D726" s="250"/>
      <c r="E726" s="250"/>
      <c r="F726" s="250"/>
      <c r="G726" s="604"/>
      <c r="H726" s="604"/>
      <c r="I726" s="604"/>
      <c r="J726" s="250"/>
      <c r="K726" s="81"/>
    </row>
    <row r="727" spans="1:11" x14ac:dyDescent="0.25">
      <c r="A727" s="656"/>
      <c r="B727" s="250"/>
      <c r="C727" s="250"/>
      <c r="D727" s="250"/>
      <c r="E727" s="250"/>
      <c r="F727" s="250"/>
      <c r="G727" s="604"/>
      <c r="H727" s="604"/>
      <c r="I727" s="604"/>
      <c r="J727" s="250"/>
      <c r="K727" s="81"/>
    </row>
    <row r="728" spans="1:11" x14ac:dyDescent="0.25">
      <c r="A728" s="656"/>
      <c r="B728" s="250"/>
      <c r="C728" s="250"/>
      <c r="D728" s="250"/>
      <c r="E728" s="250"/>
      <c r="F728" s="250"/>
      <c r="G728" s="604"/>
      <c r="H728" s="604"/>
      <c r="I728" s="604"/>
      <c r="J728" s="250"/>
      <c r="K728" s="81"/>
    </row>
    <row r="729" spans="1:11" x14ac:dyDescent="0.25">
      <c r="A729" s="656"/>
      <c r="B729" s="250"/>
      <c r="C729" s="250"/>
      <c r="D729" s="250"/>
      <c r="E729" s="250"/>
      <c r="F729" s="250"/>
      <c r="G729" s="604"/>
      <c r="H729" s="604"/>
      <c r="I729" s="604"/>
      <c r="J729" s="250"/>
      <c r="K729" s="81"/>
    </row>
    <row r="730" spans="1:11" x14ac:dyDescent="0.25">
      <c r="A730" s="656"/>
      <c r="B730" s="250"/>
      <c r="C730" s="250"/>
      <c r="D730" s="250"/>
      <c r="E730" s="250"/>
      <c r="F730" s="250"/>
      <c r="G730" s="604"/>
      <c r="H730" s="604"/>
      <c r="I730" s="604"/>
      <c r="J730" s="250"/>
      <c r="K730" s="81"/>
    </row>
    <row r="731" spans="1:11" x14ac:dyDescent="0.25">
      <c r="A731" s="656"/>
      <c r="B731" s="250"/>
      <c r="C731" s="250"/>
      <c r="D731" s="250"/>
      <c r="E731" s="250"/>
      <c r="F731" s="250"/>
      <c r="G731" s="604"/>
      <c r="H731" s="604"/>
      <c r="I731" s="604"/>
      <c r="J731" s="250"/>
      <c r="K731" s="81"/>
    </row>
    <row r="732" spans="1:11" x14ac:dyDescent="0.25">
      <c r="A732" s="656"/>
      <c r="B732" s="250"/>
      <c r="C732" s="250"/>
      <c r="D732" s="250"/>
      <c r="E732" s="250"/>
      <c r="F732" s="250"/>
      <c r="G732" s="604"/>
      <c r="H732" s="604"/>
      <c r="I732" s="604"/>
      <c r="J732" s="250"/>
      <c r="K732" s="81"/>
    </row>
    <row r="733" spans="1:11" x14ac:dyDescent="0.25">
      <c r="A733" s="656"/>
      <c r="B733" s="250"/>
      <c r="C733" s="250"/>
      <c r="D733" s="250"/>
      <c r="E733" s="250"/>
      <c r="F733" s="250"/>
      <c r="G733" s="604"/>
      <c r="H733" s="604"/>
      <c r="I733" s="604"/>
      <c r="J733" s="250"/>
      <c r="K733" s="81"/>
    </row>
    <row r="734" spans="1:11" x14ac:dyDescent="0.25">
      <c r="A734" s="656"/>
      <c r="B734" s="250"/>
      <c r="C734" s="250"/>
      <c r="D734" s="250"/>
      <c r="E734" s="250"/>
      <c r="F734" s="250"/>
      <c r="G734" s="604"/>
      <c r="H734" s="604"/>
      <c r="I734" s="604"/>
      <c r="J734" s="250"/>
      <c r="K734" s="81"/>
    </row>
    <row r="735" spans="1:11" x14ac:dyDescent="0.25">
      <c r="A735" s="656"/>
      <c r="B735" s="250"/>
      <c r="C735" s="250"/>
      <c r="D735" s="250"/>
      <c r="E735" s="250"/>
      <c r="F735" s="250"/>
      <c r="G735" s="604"/>
      <c r="H735" s="604"/>
      <c r="I735" s="604"/>
      <c r="J735" s="250"/>
      <c r="K735" s="81"/>
    </row>
    <row r="736" spans="1:11" x14ac:dyDescent="0.25">
      <c r="A736" s="656"/>
      <c r="B736" s="250"/>
      <c r="C736" s="250"/>
      <c r="D736" s="250"/>
      <c r="E736" s="250"/>
      <c r="F736" s="250"/>
      <c r="G736" s="604"/>
      <c r="H736" s="604"/>
      <c r="I736" s="604"/>
      <c r="J736" s="250"/>
      <c r="K736" s="81"/>
    </row>
    <row r="737" spans="1:11" x14ac:dyDescent="0.25">
      <c r="A737" s="656"/>
      <c r="B737" s="250"/>
      <c r="C737" s="250"/>
      <c r="D737" s="250"/>
      <c r="E737" s="250"/>
      <c r="F737" s="250"/>
      <c r="G737" s="604"/>
      <c r="H737" s="604"/>
      <c r="I737" s="604"/>
      <c r="J737" s="250"/>
      <c r="K737" s="81"/>
    </row>
    <row r="738" spans="1:11" x14ac:dyDescent="0.25">
      <c r="A738" s="656"/>
      <c r="B738" s="250"/>
      <c r="C738" s="250"/>
      <c r="D738" s="250"/>
      <c r="E738" s="250"/>
      <c r="F738" s="250"/>
      <c r="G738" s="604"/>
      <c r="H738" s="604"/>
      <c r="I738" s="604"/>
      <c r="J738" s="250"/>
      <c r="K738" s="81"/>
    </row>
    <row r="739" spans="1:11" x14ac:dyDescent="0.25">
      <c r="A739" s="656"/>
      <c r="B739" s="250"/>
      <c r="C739" s="250"/>
      <c r="D739" s="250"/>
      <c r="E739" s="250"/>
      <c r="F739" s="250"/>
      <c r="G739" s="604"/>
      <c r="H739" s="604"/>
      <c r="I739" s="604"/>
      <c r="J739" s="250"/>
      <c r="K739" s="81"/>
    </row>
    <row r="740" spans="1:11" x14ac:dyDescent="0.25">
      <c r="A740" s="656"/>
      <c r="B740" s="250"/>
      <c r="C740" s="250"/>
      <c r="D740" s="250"/>
      <c r="E740" s="250"/>
      <c r="F740" s="250"/>
      <c r="G740" s="604"/>
      <c r="H740" s="604"/>
      <c r="I740" s="604"/>
      <c r="J740" s="250"/>
      <c r="K740" s="81"/>
    </row>
    <row r="741" spans="1:11" x14ac:dyDescent="0.25">
      <c r="A741" s="656"/>
      <c r="B741" s="250"/>
      <c r="C741" s="250"/>
      <c r="D741" s="250"/>
      <c r="E741" s="250"/>
      <c r="F741" s="250"/>
      <c r="G741" s="604"/>
      <c r="H741" s="604"/>
      <c r="I741" s="604"/>
      <c r="J741" s="250"/>
      <c r="K741" s="81"/>
    </row>
    <row r="742" spans="1:11" x14ac:dyDescent="0.25">
      <c r="A742" s="656"/>
      <c r="B742" s="250"/>
      <c r="C742" s="250"/>
      <c r="D742" s="250"/>
      <c r="E742" s="250"/>
      <c r="F742" s="250"/>
      <c r="G742" s="604"/>
      <c r="H742" s="604"/>
      <c r="I742" s="604"/>
      <c r="J742" s="250"/>
      <c r="K742" s="81"/>
    </row>
    <row r="743" spans="1:11" x14ac:dyDescent="0.25">
      <c r="A743" s="656"/>
      <c r="B743" s="250"/>
      <c r="C743" s="250"/>
      <c r="D743" s="250"/>
      <c r="E743" s="250"/>
      <c r="F743" s="250"/>
      <c r="G743" s="604"/>
      <c r="H743" s="604"/>
      <c r="I743" s="604"/>
      <c r="J743" s="250"/>
      <c r="K743" s="81"/>
    </row>
    <row r="744" spans="1:11" x14ac:dyDescent="0.25">
      <c r="A744" s="656"/>
      <c r="B744" s="250"/>
      <c r="C744" s="250"/>
      <c r="D744" s="250"/>
      <c r="E744" s="250"/>
      <c r="F744" s="250"/>
      <c r="G744" s="604"/>
      <c r="H744" s="604"/>
      <c r="I744" s="604"/>
      <c r="J744" s="250"/>
      <c r="K744" s="81"/>
    </row>
    <row r="745" spans="1:11" x14ac:dyDescent="0.25">
      <c r="A745" s="656"/>
      <c r="B745" s="250"/>
      <c r="C745" s="250"/>
      <c r="D745" s="250"/>
      <c r="E745" s="250"/>
      <c r="F745" s="250"/>
      <c r="G745" s="604"/>
      <c r="H745" s="604"/>
      <c r="I745" s="604"/>
      <c r="J745" s="250"/>
      <c r="K745" s="81"/>
    </row>
    <row r="746" spans="1:11" x14ac:dyDescent="0.25">
      <c r="A746" s="656"/>
      <c r="B746" s="250"/>
      <c r="C746" s="250"/>
      <c r="D746" s="250"/>
      <c r="E746" s="250"/>
      <c r="F746" s="250"/>
      <c r="G746" s="604"/>
      <c r="H746" s="604"/>
      <c r="I746" s="604"/>
      <c r="J746" s="250"/>
      <c r="K746" s="81"/>
    </row>
    <row r="747" spans="1:11" x14ac:dyDescent="0.25">
      <c r="A747" s="656"/>
      <c r="B747" s="250"/>
      <c r="C747" s="250"/>
      <c r="D747" s="250"/>
      <c r="E747" s="250"/>
      <c r="F747" s="250"/>
      <c r="G747" s="604"/>
      <c r="H747" s="604"/>
      <c r="I747" s="604"/>
      <c r="J747" s="250"/>
      <c r="K747" s="81"/>
    </row>
    <row r="748" spans="1:11" x14ac:dyDescent="0.25">
      <c r="A748" s="656"/>
      <c r="B748" s="250"/>
      <c r="C748" s="250"/>
      <c r="D748" s="250"/>
      <c r="E748" s="250"/>
      <c r="F748" s="250"/>
      <c r="G748" s="604"/>
      <c r="H748" s="604"/>
      <c r="I748" s="604"/>
      <c r="J748" s="250"/>
      <c r="K748" s="81"/>
    </row>
    <row r="749" spans="1:11" x14ac:dyDescent="0.25">
      <c r="A749" s="656"/>
      <c r="B749" s="250"/>
      <c r="C749" s="250"/>
      <c r="D749" s="250"/>
      <c r="E749" s="250"/>
      <c r="F749" s="250"/>
      <c r="G749" s="604"/>
      <c r="H749" s="604"/>
      <c r="I749" s="604"/>
      <c r="J749" s="250"/>
      <c r="K749" s="81"/>
    </row>
    <row r="750" spans="1:11" x14ac:dyDescent="0.25">
      <c r="A750" s="656"/>
      <c r="B750" s="250"/>
      <c r="C750" s="250"/>
      <c r="D750" s="250"/>
      <c r="E750" s="250"/>
      <c r="F750" s="250"/>
      <c r="G750" s="604"/>
      <c r="H750" s="604"/>
      <c r="I750" s="604"/>
      <c r="J750" s="250"/>
      <c r="K750" s="81"/>
    </row>
    <row r="751" spans="1:11" x14ac:dyDescent="0.25">
      <c r="A751" s="656"/>
      <c r="B751" s="250"/>
      <c r="C751" s="250"/>
      <c r="D751" s="250"/>
      <c r="E751" s="250"/>
      <c r="F751" s="250"/>
      <c r="G751" s="604"/>
      <c r="H751" s="604"/>
      <c r="I751" s="604"/>
      <c r="J751" s="250"/>
      <c r="K751" s="81"/>
    </row>
    <row r="752" spans="1:11" x14ac:dyDescent="0.25">
      <c r="A752" s="656"/>
      <c r="B752" s="250"/>
      <c r="C752" s="250"/>
      <c r="D752" s="250"/>
      <c r="E752" s="250"/>
      <c r="F752" s="250"/>
      <c r="G752" s="604"/>
      <c r="H752" s="604"/>
      <c r="I752" s="604"/>
      <c r="J752" s="250"/>
      <c r="K752" s="81"/>
    </row>
    <row r="753" spans="1:11" x14ac:dyDescent="0.25">
      <c r="A753" s="656"/>
      <c r="B753" s="250"/>
      <c r="C753" s="250"/>
      <c r="D753" s="250"/>
      <c r="E753" s="250"/>
      <c r="F753" s="250"/>
      <c r="G753" s="604"/>
      <c r="H753" s="604"/>
      <c r="I753" s="604"/>
      <c r="J753" s="250"/>
      <c r="K753" s="81"/>
    </row>
    <row r="754" spans="1:11" x14ac:dyDescent="0.25">
      <c r="A754" s="656"/>
      <c r="B754" s="250"/>
      <c r="C754" s="250"/>
      <c r="D754" s="250"/>
      <c r="E754" s="250"/>
      <c r="F754" s="250"/>
      <c r="G754" s="604"/>
      <c r="H754" s="604"/>
      <c r="I754" s="604"/>
      <c r="J754" s="250"/>
      <c r="K754" s="81"/>
    </row>
    <row r="755" spans="1:11" x14ac:dyDescent="0.25">
      <c r="A755" s="656"/>
      <c r="B755" s="250"/>
      <c r="C755" s="250"/>
      <c r="D755" s="250"/>
      <c r="E755" s="250"/>
      <c r="F755" s="250"/>
      <c r="G755" s="604"/>
      <c r="H755" s="604"/>
      <c r="I755" s="604"/>
      <c r="J755" s="250"/>
      <c r="K755" s="81"/>
    </row>
    <row r="756" spans="1:11" x14ac:dyDescent="0.25">
      <c r="A756" s="656"/>
      <c r="B756" s="250"/>
      <c r="C756" s="250"/>
      <c r="D756" s="250"/>
      <c r="E756" s="250"/>
      <c r="F756" s="250"/>
      <c r="G756" s="604"/>
      <c r="H756" s="604"/>
      <c r="I756" s="604"/>
      <c r="J756" s="250"/>
      <c r="K756" s="81"/>
    </row>
    <row r="757" spans="1:11" x14ac:dyDescent="0.25">
      <c r="A757" s="656"/>
      <c r="B757" s="250"/>
      <c r="C757" s="250"/>
      <c r="D757" s="250"/>
      <c r="E757" s="250"/>
      <c r="F757" s="250"/>
      <c r="G757" s="604"/>
      <c r="H757" s="604"/>
      <c r="I757" s="604"/>
      <c r="J757" s="250"/>
      <c r="K757" s="81"/>
    </row>
    <row r="758" spans="1:11" x14ac:dyDescent="0.25">
      <c r="A758" s="656"/>
      <c r="B758" s="250"/>
      <c r="C758" s="250"/>
      <c r="D758" s="250"/>
      <c r="E758" s="250"/>
      <c r="F758" s="250"/>
      <c r="G758" s="604"/>
      <c r="H758" s="604"/>
      <c r="I758" s="604"/>
      <c r="J758" s="250"/>
      <c r="K758" s="81"/>
    </row>
    <row r="759" spans="1:11" x14ac:dyDescent="0.25">
      <c r="A759" s="656"/>
      <c r="B759" s="250"/>
      <c r="C759" s="250"/>
      <c r="D759" s="250"/>
      <c r="E759" s="250"/>
      <c r="F759" s="250"/>
      <c r="G759" s="604"/>
      <c r="H759" s="604"/>
      <c r="I759" s="604"/>
      <c r="J759" s="250"/>
      <c r="K759" s="81"/>
    </row>
    <row r="760" spans="1:11" x14ac:dyDescent="0.25">
      <c r="A760" s="656"/>
      <c r="B760" s="250"/>
      <c r="C760" s="250"/>
      <c r="D760" s="250"/>
      <c r="E760" s="250"/>
      <c r="F760" s="250"/>
      <c r="G760" s="604"/>
      <c r="H760" s="604"/>
      <c r="I760" s="604"/>
      <c r="J760" s="250"/>
      <c r="K760" s="81"/>
    </row>
    <row r="761" spans="1:11" x14ac:dyDescent="0.25">
      <c r="A761" s="656"/>
      <c r="B761" s="250"/>
      <c r="C761" s="250"/>
      <c r="D761" s="250"/>
      <c r="E761" s="250"/>
      <c r="F761" s="250"/>
      <c r="G761" s="604"/>
      <c r="H761" s="604"/>
      <c r="I761" s="604"/>
      <c r="J761" s="250"/>
      <c r="K761" s="81"/>
    </row>
    <row r="762" spans="1:11" x14ac:dyDescent="0.25">
      <c r="A762" s="656"/>
      <c r="B762" s="250"/>
      <c r="C762" s="250"/>
      <c r="D762" s="250"/>
      <c r="E762" s="250"/>
      <c r="F762" s="250"/>
      <c r="G762" s="604"/>
      <c r="H762" s="604"/>
      <c r="I762" s="604"/>
      <c r="J762" s="250"/>
      <c r="K762" s="81"/>
    </row>
    <row r="763" spans="1:11" x14ac:dyDescent="0.25">
      <c r="A763" s="656"/>
      <c r="B763" s="250"/>
      <c r="C763" s="250"/>
      <c r="D763" s="250"/>
      <c r="E763" s="250"/>
      <c r="F763" s="250"/>
      <c r="G763" s="604"/>
      <c r="H763" s="604"/>
      <c r="I763" s="604"/>
      <c r="J763" s="250"/>
      <c r="K763" s="81"/>
    </row>
    <row r="764" spans="1:11" x14ac:dyDescent="0.25">
      <c r="A764" s="656"/>
      <c r="B764" s="250"/>
      <c r="C764" s="250"/>
      <c r="D764" s="250"/>
      <c r="E764" s="250"/>
      <c r="F764" s="250"/>
      <c r="G764" s="604"/>
      <c r="H764" s="604"/>
      <c r="I764" s="604"/>
      <c r="J764" s="250"/>
      <c r="K764" s="81"/>
    </row>
    <row r="765" spans="1:11" x14ac:dyDescent="0.25">
      <c r="A765" s="656"/>
      <c r="B765" s="250"/>
      <c r="C765" s="250"/>
      <c r="D765" s="250"/>
      <c r="E765" s="250"/>
      <c r="F765" s="250"/>
      <c r="G765" s="604"/>
      <c r="H765" s="604"/>
      <c r="I765" s="604"/>
      <c r="J765" s="250"/>
      <c r="K765" s="81"/>
    </row>
    <row r="766" spans="1:11" x14ac:dyDescent="0.25">
      <c r="A766" s="656"/>
      <c r="B766" s="250"/>
      <c r="C766" s="250"/>
      <c r="D766" s="250"/>
      <c r="E766" s="250"/>
      <c r="F766" s="250"/>
      <c r="G766" s="604"/>
      <c r="H766" s="604"/>
      <c r="I766" s="604"/>
      <c r="J766" s="250"/>
      <c r="K766" s="81"/>
    </row>
    <row r="767" spans="1:11" x14ac:dyDescent="0.25">
      <c r="A767" s="656"/>
      <c r="B767" s="250"/>
      <c r="C767" s="250"/>
      <c r="D767" s="250"/>
      <c r="E767" s="250"/>
      <c r="F767" s="250"/>
      <c r="G767" s="604"/>
      <c r="H767" s="604"/>
      <c r="I767" s="604"/>
      <c r="J767" s="250"/>
      <c r="K767" s="81"/>
    </row>
    <row r="768" spans="1:11" x14ac:dyDescent="0.25">
      <c r="A768" s="656"/>
      <c r="B768" s="250"/>
      <c r="C768" s="250"/>
      <c r="D768" s="250"/>
      <c r="E768" s="250"/>
      <c r="F768" s="250"/>
      <c r="G768" s="604"/>
      <c r="H768" s="604"/>
      <c r="I768" s="604"/>
      <c r="J768" s="250"/>
      <c r="K768" s="81"/>
    </row>
    <row r="769" spans="1:11" x14ac:dyDescent="0.25">
      <c r="A769" s="656"/>
      <c r="B769" s="250"/>
      <c r="C769" s="250"/>
      <c r="D769" s="250"/>
      <c r="E769" s="250"/>
      <c r="F769" s="250"/>
      <c r="G769" s="604"/>
      <c r="H769" s="604"/>
      <c r="I769" s="604"/>
      <c r="J769" s="250"/>
      <c r="K769" s="81"/>
    </row>
    <row r="770" spans="1:11" x14ac:dyDescent="0.25">
      <c r="A770" s="656"/>
      <c r="B770" s="250"/>
      <c r="C770" s="250"/>
      <c r="D770" s="250"/>
      <c r="E770" s="250"/>
      <c r="F770" s="250"/>
      <c r="G770" s="604"/>
      <c r="H770" s="604"/>
      <c r="I770" s="604"/>
      <c r="J770" s="250"/>
      <c r="K770" s="81"/>
    </row>
    <row r="771" spans="1:11" x14ac:dyDescent="0.25">
      <c r="A771" s="656"/>
      <c r="B771" s="250"/>
      <c r="C771" s="250"/>
      <c r="D771" s="250"/>
      <c r="E771" s="250"/>
      <c r="F771" s="250"/>
      <c r="G771" s="604"/>
      <c r="H771" s="604"/>
      <c r="I771" s="604"/>
      <c r="J771" s="250"/>
      <c r="K771" s="81"/>
    </row>
    <row r="772" spans="1:11" x14ac:dyDescent="0.25">
      <c r="A772" s="656"/>
      <c r="B772" s="250"/>
      <c r="C772" s="250"/>
      <c r="D772" s="250"/>
      <c r="E772" s="250"/>
      <c r="F772" s="250"/>
      <c r="G772" s="604"/>
      <c r="H772" s="604"/>
      <c r="I772" s="604"/>
      <c r="J772" s="250"/>
      <c r="K772" s="81"/>
    </row>
    <row r="773" spans="1:11" x14ac:dyDescent="0.25">
      <c r="A773" s="656"/>
      <c r="B773" s="250"/>
      <c r="C773" s="250"/>
      <c r="D773" s="250"/>
      <c r="E773" s="250"/>
      <c r="F773" s="250"/>
      <c r="G773" s="604"/>
      <c r="H773" s="604"/>
      <c r="I773" s="604"/>
      <c r="J773" s="250"/>
      <c r="K773" s="81"/>
    </row>
    <row r="774" spans="1:11" x14ac:dyDescent="0.25">
      <c r="A774" s="656"/>
      <c r="B774" s="250"/>
      <c r="C774" s="250"/>
      <c r="D774" s="250"/>
      <c r="E774" s="250"/>
      <c r="F774" s="250"/>
      <c r="G774" s="604"/>
      <c r="H774" s="604"/>
      <c r="I774" s="604"/>
      <c r="J774" s="250"/>
      <c r="K774" s="81"/>
    </row>
    <row r="775" spans="1:11" x14ac:dyDescent="0.25">
      <c r="A775" s="656"/>
      <c r="B775" s="250"/>
      <c r="C775" s="250"/>
      <c r="D775" s="250"/>
      <c r="E775" s="250"/>
      <c r="F775" s="250"/>
      <c r="G775" s="604"/>
      <c r="H775" s="604"/>
      <c r="I775" s="604"/>
      <c r="J775" s="250"/>
      <c r="K775" s="81"/>
    </row>
    <row r="776" spans="1:11" x14ac:dyDescent="0.25">
      <c r="A776" s="656"/>
      <c r="B776" s="250"/>
      <c r="C776" s="250"/>
      <c r="D776" s="250"/>
      <c r="E776" s="250"/>
      <c r="F776" s="250"/>
      <c r="G776" s="604"/>
      <c r="H776" s="604"/>
      <c r="I776" s="604"/>
      <c r="J776" s="250"/>
      <c r="K776" s="81"/>
    </row>
    <row r="777" spans="1:11" x14ac:dyDescent="0.25">
      <c r="A777" s="656"/>
      <c r="B777" s="250"/>
      <c r="C777" s="250"/>
      <c r="D777" s="250"/>
      <c r="E777" s="250"/>
      <c r="F777" s="250"/>
      <c r="G777" s="604"/>
      <c r="H777" s="604"/>
      <c r="I777" s="604"/>
      <c r="J777" s="250"/>
      <c r="K777" s="81"/>
    </row>
    <row r="778" spans="1:11" x14ac:dyDescent="0.25">
      <c r="A778" s="656"/>
      <c r="B778" s="250"/>
      <c r="C778" s="250"/>
      <c r="D778" s="250"/>
      <c r="E778" s="250"/>
      <c r="F778" s="250"/>
      <c r="G778" s="604"/>
      <c r="H778" s="604"/>
      <c r="I778" s="604"/>
      <c r="J778" s="250"/>
      <c r="K778" s="81"/>
    </row>
    <row r="779" spans="1:11" x14ac:dyDescent="0.25">
      <c r="A779" s="656"/>
      <c r="B779" s="250"/>
      <c r="C779" s="250"/>
      <c r="D779" s="250"/>
      <c r="E779" s="250"/>
      <c r="F779" s="250"/>
      <c r="G779" s="604"/>
      <c r="H779" s="604"/>
      <c r="I779" s="604"/>
      <c r="J779" s="250"/>
      <c r="K779" s="81"/>
    </row>
    <row r="780" spans="1:11" x14ac:dyDescent="0.25">
      <c r="A780" s="656"/>
      <c r="B780" s="250"/>
      <c r="C780" s="250"/>
      <c r="D780" s="250"/>
      <c r="E780" s="250"/>
      <c r="F780" s="250"/>
      <c r="G780" s="604"/>
      <c r="H780" s="604"/>
      <c r="I780" s="604"/>
      <c r="J780" s="250"/>
      <c r="K780" s="81"/>
    </row>
    <row r="781" spans="1:11" x14ac:dyDescent="0.25">
      <c r="A781" s="656"/>
      <c r="B781" s="250"/>
      <c r="C781" s="250"/>
      <c r="D781" s="250"/>
      <c r="E781" s="250"/>
      <c r="F781" s="250"/>
      <c r="G781" s="604"/>
      <c r="H781" s="604"/>
      <c r="I781" s="604"/>
      <c r="J781" s="250"/>
      <c r="K781" s="81"/>
    </row>
    <row r="782" spans="1:11" x14ac:dyDescent="0.25">
      <c r="A782" s="656"/>
      <c r="B782" s="250"/>
      <c r="C782" s="250"/>
      <c r="D782" s="250"/>
      <c r="E782" s="250"/>
      <c r="F782" s="250"/>
      <c r="G782" s="604"/>
      <c r="H782" s="604"/>
      <c r="I782" s="604"/>
      <c r="J782" s="250"/>
      <c r="K782" s="81"/>
    </row>
    <row r="783" spans="1:11" x14ac:dyDescent="0.25">
      <c r="A783" s="656"/>
      <c r="B783" s="250"/>
      <c r="C783" s="250"/>
      <c r="D783" s="250"/>
      <c r="E783" s="250"/>
      <c r="F783" s="250"/>
      <c r="G783" s="604"/>
      <c r="H783" s="604"/>
      <c r="I783" s="604"/>
      <c r="J783" s="250"/>
      <c r="K783" s="81"/>
    </row>
    <row r="784" spans="1:11" x14ac:dyDescent="0.25">
      <c r="A784" s="656"/>
      <c r="B784" s="250"/>
      <c r="C784" s="250"/>
      <c r="D784" s="250"/>
      <c r="E784" s="250"/>
      <c r="F784" s="250"/>
      <c r="G784" s="604"/>
      <c r="H784" s="604"/>
      <c r="I784" s="604"/>
      <c r="J784" s="250"/>
      <c r="K784" s="81"/>
    </row>
    <row r="785" spans="1:11" x14ac:dyDescent="0.25">
      <c r="A785" s="656"/>
      <c r="B785" s="250"/>
      <c r="C785" s="250"/>
      <c r="D785" s="250"/>
      <c r="E785" s="250"/>
      <c r="F785" s="250"/>
      <c r="G785" s="604"/>
      <c r="H785" s="604"/>
      <c r="I785" s="604"/>
      <c r="J785" s="250"/>
      <c r="K785" s="81"/>
    </row>
    <row r="786" spans="1:11" x14ac:dyDescent="0.25">
      <c r="A786" s="656"/>
      <c r="B786" s="250"/>
      <c r="C786" s="250"/>
      <c r="D786" s="250"/>
      <c r="E786" s="250"/>
      <c r="F786" s="250"/>
      <c r="G786" s="604"/>
      <c r="H786" s="604"/>
      <c r="I786" s="604"/>
      <c r="J786" s="250"/>
      <c r="K786" s="81"/>
    </row>
    <row r="787" spans="1:11" x14ac:dyDescent="0.25">
      <c r="A787" s="656"/>
      <c r="B787" s="250"/>
      <c r="C787" s="250"/>
      <c r="D787" s="250"/>
      <c r="E787" s="250"/>
      <c r="F787" s="250"/>
      <c r="G787" s="604"/>
      <c r="H787" s="604"/>
      <c r="I787" s="604"/>
      <c r="J787" s="250"/>
      <c r="K787" s="81"/>
    </row>
    <row r="788" spans="1:11" x14ac:dyDescent="0.25">
      <c r="A788" s="656"/>
      <c r="B788" s="250"/>
      <c r="C788" s="250"/>
      <c r="D788" s="250"/>
      <c r="E788" s="250"/>
      <c r="F788" s="250"/>
      <c r="G788" s="604"/>
      <c r="H788" s="604"/>
      <c r="I788" s="604"/>
      <c r="J788" s="250"/>
      <c r="K788" s="81"/>
    </row>
    <row r="789" spans="1:11" x14ac:dyDescent="0.25">
      <c r="A789" s="656"/>
      <c r="B789" s="250"/>
      <c r="C789" s="250"/>
      <c r="D789" s="250"/>
      <c r="E789" s="250"/>
      <c r="F789" s="250"/>
      <c r="G789" s="604"/>
      <c r="H789" s="604"/>
      <c r="I789" s="604"/>
      <c r="J789" s="250"/>
      <c r="K789" s="81"/>
    </row>
    <row r="790" spans="1:11" x14ac:dyDescent="0.25">
      <c r="A790" s="656"/>
      <c r="B790" s="250"/>
      <c r="C790" s="250"/>
      <c r="D790" s="250"/>
      <c r="E790" s="250"/>
      <c r="F790" s="250"/>
      <c r="G790" s="604"/>
      <c r="H790" s="604"/>
      <c r="I790" s="604"/>
      <c r="J790" s="250"/>
      <c r="K790" s="81"/>
    </row>
    <row r="791" spans="1:11" x14ac:dyDescent="0.25">
      <c r="A791" s="656"/>
      <c r="B791" s="250"/>
      <c r="C791" s="250"/>
      <c r="D791" s="250"/>
      <c r="E791" s="250"/>
      <c r="F791" s="250"/>
      <c r="G791" s="604"/>
      <c r="H791" s="604"/>
      <c r="I791" s="604"/>
      <c r="J791" s="250"/>
      <c r="K791" s="81"/>
    </row>
    <row r="792" spans="1:11" x14ac:dyDescent="0.25">
      <c r="A792" s="656"/>
      <c r="B792" s="250"/>
      <c r="C792" s="250"/>
      <c r="D792" s="250"/>
      <c r="E792" s="250"/>
      <c r="F792" s="250"/>
      <c r="G792" s="604"/>
      <c r="H792" s="604"/>
      <c r="I792" s="604"/>
      <c r="J792" s="250"/>
      <c r="K792" s="81"/>
    </row>
    <row r="793" spans="1:11" x14ac:dyDescent="0.25">
      <c r="A793" s="656"/>
      <c r="B793" s="250"/>
      <c r="C793" s="250"/>
      <c r="D793" s="250"/>
      <c r="E793" s="250"/>
      <c r="F793" s="250"/>
      <c r="G793" s="604"/>
      <c r="H793" s="604"/>
      <c r="I793" s="604"/>
      <c r="J793" s="250"/>
      <c r="K793" s="81"/>
    </row>
    <row r="794" spans="1:11" x14ac:dyDescent="0.25">
      <c r="A794" s="656"/>
      <c r="B794" s="250"/>
      <c r="C794" s="250"/>
      <c r="D794" s="250"/>
      <c r="E794" s="250"/>
      <c r="F794" s="250"/>
      <c r="G794" s="604"/>
      <c r="H794" s="604"/>
      <c r="I794" s="604"/>
      <c r="J794" s="250"/>
      <c r="K794" s="81"/>
    </row>
    <row r="795" spans="1:11" x14ac:dyDescent="0.25">
      <c r="A795" s="656"/>
      <c r="B795" s="250"/>
      <c r="C795" s="250"/>
      <c r="D795" s="250"/>
      <c r="E795" s="250"/>
      <c r="F795" s="250"/>
      <c r="G795" s="604"/>
      <c r="H795" s="604"/>
      <c r="I795" s="604"/>
      <c r="J795" s="250"/>
      <c r="K795" s="81"/>
    </row>
    <row r="796" spans="1:11" x14ac:dyDescent="0.25">
      <c r="A796" s="656"/>
      <c r="B796" s="250"/>
      <c r="C796" s="250"/>
      <c r="D796" s="250"/>
      <c r="E796" s="250"/>
      <c r="F796" s="250"/>
      <c r="G796" s="604"/>
      <c r="H796" s="604"/>
      <c r="I796" s="604"/>
      <c r="J796" s="250"/>
      <c r="K796" s="81"/>
    </row>
    <row r="797" spans="1:11" x14ac:dyDescent="0.25">
      <c r="A797" s="656"/>
      <c r="B797" s="250"/>
      <c r="C797" s="250"/>
      <c r="D797" s="250"/>
      <c r="E797" s="250"/>
      <c r="F797" s="250"/>
      <c r="G797" s="604"/>
      <c r="H797" s="604"/>
      <c r="I797" s="604"/>
      <c r="J797" s="250"/>
      <c r="K797" s="81"/>
    </row>
    <row r="798" spans="1:11" x14ac:dyDescent="0.25">
      <c r="A798" s="656"/>
      <c r="B798" s="250"/>
      <c r="C798" s="250"/>
      <c r="D798" s="250"/>
      <c r="E798" s="250"/>
      <c r="F798" s="250"/>
      <c r="G798" s="604"/>
      <c r="H798" s="604"/>
      <c r="I798" s="604"/>
      <c r="J798" s="250"/>
      <c r="K798" s="81"/>
    </row>
    <row r="799" spans="1:11" x14ac:dyDescent="0.25">
      <c r="A799" s="656"/>
      <c r="B799" s="250"/>
      <c r="C799" s="250"/>
      <c r="D799" s="250"/>
      <c r="E799" s="250"/>
      <c r="F799" s="250"/>
      <c r="G799" s="604"/>
      <c r="H799" s="604"/>
      <c r="I799" s="604"/>
      <c r="J799" s="250"/>
      <c r="K799" s="81"/>
    </row>
    <row r="800" spans="1:11" x14ac:dyDescent="0.25">
      <c r="A800" s="656"/>
      <c r="B800" s="250"/>
      <c r="C800" s="250"/>
      <c r="D800" s="250"/>
      <c r="E800" s="250"/>
      <c r="F800" s="250"/>
      <c r="G800" s="604"/>
      <c r="H800" s="604"/>
      <c r="I800" s="604"/>
      <c r="J800" s="250"/>
      <c r="K800" s="81"/>
    </row>
    <row r="801" spans="1:11" x14ac:dyDescent="0.25">
      <c r="A801" s="656"/>
      <c r="B801" s="250"/>
      <c r="C801" s="250"/>
      <c r="D801" s="250"/>
      <c r="E801" s="250"/>
      <c r="F801" s="250"/>
      <c r="G801" s="604"/>
      <c r="H801" s="604"/>
      <c r="I801" s="604"/>
      <c r="J801" s="250"/>
      <c r="K801" s="81"/>
    </row>
    <row r="802" spans="1:11" x14ac:dyDescent="0.25">
      <c r="A802" s="656"/>
      <c r="B802" s="250"/>
      <c r="C802" s="250"/>
      <c r="D802" s="250"/>
      <c r="E802" s="250"/>
      <c r="F802" s="250"/>
      <c r="G802" s="604"/>
      <c r="H802" s="604"/>
      <c r="I802" s="604"/>
      <c r="J802" s="250"/>
      <c r="K802" s="81"/>
    </row>
    <row r="803" spans="1:11" x14ac:dyDescent="0.25">
      <c r="A803" s="656"/>
      <c r="B803" s="250"/>
      <c r="C803" s="250"/>
      <c r="D803" s="250"/>
      <c r="E803" s="250"/>
      <c r="F803" s="250"/>
      <c r="G803" s="604"/>
      <c r="H803" s="604"/>
      <c r="I803" s="604"/>
      <c r="J803" s="250"/>
      <c r="K803" s="81"/>
    </row>
    <row r="804" spans="1:11" x14ac:dyDescent="0.25">
      <c r="A804" s="656"/>
      <c r="B804" s="250"/>
      <c r="C804" s="250"/>
      <c r="D804" s="250"/>
      <c r="E804" s="250"/>
      <c r="F804" s="250"/>
      <c r="G804" s="604"/>
      <c r="H804" s="604"/>
      <c r="I804" s="604"/>
      <c r="J804" s="250"/>
      <c r="K804" s="81"/>
    </row>
    <row r="805" spans="1:11" x14ac:dyDescent="0.25">
      <c r="A805" s="656"/>
      <c r="B805" s="250"/>
      <c r="C805" s="250"/>
      <c r="D805" s="250"/>
      <c r="E805" s="250"/>
      <c r="F805" s="250"/>
      <c r="G805" s="604"/>
      <c r="H805" s="604"/>
      <c r="I805" s="604"/>
      <c r="J805" s="250"/>
      <c r="K805" s="81"/>
    </row>
    <row r="806" spans="1:11" x14ac:dyDescent="0.25">
      <c r="A806" s="656"/>
      <c r="B806" s="250"/>
      <c r="C806" s="250"/>
      <c r="D806" s="250"/>
      <c r="E806" s="250"/>
      <c r="F806" s="250"/>
      <c r="G806" s="604"/>
      <c r="H806" s="604"/>
      <c r="I806" s="604"/>
      <c r="J806" s="250"/>
      <c r="K806" s="81"/>
    </row>
    <row r="807" spans="1:11" x14ac:dyDescent="0.25">
      <c r="A807" s="656"/>
      <c r="B807" s="250"/>
      <c r="C807" s="250"/>
      <c r="D807" s="250"/>
      <c r="E807" s="250"/>
      <c r="F807" s="250"/>
      <c r="G807" s="604"/>
      <c r="H807" s="604"/>
      <c r="I807" s="604"/>
      <c r="J807" s="250"/>
      <c r="K807" s="81"/>
    </row>
    <row r="808" spans="1:11" x14ac:dyDescent="0.25">
      <c r="A808" s="656"/>
      <c r="B808" s="250"/>
      <c r="C808" s="250"/>
      <c r="D808" s="250"/>
      <c r="E808" s="250"/>
      <c r="F808" s="250"/>
      <c r="G808" s="604"/>
      <c r="H808" s="604"/>
      <c r="I808" s="604"/>
      <c r="J808" s="250"/>
      <c r="K808" s="81"/>
    </row>
    <row r="809" spans="1:11" x14ac:dyDescent="0.25">
      <c r="A809" s="656"/>
      <c r="B809" s="250"/>
      <c r="C809" s="250"/>
      <c r="D809" s="250"/>
      <c r="E809" s="250"/>
      <c r="F809" s="250"/>
      <c r="G809" s="604"/>
      <c r="H809" s="604"/>
      <c r="I809" s="604"/>
      <c r="J809" s="250"/>
      <c r="K809" s="81"/>
    </row>
    <row r="810" spans="1:11" x14ac:dyDescent="0.25">
      <c r="A810" s="656"/>
      <c r="B810" s="250"/>
      <c r="C810" s="250"/>
      <c r="D810" s="250"/>
      <c r="E810" s="250"/>
      <c r="F810" s="250"/>
      <c r="G810" s="604"/>
      <c r="H810" s="604"/>
      <c r="I810" s="604"/>
      <c r="J810" s="250"/>
      <c r="K810" s="81"/>
    </row>
    <row r="811" spans="1:11" x14ac:dyDescent="0.25">
      <c r="A811" s="656"/>
      <c r="B811" s="250"/>
      <c r="C811" s="250"/>
      <c r="D811" s="250"/>
      <c r="E811" s="250"/>
      <c r="F811" s="250"/>
      <c r="G811" s="604"/>
      <c r="H811" s="604"/>
      <c r="I811" s="604"/>
      <c r="J811" s="250"/>
      <c r="K811" s="81"/>
    </row>
    <row r="812" spans="1:11" x14ac:dyDescent="0.25">
      <c r="A812" s="656"/>
      <c r="B812" s="250"/>
      <c r="C812" s="250"/>
      <c r="D812" s="250"/>
      <c r="E812" s="250"/>
      <c r="F812" s="250"/>
      <c r="G812" s="604"/>
      <c r="H812" s="604"/>
      <c r="I812" s="604"/>
      <c r="J812" s="250"/>
      <c r="K812" s="81"/>
    </row>
    <row r="813" spans="1:11" x14ac:dyDescent="0.25">
      <c r="A813" s="656"/>
      <c r="B813" s="250"/>
      <c r="C813" s="250"/>
      <c r="D813" s="250"/>
      <c r="E813" s="250"/>
      <c r="F813" s="250"/>
      <c r="G813" s="604"/>
      <c r="H813" s="604"/>
      <c r="I813" s="604"/>
      <c r="J813" s="250"/>
      <c r="K813" s="81"/>
    </row>
    <row r="814" spans="1:11" x14ac:dyDescent="0.25">
      <c r="A814" s="656"/>
      <c r="B814" s="250"/>
      <c r="C814" s="250"/>
      <c r="D814" s="250"/>
      <c r="E814" s="250"/>
      <c r="F814" s="250"/>
      <c r="G814" s="604"/>
      <c r="H814" s="604"/>
      <c r="I814" s="604"/>
      <c r="J814" s="250"/>
      <c r="K814" s="81"/>
    </row>
    <row r="815" spans="1:11" x14ac:dyDescent="0.25">
      <c r="A815" s="656"/>
      <c r="B815" s="250"/>
      <c r="C815" s="250"/>
      <c r="D815" s="250"/>
      <c r="E815" s="250"/>
      <c r="F815" s="250"/>
      <c r="G815" s="604"/>
      <c r="H815" s="604"/>
      <c r="I815" s="604"/>
      <c r="J815" s="250"/>
      <c r="K815" s="81"/>
    </row>
    <row r="816" spans="1:11" x14ac:dyDescent="0.25">
      <c r="A816" s="656"/>
      <c r="B816" s="250"/>
      <c r="C816" s="250"/>
      <c r="D816" s="250"/>
      <c r="E816" s="250"/>
      <c r="F816" s="250"/>
      <c r="G816" s="604"/>
      <c r="H816" s="604"/>
      <c r="I816" s="604"/>
      <c r="J816" s="250"/>
      <c r="K816" s="81"/>
    </row>
    <row r="817" spans="1:11" x14ac:dyDescent="0.25">
      <c r="A817" s="656"/>
      <c r="B817" s="250"/>
      <c r="C817" s="250"/>
      <c r="D817" s="250"/>
      <c r="E817" s="250"/>
      <c r="F817" s="250"/>
      <c r="G817" s="604"/>
      <c r="H817" s="604"/>
      <c r="I817" s="604"/>
      <c r="J817" s="250"/>
      <c r="K817" s="81"/>
    </row>
    <row r="818" spans="1:11" x14ac:dyDescent="0.25">
      <c r="A818" s="656"/>
      <c r="B818" s="250"/>
      <c r="C818" s="250"/>
      <c r="D818" s="250"/>
      <c r="E818" s="250"/>
      <c r="F818" s="250"/>
      <c r="G818" s="604"/>
      <c r="H818" s="604"/>
      <c r="I818" s="604"/>
      <c r="J818" s="250"/>
      <c r="K818" s="81"/>
    </row>
    <row r="819" spans="1:11" x14ac:dyDescent="0.25">
      <c r="A819" s="656"/>
      <c r="B819" s="250"/>
      <c r="C819" s="250"/>
      <c r="D819" s="250"/>
      <c r="E819" s="250"/>
      <c r="F819" s="250"/>
      <c r="G819" s="604"/>
      <c r="H819" s="604"/>
      <c r="I819" s="604"/>
      <c r="J819" s="250"/>
      <c r="K819" s="81"/>
    </row>
    <row r="820" spans="1:11" x14ac:dyDescent="0.25">
      <c r="A820" s="656"/>
      <c r="B820" s="250"/>
      <c r="C820" s="250"/>
      <c r="D820" s="250"/>
      <c r="E820" s="250"/>
      <c r="F820" s="250"/>
      <c r="G820" s="604"/>
      <c r="H820" s="604"/>
      <c r="I820" s="604"/>
      <c r="J820" s="250"/>
      <c r="K820" s="81"/>
    </row>
    <row r="821" spans="1:11" x14ac:dyDescent="0.25">
      <c r="A821" s="656"/>
      <c r="B821" s="250"/>
      <c r="C821" s="250"/>
      <c r="D821" s="250"/>
      <c r="E821" s="250"/>
      <c r="F821" s="250"/>
      <c r="G821" s="604"/>
      <c r="H821" s="604"/>
      <c r="I821" s="604"/>
      <c r="J821" s="250"/>
      <c r="K821" s="81"/>
    </row>
    <row r="822" spans="1:11" x14ac:dyDescent="0.25">
      <c r="A822" s="656"/>
      <c r="B822" s="250"/>
      <c r="C822" s="250"/>
      <c r="D822" s="250"/>
      <c r="E822" s="250"/>
      <c r="F822" s="250"/>
      <c r="G822" s="604"/>
      <c r="H822" s="604"/>
      <c r="I822" s="604"/>
      <c r="J822" s="250"/>
      <c r="K822" s="81"/>
    </row>
    <row r="823" spans="1:11" x14ac:dyDescent="0.25">
      <c r="A823" s="656"/>
      <c r="B823" s="250"/>
      <c r="C823" s="250"/>
      <c r="D823" s="250"/>
      <c r="E823" s="250"/>
      <c r="F823" s="250"/>
      <c r="G823" s="604"/>
      <c r="H823" s="604"/>
      <c r="I823" s="604"/>
      <c r="J823" s="250"/>
      <c r="K823" s="81"/>
    </row>
    <row r="824" spans="1:11" x14ac:dyDescent="0.25">
      <c r="A824" s="656"/>
      <c r="B824" s="250"/>
      <c r="C824" s="250"/>
      <c r="D824" s="250"/>
      <c r="E824" s="250"/>
      <c r="F824" s="250"/>
      <c r="G824" s="604"/>
      <c r="H824" s="604"/>
      <c r="I824" s="604"/>
      <c r="J824" s="250"/>
      <c r="K824" s="81"/>
    </row>
    <row r="825" spans="1:11" x14ac:dyDescent="0.25">
      <c r="A825" s="656"/>
      <c r="B825" s="250"/>
      <c r="C825" s="250"/>
      <c r="D825" s="250"/>
      <c r="E825" s="250"/>
      <c r="F825" s="250"/>
      <c r="G825" s="604"/>
      <c r="H825" s="604"/>
      <c r="I825" s="604"/>
      <c r="J825" s="250"/>
      <c r="K825" s="81"/>
    </row>
    <row r="826" spans="1:11" x14ac:dyDescent="0.25">
      <c r="A826" s="656"/>
      <c r="B826" s="250"/>
      <c r="C826" s="250"/>
      <c r="D826" s="250"/>
      <c r="E826" s="250"/>
      <c r="F826" s="250"/>
      <c r="G826" s="604"/>
      <c r="H826" s="604"/>
      <c r="I826" s="604"/>
      <c r="J826" s="250"/>
      <c r="K826" s="81"/>
    </row>
    <row r="827" spans="1:11" x14ac:dyDescent="0.25">
      <c r="A827" s="656"/>
      <c r="B827" s="250"/>
      <c r="C827" s="250"/>
      <c r="D827" s="250"/>
      <c r="E827" s="250"/>
      <c r="F827" s="250"/>
      <c r="G827" s="604"/>
      <c r="H827" s="604"/>
      <c r="I827" s="604"/>
      <c r="J827" s="250"/>
      <c r="K827" s="81"/>
    </row>
    <row r="828" spans="1:11" x14ac:dyDescent="0.25">
      <c r="A828" s="656"/>
      <c r="B828" s="250"/>
      <c r="C828" s="250"/>
      <c r="D828" s="250"/>
      <c r="E828" s="250"/>
      <c r="F828" s="250"/>
      <c r="G828" s="604"/>
      <c r="H828" s="604"/>
      <c r="I828" s="604"/>
      <c r="J828" s="250"/>
      <c r="K828" s="81"/>
    </row>
    <row r="829" spans="1:11" x14ac:dyDescent="0.25">
      <c r="A829" s="656"/>
      <c r="B829" s="250"/>
      <c r="C829" s="250"/>
      <c r="D829" s="250"/>
      <c r="E829" s="250"/>
      <c r="F829" s="250"/>
      <c r="G829" s="604"/>
      <c r="H829" s="604"/>
      <c r="I829" s="604"/>
      <c r="J829" s="250"/>
      <c r="K829" s="81"/>
    </row>
    <row r="830" spans="1:11" x14ac:dyDescent="0.25">
      <c r="A830" s="656"/>
      <c r="B830" s="250"/>
      <c r="C830" s="250"/>
      <c r="D830" s="250"/>
      <c r="E830" s="250"/>
      <c r="F830" s="250"/>
      <c r="G830" s="604"/>
      <c r="H830" s="604"/>
      <c r="I830" s="604"/>
      <c r="J830" s="250"/>
      <c r="K830" s="81"/>
    </row>
    <row r="831" spans="1:11" x14ac:dyDescent="0.25">
      <c r="A831" s="656"/>
      <c r="B831" s="250"/>
      <c r="C831" s="250"/>
      <c r="D831" s="250"/>
      <c r="E831" s="250"/>
      <c r="F831" s="250"/>
      <c r="G831" s="604"/>
      <c r="H831" s="604"/>
      <c r="I831" s="604"/>
      <c r="J831" s="250"/>
      <c r="K831" s="81"/>
    </row>
    <row r="832" spans="1:11" x14ac:dyDescent="0.25">
      <c r="A832" s="656"/>
      <c r="B832" s="250"/>
      <c r="C832" s="250"/>
      <c r="D832" s="250"/>
      <c r="E832" s="250"/>
      <c r="F832" s="250"/>
      <c r="G832" s="604"/>
      <c r="H832" s="604"/>
      <c r="I832" s="604"/>
      <c r="J832" s="250"/>
      <c r="K832" s="81"/>
    </row>
    <row r="833" spans="1:11" x14ac:dyDescent="0.25">
      <c r="A833" s="656"/>
      <c r="B833" s="250"/>
      <c r="C833" s="250"/>
      <c r="D833" s="250"/>
      <c r="E833" s="250"/>
      <c r="F833" s="250"/>
      <c r="G833" s="604"/>
      <c r="H833" s="604"/>
      <c r="I833" s="604"/>
      <c r="J833" s="250"/>
      <c r="K833" s="81"/>
    </row>
    <row r="834" spans="1:11" x14ac:dyDescent="0.25">
      <c r="A834" s="656"/>
      <c r="B834" s="250"/>
      <c r="C834" s="250"/>
      <c r="D834" s="250"/>
      <c r="E834" s="250"/>
      <c r="F834" s="250"/>
      <c r="G834" s="604"/>
      <c r="H834" s="604"/>
      <c r="I834" s="604"/>
      <c r="J834" s="250"/>
      <c r="K834" s="81"/>
    </row>
    <row r="835" spans="1:11" x14ac:dyDescent="0.25">
      <c r="A835" s="656"/>
      <c r="B835" s="250"/>
      <c r="C835" s="250"/>
      <c r="D835" s="250"/>
      <c r="E835" s="250"/>
      <c r="F835" s="250"/>
      <c r="G835" s="604"/>
      <c r="H835" s="604"/>
      <c r="I835" s="604"/>
      <c r="J835" s="250"/>
      <c r="K835" s="81"/>
    </row>
    <row r="836" spans="1:11" x14ac:dyDescent="0.25">
      <c r="A836" s="656"/>
      <c r="B836" s="250"/>
      <c r="C836" s="250"/>
      <c r="D836" s="250"/>
      <c r="E836" s="250"/>
      <c r="F836" s="250"/>
      <c r="G836" s="604"/>
      <c r="H836" s="604"/>
      <c r="I836" s="604"/>
      <c r="J836" s="250"/>
      <c r="K836" s="81"/>
    </row>
    <row r="837" spans="1:11" x14ac:dyDescent="0.25">
      <c r="A837" s="656"/>
      <c r="B837" s="250"/>
      <c r="C837" s="250"/>
      <c r="D837" s="250"/>
      <c r="E837" s="250"/>
      <c r="F837" s="250"/>
      <c r="G837" s="604"/>
      <c r="H837" s="604"/>
      <c r="I837" s="604"/>
      <c r="J837" s="250"/>
      <c r="K837" s="81"/>
    </row>
    <row r="838" spans="1:11" x14ac:dyDescent="0.25">
      <c r="A838" s="656"/>
      <c r="B838" s="250"/>
      <c r="C838" s="250"/>
      <c r="D838" s="250"/>
      <c r="E838" s="250"/>
      <c r="F838" s="250"/>
      <c r="G838" s="604"/>
      <c r="H838" s="604"/>
      <c r="I838" s="604"/>
      <c r="J838" s="250"/>
      <c r="K838" s="81"/>
    </row>
    <row r="839" spans="1:11" x14ac:dyDescent="0.25">
      <c r="A839" s="656"/>
      <c r="B839" s="250"/>
      <c r="C839" s="250"/>
      <c r="D839" s="250"/>
      <c r="E839" s="250"/>
      <c r="F839" s="250"/>
      <c r="G839" s="604"/>
      <c r="H839" s="604"/>
      <c r="I839" s="604"/>
      <c r="J839" s="250"/>
      <c r="K839" s="81"/>
    </row>
    <row r="840" spans="1:11" x14ac:dyDescent="0.25">
      <c r="A840" s="656"/>
      <c r="B840" s="250"/>
      <c r="C840" s="250"/>
      <c r="D840" s="250"/>
      <c r="E840" s="250"/>
      <c r="F840" s="250"/>
      <c r="G840" s="604"/>
      <c r="H840" s="604"/>
      <c r="I840" s="604"/>
      <c r="J840" s="250"/>
      <c r="K840" s="81"/>
    </row>
    <row r="841" spans="1:11" x14ac:dyDescent="0.25">
      <c r="A841" s="656"/>
      <c r="B841" s="250"/>
      <c r="C841" s="250"/>
      <c r="D841" s="250"/>
      <c r="E841" s="250"/>
      <c r="F841" s="250"/>
      <c r="G841" s="604"/>
      <c r="H841" s="604"/>
      <c r="I841" s="604"/>
      <c r="J841" s="250"/>
      <c r="K841" s="81"/>
    </row>
    <row r="842" spans="1:11" x14ac:dyDescent="0.25">
      <c r="A842" s="656"/>
      <c r="B842" s="250"/>
      <c r="C842" s="250"/>
      <c r="D842" s="250"/>
      <c r="E842" s="250"/>
      <c r="F842" s="250"/>
      <c r="G842" s="604"/>
      <c r="H842" s="604"/>
      <c r="I842" s="604"/>
      <c r="J842" s="250"/>
      <c r="K842" s="81"/>
    </row>
    <row r="843" spans="1:11" x14ac:dyDescent="0.25">
      <c r="A843" s="656"/>
      <c r="B843" s="250"/>
      <c r="C843" s="250"/>
      <c r="D843" s="250"/>
      <c r="E843" s="250"/>
      <c r="F843" s="250"/>
      <c r="G843" s="604"/>
      <c r="H843" s="604"/>
      <c r="I843" s="604"/>
      <c r="J843" s="250"/>
      <c r="K843" s="81"/>
    </row>
    <row r="844" spans="1:11" x14ac:dyDescent="0.25">
      <c r="A844" s="656"/>
      <c r="B844" s="250"/>
      <c r="C844" s="250"/>
      <c r="D844" s="250"/>
      <c r="E844" s="250"/>
      <c r="F844" s="250"/>
      <c r="G844" s="604"/>
      <c r="H844" s="604"/>
      <c r="I844" s="604"/>
      <c r="J844" s="250"/>
      <c r="K844" s="81"/>
    </row>
    <row r="845" spans="1:11" x14ac:dyDescent="0.25">
      <c r="A845" s="656"/>
      <c r="B845" s="250"/>
      <c r="C845" s="250"/>
      <c r="D845" s="250"/>
      <c r="E845" s="250"/>
      <c r="F845" s="250"/>
      <c r="G845" s="604"/>
      <c r="H845" s="604"/>
      <c r="I845" s="604"/>
      <c r="J845" s="250"/>
      <c r="K845" s="81"/>
    </row>
    <row r="846" spans="1:11" x14ac:dyDescent="0.25">
      <c r="A846" s="656"/>
      <c r="B846" s="250"/>
      <c r="C846" s="250"/>
      <c r="D846" s="250"/>
      <c r="E846" s="250"/>
      <c r="F846" s="250"/>
      <c r="G846" s="604"/>
      <c r="H846" s="604"/>
      <c r="I846" s="604"/>
      <c r="J846" s="250"/>
      <c r="K846" s="81"/>
    </row>
    <row r="847" spans="1:11" x14ac:dyDescent="0.25">
      <c r="A847" s="656"/>
      <c r="B847" s="250"/>
      <c r="C847" s="250"/>
      <c r="D847" s="250"/>
      <c r="E847" s="250"/>
      <c r="F847" s="250"/>
      <c r="G847" s="604"/>
      <c r="H847" s="604"/>
      <c r="I847" s="604"/>
      <c r="J847" s="250"/>
      <c r="K847" s="81"/>
    </row>
    <row r="848" spans="1:11" x14ac:dyDescent="0.25">
      <c r="A848" s="656"/>
      <c r="B848" s="250"/>
      <c r="C848" s="250"/>
      <c r="D848" s="250"/>
      <c r="E848" s="250"/>
      <c r="F848" s="250"/>
      <c r="G848" s="604"/>
      <c r="H848" s="604"/>
      <c r="I848" s="604"/>
      <c r="J848" s="250"/>
      <c r="K848" s="81"/>
    </row>
    <row r="849" spans="1:11" x14ac:dyDescent="0.25">
      <c r="A849" s="656"/>
      <c r="B849" s="250"/>
      <c r="C849" s="250"/>
      <c r="D849" s="250"/>
      <c r="E849" s="250"/>
      <c r="F849" s="250"/>
      <c r="G849" s="604"/>
      <c r="H849" s="604"/>
      <c r="I849" s="604"/>
      <c r="J849" s="250"/>
      <c r="K849" s="81"/>
    </row>
    <row r="850" spans="1:11" x14ac:dyDescent="0.25">
      <c r="A850" s="656"/>
      <c r="B850" s="250"/>
      <c r="C850" s="250"/>
      <c r="D850" s="250"/>
      <c r="E850" s="250"/>
      <c r="F850" s="250"/>
      <c r="G850" s="604"/>
      <c r="H850" s="604"/>
      <c r="I850" s="604"/>
      <c r="J850" s="250"/>
      <c r="K850" s="81"/>
    </row>
    <row r="851" spans="1:11" x14ac:dyDescent="0.25">
      <c r="A851" s="656"/>
      <c r="B851" s="250"/>
      <c r="C851" s="250"/>
      <c r="D851" s="250"/>
      <c r="E851" s="250"/>
      <c r="F851" s="250"/>
      <c r="G851" s="604"/>
      <c r="H851" s="604"/>
      <c r="I851" s="604"/>
      <c r="J851" s="250"/>
      <c r="K851" s="81"/>
    </row>
    <row r="852" spans="1:11" x14ac:dyDescent="0.25">
      <c r="A852" s="656"/>
      <c r="B852" s="250"/>
      <c r="C852" s="250"/>
      <c r="D852" s="250"/>
      <c r="E852" s="250"/>
      <c r="F852" s="250"/>
      <c r="G852" s="604"/>
      <c r="H852" s="604"/>
      <c r="I852" s="604"/>
      <c r="J852" s="250"/>
      <c r="K852" s="81"/>
    </row>
    <row r="853" spans="1:11" x14ac:dyDescent="0.25">
      <c r="A853" s="656"/>
      <c r="B853" s="250"/>
      <c r="C853" s="250"/>
      <c r="D853" s="250"/>
      <c r="E853" s="250"/>
      <c r="F853" s="250"/>
      <c r="G853" s="604"/>
      <c r="H853" s="604"/>
      <c r="I853" s="604"/>
      <c r="J853" s="250"/>
      <c r="K853" s="81"/>
    </row>
    <row r="854" spans="1:11" x14ac:dyDescent="0.25">
      <c r="A854" s="656"/>
      <c r="B854" s="250"/>
      <c r="C854" s="250"/>
      <c r="D854" s="250"/>
      <c r="E854" s="250"/>
      <c r="F854" s="250"/>
      <c r="G854" s="604"/>
      <c r="H854" s="604"/>
      <c r="I854" s="604"/>
      <c r="J854" s="250"/>
      <c r="K854" s="81"/>
    </row>
    <row r="855" spans="1:11" x14ac:dyDescent="0.25">
      <c r="A855" s="656"/>
      <c r="B855" s="250"/>
      <c r="C855" s="250"/>
      <c r="D855" s="250"/>
      <c r="E855" s="250"/>
      <c r="F855" s="250"/>
      <c r="G855" s="604"/>
      <c r="H855" s="604"/>
      <c r="I855" s="604"/>
      <c r="J855" s="250"/>
      <c r="K855" s="81"/>
    </row>
    <row r="856" spans="1:11" x14ac:dyDescent="0.25">
      <c r="A856" s="656"/>
      <c r="B856" s="250"/>
      <c r="C856" s="250"/>
      <c r="D856" s="250"/>
      <c r="E856" s="250"/>
      <c r="F856" s="250"/>
      <c r="G856" s="604"/>
      <c r="H856" s="604"/>
      <c r="I856" s="604"/>
      <c r="J856" s="250"/>
      <c r="K856" s="81"/>
    </row>
    <row r="857" spans="1:11" x14ac:dyDescent="0.25">
      <c r="A857" s="656"/>
      <c r="B857" s="250"/>
      <c r="C857" s="250"/>
      <c r="D857" s="250"/>
      <c r="E857" s="250"/>
      <c r="F857" s="250"/>
      <c r="G857" s="604"/>
      <c r="H857" s="604"/>
      <c r="I857" s="604"/>
      <c r="J857" s="250"/>
      <c r="K857" s="81"/>
    </row>
    <row r="858" spans="1:11" x14ac:dyDescent="0.25">
      <c r="A858" s="656"/>
      <c r="B858" s="250"/>
      <c r="C858" s="250"/>
      <c r="D858" s="250"/>
      <c r="E858" s="250"/>
      <c r="F858" s="250"/>
      <c r="G858" s="604"/>
      <c r="H858" s="604"/>
      <c r="I858" s="604"/>
      <c r="J858" s="250"/>
      <c r="K858" s="81"/>
    </row>
    <row r="859" spans="1:11" x14ac:dyDescent="0.25">
      <c r="A859" s="656"/>
      <c r="B859" s="250"/>
      <c r="C859" s="250"/>
      <c r="D859" s="250"/>
      <c r="E859" s="250"/>
      <c r="F859" s="250"/>
      <c r="G859" s="604"/>
      <c r="H859" s="604"/>
      <c r="I859" s="604"/>
      <c r="J859" s="250"/>
      <c r="K859" s="81"/>
    </row>
    <row r="860" spans="1:11" x14ac:dyDescent="0.25">
      <c r="A860" s="656"/>
      <c r="B860" s="250"/>
      <c r="C860" s="250"/>
      <c r="D860" s="250"/>
      <c r="E860" s="250"/>
      <c r="F860" s="250"/>
      <c r="G860" s="604"/>
      <c r="H860" s="604"/>
      <c r="I860" s="604"/>
      <c r="J860" s="250"/>
      <c r="K860" s="81"/>
    </row>
    <row r="861" spans="1:11" x14ac:dyDescent="0.25">
      <c r="A861" s="656"/>
      <c r="B861" s="250"/>
      <c r="C861" s="250"/>
      <c r="D861" s="250"/>
      <c r="E861" s="250"/>
      <c r="F861" s="250"/>
      <c r="G861" s="604"/>
      <c r="H861" s="604"/>
      <c r="I861" s="604"/>
      <c r="J861" s="250"/>
      <c r="K861" s="81"/>
    </row>
    <row r="862" spans="1:11" x14ac:dyDescent="0.25">
      <c r="A862" s="656"/>
      <c r="B862" s="250"/>
      <c r="C862" s="250"/>
      <c r="D862" s="250"/>
      <c r="E862" s="250"/>
      <c r="F862" s="250"/>
      <c r="G862" s="604"/>
      <c r="H862" s="604"/>
      <c r="I862" s="604"/>
      <c r="J862" s="250"/>
      <c r="K862" s="81"/>
    </row>
    <row r="863" spans="1:11" x14ac:dyDescent="0.25">
      <c r="A863" s="656"/>
      <c r="B863" s="250"/>
      <c r="C863" s="250"/>
      <c r="D863" s="250"/>
      <c r="E863" s="250"/>
      <c r="F863" s="250"/>
      <c r="G863" s="604"/>
      <c r="H863" s="604"/>
      <c r="I863" s="604"/>
      <c r="J863" s="250"/>
      <c r="K863" s="81"/>
    </row>
    <row r="864" spans="1:11" x14ac:dyDescent="0.25">
      <c r="A864" s="656"/>
      <c r="B864" s="250"/>
      <c r="C864" s="250"/>
      <c r="D864" s="250"/>
      <c r="E864" s="250"/>
      <c r="F864" s="250"/>
      <c r="G864" s="604"/>
      <c r="H864" s="604"/>
      <c r="I864" s="604"/>
      <c r="J864" s="250"/>
      <c r="K864" s="81"/>
    </row>
    <row r="865" spans="1:11" x14ac:dyDescent="0.25">
      <c r="A865" s="656"/>
      <c r="B865" s="250"/>
      <c r="C865" s="250"/>
      <c r="D865" s="250"/>
      <c r="E865" s="250"/>
      <c r="F865" s="250"/>
      <c r="G865" s="604"/>
      <c r="H865" s="604"/>
      <c r="I865" s="604"/>
      <c r="J865" s="250"/>
      <c r="K865" s="81"/>
    </row>
    <row r="866" spans="1:11" x14ac:dyDescent="0.25">
      <c r="A866" s="656"/>
      <c r="B866" s="250"/>
      <c r="C866" s="250"/>
      <c r="D866" s="250"/>
      <c r="E866" s="250"/>
      <c r="F866" s="250"/>
      <c r="G866" s="604"/>
      <c r="H866" s="604"/>
      <c r="I866" s="604"/>
      <c r="J866" s="250"/>
      <c r="K866" s="81"/>
    </row>
    <row r="867" spans="1:11" x14ac:dyDescent="0.25">
      <c r="A867" s="656"/>
      <c r="B867" s="250"/>
      <c r="C867" s="250"/>
      <c r="D867" s="250"/>
      <c r="E867" s="250"/>
      <c r="F867" s="250"/>
      <c r="G867" s="604"/>
      <c r="H867" s="604"/>
      <c r="I867" s="604"/>
      <c r="J867" s="250"/>
      <c r="K867" s="81"/>
    </row>
    <row r="868" spans="1:11" x14ac:dyDescent="0.25">
      <c r="A868" s="656"/>
      <c r="B868" s="250"/>
      <c r="C868" s="250"/>
      <c r="D868" s="250"/>
      <c r="E868" s="250"/>
      <c r="F868" s="250"/>
      <c r="G868" s="604"/>
      <c r="H868" s="604"/>
      <c r="I868" s="604"/>
      <c r="J868" s="250"/>
      <c r="K868" s="81"/>
    </row>
    <row r="869" spans="1:11" x14ac:dyDescent="0.25">
      <c r="A869" s="656"/>
      <c r="B869" s="250"/>
      <c r="C869" s="250"/>
      <c r="D869" s="250"/>
      <c r="E869" s="250"/>
      <c r="F869" s="250"/>
      <c r="G869" s="604"/>
      <c r="H869" s="604"/>
      <c r="I869" s="604"/>
      <c r="J869" s="250"/>
      <c r="K869" s="81"/>
    </row>
    <row r="870" spans="1:11" x14ac:dyDescent="0.25">
      <c r="A870" s="656"/>
      <c r="B870" s="250"/>
      <c r="C870" s="250"/>
      <c r="D870" s="250"/>
      <c r="E870" s="250"/>
      <c r="F870" s="250"/>
      <c r="G870" s="604"/>
      <c r="H870" s="604"/>
      <c r="I870" s="604"/>
      <c r="J870" s="250"/>
      <c r="K870" s="81"/>
    </row>
    <row r="871" spans="1:11" x14ac:dyDescent="0.25">
      <c r="A871" s="656"/>
      <c r="B871" s="250"/>
      <c r="C871" s="250"/>
      <c r="D871" s="250"/>
      <c r="E871" s="250"/>
      <c r="F871" s="250"/>
      <c r="G871" s="604"/>
      <c r="H871" s="604"/>
      <c r="I871" s="604"/>
      <c r="J871" s="250"/>
      <c r="K871" s="81"/>
    </row>
    <row r="872" spans="1:11" x14ac:dyDescent="0.25">
      <c r="A872" s="656"/>
      <c r="B872" s="250"/>
      <c r="C872" s="250"/>
      <c r="D872" s="250"/>
      <c r="E872" s="250"/>
      <c r="F872" s="250"/>
      <c r="G872" s="604"/>
      <c r="H872" s="604"/>
      <c r="I872" s="604"/>
      <c r="J872" s="250"/>
      <c r="K872" s="81"/>
    </row>
    <row r="873" spans="1:11" x14ac:dyDescent="0.25">
      <c r="A873" s="656"/>
      <c r="B873" s="250"/>
      <c r="C873" s="250"/>
      <c r="D873" s="250"/>
      <c r="E873" s="250"/>
      <c r="F873" s="250"/>
      <c r="G873" s="604"/>
      <c r="H873" s="604"/>
      <c r="I873" s="604"/>
      <c r="J873" s="250"/>
      <c r="K873" s="81"/>
    </row>
    <row r="874" spans="1:11" x14ac:dyDescent="0.25">
      <c r="A874" s="656"/>
      <c r="B874" s="250"/>
      <c r="C874" s="250"/>
      <c r="D874" s="250"/>
      <c r="E874" s="250"/>
      <c r="F874" s="250"/>
      <c r="G874" s="604"/>
      <c r="H874" s="604"/>
      <c r="I874" s="604"/>
      <c r="J874" s="250"/>
      <c r="K874" s="81"/>
    </row>
    <row r="875" spans="1:11" x14ac:dyDescent="0.25">
      <c r="A875" s="656"/>
      <c r="B875" s="250"/>
      <c r="C875" s="250"/>
      <c r="D875" s="250"/>
      <c r="E875" s="250"/>
      <c r="F875" s="250"/>
      <c r="G875" s="604"/>
      <c r="H875" s="604"/>
      <c r="I875" s="604"/>
      <c r="J875" s="250"/>
      <c r="K875" s="81"/>
    </row>
    <row r="876" spans="1:11" x14ac:dyDescent="0.25">
      <c r="A876" s="656"/>
      <c r="B876" s="250"/>
      <c r="C876" s="250"/>
      <c r="D876" s="250"/>
      <c r="E876" s="250"/>
      <c r="F876" s="250"/>
      <c r="G876" s="604"/>
      <c r="H876" s="604"/>
      <c r="I876" s="604"/>
      <c r="J876" s="250"/>
      <c r="K876" s="81"/>
    </row>
    <row r="877" spans="1:11" x14ac:dyDescent="0.25">
      <c r="A877" s="656"/>
      <c r="B877" s="250"/>
      <c r="C877" s="250"/>
      <c r="D877" s="250"/>
      <c r="E877" s="250"/>
      <c r="F877" s="250"/>
      <c r="G877" s="604"/>
      <c r="H877" s="604"/>
      <c r="I877" s="604"/>
      <c r="J877" s="250"/>
      <c r="K877" s="81"/>
    </row>
    <row r="878" spans="1:11" x14ac:dyDescent="0.25">
      <c r="A878" s="656"/>
      <c r="B878" s="250"/>
      <c r="C878" s="250"/>
      <c r="D878" s="250"/>
      <c r="E878" s="250"/>
      <c r="F878" s="250"/>
      <c r="G878" s="604"/>
      <c r="H878" s="604"/>
      <c r="I878" s="604"/>
      <c r="J878" s="250"/>
      <c r="K878" s="81"/>
    </row>
    <row r="879" spans="1:11" x14ac:dyDescent="0.25">
      <c r="A879" s="656"/>
      <c r="B879" s="250"/>
      <c r="C879" s="250"/>
      <c r="D879" s="250"/>
      <c r="E879" s="250"/>
      <c r="F879" s="250"/>
      <c r="G879" s="604"/>
      <c r="H879" s="604"/>
      <c r="I879" s="604"/>
      <c r="J879" s="250"/>
      <c r="K879" s="81"/>
    </row>
    <row r="880" spans="1:11" x14ac:dyDescent="0.25">
      <c r="A880" s="656"/>
      <c r="B880" s="250"/>
      <c r="C880" s="250"/>
      <c r="D880" s="250"/>
      <c r="E880" s="250"/>
      <c r="F880" s="250"/>
      <c r="G880" s="604"/>
      <c r="H880" s="604"/>
      <c r="I880" s="604"/>
      <c r="J880" s="250"/>
      <c r="K880" s="81"/>
    </row>
    <row r="881" spans="1:11" x14ac:dyDescent="0.25">
      <c r="A881" s="656"/>
      <c r="B881" s="250"/>
      <c r="C881" s="250"/>
      <c r="D881" s="250"/>
      <c r="E881" s="250"/>
      <c r="F881" s="250"/>
      <c r="G881" s="604"/>
      <c r="H881" s="604"/>
      <c r="I881" s="604"/>
      <c r="J881" s="250"/>
      <c r="K881" s="81"/>
    </row>
    <row r="882" spans="1:11" x14ac:dyDescent="0.25">
      <c r="A882" s="656"/>
      <c r="B882" s="250"/>
      <c r="C882" s="250"/>
      <c r="D882" s="250"/>
      <c r="E882" s="250"/>
      <c r="F882" s="250"/>
      <c r="G882" s="604"/>
      <c r="H882" s="604"/>
      <c r="I882" s="604"/>
      <c r="J882" s="250"/>
      <c r="K882" s="81"/>
    </row>
    <row r="883" spans="1:11" x14ac:dyDescent="0.25">
      <c r="A883" s="656"/>
      <c r="B883" s="250"/>
      <c r="C883" s="250"/>
      <c r="D883" s="250"/>
      <c r="E883" s="250"/>
      <c r="F883" s="250"/>
      <c r="G883" s="604"/>
      <c r="H883" s="604"/>
      <c r="I883" s="604"/>
      <c r="J883" s="250"/>
      <c r="K883" s="81"/>
    </row>
    <row r="884" spans="1:11" x14ac:dyDescent="0.25">
      <c r="A884" s="656"/>
      <c r="B884" s="250"/>
      <c r="C884" s="250"/>
      <c r="D884" s="250"/>
      <c r="E884" s="250"/>
      <c r="F884" s="250"/>
      <c r="G884" s="604"/>
      <c r="H884" s="604"/>
      <c r="I884" s="604"/>
      <c r="J884" s="250"/>
      <c r="K884" s="81"/>
    </row>
    <row r="885" spans="1:11" x14ac:dyDescent="0.25">
      <c r="A885" s="656"/>
      <c r="B885" s="250"/>
      <c r="C885" s="250"/>
      <c r="D885" s="250"/>
      <c r="E885" s="250"/>
      <c r="F885" s="250"/>
      <c r="G885" s="604"/>
      <c r="H885" s="604"/>
      <c r="I885" s="604"/>
      <c r="J885" s="250"/>
      <c r="K885" s="81"/>
    </row>
    <row r="886" spans="1:11" x14ac:dyDescent="0.25">
      <c r="A886" s="656"/>
      <c r="B886" s="250"/>
      <c r="C886" s="250"/>
      <c r="D886" s="250"/>
      <c r="E886" s="250"/>
      <c r="F886" s="250"/>
      <c r="G886" s="604"/>
      <c r="H886" s="604"/>
      <c r="I886" s="604"/>
      <c r="J886" s="250"/>
      <c r="K886" s="81"/>
    </row>
    <row r="887" spans="1:11" x14ac:dyDescent="0.25">
      <c r="A887" s="656"/>
      <c r="B887" s="250"/>
      <c r="C887" s="250"/>
      <c r="D887" s="250"/>
      <c r="E887" s="250"/>
      <c r="F887" s="250"/>
      <c r="G887" s="604"/>
      <c r="H887" s="604"/>
      <c r="I887" s="604"/>
      <c r="J887" s="250"/>
      <c r="K887" s="81"/>
    </row>
    <row r="888" spans="1:11" x14ac:dyDescent="0.25">
      <c r="A888" s="656"/>
      <c r="B888" s="250"/>
      <c r="C888" s="250"/>
      <c r="D888" s="250"/>
      <c r="E888" s="250"/>
      <c r="F888" s="250"/>
      <c r="G888" s="604"/>
      <c r="H888" s="604"/>
      <c r="I888" s="604"/>
      <c r="J888" s="250"/>
      <c r="K888" s="81"/>
    </row>
    <row r="889" spans="1:11" x14ac:dyDescent="0.25">
      <c r="A889" s="656"/>
      <c r="B889" s="250"/>
      <c r="C889" s="250"/>
      <c r="D889" s="250"/>
      <c r="E889" s="250"/>
      <c r="F889" s="250"/>
      <c r="G889" s="604"/>
      <c r="H889" s="604"/>
      <c r="I889" s="604"/>
      <c r="J889" s="250"/>
      <c r="K889" s="81"/>
    </row>
    <row r="890" spans="1:11" x14ac:dyDescent="0.25">
      <c r="A890" s="656"/>
      <c r="B890" s="250"/>
      <c r="C890" s="250"/>
      <c r="D890" s="250"/>
      <c r="E890" s="250"/>
      <c r="F890" s="250"/>
      <c r="G890" s="604"/>
      <c r="H890" s="604"/>
      <c r="I890" s="604"/>
      <c r="J890" s="250"/>
      <c r="K890" s="81"/>
    </row>
    <row r="891" spans="1:11" x14ac:dyDescent="0.25">
      <c r="A891" s="656"/>
      <c r="B891" s="250"/>
      <c r="C891" s="250"/>
      <c r="D891" s="250"/>
      <c r="E891" s="250"/>
      <c r="F891" s="250"/>
      <c r="G891" s="604"/>
      <c r="H891" s="604"/>
      <c r="I891" s="604"/>
      <c r="J891" s="250"/>
      <c r="K891" s="81"/>
    </row>
    <row r="892" spans="1:11" x14ac:dyDescent="0.25">
      <c r="A892" s="656"/>
      <c r="B892" s="250"/>
      <c r="C892" s="250"/>
      <c r="D892" s="250"/>
      <c r="E892" s="250"/>
      <c r="F892" s="250"/>
      <c r="G892" s="604"/>
      <c r="H892" s="604"/>
      <c r="I892" s="604"/>
      <c r="J892" s="250"/>
      <c r="K892" s="81"/>
    </row>
    <row r="893" spans="1:11" x14ac:dyDescent="0.25">
      <c r="A893" s="656"/>
      <c r="B893" s="250"/>
      <c r="C893" s="250"/>
      <c r="D893" s="250"/>
      <c r="E893" s="250"/>
      <c r="F893" s="250"/>
      <c r="G893" s="604"/>
      <c r="H893" s="604"/>
      <c r="I893" s="604"/>
      <c r="J893" s="250"/>
      <c r="K893" s="81"/>
    </row>
    <row r="894" spans="1:11" x14ac:dyDescent="0.25">
      <c r="A894" s="656"/>
      <c r="B894" s="250"/>
      <c r="C894" s="250"/>
      <c r="D894" s="250"/>
      <c r="E894" s="250"/>
      <c r="F894" s="250"/>
      <c r="G894" s="604"/>
      <c r="H894" s="604"/>
      <c r="I894" s="604"/>
      <c r="J894" s="250"/>
      <c r="K894" s="81"/>
    </row>
    <row r="895" spans="1:11" x14ac:dyDescent="0.25">
      <c r="A895" s="656"/>
      <c r="B895" s="250"/>
      <c r="C895" s="250"/>
      <c r="D895" s="250"/>
      <c r="E895" s="250"/>
      <c r="F895" s="250"/>
      <c r="G895" s="604"/>
      <c r="H895" s="604"/>
      <c r="I895" s="604"/>
      <c r="J895" s="250"/>
      <c r="K895" s="81"/>
    </row>
    <row r="896" spans="1:11" x14ac:dyDescent="0.25">
      <c r="A896" s="656"/>
      <c r="B896" s="250"/>
      <c r="C896" s="250"/>
      <c r="D896" s="250"/>
      <c r="E896" s="250"/>
      <c r="F896" s="250"/>
      <c r="G896" s="604"/>
      <c r="H896" s="604"/>
      <c r="I896" s="604"/>
      <c r="J896" s="250"/>
      <c r="K896" s="81"/>
    </row>
    <row r="897" spans="1:11" x14ac:dyDescent="0.25">
      <c r="A897" s="656"/>
      <c r="B897" s="250"/>
      <c r="C897" s="250"/>
      <c r="D897" s="250"/>
      <c r="E897" s="250"/>
      <c r="F897" s="250"/>
      <c r="G897" s="604"/>
      <c r="H897" s="604"/>
      <c r="I897" s="604"/>
      <c r="J897" s="250"/>
      <c r="K897" s="81"/>
    </row>
    <row r="898" spans="1:11" x14ac:dyDescent="0.25">
      <c r="A898" s="656"/>
      <c r="B898" s="250"/>
      <c r="C898" s="250"/>
      <c r="D898" s="250"/>
      <c r="E898" s="250"/>
      <c r="F898" s="250"/>
      <c r="G898" s="604"/>
      <c r="H898" s="604"/>
      <c r="I898" s="604"/>
      <c r="J898" s="250"/>
      <c r="K898" s="81"/>
    </row>
    <row r="899" spans="1:11" x14ac:dyDescent="0.25">
      <c r="A899" s="656"/>
      <c r="B899" s="250"/>
      <c r="C899" s="250"/>
      <c r="D899" s="250"/>
      <c r="E899" s="250"/>
      <c r="F899" s="250"/>
      <c r="G899" s="604"/>
      <c r="H899" s="604"/>
      <c r="I899" s="604"/>
      <c r="J899" s="250"/>
      <c r="K899" s="81"/>
    </row>
    <row r="900" spans="1:11" x14ac:dyDescent="0.25">
      <c r="A900" s="656"/>
      <c r="B900" s="250"/>
      <c r="C900" s="250"/>
      <c r="D900" s="250"/>
      <c r="E900" s="250"/>
      <c r="F900" s="250"/>
      <c r="G900" s="604"/>
      <c r="H900" s="604"/>
      <c r="I900" s="604"/>
      <c r="J900" s="250"/>
      <c r="K900" s="81"/>
    </row>
    <row r="901" spans="1:11" x14ac:dyDescent="0.25">
      <c r="A901" s="656"/>
      <c r="B901" s="250"/>
      <c r="C901" s="250"/>
      <c r="D901" s="250"/>
      <c r="E901" s="250"/>
      <c r="F901" s="250"/>
      <c r="G901" s="604"/>
      <c r="H901" s="604"/>
      <c r="I901" s="604"/>
      <c r="J901" s="250"/>
      <c r="K901" s="81"/>
    </row>
    <row r="902" spans="1:11" x14ac:dyDescent="0.25">
      <c r="A902" s="656"/>
      <c r="B902" s="250"/>
      <c r="C902" s="250"/>
      <c r="D902" s="250"/>
      <c r="E902" s="250"/>
      <c r="F902" s="250"/>
      <c r="G902" s="604"/>
      <c r="H902" s="604"/>
      <c r="I902" s="604"/>
      <c r="J902" s="250"/>
      <c r="K902" s="81"/>
    </row>
    <row r="903" spans="1:11" x14ac:dyDescent="0.25">
      <c r="A903" s="656"/>
      <c r="B903" s="250"/>
      <c r="C903" s="250"/>
      <c r="D903" s="250"/>
      <c r="E903" s="250"/>
      <c r="F903" s="250"/>
      <c r="G903" s="604"/>
      <c r="H903" s="604"/>
      <c r="I903" s="604"/>
      <c r="J903" s="250"/>
      <c r="K903" s="81"/>
    </row>
    <row r="904" spans="1:11" x14ac:dyDescent="0.25">
      <c r="A904" s="656"/>
      <c r="B904" s="250"/>
      <c r="C904" s="250"/>
      <c r="D904" s="250"/>
      <c r="E904" s="250"/>
      <c r="F904" s="250"/>
      <c r="G904" s="604"/>
      <c r="H904" s="604"/>
      <c r="I904" s="604"/>
      <c r="J904" s="250"/>
      <c r="K904" s="81"/>
    </row>
    <row r="905" spans="1:11" x14ac:dyDescent="0.25">
      <c r="A905" s="656"/>
      <c r="B905" s="250"/>
      <c r="C905" s="250"/>
      <c r="D905" s="250"/>
      <c r="E905" s="250"/>
      <c r="F905" s="250"/>
      <c r="G905" s="604"/>
      <c r="H905" s="604"/>
      <c r="I905" s="604"/>
      <c r="J905" s="250"/>
      <c r="K905" s="81"/>
    </row>
    <row r="906" spans="1:11" x14ac:dyDescent="0.25">
      <c r="A906" s="656"/>
      <c r="B906" s="250"/>
      <c r="C906" s="250"/>
      <c r="D906" s="250"/>
      <c r="E906" s="250"/>
      <c r="F906" s="250"/>
      <c r="G906" s="604"/>
      <c r="H906" s="604"/>
      <c r="I906" s="604"/>
      <c r="J906" s="250"/>
      <c r="K906" s="81"/>
    </row>
    <row r="907" spans="1:11" x14ac:dyDescent="0.25">
      <c r="A907" s="656"/>
      <c r="B907" s="250"/>
      <c r="C907" s="250"/>
      <c r="D907" s="250"/>
      <c r="E907" s="250"/>
      <c r="F907" s="250"/>
      <c r="G907" s="604"/>
      <c r="H907" s="604"/>
      <c r="I907" s="604"/>
      <c r="J907" s="250"/>
      <c r="K907" s="81"/>
    </row>
    <row r="908" spans="1:11" x14ac:dyDescent="0.25">
      <c r="A908" s="656"/>
      <c r="B908" s="250"/>
      <c r="C908" s="250"/>
      <c r="D908" s="250"/>
      <c r="E908" s="250"/>
      <c r="F908" s="250"/>
      <c r="G908" s="604"/>
      <c r="H908" s="604"/>
      <c r="I908" s="604"/>
      <c r="J908" s="250"/>
      <c r="K908" s="81"/>
    </row>
    <row r="909" spans="1:11" x14ac:dyDescent="0.25">
      <c r="A909" s="656"/>
      <c r="B909" s="250"/>
      <c r="C909" s="250"/>
      <c r="D909" s="250"/>
      <c r="E909" s="250"/>
      <c r="F909" s="250"/>
      <c r="G909" s="604"/>
      <c r="H909" s="604"/>
      <c r="I909" s="604"/>
      <c r="J909" s="250"/>
      <c r="K909" s="81"/>
    </row>
    <row r="910" spans="1:11" x14ac:dyDescent="0.25">
      <c r="A910" s="656"/>
      <c r="B910" s="250"/>
      <c r="C910" s="250"/>
      <c r="D910" s="250"/>
      <c r="E910" s="250"/>
      <c r="F910" s="250"/>
      <c r="G910" s="604"/>
      <c r="H910" s="604"/>
      <c r="I910" s="604"/>
      <c r="J910" s="250"/>
      <c r="K910" s="81"/>
    </row>
    <row r="911" spans="1:11" x14ac:dyDescent="0.25">
      <c r="A911" s="656"/>
      <c r="B911" s="250"/>
      <c r="C911" s="250"/>
      <c r="D911" s="250"/>
      <c r="E911" s="250"/>
      <c r="F911" s="250"/>
      <c r="G911" s="604"/>
      <c r="H911" s="604"/>
      <c r="I911" s="604"/>
      <c r="J911" s="250"/>
      <c r="K911" s="81"/>
    </row>
    <row r="912" spans="1:11" x14ac:dyDescent="0.25">
      <c r="A912" s="656"/>
      <c r="B912" s="250"/>
      <c r="C912" s="250"/>
      <c r="D912" s="250"/>
      <c r="E912" s="250"/>
      <c r="F912" s="250"/>
      <c r="G912" s="604"/>
      <c r="H912" s="604"/>
      <c r="I912" s="604"/>
      <c r="J912" s="250"/>
      <c r="K912" s="81"/>
    </row>
    <row r="913" spans="1:11" x14ac:dyDescent="0.25">
      <c r="A913" s="656"/>
      <c r="B913" s="250"/>
      <c r="C913" s="250"/>
      <c r="D913" s="250"/>
      <c r="E913" s="250"/>
      <c r="F913" s="250"/>
      <c r="G913" s="604"/>
      <c r="H913" s="604"/>
      <c r="I913" s="604"/>
      <c r="J913" s="250"/>
      <c r="K913" s="81"/>
    </row>
    <row r="914" spans="1:11" x14ac:dyDescent="0.25">
      <c r="A914" s="656"/>
      <c r="B914" s="250"/>
      <c r="C914" s="250"/>
      <c r="D914" s="250"/>
      <c r="E914" s="250"/>
      <c r="F914" s="250"/>
      <c r="G914" s="604"/>
      <c r="H914" s="604"/>
      <c r="I914" s="604"/>
      <c r="J914" s="250"/>
      <c r="K914" s="81"/>
    </row>
    <row r="915" spans="1:11" x14ac:dyDescent="0.25">
      <c r="A915" s="656"/>
      <c r="B915" s="250"/>
      <c r="C915" s="250"/>
      <c r="D915" s="250"/>
      <c r="E915" s="250"/>
      <c r="F915" s="250"/>
      <c r="G915" s="604"/>
      <c r="H915" s="604"/>
      <c r="I915" s="604"/>
      <c r="J915" s="250"/>
      <c r="K915" s="81"/>
    </row>
    <row r="916" spans="1:11" x14ac:dyDescent="0.25">
      <c r="A916" s="656"/>
      <c r="B916" s="250"/>
      <c r="C916" s="250"/>
      <c r="D916" s="250"/>
      <c r="E916" s="250"/>
      <c r="F916" s="250"/>
      <c r="G916" s="604"/>
      <c r="H916" s="604"/>
      <c r="I916" s="604"/>
      <c r="J916" s="250"/>
      <c r="K916" s="81"/>
    </row>
    <row r="917" spans="1:11" x14ac:dyDescent="0.25">
      <c r="A917" s="656"/>
      <c r="B917" s="250"/>
      <c r="C917" s="250"/>
      <c r="D917" s="250"/>
      <c r="E917" s="250"/>
      <c r="F917" s="250"/>
      <c r="G917" s="604"/>
      <c r="H917" s="604"/>
      <c r="I917" s="604"/>
      <c r="J917" s="250"/>
      <c r="K917" s="81"/>
    </row>
    <row r="918" spans="1:11" x14ac:dyDescent="0.25">
      <c r="A918" s="656"/>
      <c r="B918" s="250"/>
      <c r="C918" s="250"/>
      <c r="D918" s="250"/>
      <c r="E918" s="250"/>
      <c r="F918" s="250"/>
      <c r="G918" s="604"/>
      <c r="H918" s="604"/>
      <c r="I918" s="604"/>
      <c r="J918" s="250"/>
      <c r="K918" s="81"/>
    </row>
    <row r="919" spans="1:11" x14ac:dyDescent="0.25">
      <c r="A919" s="656"/>
      <c r="B919" s="250"/>
      <c r="C919" s="250"/>
      <c r="D919" s="250"/>
      <c r="E919" s="250"/>
      <c r="F919" s="250"/>
      <c r="G919" s="604"/>
      <c r="H919" s="604"/>
      <c r="I919" s="604"/>
      <c r="J919" s="250"/>
      <c r="K919" s="81"/>
    </row>
    <row r="920" spans="1:11" x14ac:dyDescent="0.25">
      <c r="A920" s="656"/>
      <c r="B920" s="250"/>
      <c r="C920" s="250"/>
      <c r="D920" s="250"/>
      <c r="E920" s="250"/>
      <c r="F920" s="250"/>
      <c r="G920" s="604"/>
      <c r="H920" s="604"/>
      <c r="I920" s="604"/>
      <c r="J920" s="250"/>
      <c r="K920" s="81"/>
    </row>
    <row r="921" spans="1:11" x14ac:dyDescent="0.25">
      <c r="A921" s="656"/>
      <c r="B921" s="250"/>
      <c r="C921" s="250"/>
      <c r="D921" s="250"/>
      <c r="E921" s="250"/>
      <c r="F921" s="250"/>
      <c r="G921" s="604"/>
      <c r="H921" s="604"/>
      <c r="I921" s="604"/>
      <c r="J921" s="250"/>
      <c r="K921" s="81"/>
    </row>
    <row r="922" spans="1:11" x14ac:dyDescent="0.25">
      <c r="A922" s="656"/>
      <c r="B922" s="250"/>
      <c r="C922" s="250"/>
      <c r="D922" s="250"/>
      <c r="E922" s="250"/>
      <c r="F922" s="250"/>
      <c r="G922" s="604"/>
      <c r="H922" s="604"/>
      <c r="I922" s="604"/>
      <c r="J922" s="250"/>
      <c r="K922" s="81"/>
    </row>
    <row r="923" spans="1:11" x14ac:dyDescent="0.25">
      <c r="A923" s="656"/>
      <c r="B923" s="250"/>
      <c r="C923" s="250"/>
      <c r="D923" s="250"/>
      <c r="E923" s="250"/>
      <c r="F923" s="250"/>
      <c r="G923" s="604"/>
      <c r="H923" s="604"/>
      <c r="I923" s="604"/>
      <c r="J923" s="250"/>
      <c r="K923" s="81"/>
    </row>
    <row r="924" spans="1:11" x14ac:dyDescent="0.25">
      <c r="A924" s="656"/>
      <c r="B924" s="250"/>
      <c r="C924" s="250"/>
      <c r="D924" s="250"/>
      <c r="E924" s="250"/>
      <c r="F924" s="250"/>
      <c r="G924" s="604"/>
      <c r="H924" s="604"/>
      <c r="I924" s="604"/>
      <c r="J924" s="250"/>
      <c r="K924" s="81"/>
    </row>
    <row r="925" spans="1:11" x14ac:dyDescent="0.25">
      <c r="A925" s="656"/>
      <c r="B925" s="250"/>
      <c r="C925" s="250"/>
      <c r="D925" s="250"/>
      <c r="E925" s="250"/>
      <c r="F925" s="250"/>
      <c r="G925" s="604"/>
      <c r="H925" s="604"/>
      <c r="I925" s="604"/>
      <c r="J925" s="250"/>
      <c r="K925" s="81"/>
    </row>
    <row r="926" spans="1:11" x14ac:dyDescent="0.25">
      <c r="A926" s="656"/>
      <c r="B926" s="250"/>
      <c r="C926" s="250"/>
      <c r="D926" s="250"/>
      <c r="E926" s="250"/>
      <c r="F926" s="250"/>
      <c r="G926" s="604"/>
      <c r="H926" s="604"/>
      <c r="I926" s="604"/>
      <c r="J926" s="250"/>
      <c r="K926" s="81"/>
    </row>
    <row r="927" spans="1:11" x14ac:dyDescent="0.25">
      <c r="A927" s="656"/>
      <c r="B927" s="250"/>
      <c r="C927" s="250"/>
      <c r="D927" s="250"/>
      <c r="E927" s="250"/>
      <c r="F927" s="250"/>
      <c r="G927" s="604"/>
      <c r="H927" s="604"/>
      <c r="I927" s="604"/>
      <c r="J927" s="250"/>
      <c r="K927" s="81"/>
    </row>
    <row r="928" spans="1:11" x14ac:dyDescent="0.25">
      <c r="A928" s="656"/>
      <c r="B928" s="250"/>
      <c r="C928" s="250"/>
      <c r="D928" s="250"/>
      <c r="E928" s="250"/>
      <c r="F928" s="250"/>
      <c r="G928" s="604"/>
      <c r="H928" s="604"/>
      <c r="I928" s="604"/>
      <c r="J928" s="250"/>
      <c r="K928" s="81"/>
    </row>
    <row r="929" spans="1:11" x14ac:dyDescent="0.25">
      <c r="A929" s="656"/>
      <c r="B929" s="250"/>
      <c r="C929" s="250"/>
      <c r="D929" s="250"/>
      <c r="E929" s="250"/>
      <c r="F929" s="250"/>
      <c r="G929" s="604"/>
      <c r="H929" s="604"/>
      <c r="I929" s="604"/>
      <c r="J929" s="250"/>
      <c r="K929" s="81"/>
    </row>
    <row r="930" spans="1:11" x14ac:dyDescent="0.25">
      <c r="A930" s="656"/>
      <c r="B930" s="250"/>
      <c r="C930" s="250"/>
      <c r="D930" s="250"/>
      <c r="E930" s="250"/>
      <c r="F930" s="250"/>
      <c r="G930" s="604"/>
      <c r="H930" s="604"/>
      <c r="I930" s="604"/>
      <c r="J930" s="250"/>
      <c r="K930" s="81"/>
    </row>
    <row r="931" spans="1:11" x14ac:dyDescent="0.25">
      <c r="A931" s="656"/>
      <c r="B931" s="250"/>
      <c r="C931" s="250"/>
      <c r="D931" s="250"/>
      <c r="E931" s="250"/>
      <c r="F931" s="250"/>
      <c r="G931" s="604"/>
      <c r="H931" s="604"/>
      <c r="I931" s="604"/>
      <c r="J931" s="250"/>
      <c r="K931" s="81"/>
    </row>
    <row r="932" spans="1:11" x14ac:dyDescent="0.25">
      <c r="A932" s="656"/>
      <c r="B932" s="250"/>
      <c r="C932" s="250"/>
      <c r="D932" s="250"/>
      <c r="E932" s="250"/>
      <c r="F932" s="250"/>
      <c r="G932" s="604"/>
      <c r="H932" s="604"/>
      <c r="I932" s="604"/>
      <c r="J932" s="250"/>
      <c r="K932" s="81"/>
    </row>
    <row r="933" spans="1:11" x14ac:dyDescent="0.25">
      <c r="A933" s="656"/>
      <c r="B933" s="250"/>
      <c r="C933" s="250"/>
      <c r="D933" s="250"/>
      <c r="E933" s="250"/>
      <c r="F933" s="250"/>
      <c r="G933" s="604"/>
      <c r="H933" s="604"/>
      <c r="I933" s="604"/>
      <c r="J933" s="250"/>
      <c r="K933" s="81"/>
    </row>
    <row r="934" spans="1:11" x14ac:dyDescent="0.25">
      <c r="A934" s="656"/>
      <c r="B934" s="250"/>
      <c r="C934" s="250"/>
      <c r="D934" s="250"/>
      <c r="E934" s="250"/>
      <c r="F934" s="250"/>
      <c r="G934" s="604"/>
      <c r="H934" s="604"/>
      <c r="I934" s="604"/>
      <c r="J934" s="250"/>
      <c r="K934" s="81"/>
    </row>
    <row r="935" spans="1:11" x14ac:dyDescent="0.25">
      <c r="A935" s="656"/>
      <c r="B935" s="250"/>
      <c r="C935" s="250"/>
      <c r="D935" s="250"/>
      <c r="E935" s="250"/>
      <c r="F935" s="250"/>
      <c r="G935" s="604"/>
      <c r="H935" s="604"/>
      <c r="I935" s="604"/>
      <c r="J935" s="250"/>
      <c r="K935" s="81"/>
    </row>
    <row r="936" spans="1:11" x14ac:dyDescent="0.25">
      <c r="A936" s="656"/>
      <c r="B936" s="250"/>
      <c r="C936" s="250"/>
      <c r="D936" s="250"/>
      <c r="E936" s="250"/>
      <c r="F936" s="250"/>
      <c r="G936" s="604"/>
      <c r="H936" s="604"/>
      <c r="I936" s="604"/>
      <c r="J936" s="250"/>
      <c r="K936" s="81"/>
    </row>
    <row r="937" spans="1:11" x14ac:dyDescent="0.25">
      <c r="A937" s="656"/>
      <c r="B937" s="250"/>
      <c r="C937" s="250"/>
      <c r="D937" s="250"/>
      <c r="E937" s="250"/>
      <c r="F937" s="250"/>
      <c r="G937" s="604"/>
      <c r="H937" s="604"/>
      <c r="I937" s="604"/>
      <c r="J937" s="250"/>
      <c r="K937" s="81"/>
    </row>
    <row r="938" spans="1:11" x14ac:dyDescent="0.25">
      <c r="A938" s="656"/>
      <c r="B938" s="250"/>
      <c r="C938" s="250"/>
      <c r="D938" s="250"/>
      <c r="E938" s="250"/>
      <c r="F938" s="250"/>
      <c r="G938" s="604"/>
      <c r="H938" s="604"/>
      <c r="I938" s="604"/>
      <c r="J938" s="250"/>
      <c r="K938" s="81"/>
    </row>
    <row r="939" spans="1:11" x14ac:dyDescent="0.25">
      <c r="A939" s="656"/>
      <c r="B939" s="250"/>
      <c r="C939" s="250"/>
      <c r="D939" s="250"/>
      <c r="E939" s="250"/>
      <c r="F939" s="250"/>
      <c r="G939" s="604"/>
      <c r="H939" s="604"/>
      <c r="I939" s="604"/>
      <c r="J939" s="250"/>
      <c r="K939" s="81"/>
    </row>
    <row r="940" spans="1:11" x14ac:dyDescent="0.25">
      <c r="A940" s="656"/>
      <c r="B940" s="250"/>
      <c r="C940" s="250"/>
      <c r="D940" s="250"/>
      <c r="E940" s="250"/>
      <c r="F940" s="250"/>
      <c r="G940" s="604"/>
      <c r="H940" s="604"/>
      <c r="I940" s="604"/>
      <c r="J940" s="250"/>
      <c r="K940" s="81"/>
    </row>
    <row r="941" spans="1:11" x14ac:dyDescent="0.25">
      <c r="A941" s="656"/>
      <c r="B941" s="250"/>
      <c r="C941" s="250"/>
      <c r="D941" s="250"/>
      <c r="E941" s="250"/>
      <c r="F941" s="250"/>
      <c r="G941" s="604"/>
      <c r="H941" s="604"/>
      <c r="I941" s="604"/>
      <c r="J941" s="250"/>
      <c r="K941" s="81"/>
    </row>
    <row r="942" spans="1:11" x14ac:dyDescent="0.25">
      <c r="A942" s="656"/>
      <c r="B942" s="250"/>
      <c r="C942" s="250"/>
      <c r="D942" s="250"/>
      <c r="E942" s="250"/>
      <c r="F942" s="250"/>
      <c r="G942" s="604"/>
      <c r="H942" s="604"/>
      <c r="I942" s="604"/>
      <c r="J942" s="250"/>
      <c r="K942" s="81"/>
    </row>
    <row r="943" spans="1:11" x14ac:dyDescent="0.25">
      <c r="A943" s="656"/>
      <c r="B943" s="250"/>
      <c r="C943" s="250"/>
      <c r="D943" s="250"/>
      <c r="E943" s="250"/>
      <c r="F943" s="250"/>
      <c r="G943" s="604"/>
      <c r="H943" s="604"/>
      <c r="I943" s="604"/>
      <c r="J943" s="250"/>
      <c r="K943" s="81"/>
    </row>
    <row r="944" spans="1:11" x14ac:dyDescent="0.25">
      <c r="A944" s="656"/>
      <c r="B944" s="250"/>
      <c r="C944" s="250"/>
      <c r="D944" s="250"/>
      <c r="E944" s="250"/>
      <c r="F944" s="250"/>
      <c r="G944" s="604"/>
      <c r="H944" s="604"/>
      <c r="I944" s="604"/>
      <c r="J944" s="250"/>
      <c r="K944" s="81"/>
    </row>
    <row r="945" spans="1:11" x14ac:dyDescent="0.25">
      <c r="A945" s="656"/>
      <c r="B945" s="250"/>
      <c r="C945" s="250"/>
      <c r="D945" s="250"/>
      <c r="E945" s="250"/>
      <c r="F945" s="250"/>
      <c r="G945" s="604"/>
      <c r="H945" s="604"/>
      <c r="I945" s="604"/>
      <c r="J945" s="250"/>
      <c r="K945" s="81"/>
    </row>
    <row r="946" spans="1:11" x14ac:dyDescent="0.25">
      <c r="A946" s="656"/>
      <c r="B946" s="250"/>
      <c r="C946" s="250"/>
      <c r="D946" s="250"/>
      <c r="E946" s="250"/>
      <c r="F946" s="250"/>
      <c r="G946" s="604"/>
      <c r="H946" s="604"/>
      <c r="I946" s="604"/>
      <c r="J946" s="250"/>
      <c r="K946" s="81"/>
    </row>
    <row r="947" spans="1:11" x14ac:dyDescent="0.25">
      <c r="A947" s="656"/>
      <c r="B947" s="250"/>
      <c r="C947" s="250"/>
      <c r="D947" s="250"/>
      <c r="E947" s="250"/>
      <c r="F947" s="250"/>
      <c r="G947" s="604"/>
      <c r="H947" s="604"/>
      <c r="I947" s="604"/>
      <c r="J947" s="250"/>
      <c r="K947" s="81"/>
    </row>
    <row r="948" spans="1:11" x14ac:dyDescent="0.25">
      <c r="A948" s="656"/>
      <c r="B948" s="250"/>
      <c r="C948" s="250"/>
      <c r="D948" s="250"/>
      <c r="E948" s="250"/>
      <c r="F948" s="250"/>
      <c r="G948" s="604"/>
      <c r="H948" s="604"/>
      <c r="I948" s="604"/>
      <c r="J948" s="250"/>
      <c r="K948" s="81"/>
    </row>
    <row r="949" spans="1:11" x14ac:dyDescent="0.25">
      <c r="A949" s="656"/>
      <c r="B949" s="250"/>
      <c r="C949" s="250"/>
      <c r="D949" s="250"/>
      <c r="E949" s="250"/>
      <c r="F949" s="250"/>
      <c r="G949" s="604"/>
      <c r="H949" s="604"/>
      <c r="I949" s="604"/>
      <c r="J949" s="250"/>
      <c r="K949" s="81"/>
    </row>
    <row r="950" spans="1:11" x14ac:dyDescent="0.25">
      <c r="A950" s="656"/>
      <c r="B950" s="250"/>
      <c r="C950" s="250"/>
      <c r="D950" s="250"/>
      <c r="E950" s="250"/>
      <c r="F950" s="250"/>
      <c r="G950" s="604"/>
      <c r="H950" s="604"/>
      <c r="I950" s="604"/>
      <c r="J950" s="250"/>
      <c r="K950" s="81"/>
    </row>
    <row r="951" spans="1:11" x14ac:dyDescent="0.25">
      <c r="A951" s="656"/>
      <c r="B951" s="250"/>
      <c r="C951" s="250"/>
      <c r="D951" s="250"/>
      <c r="E951" s="250"/>
      <c r="F951" s="250"/>
      <c r="G951" s="604"/>
      <c r="H951" s="604"/>
      <c r="I951" s="604"/>
      <c r="J951" s="250"/>
      <c r="K951" s="81"/>
    </row>
    <row r="952" spans="1:11" x14ac:dyDescent="0.25">
      <c r="A952" s="656"/>
      <c r="B952" s="250"/>
      <c r="C952" s="250"/>
      <c r="D952" s="250"/>
      <c r="E952" s="250"/>
      <c r="F952" s="250"/>
      <c r="G952" s="604"/>
      <c r="H952" s="604"/>
      <c r="I952" s="604"/>
      <c r="J952" s="250"/>
      <c r="K952" s="81"/>
    </row>
    <row r="953" spans="1:11" x14ac:dyDescent="0.25">
      <c r="A953" s="656"/>
      <c r="B953" s="250"/>
      <c r="C953" s="250"/>
      <c r="D953" s="250"/>
      <c r="E953" s="250"/>
      <c r="F953" s="250"/>
      <c r="G953" s="604"/>
      <c r="H953" s="604"/>
      <c r="I953" s="604"/>
      <c r="J953" s="250"/>
      <c r="K953" s="81"/>
    </row>
    <row r="954" spans="1:11" x14ac:dyDescent="0.25">
      <c r="A954" s="656"/>
      <c r="B954" s="250"/>
      <c r="C954" s="250"/>
      <c r="D954" s="250"/>
      <c r="E954" s="250"/>
      <c r="F954" s="250"/>
      <c r="G954" s="604"/>
      <c r="H954" s="604"/>
      <c r="I954" s="604"/>
      <c r="J954" s="250"/>
      <c r="K954" s="81"/>
    </row>
    <row r="955" spans="1:11" x14ac:dyDescent="0.25">
      <c r="A955" s="656"/>
      <c r="B955" s="250"/>
      <c r="C955" s="250"/>
      <c r="D955" s="250"/>
      <c r="E955" s="250"/>
      <c r="F955" s="250"/>
      <c r="G955" s="604"/>
      <c r="H955" s="604"/>
      <c r="I955" s="604"/>
      <c r="J955" s="250"/>
      <c r="K955" s="81"/>
    </row>
    <row r="956" spans="1:11" x14ac:dyDescent="0.25">
      <c r="A956" s="656"/>
      <c r="B956" s="250"/>
      <c r="C956" s="250"/>
      <c r="D956" s="250"/>
      <c r="E956" s="250"/>
      <c r="F956" s="250"/>
      <c r="G956" s="604"/>
      <c r="H956" s="604"/>
      <c r="I956" s="604"/>
      <c r="J956" s="250"/>
      <c r="K956" s="81"/>
    </row>
    <row r="957" spans="1:11" x14ac:dyDescent="0.25">
      <c r="A957" s="656"/>
      <c r="B957" s="250"/>
      <c r="C957" s="250"/>
      <c r="D957" s="250"/>
      <c r="E957" s="250"/>
      <c r="F957" s="250"/>
      <c r="G957" s="604"/>
      <c r="H957" s="604"/>
      <c r="I957" s="604"/>
      <c r="J957" s="250"/>
      <c r="K957" s="81"/>
    </row>
    <row r="958" spans="1:11" x14ac:dyDescent="0.25">
      <c r="A958" s="656"/>
      <c r="B958" s="250"/>
      <c r="C958" s="250"/>
      <c r="D958" s="250"/>
      <c r="E958" s="250"/>
      <c r="F958" s="250"/>
      <c r="G958" s="604"/>
      <c r="H958" s="604"/>
      <c r="I958" s="604"/>
      <c r="J958" s="250"/>
      <c r="K958" s="81"/>
    </row>
    <row r="959" spans="1:11" x14ac:dyDescent="0.25">
      <c r="A959" s="656"/>
      <c r="B959" s="250"/>
      <c r="C959" s="250"/>
      <c r="D959" s="250"/>
      <c r="E959" s="250"/>
      <c r="F959" s="250"/>
      <c r="G959" s="604"/>
      <c r="H959" s="604"/>
      <c r="I959" s="604"/>
      <c r="J959" s="250"/>
      <c r="K959" s="81"/>
    </row>
    <row r="960" spans="1:11" x14ac:dyDescent="0.25">
      <c r="A960" s="656"/>
      <c r="B960" s="250"/>
      <c r="C960" s="250"/>
      <c r="D960" s="250"/>
      <c r="E960" s="250"/>
      <c r="F960" s="250"/>
      <c r="G960" s="604"/>
      <c r="H960" s="604"/>
      <c r="I960" s="604"/>
      <c r="J960" s="250"/>
      <c r="K960" s="81"/>
    </row>
    <row r="961" spans="1:11" x14ac:dyDescent="0.25">
      <c r="A961" s="656"/>
      <c r="B961" s="250"/>
      <c r="C961" s="250"/>
      <c r="D961" s="250"/>
      <c r="E961" s="250"/>
      <c r="F961" s="250"/>
      <c r="G961" s="604"/>
      <c r="H961" s="604"/>
      <c r="I961" s="604"/>
      <c r="J961" s="250"/>
      <c r="K961" s="81"/>
    </row>
    <row r="962" spans="1:11" x14ac:dyDescent="0.25">
      <c r="A962" s="656"/>
      <c r="B962" s="250"/>
      <c r="C962" s="250"/>
      <c r="D962" s="250"/>
      <c r="E962" s="250"/>
      <c r="F962" s="250"/>
      <c r="G962" s="604"/>
      <c r="H962" s="604"/>
      <c r="I962" s="604"/>
      <c r="J962" s="250"/>
      <c r="K962" s="81"/>
    </row>
    <row r="963" spans="1:11" x14ac:dyDescent="0.25">
      <c r="A963" s="656"/>
      <c r="B963" s="250"/>
      <c r="C963" s="250"/>
      <c r="D963" s="250"/>
      <c r="E963" s="250"/>
      <c r="F963" s="250"/>
      <c r="G963" s="604"/>
      <c r="H963" s="604"/>
      <c r="I963" s="604"/>
      <c r="J963" s="250"/>
      <c r="K963" s="81"/>
    </row>
    <row r="964" spans="1:11" x14ac:dyDescent="0.25">
      <c r="A964" s="656"/>
      <c r="B964" s="250"/>
      <c r="C964" s="250"/>
      <c r="D964" s="250"/>
      <c r="E964" s="250"/>
      <c r="F964" s="250"/>
      <c r="G964" s="604"/>
      <c r="H964" s="604"/>
      <c r="I964" s="604"/>
      <c r="J964" s="250"/>
      <c r="K964" s="81"/>
    </row>
    <row r="965" spans="1:11" x14ac:dyDescent="0.25">
      <c r="A965" s="656"/>
      <c r="B965" s="250"/>
      <c r="C965" s="250"/>
      <c r="D965" s="250"/>
      <c r="E965" s="250"/>
      <c r="F965" s="250"/>
      <c r="G965" s="604"/>
      <c r="H965" s="604"/>
      <c r="I965" s="604"/>
      <c r="J965" s="250"/>
      <c r="K965" s="81"/>
    </row>
    <row r="966" spans="1:11" x14ac:dyDescent="0.25">
      <c r="A966" s="656"/>
      <c r="B966" s="250"/>
      <c r="C966" s="250"/>
      <c r="D966" s="250"/>
      <c r="E966" s="250"/>
      <c r="F966" s="250"/>
      <c r="G966" s="604"/>
      <c r="H966" s="604"/>
      <c r="I966" s="604"/>
      <c r="J966" s="250"/>
      <c r="K966" s="81"/>
    </row>
    <row r="967" spans="1:11" x14ac:dyDescent="0.25">
      <c r="A967" s="656"/>
      <c r="B967" s="250"/>
      <c r="C967" s="250"/>
      <c r="D967" s="250"/>
      <c r="E967" s="250"/>
      <c r="F967" s="250"/>
      <c r="G967" s="604"/>
      <c r="H967" s="604"/>
      <c r="I967" s="604"/>
      <c r="J967" s="250"/>
      <c r="K967" s="81"/>
    </row>
    <row r="968" spans="1:11" x14ac:dyDescent="0.25">
      <c r="A968" s="656"/>
      <c r="B968" s="250"/>
      <c r="C968" s="250"/>
      <c r="D968" s="250"/>
      <c r="E968" s="250"/>
      <c r="F968" s="250"/>
      <c r="G968" s="604"/>
      <c r="H968" s="604"/>
      <c r="I968" s="604"/>
      <c r="J968" s="250"/>
      <c r="K968" s="81"/>
    </row>
    <row r="969" spans="1:11" x14ac:dyDescent="0.25">
      <c r="A969" s="656"/>
      <c r="B969" s="250"/>
      <c r="C969" s="250"/>
      <c r="D969" s="250"/>
      <c r="E969" s="250"/>
      <c r="F969" s="250"/>
      <c r="G969" s="604"/>
      <c r="H969" s="604"/>
      <c r="I969" s="604"/>
      <c r="J969" s="250"/>
      <c r="K969" s="81"/>
    </row>
    <row r="970" spans="1:11" x14ac:dyDescent="0.25">
      <c r="A970" s="656"/>
      <c r="B970" s="250"/>
      <c r="C970" s="250"/>
      <c r="D970" s="250"/>
      <c r="E970" s="250"/>
      <c r="F970" s="250"/>
      <c r="G970" s="604"/>
      <c r="H970" s="604"/>
      <c r="I970" s="604"/>
      <c r="J970" s="250"/>
      <c r="K970" s="81"/>
    </row>
    <row r="971" spans="1:11" x14ac:dyDescent="0.25">
      <c r="A971" s="656"/>
      <c r="B971" s="250"/>
      <c r="C971" s="250"/>
      <c r="D971" s="250"/>
      <c r="E971" s="250"/>
      <c r="F971" s="250"/>
      <c r="G971" s="604"/>
      <c r="H971" s="604"/>
      <c r="I971" s="604"/>
      <c r="J971" s="250"/>
      <c r="K971" s="81"/>
    </row>
    <row r="972" spans="1:11" x14ac:dyDescent="0.25">
      <c r="A972" s="656"/>
      <c r="B972" s="250"/>
      <c r="C972" s="250"/>
      <c r="D972" s="250"/>
      <c r="E972" s="250"/>
      <c r="F972" s="250"/>
      <c r="G972" s="604"/>
      <c r="H972" s="604"/>
      <c r="I972" s="604"/>
      <c r="J972" s="250"/>
      <c r="K972" s="81"/>
    </row>
    <row r="973" spans="1:11" x14ac:dyDescent="0.25">
      <c r="A973" s="656"/>
      <c r="B973" s="250"/>
      <c r="C973" s="250"/>
      <c r="D973" s="250"/>
      <c r="E973" s="250"/>
      <c r="F973" s="250"/>
      <c r="G973" s="604"/>
      <c r="H973" s="604"/>
      <c r="I973" s="604"/>
      <c r="J973" s="250"/>
      <c r="K973" s="81"/>
    </row>
    <row r="974" spans="1:11" x14ac:dyDescent="0.25">
      <c r="A974" s="656"/>
      <c r="B974" s="250"/>
      <c r="C974" s="250"/>
      <c r="D974" s="250"/>
      <c r="E974" s="250"/>
      <c r="F974" s="250"/>
      <c r="G974" s="604"/>
      <c r="H974" s="604"/>
      <c r="I974" s="604"/>
      <c r="J974" s="250"/>
      <c r="K974" s="81"/>
    </row>
    <row r="975" spans="1:11" x14ac:dyDescent="0.25">
      <c r="A975" s="656"/>
      <c r="B975" s="250"/>
      <c r="C975" s="250"/>
      <c r="D975" s="250"/>
      <c r="E975" s="250"/>
      <c r="F975" s="250"/>
      <c r="G975" s="604"/>
      <c r="H975" s="604"/>
      <c r="I975" s="604"/>
      <c r="J975" s="250"/>
      <c r="K975" s="81"/>
    </row>
    <row r="976" spans="1:11" x14ac:dyDescent="0.25">
      <c r="A976" s="656"/>
      <c r="B976" s="250"/>
      <c r="C976" s="250"/>
      <c r="D976" s="250"/>
      <c r="E976" s="250"/>
      <c r="F976" s="250"/>
      <c r="G976" s="604"/>
      <c r="H976" s="604"/>
      <c r="I976" s="604"/>
      <c r="J976" s="250"/>
      <c r="K976" s="81"/>
    </row>
    <row r="977" spans="1:11" x14ac:dyDescent="0.25">
      <c r="A977" s="656"/>
      <c r="B977" s="250"/>
      <c r="C977" s="250"/>
      <c r="D977" s="250"/>
      <c r="E977" s="250"/>
      <c r="F977" s="250"/>
      <c r="G977" s="604"/>
      <c r="H977" s="604"/>
      <c r="I977" s="604"/>
      <c r="J977" s="250"/>
      <c r="K977" s="81"/>
    </row>
    <row r="978" spans="1:11" x14ac:dyDescent="0.25">
      <c r="A978" s="656"/>
      <c r="B978" s="250"/>
      <c r="C978" s="250"/>
      <c r="D978" s="250"/>
      <c r="E978" s="250"/>
      <c r="F978" s="250"/>
      <c r="G978" s="604"/>
      <c r="H978" s="604"/>
      <c r="I978" s="604"/>
      <c r="J978" s="250"/>
      <c r="K978" s="81"/>
    </row>
    <row r="979" spans="1:11" x14ac:dyDescent="0.25">
      <c r="A979" s="656"/>
      <c r="B979" s="250"/>
      <c r="C979" s="250"/>
      <c r="D979" s="250"/>
      <c r="E979" s="250"/>
      <c r="F979" s="250"/>
      <c r="G979" s="604"/>
      <c r="H979" s="604"/>
      <c r="I979" s="604"/>
      <c r="J979" s="250"/>
      <c r="K979" s="81"/>
    </row>
    <row r="980" spans="1:11" x14ac:dyDescent="0.25">
      <c r="A980" s="656"/>
      <c r="B980" s="250"/>
      <c r="C980" s="250"/>
      <c r="D980" s="250"/>
      <c r="E980" s="250"/>
      <c r="F980" s="250"/>
      <c r="G980" s="604"/>
      <c r="H980" s="604"/>
      <c r="I980" s="604"/>
      <c r="J980" s="250"/>
      <c r="K980" s="81"/>
    </row>
    <row r="981" spans="1:11" x14ac:dyDescent="0.25">
      <c r="A981" s="656"/>
      <c r="B981" s="250"/>
      <c r="C981" s="250"/>
      <c r="D981" s="250"/>
      <c r="E981" s="250"/>
      <c r="F981" s="250"/>
      <c r="G981" s="604"/>
      <c r="H981" s="604"/>
      <c r="I981" s="604"/>
      <c r="J981" s="250"/>
      <c r="K981" s="81"/>
    </row>
    <row r="982" spans="1:11" x14ac:dyDescent="0.25">
      <c r="A982" s="656"/>
      <c r="B982" s="250"/>
      <c r="C982" s="250"/>
      <c r="D982" s="250"/>
      <c r="E982" s="250"/>
      <c r="F982" s="250"/>
      <c r="G982" s="604"/>
      <c r="H982" s="604"/>
      <c r="I982" s="604"/>
      <c r="J982" s="250"/>
      <c r="K982" s="81"/>
    </row>
    <row r="983" spans="1:11" x14ac:dyDescent="0.25">
      <c r="A983" s="656"/>
      <c r="B983" s="250"/>
      <c r="C983" s="250"/>
      <c r="D983" s="250"/>
      <c r="E983" s="250"/>
      <c r="F983" s="250"/>
      <c r="G983" s="604"/>
      <c r="H983" s="604"/>
      <c r="I983" s="604"/>
      <c r="J983" s="250"/>
      <c r="K983" s="81"/>
    </row>
    <row r="984" spans="1:11" x14ac:dyDescent="0.25">
      <c r="A984" s="656"/>
      <c r="B984" s="250"/>
      <c r="C984" s="250"/>
      <c r="D984" s="250"/>
      <c r="E984" s="250"/>
      <c r="F984" s="250"/>
      <c r="G984" s="604"/>
      <c r="H984" s="604"/>
      <c r="I984" s="604"/>
      <c r="J984" s="250"/>
      <c r="K984" s="81"/>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5"/>
  <sheetViews>
    <sheetView showGridLines="0" topLeftCell="D1" workbookViewId="0">
      <selection activeCell="K16" sqref="K16"/>
    </sheetView>
  </sheetViews>
  <sheetFormatPr baseColWidth="10" defaultColWidth="12.625" defaultRowHeight="15" customHeight="1" x14ac:dyDescent="0.2"/>
  <cols>
    <col min="1" max="1" width="48.375" bestFit="1" customWidth="1"/>
    <col min="2" max="2" width="21.375" style="736" bestFit="1" customWidth="1"/>
    <col min="3" max="9" width="12.625" style="736"/>
    <col min="10" max="10" width="43.125" style="736" bestFit="1" customWidth="1"/>
  </cols>
  <sheetData>
    <row r="1" spans="1:26" ht="15.75" x14ac:dyDescent="0.25">
      <c r="A1" s="138"/>
      <c r="B1" s="803"/>
      <c r="C1" s="542"/>
      <c r="D1" s="542"/>
      <c r="E1" s="542"/>
      <c r="F1" s="542"/>
      <c r="G1" s="543"/>
      <c r="H1" s="543"/>
      <c r="I1" s="543"/>
      <c r="J1" s="542"/>
      <c r="K1" s="35"/>
    </row>
    <row r="2" spans="1:26" x14ac:dyDescent="0.25">
      <c r="A2" s="501" t="s">
        <v>105</v>
      </c>
      <c r="B2" s="544"/>
      <c r="C2" s="544"/>
      <c r="D2" s="544"/>
      <c r="E2" s="544"/>
      <c r="F2" s="544"/>
      <c r="G2" s="545"/>
      <c r="H2" s="545"/>
      <c r="I2" s="545"/>
      <c r="J2" s="544"/>
      <c r="K2" s="82" t="s">
        <v>106</v>
      </c>
    </row>
    <row r="3" spans="1:26" x14ac:dyDescent="0.25">
      <c r="A3" s="502" t="s">
        <v>107</v>
      </c>
      <c r="B3" s="544"/>
      <c r="C3" s="544"/>
      <c r="D3" s="544"/>
      <c r="E3" s="544"/>
      <c r="F3" s="544"/>
      <c r="G3" s="545"/>
      <c r="H3" s="545"/>
      <c r="I3" s="545"/>
      <c r="J3" s="544"/>
      <c r="K3" s="83"/>
    </row>
    <row r="4" spans="1:26" x14ac:dyDescent="0.25">
      <c r="A4" s="719" t="s">
        <v>3243</v>
      </c>
      <c r="B4" s="544"/>
      <c r="C4" s="544"/>
      <c r="D4" s="544"/>
      <c r="E4" s="544"/>
      <c r="F4" s="544"/>
      <c r="G4" s="545"/>
      <c r="H4" s="545"/>
      <c r="I4" s="545"/>
      <c r="J4" s="544"/>
      <c r="K4" s="83"/>
    </row>
    <row r="5" spans="1:26" x14ac:dyDescent="0.25">
      <c r="A5" s="35"/>
      <c r="B5" s="542"/>
      <c r="C5" s="542"/>
      <c r="D5" s="542"/>
      <c r="E5" s="542"/>
      <c r="F5" s="542"/>
      <c r="G5" s="543"/>
      <c r="H5" s="543"/>
      <c r="I5" s="543"/>
      <c r="J5" s="542"/>
      <c r="K5" s="35"/>
    </row>
    <row r="6" spans="1:26" ht="14.25" x14ac:dyDescent="0.2">
      <c r="A6" s="631" t="s">
        <v>108</v>
      </c>
      <c r="B6" s="881" t="s">
        <v>109</v>
      </c>
      <c r="C6" s="881" t="s">
        <v>110</v>
      </c>
      <c r="D6" s="881"/>
      <c r="E6" s="1067" t="s">
        <v>111</v>
      </c>
      <c r="F6" s="969"/>
      <c r="G6" s="884" t="s">
        <v>112</v>
      </c>
      <c r="H6" s="1076" t="s">
        <v>113</v>
      </c>
      <c r="I6" s="969"/>
      <c r="J6" s="881" t="s">
        <v>114</v>
      </c>
      <c r="K6" s="632" t="s">
        <v>115</v>
      </c>
    </row>
    <row r="7" spans="1:26" ht="14.25" x14ac:dyDescent="0.2">
      <c r="A7" s="1041" t="s">
        <v>116</v>
      </c>
      <c r="B7" s="1043" t="s">
        <v>117</v>
      </c>
      <c r="C7" s="1043" t="s">
        <v>118</v>
      </c>
      <c r="D7" s="1043" t="s">
        <v>119</v>
      </c>
      <c r="E7" s="1045" t="s">
        <v>120</v>
      </c>
      <c r="F7" s="1046"/>
      <c r="G7" s="1058" t="s">
        <v>121</v>
      </c>
      <c r="H7" s="1056" t="s">
        <v>122</v>
      </c>
      <c r="I7" s="1046"/>
      <c r="J7" s="1043" t="s">
        <v>123</v>
      </c>
      <c r="K7" s="1068" t="s">
        <v>124</v>
      </c>
    </row>
    <row r="8" spans="1:26" ht="14.25" x14ac:dyDescent="0.2">
      <c r="A8" s="1042"/>
      <c r="B8" s="1044"/>
      <c r="C8" s="1044"/>
      <c r="D8" s="1044"/>
      <c r="E8" s="517" t="s">
        <v>125</v>
      </c>
      <c r="F8" s="517" t="s">
        <v>126</v>
      </c>
      <c r="G8" s="1044"/>
      <c r="H8" s="548" t="s">
        <v>125</v>
      </c>
      <c r="I8" s="548" t="s">
        <v>126</v>
      </c>
      <c r="J8" s="1044"/>
      <c r="K8" s="1042"/>
    </row>
    <row r="9" spans="1:26" x14ac:dyDescent="0.25">
      <c r="A9" s="53" t="s">
        <v>127</v>
      </c>
      <c r="B9" s="549"/>
      <c r="C9" s="549"/>
      <c r="D9" s="549"/>
      <c r="E9" s="549"/>
      <c r="F9" s="549"/>
      <c r="G9" s="550"/>
      <c r="H9" s="550"/>
      <c r="I9" s="550"/>
      <c r="J9" s="549"/>
      <c r="K9" s="369"/>
    </row>
    <row r="10" spans="1:26" x14ac:dyDescent="0.25">
      <c r="A10" s="66"/>
      <c r="B10" s="445"/>
      <c r="C10" s="445"/>
      <c r="D10" s="592"/>
      <c r="E10" s="592"/>
      <c r="F10" s="592"/>
      <c r="G10" s="588"/>
      <c r="H10" s="588"/>
      <c r="I10" s="588"/>
      <c r="J10" s="445"/>
      <c r="K10" s="85"/>
      <c r="L10" s="241"/>
      <c r="M10" s="241"/>
      <c r="N10" s="241"/>
      <c r="O10" s="241"/>
      <c r="P10" s="241"/>
      <c r="Q10" s="241"/>
      <c r="R10" s="241"/>
      <c r="S10" s="241"/>
      <c r="T10" s="241"/>
      <c r="U10" s="241"/>
      <c r="V10" s="241"/>
      <c r="W10" s="241"/>
      <c r="X10" s="241"/>
      <c r="Y10" s="241"/>
      <c r="Z10" s="241"/>
    </row>
    <row r="11" spans="1:26" x14ac:dyDescent="0.25">
      <c r="A11" s="53" t="s">
        <v>128</v>
      </c>
      <c r="B11" s="549"/>
      <c r="C11" s="549"/>
      <c r="D11" s="368"/>
      <c r="E11" s="368"/>
      <c r="F11" s="368"/>
      <c r="G11" s="550"/>
      <c r="H11" s="550"/>
      <c r="I11" s="550"/>
      <c r="J11" s="549"/>
      <c r="K11" s="369">
        <f>SUM(K12:K16)</f>
        <v>1132201.58</v>
      </c>
    </row>
    <row r="12" spans="1:26" x14ac:dyDescent="0.25">
      <c r="A12" s="65" t="s">
        <v>2915</v>
      </c>
      <c r="B12" s="445"/>
      <c r="C12" s="445"/>
      <c r="D12" s="858">
        <v>0.24695600000000001</v>
      </c>
      <c r="E12" s="592"/>
      <c r="F12" s="592"/>
      <c r="G12" s="588"/>
      <c r="H12" s="588"/>
      <c r="I12" s="588"/>
      <c r="J12" s="445" t="s">
        <v>2916</v>
      </c>
      <c r="K12" s="110">
        <v>481937.89</v>
      </c>
    </row>
    <row r="13" spans="1:26" ht="16.5" customHeight="1" x14ac:dyDescent="0.25">
      <c r="A13" s="65" t="s">
        <v>2917</v>
      </c>
      <c r="B13" s="445" t="s">
        <v>2918</v>
      </c>
      <c r="C13" s="445" t="s">
        <v>131</v>
      </c>
      <c r="D13" s="592" t="s">
        <v>2919</v>
      </c>
      <c r="E13" s="592" t="s">
        <v>2920</v>
      </c>
      <c r="F13" s="592" t="s">
        <v>2921</v>
      </c>
      <c r="G13" s="588"/>
      <c r="H13" s="588"/>
      <c r="I13" s="588"/>
      <c r="J13" s="686" t="s">
        <v>2922</v>
      </c>
      <c r="K13" s="110">
        <v>470288.39</v>
      </c>
    </row>
    <row r="14" spans="1:26" x14ac:dyDescent="0.25">
      <c r="A14" s="65" t="s">
        <v>2923</v>
      </c>
      <c r="B14" s="445"/>
      <c r="C14" s="445" t="s">
        <v>383</v>
      </c>
      <c r="D14" s="592"/>
      <c r="E14" s="592"/>
      <c r="F14" s="592"/>
      <c r="G14" s="588"/>
      <c r="H14" s="588">
        <v>60000</v>
      </c>
      <c r="I14" s="588">
        <v>80000</v>
      </c>
      <c r="J14" s="445" t="s">
        <v>2924</v>
      </c>
      <c r="K14" s="110">
        <v>100000</v>
      </c>
    </row>
    <row r="15" spans="1:26" x14ac:dyDescent="0.25">
      <c r="A15" s="65" t="s">
        <v>2925</v>
      </c>
      <c r="B15" s="445" t="s">
        <v>2926</v>
      </c>
      <c r="C15" s="445" t="s">
        <v>1705</v>
      </c>
      <c r="D15" s="592"/>
      <c r="E15" s="592"/>
      <c r="F15" s="592"/>
      <c r="G15" s="588"/>
      <c r="H15" s="588">
        <v>100</v>
      </c>
      <c r="I15" s="588">
        <v>200</v>
      </c>
      <c r="J15" s="445" t="s">
        <v>2927</v>
      </c>
      <c r="K15" s="110">
        <v>46713.95</v>
      </c>
    </row>
    <row r="16" spans="1:26" x14ac:dyDescent="0.25">
      <c r="A16" s="65" t="s">
        <v>2036</v>
      </c>
      <c r="B16" s="445" t="s">
        <v>2926</v>
      </c>
      <c r="C16" s="445" t="s">
        <v>131</v>
      </c>
      <c r="D16" s="592"/>
      <c r="E16" s="592" t="s">
        <v>2928</v>
      </c>
      <c r="F16" s="592" t="s">
        <v>2929</v>
      </c>
      <c r="G16" s="588"/>
      <c r="H16" s="588"/>
      <c r="I16" s="588"/>
      <c r="J16" s="686" t="s">
        <v>2930</v>
      </c>
      <c r="K16" s="110">
        <v>33261.35</v>
      </c>
    </row>
    <row r="17" spans="1:26" x14ac:dyDescent="0.25">
      <c r="A17" s="53" t="s">
        <v>135</v>
      </c>
      <c r="B17" s="549"/>
      <c r="C17" s="549"/>
      <c r="D17" s="368"/>
      <c r="E17" s="368"/>
      <c r="F17" s="368"/>
      <c r="G17" s="550"/>
      <c r="H17" s="550"/>
      <c r="I17" s="550"/>
      <c r="J17" s="549"/>
      <c r="K17" s="369"/>
    </row>
    <row r="18" spans="1:26" x14ac:dyDescent="0.25">
      <c r="A18" s="66"/>
      <c r="B18" s="445"/>
      <c r="C18" s="445"/>
      <c r="D18" s="592"/>
      <c r="E18" s="592"/>
      <c r="F18" s="592"/>
      <c r="G18" s="588"/>
      <c r="H18" s="588"/>
      <c r="I18" s="588"/>
      <c r="J18" s="445"/>
      <c r="K18" s="85"/>
      <c r="L18" s="241"/>
      <c r="M18" s="241"/>
      <c r="N18" s="241"/>
      <c r="O18" s="241"/>
      <c r="P18" s="241"/>
      <c r="Q18" s="241"/>
      <c r="R18" s="241"/>
      <c r="S18" s="241"/>
      <c r="T18" s="241"/>
      <c r="U18" s="241"/>
      <c r="V18" s="241"/>
      <c r="W18" s="241"/>
      <c r="X18" s="241"/>
      <c r="Y18" s="241"/>
      <c r="Z18" s="241"/>
    </row>
    <row r="19" spans="1:26" x14ac:dyDescent="0.25">
      <c r="A19" s="53" t="s">
        <v>141</v>
      </c>
      <c r="B19" s="549"/>
      <c r="C19" s="549"/>
      <c r="D19" s="368"/>
      <c r="E19" s="368"/>
      <c r="F19" s="368"/>
      <c r="G19" s="550"/>
      <c r="H19" s="550"/>
      <c r="I19" s="550"/>
      <c r="J19" s="549"/>
      <c r="K19" s="369">
        <f>SUM(K20:K23)</f>
        <v>135210.52000000002</v>
      </c>
    </row>
    <row r="20" spans="1:26" x14ac:dyDescent="0.25">
      <c r="A20" s="57" t="s">
        <v>2931</v>
      </c>
      <c r="B20" s="445"/>
      <c r="C20" s="445"/>
      <c r="D20" s="592"/>
      <c r="E20" s="592"/>
      <c r="F20" s="592"/>
      <c r="G20" s="588"/>
      <c r="H20" s="588">
        <v>15</v>
      </c>
      <c r="I20" s="588">
        <v>2060</v>
      </c>
      <c r="J20" s="686" t="s">
        <v>2932</v>
      </c>
      <c r="K20" s="110">
        <v>62716.22</v>
      </c>
    </row>
    <row r="21" spans="1:26" x14ac:dyDescent="0.25">
      <c r="A21" s="57" t="s">
        <v>2933</v>
      </c>
      <c r="B21" s="445"/>
      <c r="C21" s="445"/>
      <c r="D21" s="592"/>
      <c r="E21" s="592"/>
      <c r="F21" s="592"/>
      <c r="G21" s="588">
        <v>450</v>
      </c>
      <c r="H21" s="588"/>
      <c r="I21" s="588"/>
      <c r="J21" s="686" t="s">
        <v>2932</v>
      </c>
      <c r="K21" s="110">
        <v>36540</v>
      </c>
    </row>
    <row r="22" spans="1:26" ht="30" x14ac:dyDescent="0.25">
      <c r="A22" s="57" t="s">
        <v>1718</v>
      </c>
      <c r="B22" s="445"/>
      <c r="C22" s="445" t="s">
        <v>383</v>
      </c>
      <c r="D22" s="592"/>
      <c r="E22" s="592"/>
      <c r="F22" s="592"/>
      <c r="G22" s="588"/>
      <c r="H22" s="588">
        <v>160</v>
      </c>
      <c r="I22" s="588">
        <v>2210</v>
      </c>
      <c r="J22" s="686" t="s">
        <v>2934</v>
      </c>
      <c r="K22" s="110">
        <v>35059.300000000003</v>
      </c>
    </row>
    <row r="23" spans="1:26" x14ac:dyDescent="0.25">
      <c r="A23" s="57" t="s">
        <v>2935</v>
      </c>
      <c r="B23" s="445"/>
      <c r="C23" s="445"/>
      <c r="D23" s="592"/>
      <c r="E23" s="592"/>
      <c r="F23" s="592"/>
      <c r="G23" s="588"/>
      <c r="H23" s="588"/>
      <c r="I23" s="588"/>
      <c r="J23" s="686" t="s">
        <v>2936</v>
      </c>
      <c r="K23" s="110">
        <v>895</v>
      </c>
    </row>
    <row r="24" spans="1:26" x14ac:dyDescent="0.25">
      <c r="A24" s="53" t="s">
        <v>158</v>
      </c>
      <c r="B24" s="549"/>
      <c r="C24" s="549"/>
      <c r="D24" s="368"/>
      <c r="E24" s="368"/>
      <c r="F24" s="368"/>
      <c r="G24" s="550"/>
      <c r="H24" s="550"/>
      <c r="I24" s="550"/>
      <c r="J24" s="549"/>
      <c r="K24" s="369"/>
    </row>
    <row r="25" spans="1:26" x14ac:dyDescent="0.25">
      <c r="A25" s="66"/>
      <c r="B25" s="445"/>
      <c r="C25" s="445"/>
      <c r="D25" s="592"/>
      <c r="E25" s="592"/>
      <c r="F25" s="592"/>
      <c r="G25" s="588"/>
      <c r="H25" s="588"/>
      <c r="I25" s="588"/>
      <c r="J25" s="445"/>
      <c r="K25" s="85"/>
      <c r="L25" s="241"/>
      <c r="M25" s="241"/>
      <c r="N25" s="241"/>
      <c r="O25" s="241"/>
      <c r="P25" s="241"/>
      <c r="Q25" s="241"/>
      <c r="R25" s="241"/>
      <c r="S25" s="241"/>
      <c r="T25" s="241"/>
      <c r="U25" s="241"/>
      <c r="V25" s="241"/>
      <c r="W25" s="241"/>
      <c r="X25" s="241"/>
      <c r="Y25" s="241"/>
      <c r="Z25" s="241"/>
    </row>
    <row r="26" spans="1:26" x14ac:dyDescent="0.25">
      <c r="A26" s="53" t="s">
        <v>163</v>
      </c>
      <c r="B26" s="549"/>
      <c r="C26" s="549"/>
      <c r="D26" s="368"/>
      <c r="E26" s="368"/>
      <c r="F26" s="368"/>
      <c r="G26" s="550"/>
      <c r="H26" s="550"/>
      <c r="I26" s="550"/>
      <c r="J26" s="549"/>
      <c r="K26" s="369"/>
    </row>
    <row r="27" spans="1:26" x14ac:dyDescent="0.25">
      <c r="A27" s="66"/>
      <c r="B27" s="445"/>
      <c r="C27" s="445"/>
      <c r="D27" s="592"/>
      <c r="E27" s="592"/>
      <c r="F27" s="592"/>
      <c r="G27" s="588"/>
      <c r="H27" s="588"/>
      <c r="I27" s="588"/>
      <c r="J27" s="445"/>
      <c r="K27" s="85"/>
      <c r="L27" s="241"/>
      <c r="M27" s="241"/>
      <c r="N27" s="241"/>
      <c r="O27" s="241"/>
      <c r="P27" s="241"/>
      <c r="Q27" s="241"/>
      <c r="R27" s="241"/>
      <c r="S27" s="241"/>
      <c r="T27" s="241"/>
      <c r="U27" s="241"/>
      <c r="V27" s="241"/>
      <c r="W27" s="241"/>
      <c r="X27" s="241"/>
      <c r="Y27" s="241"/>
      <c r="Z27" s="241"/>
    </row>
    <row r="28" spans="1:26" x14ac:dyDescent="0.25">
      <c r="A28" s="53" t="s">
        <v>164</v>
      </c>
      <c r="B28" s="549"/>
      <c r="C28" s="549"/>
      <c r="D28" s="368"/>
      <c r="E28" s="368"/>
      <c r="F28" s="368"/>
      <c r="G28" s="550"/>
      <c r="H28" s="550"/>
      <c r="I28" s="550"/>
      <c r="J28" s="549"/>
      <c r="K28" s="369"/>
    </row>
    <row r="29" spans="1:26" x14ac:dyDescent="0.25">
      <c r="A29" s="66"/>
      <c r="B29" s="445"/>
      <c r="C29" s="445"/>
      <c r="D29" s="592"/>
      <c r="E29" s="592"/>
      <c r="F29" s="592"/>
      <c r="G29" s="588"/>
      <c r="H29" s="588"/>
      <c r="I29" s="588"/>
      <c r="J29" s="445"/>
      <c r="K29" s="85"/>
      <c r="L29" s="241"/>
      <c r="M29" s="241"/>
      <c r="N29" s="241"/>
      <c r="O29" s="241"/>
      <c r="P29" s="241"/>
      <c r="Q29" s="241"/>
      <c r="R29" s="241"/>
      <c r="S29" s="241"/>
      <c r="T29" s="241"/>
      <c r="U29" s="241"/>
      <c r="V29" s="241"/>
      <c r="W29" s="241"/>
      <c r="X29" s="241"/>
      <c r="Y29" s="241"/>
      <c r="Z29" s="241"/>
    </row>
    <row r="30" spans="1:26" x14ac:dyDescent="0.25">
      <c r="A30" s="53" t="s">
        <v>165</v>
      </c>
      <c r="B30" s="549"/>
      <c r="C30" s="549"/>
      <c r="D30" s="368"/>
      <c r="E30" s="368"/>
      <c r="F30" s="368"/>
      <c r="G30" s="550"/>
      <c r="H30" s="550"/>
      <c r="I30" s="550"/>
      <c r="J30" s="549"/>
      <c r="K30" s="369">
        <f>SUM(K31)</f>
        <v>10291.15</v>
      </c>
    </row>
    <row r="31" spans="1:26" x14ac:dyDescent="0.25">
      <c r="A31" s="57" t="s">
        <v>2937</v>
      </c>
      <c r="B31" s="445" t="s">
        <v>2938</v>
      </c>
      <c r="C31" s="445"/>
      <c r="D31" s="592">
        <v>0.1</v>
      </c>
      <c r="E31" s="592"/>
      <c r="F31" s="592"/>
      <c r="G31" s="588"/>
      <c r="H31" s="588"/>
      <c r="I31" s="588"/>
      <c r="J31" s="445" t="s">
        <v>2939</v>
      </c>
      <c r="K31" s="110">
        <v>10291.15</v>
      </c>
    </row>
    <row r="32" spans="1:26" x14ac:dyDescent="0.2">
      <c r="A32" s="524" t="s">
        <v>168</v>
      </c>
      <c r="B32" s="525"/>
      <c r="C32" s="525"/>
      <c r="D32" s="526"/>
      <c r="E32" s="526"/>
      <c r="F32" s="526"/>
      <c r="G32" s="885"/>
      <c r="H32" s="885"/>
      <c r="I32" s="885"/>
      <c r="J32" s="525"/>
      <c r="K32" s="660">
        <f>K30+K28+K26+K24+K19+K17+K11+K9</f>
        <v>1277703.25</v>
      </c>
    </row>
    <row r="33" spans="2:9" x14ac:dyDescent="0.2">
      <c r="B33" s="271"/>
      <c r="C33" s="271"/>
      <c r="D33" s="271"/>
      <c r="E33" s="271"/>
      <c r="F33" s="271"/>
      <c r="G33" s="569"/>
      <c r="H33" s="569"/>
      <c r="I33" s="569"/>
    </row>
    <row r="34" spans="2:9" x14ac:dyDescent="0.2">
      <c r="B34" s="271"/>
      <c r="C34" s="271"/>
      <c r="D34" s="271"/>
      <c r="E34" s="271"/>
      <c r="F34" s="271"/>
      <c r="G34" s="569"/>
      <c r="H34" s="569"/>
      <c r="I34" s="569"/>
    </row>
    <row r="35" spans="2:9" x14ac:dyDescent="0.2">
      <c r="B35" s="271"/>
      <c r="C35" s="271"/>
      <c r="D35" s="271"/>
      <c r="E35" s="271"/>
      <c r="F35" s="271"/>
      <c r="G35" s="569"/>
      <c r="H35" s="569"/>
      <c r="I35" s="569"/>
    </row>
    <row r="36" spans="2:9" x14ac:dyDescent="0.2">
      <c r="B36" s="271"/>
      <c r="C36" s="271"/>
      <c r="D36" s="271"/>
      <c r="E36" s="271"/>
      <c r="F36" s="271"/>
      <c r="G36" s="569"/>
      <c r="H36" s="569"/>
      <c r="I36" s="569"/>
    </row>
    <row r="37" spans="2:9" x14ac:dyDescent="0.2">
      <c r="B37" s="271"/>
      <c r="C37" s="271"/>
      <c r="D37" s="271"/>
      <c r="E37" s="271"/>
      <c r="F37" s="271"/>
      <c r="G37" s="569"/>
      <c r="H37" s="569"/>
      <c r="I37" s="569"/>
    </row>
    <row r="38" spans="2:9" x14ac:dyDescent="0.2">
      <c r="B38" s="271"/>
      <c r="C38" s="271"/>
      <c r="D38" s="271"/>
      <c r="E38" s="271"/>
      <c r="F38" s="271"/>
      <c r="G38" s="569"/>
      <c r="H38" s="569"/>
      <c r="I38" s="569"/>
    </row>
    <row r="39" spans="2:9" x14ac:dyDescent="0.2">
      <c r="B39" s="271"/>
      <c r="C39" s="271"/>
      <c r="D39" s="271"/>
      <c r="E39" s="271"/>
      <c r="F39" s="271"/>
      <c r="G39" s="569"/>
      <c r="H39" s="569"/>
      <c r="I39" s="569"/>
    </row>
    <row r="40" spans="2:9" x14ac:dyDescent="0.2">
      <c r="B40" s="271"/>
      <c r="C40" s="271"/>
      <c r="D40" s="271"/>
      <c r="E40" s="271"/>
      <c r="F40" s="271"/>
      <c r="G40" s="569"/>
      <c r="H40" s="569"/>
      <c r="I40" s="569"/>
    </row>
    <row r="41" spans="2:9" x14ac:dyDescent="0.2">
      <c r="B41" s="271"/>
      <c r="C41" s="271"/>
      <c r="D41" s="271"/>
      <c r="E41" s="271"/>
      <c r="F41" s="271"/>
      <c r="G41" s="569"/>
      <c r="H41" s="569"/>
      <c r="I41" s="569"/>
    </row>
    <row r="42" spans="2:9" x14ac:dyDescent="0.2">
      <c r="B42" s="271"/>
      <c r="C42" s="271"/>
      <c r="D42" s="271"/>
      <c r="E42" s="271"/>
      <c r="F42" s="271"/>
      <c r="G42" s="569"/>
      <c r="H42" s="569"/>
      <c r="I42" s="569"/>
    </row>
    <row r="43" spans="2:9" x14ac:dyDescent="0.2">
      <c r="B43" s="271"/>
      <c r="C43" s="271"/>
      <c r="D43" s="271"/>
      <c r="E43" s="271"/>
      <c r="F43" s="271"/>
      <c r="G43" s="569"/>
      <c r="H43" s="569"/>
      <c r="I43" s="569"/>
    </row>
    <row r="44" spans="2:9" x14ac:dyDescent="0.2">
      <c r="B44" s="271"/>
      <c r="C44" s="271"/>
      <c r="D44" s="271"/>
      <c r="E44" s="271"/>
      <c r="F44" s="271"/>
      <c r="G44" s="569"/>
      <c r="H44" s="569"/>
      <c r="I44" s="569"/>
    </row>
    <row r="45" spans="2:9" x14ac:dyDescent="0.2">
      <c r="B45" s="271"/>
      <c r="C45" s="271"/>
      <c r="D45" s="271"/>
      <c r="E45" s="271"/>
      <c r="F45" s="271"/>
      <c r="G45" s="569"/>
      <c r="H45" s="569"/>
      <c r="I45" s="569"/>
    </row>
    <row r="46" spans="2:9" x14ac:dyDescent="0.2">
      <c r="B46" s="271"/>
      <c r="C46" s="271"/>
      <c r="D46" s="271"/>
      <c r="E46" s="271"/>
      <c r="F46" s="271"/>
      <c r="G46" s="569"/>
      <c r="H46" s="569"/>
      <c r="I46" s="569"/>
    </row>
    <row r="47" spans="2:9" x14ac:dyDescent="0.2">
      <c r="B47" s="271"/>
      <c r="C47" s="271"/>
      <c r="D47" s="271"/>
      <c r="E47" s="271"/>
      <c r="F47" s="271"/>
      <c r="G47" s="569"/>
      <c r="H47" s="569"/>
      <c r="I47" s="569"/>
    </row>
    <row r="48" spans="2:9" x14ac:dyDescent="0.2">
      <c r="B48" s="271"/>
      <c r="C48" s="271"/>
      <c r="D48" s="271"/>
      <c r="E48" s="271"/>
      <c r="F48" s="271"/>
      <c r="G48" s="569"/>
      <c r="H48" s="569"/>
      <c r="I48" s="569"/>
    </row>
    <row r="49" spans="2:9" x14ac:dyDescent="0.2">
      <c r="B49" s="271"/>
      <c r="C49" s="271"/>
      <c r="D49" s="271"/>
      <c r="E49" s="271"/>
      <c r="F49" s="271"/>
      <c r="G49" s="569"/>
      <c r="H49" s="569"/>
      <c r="I49" s="569"/>
    </row>
    <row r="50" spans="2:9" x14ac:dyDescent="0.2">
      <c r="B50" s="271"/>
      <c r="C50" s="271"/>
      <c r="D50" s="271"/>
      <c r="E50" s="271"/>
      <c r="F50" s="271"/>
      <c r="G50" s="569"/>
      <c r="H50" s="569"/>
      <c r="I50" s="569"/>
    </row>
    <row r="51" spans="2:9" x14ac:dyDescent="0.2">
      <c r="B51" s="271"/>
      <c r="C51" s="271"/>
      <c r="D51" s="271"/>
      <c r="E51" s="271"/>
      <c r="F51" s="271"/>
      <c r="G51" s="569"/>
      <c r="H51" s="569"/>
      <c r="I51" s="569"/>
    </row>
    <row r="52" spans="2:9" x14ac:dyDescent="0.2">
      <c r="B52" s="271"/>
      <c r="C52" s="271"/>
      <c r="D52" s="271"/>
      <c r="E52" s="271"/>
      <c r="F52" s="271"/>
      <c r="G52" s="569"/>
      <c r="H52" s="569"/>
      <c r="I52" s="569"/>
    </row>
    <row r="53" spans="2:9" x14ac:dyDescent="0.2">
      <c r="B53" s="271"/>
      <c r="C53" s="271"/>
      <c r="D53" s="271"/>
      <c r="E53" s="271"/>
      <c r="F53" s="271"/>
      <c r="G53" s="569"/>
      <c r="H53" s="569"/>
      <c r="I53" s="569"/>
    </row>
    <row r="54" spans="2:9" x14ac:dyDescent="0.2">
      <c r="B54" s="271"/>
      <c r="C54" s="271"/>
      <c r="D54" s="271"/>
      <c r="E54" s="271"/>
      <c r="F54" s="271"/>
      <c r="G54" s="569"/>
      <c r="H54" s="569"/>
      <c r="I54" s="569"/>
    </row>
    <row r="55" spans="2:9" x14ac:dyDescent="0.2">
      <c r="B55" s="271"/>
      <c r="C55" s="271"/>
      <c r="D55" s="271"/>
      <c r="E55" s="271"/>
      <c r="F55" s="271"/>
      <c r="G55" s="569"/>
      <c r="H55" s="569"/>
      <c r="I55" s="569"/>
    </row>
    <row r="56" spans="2:9" x14ac:dyDescent="0.2">
      <c r="B56" s="271"/>
      <c r="C56" s="271"/>
      <c r="D56" s="271"/>
      <c r="E56" s="271"/>
      <c r="F56" s="271"/>
      <c r="G56" s="569"/>
      <c r="H56" s="569"/>
      <c r="I56" s="569"/>
    </row>
    <row r="57" spans="2:9" x14ac:dyDescent="0.2">
      <c r="B57" s="271"/>
      <c r="C57" s="271"/>
      <c r="D57" s="271"/>
      <c r="E57" s="271"/>
      <c r="F57" s="271"/>
      <c r="G57" s="569"/>
      <c r="H57" s="569"/>
      <c r="I57" s="569"/>
    </row>
    <row r="58" spans="2:9" x14ac:dyDescent="0.2">
      <c r="B58" s="271"/>
      <c r="C58" s="271"/>
      <c r="D58" s="271"/>
      <c r="E58" s="271"/>
      <c r="F58" s="271"/>
      <c r="G58" s="569"/>
      <c r="H58" s="569"/>
      <c r="I58" s="569"/>
    </row>
    <row r="59" spans="2:9" x14ac:dyDescent="0.2">
      <c r="B59" s="271"/>
      <c r="C59" s="271"/>
      <c r="D59" s="271"/>
      <c r="E59" s="271"/>
      <c r="F59" s="271"/>
      <c r="G59" s="569"/>
      <c r="H59" s="569"/>
      <c r="I59" s="569"/>
    </row>
    <row r="60" spans="2:9" x14ac:dyDescent="0.2">
      <c r="B60" s="271"/>
      <c r="C60" s="271"/>
      <c r="D60" s="271"/>
      <c r="E60" s="271"/>
      <c r="F60" s="271"/>
      <c r="G60" s="569"/>
      <c r="H60" s="569"/>
      <c r="I60" s="569"/>
    </row>
    <row r="61" spans="2:9" x14ac:dyDescent="0.2">
      <c r="B61" s="271"/>
      <c r="C61" s="271"/>
      <c r="D61" s="271"/>
      <c r="E61" s="271"/>
      <c r="F61" s="271"/>
      <c r="G61" s="569"/>
      <c r="H61" s="569"/>
      <c r="I61" s="569"/>
    </row>
    <row r="62" spans="2:9" x14ac:dyDescent="0.2">
      <c r="B62" s="271"/>
      <c r="C62" s="271"/>
      <c r="D62" s="271"/>
      <c r="E62" s="271"/>
      <c r="F62" s="271"/>
      <c r="G62" s="569"/>
      <c r="H62" s="569"/>
      <c r="I62" s="569"/>
    </row>
    <row r="63" spans="2:9" x14ac:dyDescent="0.2">
      <c r="B63" s="271"/>
      <c r="C63" s="271"/>
      <c r="D63" s="271"/>
      <c r="E63" s="271"/>
      <c r="F63" s="271"/>
      <c r="G63" s="569"/>
      <c r="H63" s="569"/>
      <c r="I63" s="569"/>
    </row>
    <row r="64" spans="2:9" x14ac:dyDescent="0.2">
      <c r="B64" s="271"/>
      <c r="C64" s="271"/>
      <c r="D64" s="271"/>
      <c r="E64" s="271"/>
      <c r="F64" s="271"/>
      <c r="G64" s="569"/>
      <c r="H64" s="569"/>
      <c r="I64" s="569"/>
    </row>
    <row r="65" spans="2:9" x14ac:dyDescent="0.2">
      <c r="B65" s="271"/>
      <c r="C65" s="271"/>
      <c r="D65" s="271"/>
      <c r="E65" s="271"/>
      <c r="F65" s="271"/>
      <c r="G65" s="569"/>
      <c r="H65" s="569"/>
      <c r="I65" s="569"/>
    </row>
    <row r="66" spans="2:9" x14ac:dyDescent="0.2">
      <c r="B66" s="271"/>
      <c r="C66" s="271"/>
      <c r="D66" s="271"/>
      <c r="E66" s="271"/>
      <c r="F66" s="271"/>
      <c r="G66" s="569"/>
      <c r="H66" s="569"/>
      <c r="I66" s="569"/>
    </row>
    <row r="67" spans="2:9" x14ac:dyDescent="0.2">
      <c r="B67" s="271"/>
      <c r="C67" s="271"/>
      <c r="D67" s="271"/>
      <c r="E67" s="271"/>
      <c r="F67" s="271"/>
      <c r="G67" s="569"/>
      <c r="H67" s="569"/>
      <c r="I67" s="569"/>
    </row>
    <row r="68" spans="2:9" x14ac:dyDescent="0.2">
      <c r="B68" s="271"/>
      <c r="C68" s="271"/>
      <c r="D68" s="271"/>
      <c r="E68" s="271"/>
      <c r="F68" s="271"/>
      <c r="G68" s="569"/>
      <c r="H68" s="569"/>
      <c r="I68" s="569"/>
    </row>
    <row r="69" spans="2:9" x14ac:dyDescent="0.2">
      <c r="B69" s="271"/>
      <c r="C69" s="271"/>
      <c r="D69" s="271"/>
      <c r="E69" s="271"/>
      <c r="F69" s="271"/>
      <c r="G69" s="569"/>
      <c r="H69" s="569"/>
      <c r="I69" s="569"/>
    </row>
    <row r="70" spans="2:9" x14ac:dyDescent="0.2">
      <c r="B70" s="271"/>
      <c r="C70" s="271"/>
      <c r="D70" s="271"/>
      <c r="E70" s="271"/>
      <c r="F70" s="271"/>
      <c r="G70" s="569"/>
      <c r="H70" s="569"/>
      <c r="I70" s="569"/>
    </row>
    <row r="71" spans="2:9" x14ac:dyDescent="0.2">
      <c r="B71" s="271"/>
      <c r="C71" s="271"/>
      <c r="D71" s="271"/>
      <c r="E71" s="271"/>
      <c r="F71" s="271"/>
      <c r="G71" s="569"/>
      <c r="H71" s="569"/>
      <c r="I71" s="569"/>
    </row>
    <row r="72" spans="2:9" x14ac:dyDescent="0.2">
      <c r="B72" s="271"/>
      <c r="C72" s="271"/>
      <c r="D72" s="271"/>
      <c r="E72" s="271"/>
      <c r="F72" s="271"/>
      <c r="G72" s="569"/>
      <c r="H72" s="569"/>
      <c r="I72" s="569"/>
    </row>
    <row r="73" spans="2:9" x14ac:dyDescent="0.2">
      <c r="B73" s="271"/>
      <c r="C73" s="271"/>
      <c r="D73" s="271"/>
      <c r="E73" s="271"/>
      <c r="F73" s="271"/>
      <c r="G73" s="569"/>
      <c r="H73" s="569"/>
      <c r="I73" s="569"/>
    </row>
    <row r="74" spans="2:9" x14ac:dyDescent="0.2">
      <c r="B74" s="271"/>
      <c r="C74" s="271"/>
      <c r="D74" s="271"/>
      <c r="E74" s="271"/>
      <c r="F74" s="271"/>
      <c r="G74" s="569"/>
      <c r="H74" s="569"/>
      <c r="I74" s="569"/>
    </row>
    <row r="75" spans="2:9" x14ac:dyDescent="0.2">
      <c r="B75" s="271"/>
      <c r="C75" s="271"/>
      <c r="D75" s="271"/>
      <c r="E75" s="271"/>
      <c r="F75" s="271"/>
      <c r="G75" s="569"/>
      <c r="H75" s="569"/>
      <c r="I75" s="569"/>
    </row>
    <row r="76" spans="2:9" x14ac:dyDescent="0.2">
      <c r="B76" s="271"/>
      <c r="C76" s="271"/>
      <c r="D76" s="271"/>
      <c r="E76" s="271"/>
      <c r="F76" s="271"/>
      <c r="G76" s="569"/>
      <c r="H76" s="569"/>
      <c r="I76" s="569"/>
    </row>
    <row r="77" spans="2:9" x14ac:dyDescent="0.2">
      <c r="B77" s="271"/>
      <c r="C77" s="271"/>
      <c r="D77" s="271"/>
      <c r="E77" s="271"/>
      <c r="F77" s="271"/>
      <c r="G77" s="569"/>
      <c r="H77" s="569"/>
      <c r="I77" s="569"/>
    </row>
    <row r="78" spans="2:9" x14ac:dyDescent="0.2">
      <c r="B78" s="271"/>
      <c r="C78" s="271"/>
      <c r="D78" s="271"/>
      <c r="E78" s="271"/>
      <c r="F78" s="271"/>
      <c r="G78" s="569"/>
      <c r="H78" s="569"/>
      <c r="I78" s="569"/>
    </row>
    <row r="79" spans="2:9" x14ac:dyDescent="0.2">
      <c r="B79" s="271"/>
      <c r="C79" s="271"/>
      <c r="D79" s="271"/>
      <c r="E79" s="271"/>
      <c r="F79" s="271"/>
      <c r="G79" s="569"/>
      <c r="H79" s="569"/>
      <c r="I79" s="569"/>
    </row>
    <row r="80" spans="2:9" x14ac:dyDescent="0.2">
      <c r="B80" s="271"/>
      <c r="C80" s="271"/>
      <c r="D80" s="271"/>
      <c r="E80" s="271"/>
      <c r="F80" s="271"/>
      <c r="G80" s="569"/>
      <c r="H80" s="569"/>
      <c r="I80" s="569"/>
    </row>
    <row r="81" spans="2:9" x14ac:dyDescent="0.2">
      <c r="B81" s="271"/>
      <c r="C81" s="271"/>
      <c r="D81" s="271"/>
      <c r="E81" s="271"/>
      <c r="F81" s="271"/>
      <c r="G81" s="569"/>
      <c r="H81" s="569"/>
      <c r="I81" s="569"/>
    </row>
    <row r="82" spans="2:9" x14ac:dyDescent="0.2">
      <c r="B82" s="271"/>
      <c r="C82" s="271"/>
      <c r="D82" s="271"/>
      <c r="E82" s="271"/>
      <c r="F82" s="271"/>
      <c r="G82" s="569"/>
      <c r="H82" s="569"/>
      <c r="I82" s="569"/>
    </row>
    <row r="83" spans="2:9" x14ac:dyDescent="0.2">
      <c r="B83" s="271"/>
      <c r="C83" s="271"/>
      <c r="D83" s="271"/>
      <c r="E83" s="271"/>
      <c r="F83" s="271"/>
      <c r="G83" s="569"/>
      <c r="H83" s="569"/>
      <c r="I83" s="569"/>
    </row>
    <row r="84" spans="2:9" x14ac:dyDescent="0.2">
      <c r="B84" s="271"/>
      <c r="C84" s="271"/>
      <c r="D84" s="271"/>
      <c r="E84" s="271"/>
      <c r="F84" s="271"/>
      <c r="G84" s="569"/>
      <c r="H84" s="569"/>
      <c r="I84" s="569"/>
    </row>
    <row r="85" spans="2:9" x14ac:dyDescent="0.2">
      <c r="B85" s="271"/>
      <c r="C85" s="271"/>
      <c r="D85" s="271"/>
      <c r="E85" s="271"/>
      <c r="F85" s="271"/>
      <c r="G85" s="569"/>
      <c r="H85" s="569"/>
      <c r="I85" s="569"/>
    </row>
    <row r="86" spans="2:9" x14ac:dyDescent="0.2">
      <c r="B86" s="271"/>
      <c r="C86" s="271"/>
      <c r="D86" s="271"/>
      <c r="E86" s="271"/>
      <c r="F86" s="271"/>
      <c r="G86" s="569"/>
      <c r="H86" s="569"/>
      <c r="I86" s="569"/>
    </row>
    <row r="87" spans="2:9" x14ac:dyDescent="0.2">
      <c r="B87" s="271"/>
      <c r="C87" s="271"/>
      <c r="D87" s="271"/>
      <c r="E87" s="271"/>
      <c r="F87" s="271"/>
      <c r="G87" s="569"/>
      <c r="H87" s="569"/>
      <c r="I87" s="569"/>
    </row>
    <row r="88" spans="2:9" x14ac:dyDescent="0.2">
      <c r="B88" s="271"/>
      <c r="C88" s="271"/>
      <c r="D88" s="271"/>
      <c r="E88" s="271"/>
      <c r="F88" s="271"/>
      <c r="G88" s="569"/>
      <c r="H88" s="569"/>
      <c r="I88" s="569"/>
    </row>
    <row r="89" spans="2:9" x14ac:dyDescent="0.2">
      <c r="B89" s="271"/>
      <c r="C89" s="271"/>
      <c r="D89" s="271"/>
      <c r="E89" s="271"/>
      <c r="F89" s="271"/>
      <c r="G89" s="569"/>
      <c r="H89" s="569"/>
      <c r="I89" s="569"/>
    </row>
    <row r="90" spans="2:9" x14ac:dyDescent="0.2">
      <c r="B90" s="271"/>
      <c r="C90" s="271"/>
      <c r="D90" s="271"/>
      <c r="E90" s="271"/>
      <c r="F90" s="271"/>
      <c r="G90" s="569"/>
      <c r="H90" s="569"/>
      <c r="I90" s="569"/>
    </row>
    <row r="91" spans="2:9" x14ac:dyDescent="0.2">
      <c r="B91" s="271"/>
      <c r="C91" s="271"/>
      <c r="D91" s="271"/>
      <c r="E91" s="271"/>
      <c r="F91" s="271"/>
      <c r="G91" s="569"/>
      <c r="H91" s="569"/>
      <c r="I91" s="569"/>
    </row>
    <row r="92" spans="2:9" x14ac:dyDescent="0.2">
      <c r="B92" s="271"/>
      <c r="C92" s="271"/>
      <c r="D92" s="271"/>
      <c r="E92" s="271"/>
      <c r="F92" s="271"/>
      <c r="G92" s="569"/>
      <c r="H92" s="569"/>
      <c r="I92" s="569"/>
    </row>
    <row r="93" spans="2:9" x14ac:dyDescent="0.2">
      <c r="B93" s="271"/>
      <c r="C93" s="271"/>
      <c r="D93" s="271"/>
      <c r="E93" s="271"/>
      <c r="F93" s="271"/>
      <c r="G93" s="569"/>
      <c r="H93" s="569"/>
      <c r="I93" s="569"/>
    </row>
    <row r="94" spans="2:9" x14ac:dyDescent="0.2">
      <c r="B94" s="271"/>
      <c r="C94" s="271"/>
      <c r="D94" s="271"/>
      <c r="E94" s="271"/>
      <c r="F94" s="271"/>
      <c r="G94" s="569"/>
      <c r="H94" s="569"/>
      <c r="I94" s="569"/>
    </row>
    <row r="95" spans="2:9" x14ac:dyDescent="0.2">
      <c r="B95" s="271"/>
      <c r="C95" s="271"/>
      <c r="D95" s="271"/>
      <c r="E95" s="271"/>
      <c r="F95" s="271"/>
      <c r="G95" s="569"/>
      <c r="H95" s="569"/>
      <c r="I95" s="569"/>
    </row>
    <row r="96" spans="2:9" x14ac:dyDescent="0.2">
      <c r="B96" s="271"/>
      <c r="C96" s="271"/>
      <c r="D96" s="271"/>
      <c r="E96" s="271"/>
      <c r="F96" s="271"/>
      <c r="G96" s="569"/>
      <c r="H96" s="569"/>
      <c r="I96" s="569"/>
    </row>
    <row r="97" spans="2:9" x14ac:dyDescent="0.2">
      <c r="B97" s="271"/>
      <c r="C97" s="271"/>
      <c r="D97" s="271"/>
      <c r="E97" s="271"/>
      <c r="F97" s="271"/>
      <c r="G97" s="569"/>
      <c r="H97" s="569"/>
      <c r="I97" s="569"/>
    </row>
    <row r="98" spans="2:9" x14ac:dyDescent="0.2">
      <c r="B98" s="271"/>
      <c r="C98" s="271"/>
      <c r="D98" s="271"/>
      <c r="E98" s="271"/>
      <c r="F98" s="271"/>
      <c r="G98" s="569"/>
      <c r="H98" s="569"/>
      <c r="I98" s="569"/>
    </row>
    <row r="99" spans="2:9" x14ac:dyDescent="0.2">
      <c r="B99" s="271"/>
      <c r="C99" s="271"/>
      <c r="D99" s="271"/>
      <c r="E99" s="271"/>
      <c r="F99" s="271"/>
      <c r="G99" s="569"/>
      <c r="H99" s="569"/>
      <c r="I99" s="569"/>
    </row>
    <row r="100" spans="2:9" x14ac:dyDescent="0.2">
      <c r="B100" s="271"/>
      <c r="C100" s="271"/>
      <c r="D100" s="271"/>
      <c r="E100" s="271"/>
      <c r="F100" s="271"/>
      <c r="G100" s="569"/>
      <c r="H100" s="569"/>
      <c r="I100" s="569"/>
    </row>
    <row r="101" spans="2:9" x14ac:dyDescent="0.2">
      <c r="B101" s="271"/>
      <c r="C101" s="271"/>
      <c r="D101" s="271"/>
      <c r="E101" s="271"/>
      <c r="F101" s="271"/>
      <c r="G101" s="569"/>
      <c r="H101" s="569"/>
      <c r="I101" s="569"/>
    </row>
    <row r="102" spans="2:9" x14ac:dyDescent="0.2">
      <c r="B102" s="271"/>
      <c r="C102" s="271"/>
      <c r="D102" s="271"/>
      <c r="E102" s="271"/>
      <c r="F102" s="271"/>
      <c r="G102" s="569"/>
      <c r="H102" s="569"/>
      <c r="I102" s="569"/>
    </row>
    <row r="103" spans="2:9" x14ac:dyDescent="0.2">
      <c r="B103" s="271"/>
      <c r="C103" s="271"/>
      <c r="D103" s="271"/>
      <c r="E103" s="271"/>
      <c r="F103" s="271"/>
      <c r="G103" s="569"/>
      <c r="H103" s="569"/>
      <c r="I103" s="569"/>
    </row>
    <row r="104" spans="2:9" x14ac:dyDescent="0.2">
      <c r="B104" s="271"/>
      <c r="C104" s="271"/>
      <c r="D104" s="271"/>
      <c r="E104" s="271"/>
      <c r="F104" s="271"/>
      <c r="G104" s="569"/>
      <c r="H104" s="569"/>
      <c r="I104" s="569"/>
    </row>
    <row r="105" spans="2:9" x14ac:dyDescent="0.2">
      <c r="B105" s="271"/>
      <c r="C105" s="271"/>
      <c r="D105" s="271"/>
      <c r="E105" s="271"/>
      <c r="F105" s="271"/>
      <c r="G105" s="569"/>
      <c r="H105" s="569"/>
      <c r="I105" s="569"/>
    </row>
    <row r="106" spans="2:9" x14ac:dyDescent="0.2">
      <c r="B106" s="271"/>
      <c r="C106" s="271"/>
      <c r="D106" s="271"/>
      <c r="E106" s="271"/>
      <c r="F106" s="271"/>
      <c r="G106" s="569"/>
      <c r="H106" s="569"/>
      <c r="I106" s="569"/>
    </row>
    <row r="107" spans="2:9" x14ac:dyDescent="0.2">
      <c r="B107" s="271"/>
      <c r="C107" s="271"/>
      <c r="D107" s="271"/>
      <c r="E107" s="271"/>
      <c r="F107" s="271"/>
      <c r="G107" s="569"/>
      <c r="H107" s="569"/>
      <c r="I107" s="569"/>
    </row>
    <row r="108" spans="2:9" x14ac:dyDescent="0.2">
      <c r="B108" s="271"/>
      <c r="C108" s="271"/>
      <c r="D108" s="271"/>
      <c r="E108" s="271"/>
      <c r="F108" s="271"/>
      <c r="G108" s="569"/>
      <c r="H108" s="569"/>
      <c r="I108" s="569"/>
    </row>
    <row r="109" spans="2:9" x14ac:dyDescent="0.2">
      <c r="B109" s="271"/>
      <c r="C109" s="271"/>
      <c r="D109" s="271"/>
      <c r="E109" s="271"/>
      <c r="F109" s="271"/>
      <c r="G109" s="569"/>
      <c r="H109" s="569"/>
      <c r="I109" s="569"/>
    </row>
    <row r="110" spans="2:9" x14ac:dyDescent="0.2">
      <c r="B110" s="271"/>
      <c r="C110" s="271"/>
      <c r="D110" s="271"/>
      <c r="E110" s="271"/>
      <c r="F110" s="271"/>
      <c r="G110" s="569"/>
      <c r="H110" s="569"/>
      <c r="I110" s="569"/>
    </row>
    <row r="111" spans="2:9" x14ac:dyDescent="0.2">
      <c r="B111" s="271"/>
      <c r="C111" s="271"/>
      <c r="D111" s="271"/>
      <c r="E111" s="271"/>
      <c r="F111" s="271"/>
      <c r="G111" s="569"/>
      <c r="H111" s="569"/>
      <c r="I111" s="569"/>
    </row>
    <row r="112" spans="2:9" x14ac:dyDescent="0.2">
      <c r="B112" s="271"/>
      <c r="C112" s="271"/>
      <c r="D112" s="271"/>
      <c r="E112" s="271"/>
      <c r="F112" s="271"/>
      <c r="G112" s="569"/>
      <c r="H112" s="569"/>
      <c r="I112" s="569"/>
    </row>
    <row r="113" spans="2:9" x14ac:dyDescent="0.2">
      <c r="B113" s="271"/>
      <c r="C113" s="271"/>
      <c r="D113" s="271"/>
      <c r="E113" s="271"/>
      <c r="F113" s="271"/>
      <c r="G113" s="569"/>
      <c r="H113" s="569"/>
      <c r="I113" s="569"/>
    </row>
    <row r="114" spans="2:9" x14ac:dyDescent="0.2">
      <c r="B114" s="271"/>
      <c r="C114" s="271"/>
      <c r="D114" s="271"/>
      <c r="E114" s="271"/>
      <c r="F114" s="271"/>
      <c r="G114" s="569"/>
      <c r="H114" s="569"/>
      <c r="I114" s="569"/>
    </row>
    <row r="115" spans="2:9" x14ac:dyDescent="0.2">
      <c r="B115" s="271"/>
      <c r="C115" s="271"/>
      <c r="D115" s="271"/>
      <c r="E115" s="271"/>
      <c r="F115" s="271"/>
      <c r="G115" s="569"/>
      <c r="H115" s="569"/>
      <c r="I115" s="569"/>
    </row>
    <row r="116" spans="2:9" x14ac:dyDescent="0.2">
      <c r="B116" s="271"/>
      <c r="C116" s="271"/>
      <c r="D116" s="271"/>
      <c r="E116" s="271"/>
      <c r="F116" s="271"/>
      <c r="G116" s="569"/>
      <c r="H116" s="569"/>
      <c r="I116" s="569"/>
    </row>
    <row r="117" spans="2:9" x14ac:dyDescent="0.2">
      <c r="B117" s="271"/>
      <c r="C117" s="271"/>
      <c r="D117" s="271"/>
      <c r="E117" s="271"/>
      <c r="F117" s="271"/>
      <c r="G117" s="569"/>
      <c r="H117" s="569"/>
      <c r="I117" s="569"/>
    </row>
    <row r="118" spans="2:9" x14ac:dyDescent="0.2">
      <c r="B118" s="271"/>
      <c r="C118" s="271"/>
      <c r="D118" s="271"/>
      <c r="E118" s="271"/>
      <c r="F118" s="271"/>
      <c r="G118" s="569"/>
      <c r="H118" s="569"/>
      <c r="I118" s="569"/>
    </row>
    <row r="119" spans="2:9" x14ac:dyDescent="0.2">
      <c r="B119" s="271"/>
      <c r="C119" s="271"/>
      <c r="D119" s="271"/>
      <c r="E119" s="271"/>
      <c r="F119" s="271"/>
      <c r="G119" s="569"/>
      <c r="H119" s="569"/>
      <c r="I119" s="569"/>
    </row>
    <row r="120" spans="2:9" x14ac:dyDescent="0.2">
      <c r="B120" s="271"/>
      <c r="C120" s="271"/>
      <c r="D120" s="271"/>
      <c r="E120" s="271"/>
      <c r="F120" s="271"/>
      <c r="G120" s="569"/>
      <c r="H120" s="569"/>
      <c r="I120" s="569"/>
    </row>
    <row r="121" spans="2:9" x14ac:dyDescent="0.2">
      <c r="B121" s="271"/>
      <c r="C121" s="271"/>
      <c r="D121" s="271"/>
      <c r="E121" s="271"/>
      <c r="F121" s="271"/>
      <c r="G121" s="569"/>
      <c r="H121" s="569"/>
      <c r="I121" s="569"/>
    </row>
    <row r="122" spans="2:9" x14ac:dyDescent="0.2">
      <c r="B122" s="271"/>
      <c r="C122" s="271"/>
      <c r="D122" s="271"/>
      <c r="E122" s="271"/>
      <c r="F122" s="271"/>
      <c r="G122" s="569"/>
      <c r="H122" s="569"/>
      <c r="I122" s="569"/>
    </row>
    <row r="123" spans="2:9" x14ac:dyDescent="0.2">
      <c r="B123" s="271"/>
      <c r="C123" s="271"/>
      <c r="D123" s="271"/>
      <c r="E123" s="271"/>
      <c r="F123" s="271"/>
      <c r="G123" s="569"/>
      <c r="H123" s="569"/>
      <c r="I123" s="569"/>
    </row>
    <row r="124" spans="2:9" x14ac:dyDescent="0.2">
      <c r="B124" s="271"/>
      <c r="C124" s="271"/>
      <c r="D124" s="271"/>
      <c r="E124" s="271"/>
      <c r="F124" s="271"/>
      <c r="G124" s="569"/>
      <c r="H124" s="569"/>
      <c r="I124" s="569"/>
    </row>
    <row r="125" spans="2:9" x14ac:dyDescent="0.2">
      <c r="B125" s="271"/>
      <c r="C125" s="271"/>
      <c r="D125" s="271"/>
      <c r="E125" s="271"/>
      <c r="F125" s="271"/>
      <c r="G125" s="569"/>
      <c r="H125" s="569"/>
      <c r="I125" s="569"/>
    </row>
    <row r="126" spans="2:9" x14ac:dyDescent="0.2">
      <c r="B126" s="271"/>
      <c r="C126" s="271"/>
      <c r="D126" s="271"/>
      <c r="E126" s="271"/>
      <c r="F126" s="271"/>
      <c r="G126" s="569"/>
      <c r="H126" s="569"/>
      <c r="I126" s="569"/>
    </row>
    <row r="127" spans="2:9" x14ac:dyDescent="0.2">
      <c r="B127" s="271"/>
      <c r="C127" s="271"/>
      <c r="D127" s="271"/>
      <c r="E127" s="271"/>
      <c r="F127" s="271"/>
      <c r="G127" s="569"/>
      <c r="H127" s="569"/>
      <c r="I127" s="569"/>
    </row>
    <row r="128" spans="2:9" x14ac:dyDescent="0.2">
      <c r="B128" s="271"/>
      <c r="C128" s="271"/>
      <c r="D128" s="271"/>
      <c r="E128" s="271"/>
      <c r="F128" s="271"/>
      <c r="G128" s="569"/>
      <c r="H128" s="569"/>
      <c r="I128" s="569"/>
    </row>
    <row r="129" spans="2:9" x14ac:dyDescent="0.2">
      <c r="B129" s="271"/>
      <c r="C129" s="271"/>
      <c r="D129" s="271"/>
      <c r="E129" s="271"/>
      <c r="F129" s="271"/>
      <c r="G129" s="569"/>
      <c r="H129" s="569"/>
      <c r="I129" s="569"/>
    </row>
    <row r="130" spans="2:9" x14ac:dyDescent="0.2">
      <c r="B130" s="271"/>
      <c r="C130" s="271"/>
      <c r="D130" s="271"/>
      <c r="E130" s="271"/>
      <c r="F130" s="271"/>
      <c r="G130" s="569"/>
      <c r="H130" s="569"/>
      <c r="I130" s="569"/>
    </row>
    <row r="131" spans="2:9" x14ac:dyDescent="0.2">
      <c r="B131" s="271"/>
      <c r="C131" s="271"/>
      <c r="D131" s="271"/>
      <c r="E131" s="271"/>
      <c r="F131" s="271"/>
      <c r="G131" s="569"/>
      <c r="H131" s="569"/>
      <c r="I131" s="569"/>
    </row>
    <row r="132" spans="2:9" x14ac:dyDescent="0.2">
      <c r="B132" s="271"/>
      <c r="C132" s="271"/>
      <c r="D132" s="271"/>
      <c r="E132" s="271"/>
      <c r="F132" s="271"/>
      <c r="G132" s="569"/>
      <c r="H132" s="569"/>
      <c r="I132" s="569"/>
    </row>
    <row r="133" spans="2:9" x14ac:dyDescent="0.2">
      <c r="B133" s="271"/>
      <c r="C133" s="271"/>
      <c r="D133" s="271"/>
      <c r="E133" s="271"/>
      <c r="F133" s="271"/>
      <c r="G133" s="569"/>
      <c r="H133" s="569"/>
      <c r="I133" s="569"/>
    </row>
    <row r="134" spans="2:9" x14ac:dyDescent="0.2">
      <c r="B134" s="271"/>
      <c r="C134" s="271"/>
      <c r="D134" s="271"/>
      <c r="E134" s="271"/>
      <c r="F134" s="271"/>
      <c r="G134" s="569"/>
      <c r="H134" s="569"/>
      <c r="I134" s="569"/>
    </row>
    <row r="135" spans="2:9" x14ac:dyDescent="0.2">
      <c r="B135" s="271"/>
      <c r="C135" s="271"/>
      <c r="D135" s="271"/>
      <c r="E135" s="271"/>
      <c r="F135" s="271"/>
      <c r="G135" s="569"/>
      <c r="H135" s="569"/>
      <c r="I135" s="569"/>
    </row>
    <row r="136" spans="2:9" x14ac:dyDescent="0.2">
      <c r="B136" s="271"/>
      <c r="C136" s="271"/>
      <c r="D136" s="271"/>
      <c r="E136" s="271"/>
      <c r="F136" s="271"/>
      <c r="G136" s="569"/>
      <c r="H136" s="569"/>
      <c r="I136" s="569"/>
    </row>
    <row r="137" spans="2:9" x14ac:dyDescent="0.2">
      <c r="B137" s="271"/>
      <c r="C137" s="271"/>
      <c r="D137" s="271"/>
      <c r="E137" s="271"/>
      <c r="F137" s="271"/>
      <c r="G137" s="569"/>
      <c r="H137" s="569"/>
      <c r="I137" s="569"/>
    </row>
    <row r="138" spans="2:9" x14ac:dyDescent="0.2">
      <c r="B138" s="271"/>
      <c r="C138" s="271"/>
      <c r="D138" s="271"/>
      <c r="E138" s="271"/>
      <c r="F138" s="271"/>
      <c r="G138" s="569"/>
      <c r="H138" s="569"/>
      <c r="I138" s="569"/>
    </row>
    <row r="139" spans="2:9" x14ac:dyDescent="0.2">
      <c r="B139" s="271"/>
      <c r="C139" s="271"/>
      <c r="D139" s="271"/>
      <c r="E139" s="271"/>
      <c r="F139" s="271"/>
      <c r="G139" s="569"/>
      <c r="H139" s="569"/>
      <c r="I139" s="569"/>
    </row>
    <row r="140" spans="2:9" x14ac:dyDescent="0.2">
      <c r="B140" s="271"/>
      <c r="C140" s="271"/>
      <c r="D140" s="271"/>
      <c r="E140" s="271"/>
      <c r="F140" s="271"/>
      <c r="G140" s="569"/>
      <c r="H140" s="569"/>
      <c r="I140" s="569"/>
    </row>
    <row r="141" spans="2:9" x14ac:dyDescent="0.2">
      <c r="B141" s="271"/>
      <c r="C141" s="271"/>
      <c r="D141" s="271"/>
      <c r="E141" s="271"/>
      <c r="F141" s="271"/>
      <c r="G141" s="569"/>
      <c r="H141" s="569"/>
      <c r="I141" s="569"/>
    </row>
    <row r="142" spans="2:9" x14ac:dyDescent="0.2">
      <c r="B142" s="271"/>
      <c r="C142" s="271"/>
      <c r="D142" s="271"/>
      <c r="E142" s="271"/>
      <c r="F142" s="271"/>
      <c r="G142" s="569"/>
      <c r="H142" s="569"/>
      <c r="I142" s="569"/>
    </row>
    <row r="143" spans="2:9" x14ac:dyDescent="0.2">
      <c r="B143" s="271"/>
      <c r="C143" s="271"/>
      <c r="D143" s="271"/>
      <c r="E143" s="271"/>
      <c r="F143" s="271"/>
      <c r="G143" s="569"/>
      <c r="H143" s="569"/>
      <c r="I143" s="569"/>
    </row>
    <row r="144" spans="2:9" x14ac:dyDescent="0.2">
      <c r="B144" s="271"/>
      <c r="C144" s="271"/>
      <c r="D144" s="271"/>
      <c r="E144" s="271"/>
      <c r="F144" s="271"/>
      <c r="G144" s="569"/>
      <c r="H144" s="569"/>
      <c r="I144" s="569"/>
    </row>
    <row r="145" spans="2:9" x14ac:dyDescent="0.2">
      <c r="B145" s="271"/>
      <c r="C145" s="271"/>
      <c r="D145" s="271"/>
      <c r="E145" s="271"/>
      <c r="F145" s="271"/>
      <c r="G145" s="569"/>
      <c r="H145" s="569"/>
      <c r="I145" s="569"/>
    </row>
    <row r="146" spans="2:9" x14ac:dyDescent="0.2">
      <c r="B146" s="271"/>
      <c r="C146" s="271"/>
      <c r="D146" s="271"/>
      <c r="E146" s="271"/>
      <c r="F146" s="271"/>
      <c r="G146" s="569"/>
      <c r="H146" s="569"/>
      <c r="I146" s="569"/>
    </row>
    <row r="147" spans="2:9" x14ac:dyDescent="0.2">
      <c r="B147" s="271"/>
      <c r="C147" s="271"/>
      <c r="D147" s="271"/>
      <c r="E147" s="271"/>
      <c r="F147" s="271"/>
      <c r="G147" s="569"/>
      <c r="H147" s="569"/>
      <c r="I147" s="569"/>
    </row>
    <row r="148" spans="2:9" x14ac:dyDescent="0.2">
      <c r="B148" s="271"/>
      <c r="C148" s="271"/>
      <c r="D148" s="271"/>
      <c r="E148" s="271"/>
      <c r="F148" s="271"/>
      <c r="G148" s="569"/>
      <c r="H148" s="569"/>
      <c r="I148" s="569"/>
    </row>
    <row r="149" spans="2:9" x14ac:dyDescent="0.2">
      <c r="B149" s="271"/>
      <c r="C149" s="271"/>
      <c r="D149" s="271"/>
      <c r="E149" s="271"/>
      <c r="F149" s="271"/>
      <c r="G149" s="569"/>
      <c r="H149" s="569"/>
      <c r="I149" s="569"/>
    </row>
    <row r="150" spans="2:9" x14ac:dyDescent="0.2">
      <c r="B150" s="271"/>
      <c r="C150" s="271"/>
      <c r="D150" s="271"/>
      <c r="E150" s="271"/>
      <c r="F150" s="271"/>
      <c r="G150" s="569"/>
      <c r="H150" s="569"/>
      <c r="I150" s="569"/>
    </row>
    <row r="151" spans="2:9" x14ac:dyDescent="0.2">
      <c r="B151" s="271"/>
      <c r="C151" s="271"/>
      <c r="D151" s="271"/>
      <c r="E151" s="271"/>
      <c r="F151" s="271"/>
      <c r="G151" s="569"/>
      <c r="H151" s="569"/>
      <c r="I151" s="569"/>
    </row>
    <row r="152" spans="2:9" x14ac:dyDescent="0.2">
      <c r="B152" s="271"/>
      <c r="C152" s="271"/>
      <c r="D152" s="271"/>
      <c r="E152" s="271"/>
      <c r="F152" s="271"/>
      <c r="G152" s="569"/>
      <c r="H152" s="569"/>
      <c r="I152" s="569"/>
    </row>
    <row r="153" spans="2:9" x14ac:dyDescent="0.2">
      <c r="B153" s="271"/>
      <c r="C153" s="271"/>
      <c r="D153" s="271"/>
      <c r="E153" s="271"/>
      <c r="F153" s="271"/>
      <c r="G153" s="569"/>
      <c r="H153" s="569"/>
      <c r="I153" s="569"/>
    </row>
    <row r="154" spans="2:9" x14ac:dyDescent="0.2">
      <c r="B154" s="271"/>
      <c r="C154" s="271"/>
      <c r="D154" s="271"/>
      <c r="E154" s="271"/>
      <c r="F154" s="271"/>
      <c r="G154" s="569"/>
      <c r="H154" s="569"/>
      <c r="I154" s="569"/>
    </row>
    <row r="155" spans="2:9" x14ac:dyDescent="0.2">
      <c r="B155" s="271"/>
      <c r="C155" s="271"/>
      <c r="D155" s="271"/>
      <c r="E155" s="271"/>
      <c r="F155" s="271"/>
      <c r="G155" s="569"/>
      <c r="H155" s="569"/>
      <c r="I155" s="569"/>
    </row>
    <row r="156" spans="2:9" x14ac:dyDescent="0.2">
      <c r="B156" s="271"/>
      <c r="C156" s="271"/>
      <c r="D156" s="271"/>
      <c r="E156" s="271"/>
      <c r="F156" s="271"/>
      <c r="G156" s="569"/>
      <c r="H156" s="569"/>
      <c r="I156" s="569"/>
    </row>
    <row r="157" spans="2:9" x14ac:dyDescent="0.2">
      <c r="B157" s="271"/>
      <c r="C157" s="271"/>
      <c r="D157" s="271"/>
      <c r="E157" s="271"/>
      <c r="F157" s="271"/>
      <c r="G157" s="569"/>
      <c r="H157" s="569"/>
      <c r="I157" s="569"/>
    </row>
    <row r="158" spans="2:9" x14ac:dyDescent="0.2">
      <c r="B158" s="271"/>
      <c r="C158" s="271"/>
      <c r="D158" s="271"/>
      <c r="E158" s="271"/>
      <c r="F158" s="271"/>
      <c r="G158" s="569"/>
      <c r="H158" s="569"/>
      <c r="I158" s="569"/>
    </row>
    <row r="159" spans="2:9" x14ac:dyDescent="0.2">
      <c r="B159" s="271"/>
      <c r="C159" s="271"/>
      <c r="D159" s="271"/>
      <c r="E159" s="271"/>
      <c r="F159" s="271"/>
      <c r="G159" s="569"/>
      <c r="H159" s="569"/>
      <c r="I159" s="569"/>
    </row>
    <row r="160" spans="2:9" x14ac:dyDescent="0.2">
      <c r="B160" s="271"/>
      <c r="C160" s="271"/>
      <c r="D160" s="271"/>
      <c r="E160" s="271"/>
      <c r="F160" s="271"/>
      <c r="G160" s="569"/>
      <c r="H160" s="569"/>
      <c r="I160" s="569"/>
    </row>
    <row r="161" spans="2:9" x14ac:dyDescent="0.2">
      <c r="B161" s="271"/>
      <c r="C161" s="271"/>
      <c r="D161" s="271"/>
      <c r="E161" s="271"/>
      <c r="F161" s="271"/>
      <c r="G161" s="569"/>
      <c r="H161" s="569"/>
      <c r="I161" s="569"/>
    </row>
    <row r="162" spans="2:9" x14ac:dyDescent="0.2">
      <c r="B162" s="271"/>
      <c r="C162" s="271"/>
      <c r="D162" s="271"/>
      <c r="E162" s="271"/>
      <c r="F162" s="271"/>
      <c r="G162" s="569"/>
      <c r="H162" s="569"/>
      <c r="I162" s="569"/>
    </row>
    <row r="163" spans="2:9" x14ac:dyDescent="0.2">
      <c r="B163" s="271"/>
      <c r="C163" s="271"/>
      <c r="D163" s="271"/>
      <c r="E163" s="271"/>
      <c r="F163" s="271"/>
      <c r="G163" s="569"/>
      <c r="H163" s="569"/>
      <c r="I163" s="569"/>
    </row>
    <row r="164" spans="2:9" x14ac:dyDescent="0.2">
      <c r="B164" s="271"/>
      <c r="C164" s="271"/>
      <c r="D164" s="271"/>
      <c r="E164" s="271"/>
      <c r="F164" s="271"/>
      <c r="G164" s="569"/>
      <c r="H164" s="569"/>
      <c r="I164" s="569"/>
    </row>
    <row r="165" spans="2:9" x14ac:dyDescent="0.2">
      <c r="B165" s="271"/>
      <c r="C165" s="271"/>
      <c r="D165" s="271"/>
      <c r="E165" s="271"/>
      <c r="F165" s="271"/>
      <c r="G165" s="569"/>
      <c r="H165" s="569"/>
      <c r="I165" s="569"/>
    </row>
    <row r="166" spans="2:9" x14ac:dyDescent="0.2">
      <c r="B166" s="271"/>
      <c r="C166" s="271"/>
      <c r="D166" s="271"/>
      <c r="E166" s="271"/>
      <c r="F166" s="271"/>
      <c r="G166" s="569"/>
      <c r="H166" s="569"/>
      <c r="I166" s="569"/>
    </row>
    <row r="167" spans="2:9" x14ac:dyDescent="0.2">
      <c r="B167" s="271"/>
      <c r="C167" s="271"/>
      <c r="D167" s="271"/>
      <c r="E167" s="271"/>
      <c r="F167" s="271"/>
      <c r="G167" s="569"/>
      <c r="H167" s="569"/>
      <c r="I167" s="569"/>
    </row>
    <row r="168" spans="2:9" x14ac:dyDescent="0.2">
      <c r="B168" s="271"/>
      <c r="C168" s="271"/>
      <c r="D168" s="271"/>
      <c r="E168" s="271"/>
      <c r="F168" s="271"/>
      <c r="G168" s="569"/>
      <c r="H168" s="569"/>
      <c r="I168" s="569"/>
    </row>
    <row r="169" spans="2:9" x14ac:dyDescent="0.2">
      <c r="B169" s="271"/>
      <c r="C169" s="271"/>
      <c r="D169" s="271"/>
      <c r="E169" s="271"/>
      <c r="F169" s="271"/>
      <c r="G169" s="569"/>
      <c r="H169" s="569"/>
      <c r="I169" s="569"/>
    </row>
    <row r="170" spans="2:9" x14ac:dyDescent="0.2">
      <c r="B170" s="271"/>
      <c r="C170" s="271"/>
      <c r="D170" s="271"/>
      <c r="E170" s="271"/>
      <c r="F170" s="271"/>
      <c r="G170" s="569"/>
      <c r="H170" s="569"/>
      <c r="I170" s="569"/>
    </row>
    <row r="171" spans="2:9" x14ac:dyDescent="0.2">
      <c r="B171" s="271"/>
      <c r="C171" s="271"/>
      <c r="D171" s="271"/>
      <c r="E171" s="271"/>
      <c r="F171" s="271"/>
      <c r="G171" s="569"/>
      <c r="H171" s="569"/>
      <c r="I171" s="569"/>
    </row>
    <row r="172" spans="2:9" x14ac:dyDescent="0.2">
      <c r="B172" s="271"/>
      <c r="C172" s="271"/>
      <c r="D172" s="271"/>
      <c r="E172" s="271"/>
      <c r="F172" s="271"/>
      <c r="G172" s="569"/>
      <c r="H172" s="569"/>
      <c r="I172" s="569"/>
    </row>
    <row r="173" spans="2:9" x14ac:dyDescent="0.2">
      <c r="B173" s="271"/>
      <c r="C173" s="271"/>
      <c r="D173" s="271"/>
      <c r="E173" s="271"/>
      <c r="F173" s="271"/>
      <c r="G173" s="569"/>
      <c r="H173" s="569"/>
      <c r="I173" s="569"/>
    </row>
    <row r="174" spans="2:9" x14ac:dyDescent="0.2">
      <c r="B174" s="271"/>
      <c r="C174" s="271"/>
      <c r="D174" s="271"/>
      <c r="E174" s="271"/>
      <c r="F174" s="271"/>
      <c r="G174" s="569"/>
      <c r="H174" s="569"/>
      <c r="I174" s="569"/>
    </row>
    <row r="175" spans="2:9" x14ac:dyDescent="0.2">
      <c r="B175" s="271"/>
      <c r="C175" s="271"/>
      <c r="D175" s="271"/>
      <c r="E175" s="271"/>
      <c r="F175" s="271"/>
      <c r="G175" s="569"/>
      <c r="H175" s="569"/>
      <c r="I175" s="569"/>
    </row>
    <row r="176" spans="2:9" x14ac:dyDescent="0.2">
      <c r="B176" s="271"/>
      <c r="C176" s="271"/>
      <c r="D176" s="271"/>
      <c r="E176" s="271"/>
      <c r="F176" s="271"/>
      <c r="G176" s="569"/>
      <c r="H176" s="569"/>
      <c r="I176" s="569"/>
    </row>
    <row r="177" spans="2:9" x14ac:dyDescent="0.2">
      <c r="B177" s="271"/>
      <c r="C177" s="271"/>
      <c r="D177" s="271"/>
      <c r="E177" s="271"/>
      <c r="F177" s="271"/>
      <c r="G177" s="569"/>
      <c r="H177" s="569"/>
      <c r="I177" s="569"/>
    </row>
    <row r="178" spans="2:9" x14ac:dyDescent="0.2">
      <c r="B178" s="271"/>
      <c r="C178" s="271"/>
      <c r="D178" s="271"/>
      <c r="E178" s="271"/>
      <c r="F178" s="271"/>
      <c r="G178" s="569"/>
      <c r="H178" s="569"/>
      <c r="I178" s="569"/>
    </row>
    <row r="179" spans="2:9" x14ac:dyDescent="0.2">
      <c r="B179" s="271"/>
      <c r="C179" s="271"/>
      <c r="D179" s="271"/>
      <c r="E179" s="271"/>
      <c r="F179" s="271"/>
      <c r="G179" s="569"/>
      <c r="H179" s="569"/>
      <c r="I179" s="569"/>
    </row>
    <row r="180" spans="2:9" x14ac:dyDescent="0.2">
      <c r="B180" s="271"/>
      <c r="C180" s="271"/>
      <c r="D180" s="271"/>
      <c r="E180" s="271"/>
      <c r="F180" s="271"/>
      <c r="G180" s="569"/>
      <c r="H180" s="569"/>
      <c r="I180" s="569"/>
    </row>
    <row r="181" spans="2:9" x14ac:dyDescent="0.2">
      <c r="B181" s="271"/>
      <c r="C181" s="271"/>
      <c r="D181" s="271"/>
      <c r="E181" s="271"/>
      <c r="F181" s="271"/>
      <c r="G181" s="569"/>
      <c r="H181" s="569"/>
      <c r="I181" s="569"/>
    </row>
    <row r="182" spans="2:9" x14ac:dyDescent="0.2">
      <c r="B182" s="271"/>
      <c r="C182" s="271"/>
      <c r="D182" s="271"/>
      <c r="E182" s="271"/>
      <c r="F182" s="271"/>
      <c r="G182" s="569"/>
      <c r="H182" s="569"/>
      <c r="I182" s="569"/>
    </row>
    <row r="183" spans="2:9" x14ac:dyDescent="0.2">
      <c r="B183" s="271"/>
      <c r="C183" s="271"/>
      <c r="D183" s="271"/>
      <c r="E183" s="271"/>
      <c r="F183" s="271"/>
      <c r="G183" s="569"/>
      <c r="H183" s="569"/>
      <c r="I183" s="569"/>
    </row>
    <row r="184" spans="2:9" x14ac:dyDescent="0.2">
      <c r="B184" s="271"/>
      <c r="C184" s="271"/>
      <c r="D184" s="271"/>
      <c r="E184" s="271"/>
      <c r="F184" s="271"/>
      <c r="G184" s="569"/>
      <c r="H184" s="569"/>
      <c r="I184" s="569"/>
    </row>
    <row r="185" spans="2:9" x14ac:dyDescent="0.2">
      <c r="B185" s="271"/>
      <c r="C185" s="271"/>
      <c r="D185" s="271"/>
      <c r="E185" s="271"/>
      <c r="F185" s="271"/>
      <c r="G185" s="569"/>
      <c r="H185" s="569"/>
      <c r="I185" s="569"/>
    </row>
    <row r="186" spans="2:9" x14ac:dyDescent="0.2">
      <c r="B186" s="271"/>
      <c r="C186" s="271"/>
      <c r="D186" s="271"/>
      <c r="E186" s="271"/>
      <c r="F186" s="271"/>
      <c r="G186" s="569"/>
      <c r="H186" s="569"/>
      <c r="I186" s="569"/>
    </row>
    <row r="187" spans="2:9" x14ac:dyDescent="0.2">
      <c r="B187" s="271"/>
      <c r="C187" s="271"/>
      <c r="D187" s="271"/>
      <c r="E187" s="271"/>
      <c r="F187" s="271"/>
      <c r="G187" s="569"/>
      <c r="H187" s="569"/>
      <c r="I187" s="569"/>
    </row>
    <row r="188" spans="2:9" x14ac:dyDescent="0.2">
      <c r="B188" s="271"/>
      <c r="C188" s="271"/>
      <c r="D188" s="271"/>
      <c r="E188" s="271"/>
      <c r="F188" s="271"/>
      <c r="G188" s="569"/>
      <c r="H188" s="569"/>
      <c r="I188" s="569"/>
    </row>
    <row r="189" spans="2:9" x14ac:dyDescent="0.2">
      <c r="B189" s="271"/>
      <c r="C189" s="271"/>
      <c r="D189" s="271"/>
      <c r="E189" s="271"/>
      <c r="F189" s="271"/>
      <c r="G189" s="569"/>
      <c r="H189" s="569"/>
      <c r="I189" s="569"/>
    </row>
    <row r="190" spans="2:9" x14ac:dyDescent="0.2">
      <c r="B190" s="271"/>
      <c r="C190" s="271"/>
      <c r="D190" s="271"/>
      <c r="E190" s="271"/>
      <c r="F190" s="271"/>
      <c r="G190" s="569"/>
      <c r="H190" s="569"/>
      <c r="I190" s="569"/>
    </row>
    <row r="191" spans="2:9" x14ac:dyDescent="0.2">
      <c r="B191" s="271"/>
      <c r="C191" s="271"/>
      <c r="D191" s="271"/>
      <c r="E191" s="271"/>
      <c r="F191" s="271"/>
      <c r="G191" s="569"/>
      <c r="H191" s="569"/>
      <c r="I191" s="569"/>
    </row>
    <row r="192" spans="2:9" x14ac:dyDescent="0.2">
      <c r="B192" s="271"/>
      <c r="C192" s="271"/>
      <c r="D192" s="271"/>
      <c r="E192" s="271"/>
      <c r="F192" s="271"/>
      <c r="G192" s="569"/>
      <c r="H192" s="569"/>
      <c r="I192" s="569"/>
    </row>
    <row r="193" spans="2:9" x14ac:dyDescent="0.2">
      <c r="B193" s="271"/>
      <c r="C193" s="271"/>
      <c r="D193" s="271"/>
      <c r="E193" s="271"/>
      <c r="F193" s="271"/>
      <c r="G193" s="569"/>
      <c r="H193" s="569"/>
      <c r="I193" s="569"/>
    </row>
    <row r="194" spans="2:9" x14ac:dyDescent="0.2">
      <c r="B194" s="271"/>
      <c r="C194" s="271"/>
      <c r="D194" s="271"/>
      <c r="E194" s="271"/>
      <c r="F194" s="271"/>
      <c r="G194" s="569"/>
      <c r="H194" s="569"/>
      <c r="I194" s="569"/>
    </row>
    <row r="195" spans="2:9" x14ac:dyDescent="0.2">
      <c r="B195" s="271"/>
      <c r="C195" s="271"/>
      <c r="D195" s="271"/>
      <c r="E195" s="271"/>
      <c r="F195" s="271"/>
      <c r="G195" s="569"/>
      <c r="H195" s="569"/>
      <c r="I195" s="569"/>
    </row>
    <row r="196" spans="2:9" x14ac:dyDescent="0.2">
      <c r="B196" s="271"/>
      <c r="C196" s="271"/>
      <c r="D196" s="271"/>
      <c r="E196" s="271"/>
      <c r="F196" s="271"/>
      <c r="G196" s="569"/>
      <c r="H196" s="569"/>
      <c r="I196" s="569"/>
    </row>
    <row r="197" spans="2:9" x14ac:dyDescent="0.2">
      <c r="B197" s="271"/>
      <c r="C197" s="271"/>
      <c r="D197" s="271"/>
      <c r="E197" s="271"/>
      <c r="F197" s="271"/>
      <c r="G197" s="569"/>
      <c r="H197" s="569"/>
      <c r="I197" s="569"/>
    </row>
    <row r="198" spans="2:9" x14ac:dyDescent="0.2">
      <c r="B198" s="271"/>
      <c r="C198" s="271"/>
      <c r="D198" s="271"/>
      <c r="E198" s="271"/>
      <c r="F198" s="271"/>
      <c r="G198" s="569"/>
      <c r="H198" s="569"/>
      <c r="I198" s="569"/>
    </row>
    <row r="199" spans="2:9" x14ac:dyDescent="0.2">
      <c r="B199" s="271"/>
      <c r="C199" s="271"/>
      <c r="D199" s="271"/>
      <c r="E199" s="271"/>
      <c r="F199" s="271"/>
      <c r="G199" s="569"/>
      <c r="H199" s="569"/>
      <c r="I199" s="569"/>
    </row>
    <row r="200" spans="2:9" x14ac:dyDescent="0.2">
      <c r="B200" s="271"/>
      <c r="C200" s="271"/>
      <c r="D200" s="271"/>
      <c r="E200" s="271"/>
      <c r="F200" s="271"/>
      <c r="G200" s="569"/>
      <c r="H200" s="569"/>
      <c r="I200" s="569"/>
    </row>
    <row r="201" spans="2:9" x14ac:dyDescent="0.2">
      <c r="B201" s="271"/>
      <c r="C201" s="271"/>
      <c r="D201" s="271"/>
      <c r="E201" s="271"/>
      <c r="F201" s="271"/>
      <c r="G201" s="569"/>
      <c r="H201" s="569"/>
      <c r="I201" s="569"/>
    </row>
    <row r="202" spans="2:9" x14ac:dyDescent="0.2">
      <c r="B202" s="271"/>
      <c r="C202" s="271"/>
      <c r="D202" s="271"/>
      <c r="E202" s="271"/>
      <c r="F202" s="271"/>
      <c r="G202" s="569"/>
      <c r="H202" s="569"/>
      <c r="I202" s="569"/>
    </row>
    <row r="203" spans="2:9" x14ac:dyDescent="0.2">
      <c r="B203" s="271"/>
      <c r="C203" s="271"/>
      <c r="D203" s="271"/>
      <c r="E203" s="271"/>
      <c r="F203" s="271"/>
      <c r="G203" s="569"/>
      <c r="H203" s="569"/>
      <c r="I203" s="569"/>
    </row>
    <row r="204" spans="2:9" x14ac:dyDescent="0.2">
      <c r="B204" s="271"/>
      <c r="C204" s="271"/>
      <c r="D204" s="271"/>
      <c r="E204" s="271"/>
      <c r="F204" s="271"/>
      <c r="G204" s="569"/>
      <c r="H204" s="569"/>
      <c r="I204" s="569"/>
    </row>
    <row r="205" spans="2:9" x14ac:dyDescent="0.2">
      <c r="B205" s="271"/>
      <c r="C205" s="271"/>
      <c r="D205" s="271"/>
      <c r="E205" s="271"/>
      <c r="F205" s="271"/>
      <c r="G205" s="569"/>
      <c r="H205" s="569"/>
      <c r="I205" s="569"/>
    </row>
    <row r="206" spans="2:9" x14ac:dyDescent="0.2">
      <c r="B206" s="271"/>
      <c r="C206" s="271"/>
      <c r="D206" s="271"/>
      <c r="E206" s="271"/>
      <c r="F206" s="271"/>
      <c r="G206" s="569"/>
      <c r="H206" s="569"/>
      <c r="I206" s="569"/>
    </row>
    <row r="207" spans="2:9" x14ac:dyDescent="0.2">
      <c r="B207" s="271"/>
      <c r="C207" s="271"/>
      <c r="D207" s="271"/>
      <c r="E207" s="271"/>
      <c r="F207" s="271"/>
      <c r="G207" s="569"/>
      <c r="H207" s="569"/>
      <c r="I207" s="569"/>
    </row>
    <row r="208" spans="2:9" x14ac:dyDescent="0.2">
      <c r="B208" s="271"/>
      <c r="C208" s="271"/>
      <c r="D208" s="271"/>
      <c r="E208" s="271"/>
      <c r="F208" s="271"/>
      <c r="G208" s="569"/>
      <c r="H208" s="569"/>
      <c r="I208" s="569"/>
    </row>
    <row r="209" spans="2:9" x14ac:dyDescent="0.2">
      <c r="B209" s="271"/>
      <c r="C209" s="271"/>
      <c r="D209" s="271"/>
      <c r="E209" s="271"/>
      <c r="F209" s="271"/>
      <c r="G209" s="569"/>
      <c r="H209" s="569"/>
      <c r="I209" s="569"/>
    </row>
    <row r="210" spans="2:9" x14ac:dyDescent="0.2">
      <c r="B210" s="271"/>
      <c r="C210" s="271"/>
      <c r="D210" s="271"/>
      <c r="E210" s="271"/>
      <c r="F210" s="271"/>
      <c r="G210" s="569"/>
      <c r="H210" s="569"/>
      <c r="I210" s="569"/>
    </row>
    <row r="211" spans="2:9" x14ac:dyDescent="0.2">
      <c r="B211" s="271"/>
      <c r="C211" s="271"/>
      <c r="D211" s="271"/>
      <c r="E211" s="271"/>
      <c r="F211" s="271"/>
      <c r="G211" s="569"/>
      <c r="H211" s="569"/>
      <c r="I211" s="569"/>
    </row>
    <row r="212" spans="2:9" x14ac:dyDescent="0.2">
      <c r="B212" s="271"/>
      <c r="C212" s="271"/>
      <c r="D212" s="271"/>
      <c r="E212" s="271"/>
      <c r="F212" s="271"/>
      <c r="G212" s="569"/>
      <c r="H212" s="569"/>
      <c r="I212" s="569"/>
    </row>
    <row r="213" spans="2:9" x14ac:dyDescent="0.2">
      <c r="B213" s="271"/>
      <c r="C213" s="271"/>
      <c r="D213" s="271"/>
      <c r="E213" s="271"/>
      <c r="F213" s="271"/>
      <c r="G213" s="569"/>
      <c r="H213" s="569"/>
      <c r="I213" s="569"/>
    </row>
    <row r="214" spans="2:9" x14ac:dyDescent="0.2">
      <c r="B214" s="271"/>
      <c r="C214" s="271"/>
      <c r="D214" s="271"/>
      <c r="E214" s="271"/>
      <c r="F214" s="271"/>
      <c r="G214" s="569"/>
      <c r="H214" s="569"/>
      <c r="I214" s="569"/>
    </row>
    <row r="215" spans="2:9" x14ac:dyDescent="0.2">
      <c r="B215" s="271"/>
      <c r="C215" s="271"/>
      <c r="D215" s="271"/>
      <c r="E215" s="271"/>
      <c r="F215" s="271"/>
      <c r="G215" s="569"/>
      <c r="H215" s="569"/>
      <c r="I215" s="569"/>
    </row>
    <row r="216" spans="2:9" x14ac:dyDescent="0.2">
      <c r="B216" s="271"/>
      <c r="C216" s="271"/>
      <c r="D216" s="271"/>
      <c r="E216" s="271"/>
      <c r="F216" s="271"/>
      <c r="G216" s="569"/>
      <c r="H216" s="569"/>
      <c r="I216" s="569"/>
    </row>
    <row r="217" spans="2:9" x14ac:dyDescent="0.2">
      <c r="B217" s="271"/>
      <c r="C217" s="271"/>
      <c r="D217" s="271"/>
      <c r="E217" s="271"/>
      <c r="F217" s="271"/>
      <c r="G217" s="569"/>
      <c r="H217" s="569"/>
      <c r="I217" s="569"/>
    </row>
    <row r="218" spans="2:9" x14ac:dyDescent="0.2">
      <c r="B218" s="271"/>
      <c r="C218" s="271"/>
      <c r="D218" s="271"/>
      <c r="E218" s="271"/>
      <c r="F218" s="271"/>
      <c r="G218" s="569"/>
      <c r="H218" s="569"/>
      <c r="I218" s="569"/>
    </row>
    <row r="219" spans="2:9" x14ac:dyDescent="0.2">
      <c r="B219" s="271"/>
      <c r="C219" s="271"/>
      <c r="D219" s="271"/>
      <c r="E219" s="271"/>
      <c r="F219" s="271"/>
      <c r="G219" s="569"/>
      <c r="H219" s="569"/>
      <c r="I219" s="569"/>
    </row>
    <row r="220" spans="2:9" x14ac:dyDescent="0.2">
      <c r="B220" s="271"/>
      <c r="C220" s="271"/>
      <c r="D220" s="271"/>
      <c r="E220" s="271"/>
      <c r="F220" s="271"/>
      <c r="G220" s="569"/>
      <c r="H220" s="569"/>
      <c r="I220" s="569"/>
    </row>
    <row r="221" spans="2:9" x14ac:dyDescent="0.2">
      <c r="B221" s="271"/>
      <c r="C221" s="271"/>
      <c r="D221" s="271"/>
      <c r="E221" s="271"/>
      <c r="F221" s="271"/>
      <c r="G221" s="569"/>
      <c r="H221" s="569"/>
      <c r="I221" s="569"/>
    </row>
    <row r="222" spans="2:9" x14ac:dyDescent="0.2">
      <c r="B222" s="271"/>
      <c r="C222" s="271"/>
      <c r="D222" s="271"/>
      <c r="E222" s="271"/>
      <c r="F222" s="271"/>
      <c r="G222" s="569"/>
      <c r="H222" s="569"/>
      <c r="I222" s="569"/>
    </row>
    <row r="223" spans="2:9" x14ac:dyDescent="0.2">
      <c r="B223" s="271"/>
      <c r="C223" s="271"/>
      <c r="D223" s="271"/>
      <c r="E223" s="271"/>
      <c r="F223" s="271"/>
      <c r="G223" s="569"/>
      <c r="H223" s="569"/>
      <c r="I223" s="569"/>
    </row>
    <row r="224" spans="2:9" x14ac:dyDescent="0.2">
      <c r="B224" s="271"/>
      <c r="C224" s="271"/>
      <c r="D224" s="271"/>
      <c r="E224" s="271"/>
      <c r="F224" s="271"/>
      <c r="G224" s="569"/>
      <c r="H224" s="569"/>
      <c r="I224" s="569"/>
    </row>
    <row r="225" spans="2:9" x14ac:dyDescent="0.2">
      <c r="B225" s="271"/>
      <c r="C225" s="271"/>
      <c r="D225" s="271"/>
      <c r="E225" s="271"/>
      <c r="F225" s="271"/>
      <c r="G225" s="569"/>
      <c r="H225" s="569"/>
      <c r="I225" s="569"/>
    </row>
    <row r="226" spans="2:9" x14ac:dyDescent="0.2">
      <c r="B226" s="271"/>
      <c r="C226" s="271"/>
      <c r="D226" s="271"/>
      <c r="E226" s="271"/>
      <c r="F226" s="271"/>
      <c r="G226" s="569"/>
      <c r="H226" s="569"/>
      <c r="I226" s="569"/>
    </row>
    <row r="227" spans="2:9" x14ac:dyDescent="0.2">
      <c r="B227" s="271"/>
      <c r="C227" s="271"/>
      <c r="D227" s="271"/>
      <c r="E227" s="271"/>
      <c r="F227" s="271"/>
      <c r="G227" s="569"/>
      <c r="H227" s="569"/>
      <c r="I227" s="569"/>
    </row>
    <row r="228" spans="2:9" x14ac:dyDescent="0.2">
      <c r="B228" s="271"/>
      <c r="C228" s="271"/>
      <c r="D228" s="271"/>
      <c r="E228" s="271"/>
      <c r="F228" s="271"/>
      <c r="G228" s="569"/>
      <c r="H228" s="569"/>
      <c r="I228" s="569"/>
    </row>
    <row r="229" spans="2:9" x14ac:dyDescent="0.2">
      <c r="B229" s="271"/>
      <c r="C229" s="271"/>
      <c r="D229" s="271"/>
      <c r="E229" s="271"/>
      <c r="F229" s="271"/>
      <c r="G229" s="569"/>
      <c r="H229" s="569"/>
      <c r="I229" s="569"/>
    </row>
    <row r="230" spans="2:9" x14ac:dyDescent="0.2">
      <c r="B230" s="271"/>
      <c r="C230" s="271"/>
      <c r="D230" s="271"/>
      <c r="E230" s="271"/>
      <c r="F230" s="271"/>
      <c r="G230" s="569"/>
      <c r="H230" s="569"/>
      <c r="I230" s="569"/>
    </row>
    <row r="231" spans="2:9" x14ac:dyDescent="0.2">
      <c r="B231" s="271"/>
      <c r="C231" s="271"/>
      <c r="D231" s="271"/>
      <c r="E231" s="271"/>
      <c r="F231" s="271"/>
      <c r="G231" s="569"/>
      <c r="H231" s="569"/>
      <c r="I231" s="569"/>
    </row>
    <row r="232" spans="2:9" x14ac:dyDescent="0.2">
      <c r="B232" s="271"/>
      <c r="C232" s="271"/>
      <c r="D232" s="271"/>
      <c r="E232" s="271"/>
      <c r="F232" s="271"/>
      <c r="G232" s="569"/>
      <c r="H232" s="569"/>
      <c r="I232" s="569"/>
    </row>
    <row r="233" spans="2:9" x14ac:dyDescent="0.2">
      <c r="B233" s="271"/>
      <c r="C233" s="271"/>
      <c r="D233" s="271"/>
      <c r="E233" s="271"/>
      <c r="F233" s="271"/>
      <c r="G233" s="569"/>
      <c r="H233" s="569"/>
      <c r="I233" s="569"/>
    </row>
    <row r="234" spans="2:9" x14ac:dyDescent="0.2">
      <c r="B234" s="271"/>
      <c r="C234" s="271"/>
      <c r="D234" s="271"/>
      <c r="E234" s="271"/>
      <c r="F234" s="271"/>
      <c r="G234" s="569"/>
      <c r="H234" s="569"/>
      <c r="I234" s="569"/>
    </row>
    <row r="235" spans="2:9" x14ac:dyDescent="0.2">
      <c r="B235" s="271"/>
      <c r="C235" s="271"/>
      <c r="D235" s="271"/>
      <c r="E235" s="271"/>
      <c r="F235" s="271"/>
      <c r="G235" s="569"/>
      <c r="H235" s="569"/>
      <c r="I235" s="569"/>
    </row>
    <row r="236" spans="2:9" x14ac:dyDescent="0.2">
      <c r="B236" s="271"/>
      <c r="C236" s="271"/>
      <c r="D236" s="271"/>
      <c r="E236" s="271"/>
      <c r="F236" s="271"/>
      <c r="G236" s="569"/>
      <c r="H236" s="569"/>
      <c r="I236" s="569"/>
    </row>
    <row r="237" spans="2:9" x14ac:dyDescent="0.2">
      <c r="B237" s="271"/>
      <c r="C237" s="271"/>
      <c r="D237" s="271"/>
      <c r="E237" s="271"/>
      <c r="F237" s="271"/>
      <c r="G237" s="569"/>
      <c r="H237" s="569"/>
      <c r="I237" s="569"/>
    </row>
    <row r="238" spans="2:9" x14ac:dyDescent="0.2">
      <c r="B238" s="271"/>
      <c r="C238" s="271"/>
      <c r="D238" s="271"/>
      <c r="E238" s="271"/>
      <c r="F238" s="271"/>
      <c r="G238" s="569"/>
      <c r="H238" s="569"/>
      <c r="I238" s="569"/>
    </row>
    <row r="239" spans="2:9" x14ac:dyDescent="0.2">
      <c r="B239" s="271"/>
      <c r="C239" s="271"/>
      <c r="D239" s="271"/>
      <c r="E239" s="271"/>
      <c r="F239" s="271"/>
      <c r="G239" s="569"/>
      <c r="H239" s="569"/>
      <c r="I239" s="569"/>
    </row>
    <row r="240" spans="2:9" x14ac:dyDescent="0.2">
      <c r="B240" s="271"/>
      <c r="C240" s="271"/>
      <c r="D240" s="271"/>
      <c r="E240" s="271"/>
      <c r="F240" s="271"/>
      <c r="G240" s="569"/>
      <c r="H240" s="569"/>
      <c r="I240" s="569"/>
    </row>
    <row r="241" spans="2:9" x14ac:dyDescent="0.2">
      <c r="B241" s="271"/>
      <c r="C241" s="271"/>
      <c r="D241" s="271"/>
      <c r="E241" s="271"/>
      <c r="F241" s="271"/>
      <c r="G241" s="569"/>
      <c r="H241" s="569"/>
      <c r="I241" s="569"/>
    </row>
    <row r="242" spans="2:9" x14ac:dyDescent="0.2">
      <c r="B242" s="271"/>
      <c r="C242" s="271"/>
      <c r="D242" s="271"/>
      <c r="E242" s="271"/>
      <c r="F242" s="271"/>
      <c r="G242" s="569"/>
      <c r="H242" s="569"/>
      <c r="I242" s="569"/>
    </row>
    <row r="243" spans="2:9" x14ac:dyDescent="0.2">
      <c r="B243" s="271"/>
      <c r="C243" s="271"/>
      <c r="D243" s="271"/>
      <c r="E243" s="271"/>
      <c r="F243" s="271"/>
      <c r="G243" s="569"/>
      <c r="H243" s="569"/>
      <c r="I243" s="569"/>
    </row>
    <row r="244" spans="2:9" x14ac:dyDescent="0.2">
      <c r="B244" s="271"/>
      <c r="C244" s="271"/>
      <c r="D244" s="271"/>
      <c r="E244" s="271"/>
      <c r="F244" s="271"/>
      <c r="G244" s="569"/>
      <c r="H244" s="569"/>
      <c r="I244" s="569"/>
    </row>
    <row r="245" spans="2:9" x14ac:dyDescent="0.2">
      <c r="B245" s="271"/>
      <c r="C245" s="271"/>
      <c r="D245" s="271"/>
      <c r="E245" s="271"/>
      <c r="F245" s="271"/>
      <c r="G245" s="569"/>
      <c r="H245" s="569"/>
      <c r="I245" s="569"/>
    </row>
    <row r="246" spans="2:9" x14ac:dyDescent="0.2">
      <c r="B246" s="271"/>
      <c r="C246" s="271"/>
      <c r="D246" s="271"/>
      <c r="E246" s="271"/>
      <c r="F246" s="271"/>
      <c r="G246" s="569"/>
      <c r="H246" s="569"/>
      <c r="I246" s="569"/>
    </row>
    <row r="247" spans="2:9" x14ac:dyDescent="0.2">
      <c r="B247" s="271"/>
      <c r="C247" s="271"/>
      <c r="D247" s="271"/>
      <c r="E247" s="271"/>
      <c r="F247" s="271"/>
      <c r="G247" s="569"/>
      <c r="H247" s="569"/>
      <c r="I247" s="569"/>
    </row>
    <row r="248" spans="2:9" x14ac:dyDescent="0.2">
      <c r="B248" s="271"/>
      <c r="C248" s="271"/>
      <c r="D248" s="271"/>
      <c r="E248" s="271"/>
      <c r="F248" s="271"/>
      <c r="G248" s="569"/>
      <c r="H248" s="569"/>
      <c r="I248" s="569"/>
    </row>
    <row r="249" spans="2:9" x14ac:dyDescent="0.2">
      <c r="B249" s="271"/>
      <c r="C249" s="271"/>
      <c r="D249" s="271"/>
      <c r="E249" s="271"/>
      <c r="F249" s="271"/>
      <c r="G249" s="569"/>
      <c r="H249" s="569"/>
      <c r="I249" s="569"/>
    </row>
    <row r="250" spans="2:9" x14ac:dyDescent="0.2">
      <c r="B250" s="271"/>
      <c r="C250" s="271"/>
      <c r="D250" s="271"/>
      <c r="E250" s="271"/>
      <c r="F250" s="271"/>
      <c r="G250" s="569"/>
      <c r="H250" s="569"/>
      <c r="I250" s="569"/>
    </row>
    <row r="251" spans="2:9" x14ac:dyDescent="0.2">
      <c r="B251" s="271"/>
      <c r="C251" s="271"/>
      <c r="D251" s="271"/>
      <c r="E251" s="271"/>
      <c r="F251" s="271"/>
      <c r="G251" s="569"/>
      <c r="H251" s="569"/>
      <c r="I251" s="569"/>
    </row>
    <row r="252" spans="2:9" x14ac:dyDescent="0.2">
      <c r="B252" s="271"/>
      <c r="C252" s="271"/>
      <c r="D252" s="271"/>
      <c r="E252" s="271"/>
      <c r="F252" s="271"/>
      <c r="G252" s="569"/>
      <c r="H252" s="569"/>
      <c r="I252" s="569"/>
    </row>
    <row r="253" spans="2:9" x14ac:dyDescent="0.2">
      <c r="B253" s="271"/>
      <c r="C253" s="271"/>
      <c r="D253" s="271"/>
      <c r="E253" s="271"/>
      <c r="F253" s="271"/>
      <c r="G253" s="569"/>
      <c r="H253" s="569"/>
      <c r="I253" s="569"/>
    </row>
    <row r="254" spans="2:9" x14ac:dyDescent="0.2">
      <c r="B254" s="271"/>
      <c r="C254" s="271"/>
      <c r="D254" s="271"/>
      <c r="E254" s="271"/>
      <c r="F254" s="271"/>
      <c r="G254" s="569"/>
      <c r="H254" s="569"/>
      <c r="I254" s="569"/>
    </row>
    <row r="255" spans="2:9" x14ac:dyDescent="0.2">
      <c r="B255" s="271"/>
      <c r="C255" s="271"/>
      <c r="D255" s="271"/>
      <c r="E255" s="271"/>
      <c r="F255" s="271"/>
      <c r="G255" s="569"/>
      <c r="H255" s="569"/>
      <c r="I255" s="569"/>
    </row>
    <row r="256" spans="2:9" x14ac:dyDescent="0.2">
      <c r="B256" s="271"/>
      <c r="C256" s="271"/>
      <c r="D256" s="271"/>
      <c r="E256" s="271"/>
      <c r="F256" s="271"/>
      <c r="G256" s="569"/>
      <c r="H256" s="569"/>
      <c r="I256" s="569"/>
    </row>
    <row r="257" spans="2:9" x14ac:dyDescent="0.2">
      <c r="B257" s="271"/>
      <c r="C257" s="271"/>
      <c r="D257" s="271"/>
      <c r="E257" s="271"/>
      <c r="F257" s="271"/>
      <c r="G257" s="569"/>
      <c r="H257" s="569"/>
      <c r="I257" s="569"/>
    </row>
    <row r="258" spans="2:9" x14ac:dyDescent="0.2">
      <c r="B258" s="271"/>
      <c r="C258" s="271"/>
      <c r="D258" s="271"/>
      <c r="E258" s="271"/>
      <c r="F258" s="271"/>
      <c r="G258" s="569"/>
      <c r="H258" s="569"/>
      <c r="I258" s="569"/>
    </row>
    <row r="259" spans="2:9" x14ac:dyDescent="0.2">
      <c r="B259" s="271"/>
      <c r="C259" s="271"/>
      <c r="D259" s="271"/>
      <c r="E259" s="271"/>
      <c r="F259" s="271"/>
      <c r="G259" s="569"/>
      <c r="H259" s="569"/>
      <c r="I259" s="569"/>
    </row>
    <row r="260" spans="2:9" x14ac:dyDescent="0.2">
      <c r="B260" s="271"/>
      <c r="C260" s="271"/>
      <c r="D260" s="271"/>
      <c r="E260" s="271"/>
      <c r="F260" s="271"/>
      <c r="G260" s="569"/>
      <c r="H260" s="569"/>
      <c r="I260" s="569"/>
    </row>
    <row r="261" spans="2:9" x14ac:dyDescent="0.2">
      <c r="B261" s="271"/>
      <c r="C261" s="271"/>
      <c r="D261" s="271"/>
      <c r="E261" s="271"/>
      <c r="F261" s="271"/>
      <c r="G261" s="569"/>
      <c r="H261" s="569"/>
      <c r="I261" s="569"/>
    </row>
    <row r="262" spans="2:9" x14ac:dyDescent="0.2">
      <c r="B262" s="271"/>
      <c r="C262" s="271"/>
      <c r="D262" s="271"/>
      <c r="E262" s="271"/>
      <c r="F262" s="271"/>
      <c r="G262" s="569"/>
      <c r="H262" s="569"/>
      <c r="I262" s="569"/>
    </row>
    <row r="263" spans="2:9" x14ac:dyDescent="0.2">
      <c r="B263" s="271"/>
      <c r="C263" s="271"/>
      <c r="D263" s="271"/>
      <c r="E263" s="271"/>
      <c r="F263" s="271"/>
      <c r="G263" s="569"/>
      <c r="H263" s="569"/>
      <c r="I263" s="569"/>
    </row>
    <row r="264" spans="2:9" x14ac:dyDescent="0.2">
      <c r="B264" s="271"/>
      <c r="C264" s="271"/>
      <c r="D264" s="271"/>
      <c r="E264" s="271"/>
      <c r="F264" s="271"/>
      <c r="G264" s="569"/>
      <c r="H264" s="569"/>
      <c r="I264" s="569"/>
    </row>
    <row r="265" spans="2:9" x14ac:dyDescent="0.2">
      <c r="B265" s="271"/>
      <c r="C265" s="271"/>
      <c r="D265" s="271"/>
      <c r="E265" s="271"/>
      <c r="F265" s="271"/>
      <c r="G265" s="569"/>
      <c r="H265" s="569"/>
      <c r="I265" s="569"/>
    </row>
    <row r="266" spans="2:9" x14ac:dyDescent="0.2">
      <c r="B266" s="271"/>
      <c r="C266" s="271"/>
      <c r="D266" s="271"/>
      <c r="E266" s="271"/>
      <c r="F266" s="271"/>
      <c r="G266" s="569"/>
      <c r="H266" s="569"/>
      <c r="I266" s="569"/>
    </row>
    <row r="267" spans="2:9" x14ac:dyDescent="0.2">
      <c r="B267" s="271"/>
      <c r="C267" s="271"/>
      <c r="D267" s="271"/>
      <c r="E267" s="271"/>
      <c r="F267" s="271"/>
      <c r="G267" s="569"/>
      <c r="H267" s="569"/>
      <c r="I267" s="569"/>
    </row>
    <row r="268" spans="2:9" x14ac:dyDescent="0.2">
      <c r="B268" s="271"/>
      <c r="C268" s="271"/>
      <c r="D268" s="271"/>
      <c r="E268" s="271"/>
      <c r="F268" s="271"/>
      <c r="G268" s="569"/>
      <c r="H268" s="569"/>
      <c r="I268" s="569"/>
    </row>
    <row r="269" spans="2:9" x14ac:dyDescent="0.2">
      <c r="B269" s="271"/>
      <c r="C269" s="271"/>
      <c r="D269" s="271"/>
      <c r="E269" s="271"/>
      <c r="F269" s="271"/>
      <c r="G269" s="569"/>
      <c r="H269" s="569"/>
      <c r="I269" s="569"/>
    </row>
    <row r="270" spans="2:9" x14ac:dyDescent="0.2">
      <c r="B270" s="271"/>
      <c r="C270" s="271"/>
      <c r="D270" s="271"/>
      <c r="E270" s="271"/>
      <c r="F270" s="271"/>
      <c r="G270" s="569"/>
      <c r="H270" s="569"/>
      <c r="I270" s="569"/>
    </row>
    <row r="271" spans="2:9" x14ac:dyDescent="0.2">
      <c r="B271" s="271"/>
      <c r="C271" s="271"/>
      <c r="D271" s="271"/>
      <c r="E271" s="271"/>
      <c r="F271" s="271"/>
      <c r="G271" s="569"/>
      <c r="H271" s="569"/>
      <c r="I271" s="569"/>
    </row>
    <row r="272" spans="2:9" x14ac:dyDescent="0.2">
      <c r="B272" s="271"/>
      <c r="C272" s="271"/>
      <c r="D272" s="271"/>
      <c r="E272" s="271"/>
      <c r="F272" s="271"/>
      <c r="G272" s="569"/>
      <c r="H272" s="569"/>
      <c r="I272" s="569"/>
    </row>
    <row r="273" spans="2:9" x14ac:dyDescent="0.2">
      <c r="B273" s="271"/>
      <c r="C273" s="271"/>
      <c r="D273" s="271"/>
      <c r="E273" s="271"/>
      <c r="F273" s="271"/>
      <c r="G273" s="569"/>
      <c r="H273" s="569"/>
      <c r="I273" s="569"/>
    </row>
    <row r="274" spans="2:9" x14ac:dyDescent="0.2">
      <c r="B274" s="271"/>
      <c r="C274" s="271"/>
      <c r="D274" s="271"/>
      <c r="E274" s="271"/>
      <c r="F274" s="271"/>
      <c r="G274" s="569"/>
      <c r="H274" s="569"/>
      <c r="I274" s="569"/>
    </row>
    <row r="275" spans="2:9" x14ac:dyDescent="0.2">
      <c r="B275" s="271"/>
      <c r="C275" s="271"/>
      <c r="D275" s="271"/>
      <c r="E275" s="271"/>
      <c r="F275" s="271"/>
      <c r="G275" s="569"/>
      <c r="H275" s="569"/>
      <c r="I275" s="569"/>
    </row>
    <row r="276" spans="2:9" x14ac:dyDescent="0.2">
      <c r="B276" s="271"/>
      <c r="C276" s="271"/>
      <c r="D276" s="271"/>
      <c r="E276" s="271"/>
      <c r="F276" s="271"/>
      <c r="G276" s="569"/>
      <c r="H276" s="569"/>
      <c r="I276" s="569"/>
    </row>
    <row r="277" spans="2:9" x14ac:dyDescent="0.2">
      <c r="B277" s="271"/>
      <c r="C277" s="271"/>
      <c r="D277" s="271"/>
      <c r="E277" s="271"/>
      <c r="F277" s="271"/>
      <c r="G277" s="569"/>
      <c r="H277" s="569"/>
      <c r="I277" s="569"/>
    </row>
    <row r="278" spans="2:9" x14ac:dyDescent="0.2">
      <c r="B278" s="271"/>
      <c r="C278" s="271"/>
      <c r="D278" s="271"/>
      <c r="E278" s="271"/>
      <c r="F278" s="271"/>
      <c r="G278" s="569"/>
      <c r="H278" s="569"/>
      <c r="I278" s="569"/>
    </row>
    <row r="279" spans="2:9" x14ac:dyDescent="0.2">
      <c r="B279" s="271"/>
      <c r="C279" s="271"/>
      <c r="D279" s="271"/>
      <c r="E279" s="271"/>
      <c r="F279" s="271"/>
      <c r="G279" s="569"/>
      <c r="H279" s="569"/>
      <c r="I279" s="569"/>
    </row>
    <row r="280" spans="2:9" x14ac:dyDescent="0.2">
      <c r="B280" s="271"/>
      <c r="C280" s="271"/>
      <c r="D280" s="271"/>
      <c r="E280" s="271"/>
      <c r="F280" s="271"/>
      <c r="G280" s="569"/>
      <c r="H280" s="569"/>
      <c r="I280" s="569"/>
    </row>
    <row r="281" spans="2:9" x14ac:dyDescent="0.2">
      <c r="B281" s="271"/>
      <c r="C281" s="271"/>
      <c r="D281" s="271"/>
      <c r="E281" s="271"/>
      <c r="F281" s="271"/>
      <c r="G281" s="569"/>
      <c r="H281" s="569"/>
      <c r="I281" s="569"/>
    </row>
    <row r="282" spans="2:9" x14ac:dyDescent="0.2">
      <c r="B282" s="271"/>
      <c r="C282" s="271"/>
      <c r="D282" s="271"/>
      <c r="E282" s="271"/>
      <c r="F282" s="271"/>
      <c r="G282" s="569"/>
      <c r="H282" s="569"/>
      <c r="I282" s="569"/>
    </row>
    <row r="283" spans="2:9" x14ac:dyDescent="0.2">
      <c r="B283" s="271"/>
      <c r="C283" s="271"/>
      <c r="D283" s="271"/>
      <c r="E283" s="271"/>
      <c r="F283" s="271"/>
      <c r="G283" s="569"/>
      <c r="H283" s="569"/>
      <c r="I283" s="569"/>
    </row>
    <row r="284" spans="2:9" x14ac:dyDescent="0.2">
      <c r="B284" s="271"/>
      <c r="C284" s="271"/>
      <c r="D284" s="271"/>
      <c r="E284" s="271"/>
      <c r="F284" s="271"/>
      <c r="G284" s="569"/>
      <c r="H284" s="569"/>
      <c r="I284" s="569"/>
    </row>
    <row r="285" spans="2:9" x14ac:dyDescent="0.2">
      <c r="B285" s="271"/>
      <c r="C285" s="271"/>
      <c r="D285" s="271"/>
      <c r="E285" s="271"/>
      <c r="F285" s="271"/>
      <c r="G285" s="569"/>
      <c r="H285" s="569"/>
      <c r="I285" s="569"/>
    </row>
    <row r="286" spans="2:9" x14ac:dyDescent="0.2">
      <c r="B286" s="271"/>
      <c r="C286" s="271"/>
      <c r="D286" s="271"/>
      <c r="E286" s="271"/>
      <c r="F286" s="271"/>
      <c r="G286" s="569"/>
      <c r="H286" s="569"/>
      <c r="I286" s="569"/>
    </row>
    <row r="287" spans="2:9" x14ac:dyDescent="0.2">
      <c r="B287" s="271"/>
      <c r="C287" s="271"/>
      <c r="D287" s="271"/>
      <c r="E287" s="271"/>
      <c r="F287" s="271"/>
      <c r="G287" s="569"/>
      <c r="H287" s="569"/>
      <c r="I287" s="569"/>
    </row>
    <row r="288" spans="2:9" x14ac:dyDescent="0.2">
      <c r="B288" s="271"/>
      <c r="C288" s="271"/>
      <c r="D288" s="271"/>
      <c r="E288" s="271"/>
      <c r="F288" s="271"/>
      <c r="G288" s="569"/>
      <c r="H288" s="569"/>
      <c r="I288" s="569"/>
    </row>
    <row r="289" spans="2:9" x14ac:dyDescent="0.2">
      <c r="B289" s="271"/>
      <c r="C289" s="271"/>
      <c r="D289" s="271"/>
      <c r="E289" s="271"/>
      <c r="F289" s="271"/>
      <c r="G289" s="569"/>
      <c r="H289" s="569"/>
      <c r="I289" s="569"/>
    </row>
    <row r="290" spans="2:9" x14ac:dyDescent="0.2">
      <c r="B290" s="271"/>
      <c r="C290" s="271"/>
      <c r="D290" s="271"/>
      <c r="E290" s="271"/>
      <c r="F290" s="271"/>
      <c r="G290" s="569"/>
      <c r="H290" s="569"/>
      <c r="I290" s="569"/>
    </row>
    <row r="291" spans="2:9" x14ac:dyDescent="0.2">
      <c r="B291" s="271"/>
      <c r="C291" s="271"/>
      <c r="D291" s="271"/>
      <c r="E291" s="271"/>
      <c r="F291" s="271"/>
      <c r="G291" s="569"/>
      <c r="H291" s="569"/>
      <c r="I291" s="569"/>
    </row>
    <row r="292" spans="2:9" x14ac:dyDescent="0.2">
      <c r="B292" s="271"/>
      <c r="C292" s="271"/>
      <c r="D292" s="271"/>
      <c r="E292" s="271"/>
      <c r="F292" s="271"/>
      <c r="G292" s="569"/>
      <c r="H292" s="569"/>
      <c r="I292" s="569"/>
    </row>
    <row r="293" spans="2:9" x14ac:dyDescent="0.2">
      <c r="B293" s="271"/>
      <c r="C293" s="271"/>
      <c r="D293" s="271"/>
      <c r="E293" s="271"/>
      <c r="F293" s="271"/>
      <c r="G293" s="569"/>
      <c r="H293" s="569"/>
      <c r="I293" s="569"/>
    </row>
    <row r="294" spans="2:9" x14ac:dyDescent="0.2">
      <c r="B294" s="271"/>
      <c r="C294" s="271"/>
      <c r="D294" s="271"/>
      <c r="E294" s="271"/>
      <c r="F294" s="271"/>
      <c r="G294" s="569"/>
      <c r="H294" s="569"/>
      <c r="I294" s="569"/>
    </row>
    <row r="295" spans="2:9" x14ac:dyDescent="0.2">
      <c r="B295" s="271"/>
      <c r="C295" s="271"/>
      <c r="D295" s="271"/>
      <c r="E295" s="271"/>
      <c r="F295" s="271"/>
      <c r="G295" s="569"/>
      <c r="H295" s="569"/>
      <c r="I295" s="569"/>
    </row>
    <row r="296" spans="2:9" x14ac:dyDescent="0.2">
      <c r="B296" s="271"/>
      <c r="C296" s="271"/>
      <c r="D296" s="271"/>
      <c r="E296" s="271"/>
      <c r="F296" s="271"/>
      <c r="G296" s="569"/>
      <c r="H296" s="569"/>
      <c r="I296" s="569"/>
    </row>
    <row r="297" spans="2:9" x14ac:dyDescent="0.2">
      <c r="B297" s="271"/>
      <c r="C297" s="271"/>
      <c r="D297" s="271"/>
      <c r="E297" s="271"/>
      <c r="F297" s="271"/>
      <c r="G297" s="569"/>
      <c r="H297" s="569"/>
      <c r="I297" s="569"/>
    </row>
    <row r="298" spans="2:9" x14ac:dyDescent="0.2">
      <c r="B298" s="271"/>
      <c r="C298" s="271"/>
      <c r="D298" s="271"/>
      <c r="E298" s="271"/>
      <c r="F298" s="271"/>
      <c r="G298" s="569"/>
      <c r="H298" s="569"/>
      <c r="I298" s="569"/>
    </row>
    <row r="299" spans="2:9" x14ac:dyDescent="0.2">
      <c r="B299" s="271"/>
      <c r="C299" s="271"/>
      <c r="D299" s="271"/>
      <c r="E299" s="271"/>
      <c r="F299" s="271"/>
      <c r="G299" s="569"/>
      <c r="H299" s="569"/>
      <c r="I299" s="569"/>
    </row>
    <row r="300" spans="2:9" x14ac:dyDescent="0.2">
      <c r="B300" s="271"/>
      <c r="C300" s="271"/>
      <c r="D300" s="271"/>
      <c r="E300" s="271"/>
      <c r="F300" s="271"/>
      <c r="G300" s="569"/>
      <c r="H300" s="569"/>
      <c r="I300" s="569"/>
    </row>
    <row r="301" spans="2:9" x14ac:dyDescent="0.2">
      <c r="B301" s="271"/>
      <c r="C301" s="271"/>
      <c r="D301" s="271"/>
      <c r="E301" s="271"/>
      <c r="F301" s="271"/>
      <c r="G301" s="569"/>
      <c r="H301" s="569"/>
      <c r="I301" s="569"/>
    </row>
    <row r="302" spans="2:9" x14ac:dyDescent="0.2">
      <c r="B302" s="271"/>
      <c r="C302" s="271"/>
      <c r="D302" s="271"/>
      <c r="E302" s="271"/>
      <c r="F302" s="271"/>
      <c r="G302" s="569"/>
      <c r="H302" s="569"/>
      <c r="I302" s="569"/>
    </row>
    <row r="303" spans="2:9" x14ac:dyDescent="0.2">
      <c r="B303" s="271"/>
      <c r="C303" s="271"/>
      <c r="D303" s="271"/>
      <c r="E303" s="271"/>
      <c r="F303" s="271"/>
      <c r="G303" s="569"/>
      <c r="H303" s="569"/>
      <c r="I303" s="569"/>
    </row>
    <row r="304" spans="2:9" x14ac:dyDescent="0.2">
      <c r="B304" s="271"/>
      <c r="C304" s="271"/>
      <c r="D304" s="271"/>
      <c r="E304" s="271"/>
      <c r="F304" s="271"/>
      <c r="G304" s="569"/>
      <c r="H304" s="569"/>
      <c r="I304" s="569"/>
    </row>
    <row r="305" spans="2:9" x14ac:dyDescent="0.2">
      <c r="B305" s="271"/>
      <c r="C305" s="271"/>
      <c r="D305" s="271"/>
      <c r="E305" s="271"/>
      <c r="F305" s="271"/>
      <c r="G305" s="569"/>
      <c r="H305" s="569"/>
      <c r="I305" s="569"/>
    </row>
    <row r="306" spans="2:9" x14ac:dyDescent="0.2">
      <c r="B306" s="271"/>
      <c r="C306" s="271"/>
      <c r="D306" s="271"/>
      <c r="E306" s="271"/>
      <c r="F306" s="271"/>
      <c r="G306" s="569"/>
      <c r="H306" s="569"/>
      <c r="I306" s="569"/>
    </row>
    <row r="307" spans="2:9" x14ac:dyDescent="0.2">
      <c r="B307" s="271"/>
      <c r="C307" s="271"/>
      <c r="D307" s="271"/>
      <c r="E307" s="271"/>
      <c r="F307" s="271"/>
      <c r="G307" s="569"/>
      <c r="H307" s="569"/>
      <c r="I307" s="569"/>
    </row>
    <row r="308" spans="2:9" x14ac:dyDescent="0.2">
      <c r="B308" s="271"/>
      <c r="C308" s="271"/>
      <c r="D308" s="271"/>
      <c r="E308" s="271"/>
      <c r="F308" s="271"/>
      <c r="G308" s="569"/>
      <c r="H308" s="569"/>
      <c r="I308" s="569"/>
    </row>
    <row r="309" spans="2:9" x14ac:dyDescent="0.2">
      <c r="B309" s="271"/>
      <c r="C309" s="271"/>
      <c r="D309" s="271"/>
      <c r="E309" s="271"/>
      <c r="F309" s="271"/>
      <c r="G309" s="569"/>
      <c r="H309" s="569"/>
      <c r="I309" s="569"/>
    </row>
    <row r="310" spans="2:9" x14ac:dyDescent="0.2">
      <c r="B310" s="271"/>
      <c r="C310" s="271"/>
      <c r="D310" s="271"/>
      <c r="E310" s="271"/>
      <c r="F310" s="271"/>
      <c r="G310" s="569"/>
      <c r="H310" s="569"/>
      <c r="I310" s="569"/>
    </row>
    <row r="311" spans="2:9" x14ac:dyDescent="0.2">
      <c r="B311" s="271"/>
      <c r="C311" s="271"/>
      <c r="D311" s="271"/>
      <c r="E311" s="271"/>
      <c r="F311" s="271"/>
      <c r="G311" s="569"/>
      <c r="H311" s="569"/>
      <c r="I311" s="569"/>
    </row>
    <row r="312" spans="2:9" x14ac:dyDescent="0.2">
      <c r="B312" s="271"/>
      <c r="C312" s="271"/>
      <c r="D312" s="271"/>
      <c r="E312" s="271"/>
      <c r="F312" s="271"/>
      <c r="G312" s="569"/>
      <c r="H312" s="569"/>
      <c r="I312" s="569"/>
    </row>
    <row r="313" spans="2:9" x14ac:dyDescent="0.2">
      <c r="B313" s="271"/>
      <c r="C313" s="271"/>
      <c r="D313" s="271"/>
      <c r="E313" s="271"/>
      <c r="F313" s="271"/>
      <c r="G313" s="569"/>
      <c r="H313" s="569"/>
      <c r="I313" s="569"/>
    </row>
    <row r="314" spans="2:9" x14ac:dyDescent="0.2">
      <c r="B314" s="271"/>
      <c r="C314" s="271"/>
      <c r="D314" s="271"/>
      <c r="E314" s="271"/>
      <c r="F314" s="271"/>
      <c r="G314" s="569"/>
      <c r="H314" s="569"/>
      <c r="I314" s="569"/>
    </row>
    <row r="315" spans="2:9" x14ac:dyDescent="0.2">
      <c r="B315" s="271"/>
      <c r="C315" s="271"/>
      <c r="D315" s="271"/>
      <c r="E315" s="271"/>
      <c r="F315" s="271"/>
      <c r="G315" s="569"/>
      <c r="H315" s="569"/>
      <c r="I315" s="569"/>
    </row>
    <row r="316" spans="2:9" x14ac:dyDescent="0.2">
      <c r="B316" s="271"/>
      <c r="C316" s="271"/>
      <c r="D316" s="271"/>
      <c r="E316" s="271"/>
      <c r="F316" s="271"/>
      <c r="G316" s="569"/>
      <c r="H316" s="569"/>
      <c r="I316" s="569"/>
    </row>
    <row r="317" spans="2:9" x14ac:dyDescent="0.2">
      <c r="B317" s="271"/>
      <c r="C317" s="271"/>
      <c r="D317" s="271"/>
      <c r="E317" s="271"/>
      <c r="F317" s="271"/>
      <c r="G317" s="569"/>
      <c r="H317" s="569"/>
      <c r="I317" s="569"/>
    </row>
    <row r="318" spans="2:9" x14ac:dyDescent="0.2">
      <c r="B318" s="271"/>
      <c r="C318" s="271"/>
      <c r="D318" s="271"/>
      <c r="E318" s="271"/>
      <c r="F318" s="271"/>
      <c r="G318" s="569"/>
      <c r="H318" s="569"/>
      <c r="I318" s="569"/>
    </row>
    <row r="319" spans="2:9" x14ac:dyDescent="0.2">
      <c r="B319" s="271"/>
      <c r="C319" s="271"/>
      <c r="D319" s="271"/>
      <c r="E319" s="271"/>
      <c r="F319" s="271"/>
      <c r="G319" s="569"/>
      <c r="H319" s="569"/>
      <c r="I319" s="569"/>
    </row>
    <row r="320" spans="2:9" x14ac:dyDescent="0.2">
      <c r="B320" s="271"/>
      <c r="C320" s="271"/>
      <c r="D320" s="271"/>
      <c r="E320" s="271"/>
      <c r="F320" s="271"/>
      <c r="G320" s="569"/>
      <c r="H320" s="569"/>
      <c r="I320" s="569"/>
    </row>
    <row r="321" spans="2:9" x14ac:dyDescent="0.2">
      <c r="B321" s="271"/>
      <c r="C321" s="271"/>
      <c r="D321" s="271"/>
      <c r="E321" s="271"/>
      <c r="F321" s="271"/>
      <c r="G321" s="569"/>
      <c r="H321" s="569"/>
      <c r="I321" s="569"/>
    </row>
    <row r="322" spans="2:9" x14ac:dyDescent="0.2">
      <c r="B322" s="271"/>
      <c r="C322" s="271"/>
      <c r="D322" s="271"/>
      <c r="E322" s="271"/>
      <c r="F322" s="271"/>
      <c r="G322" s="569"/>
      <c r="H322" s="569"/>
      <c r="I322" s="569"/>
    </row>
    <row r="323" spans="2:9" x14ac:dyDescent="0.2">
      <c r="B323" s="271"/>
      <c r="C323" s="271"/>
      <c r="D323" s="271"/>
      <c r="E323" s="271"/>
      <c r="F323" s="271"/>
      <c r="G323" s="569"/>
      <c r="H323" s="569"/>
      <c r="I323" s="569"/>
    </row>
    <row r="324" spans="2:9" x14ac:dyDescent="0.2">
      <c r="B324" s="271"/>
      <c r="C324" s="271"/>
      <c r="D324" s="271"/>
      <c r="E324" s="271"/>
      <c r="F324" s="271"/>
      <c r="G324" s="569"/>
      <c r="H324" s="569"/>
      <c r="I324" s="569"/>
    </row>
    <row r="325" spans="2:9" x14ac:dyDescent="0.2">
      <c r="B325" s="271"/>
      <c r="C325" s="271"/>
      <c r="D325" s="271"/>
      <c r="E325" s="271"/>
      <c r="F325" s="271"/>
      <c r="G325" s="569"/>
      <c r="H325" s="569"/>
      <c r="I325" s="569"/>
    </row>
    <row r="326" spans="2:9" x14ac:dyDescent="0.2">
      <c r="B326" s="271"/>
      <c r="C326" s="271"/>
      <c r="D326" s="271"/>
      <c r="E326" s="271"/>
      <c r="F326" s="271"/>
      <c r="G326" s="569"/>
      <c r="H326" s="569"/>
      <c r="I326" s="569"/>
    </row>
    <row r="327" spans="2:9" x14ac:dyDescent="0.2">
      <c r="B327" s="271"/>
      <c r="C327" s="271"/>
      <c r="D327" s="271"/>
      <c r="E327" s="271"/>
      <c r="F327" s="271"/>
      <c r="G327" s="569"/>
      <c r="H327" s="569"/>
      <c r="I327" s="569"/>
    </row>
    <row r="328" spans="2:9" x14ac:dyDescent="0.2">
      <c r="B328" s="271"/>
      <c r="C328" s="271"/>
      <c r="D328" s="271"/>
      <c r="E328" s="271"/>
      <c r="F328" s="271"/>
      <c r="G328" s="569"/>
      <c r="H328" s="569"/>
      <c r="I328" s="569"/>
    </row>
    <row r="329" spans="2:9" x14ac:dyDescent="0.2">
      <c r="B329" s="271"/>
      <c r="C329" s="271"/>
      <c r="D329" s="271"/>
      <c r="E329" s="271"/>
      <c r="F329" s="271"/>
      <c r="G329" s="569"/>
      <c r="H329" s="569"/>
      <c r="I329" s="569"/>
    </row>
    <row r="330" spans="2:9" x14ac:dyDescent="0.2">
      <c r="B330" s="271"/>
      <c r="C330" s="271"/>
      <c r="D330" s="271"/>
      <c r="E330" s="271"/>
      <c r="F330" s="271"/>
      <c r="G330" s="569"/>
      <c r="H330" s="569"/>
      <c r="I330" s="569"/>
    </row>
    <row r="331" spans="2:9" x14ac:dyDescent="0.2">
      <c r="B331" s="271"/>
      <c r="C331" s="271"/>
      <c r="D331" s="271"/>
      <c r="E331" s="271"/>
      <c r="F331" s="271"/>
      <c r="G331" s="569"/>
      <c r="H331" s="569"/>
      <c r="I331" s="569"/>
    </row>
    <row r="332" spans="2:9" x14ac:dyDescent="0.2">
      <c r="B332" s="271"/>
      <c r="C332" s="271"/>
      <c r="D332" s="271"/>
      <c r="E332" s="271"/>
      <c r="F332" s="271"/>
      <c r="G332" s="569"/>
      <c r="H332" s="569"/>
      <c r="I332" s="569"/>
    </row>
    <row r="333" spans="2:9" x14ac:dyDescent="0.2">
      <c r="B333" s="271"/>
      <c r="C333" s="271"/>
      <c r="D333" s="271"/>
      <c r="E333" s="271"/>
      <c r="F333" s="271"/>
      <c r="G333" s="569"/>
      <c r="H333" s="569"/>
      <c r="I333" s="569"/>
    </row>
    <row r="334" spans="2:9" x14ac:dyDescent="0.2">
      <c r="B334" s="271"/>
      <c r="C334" s="271"/>
      <c r="D334" s="271"/>
      <c r="E334" s="271"/>
      <c r="F334" s="271"/>
      <c r="G334" s="569"/>
      <c r="H334" s="569"/>
      <c r="I334" s="569"/>
    </row>
    <row r="335" spans="2:9" x14ac:dyDescent="0.2">
      <c r="B335" s="271"/>
      <c r="C335" s="271"/>
      <c r="D335" s="271"/>
      <c r="E335" s="271"/>
      <c r="F335" s="271"/>
      <c r="G335" s="569"/>
      <c r="H335" s="569"/>
      <c r="I335" s="569"/>
    </row>
    <row r="336" spans="2:9" x14ac:dyDescent="0.2">
      <c r="B336" s="271"/>
      <c r="C336" s="271"/>
      <c r="D336" s="271"/>
      <c r="E336" s="271"/>
      <c r="F336" s="271"/>
      <c r="G336" s="569"/>
      <c r="H336" s="569"/>
      <c r="I336" s="569"/>
    </row>
    <row r="337" spans="2:9" x14ac:dyDescent="0.2">
      <c r="B337" s="271"/>
      <c r="C337" s="271"/>
      <c r="D337" s="271"/>
      <c r="E337" s="271"/>
      <c r="F337" s="271"/>
      <c r="G337" s="569"/>
      <c r="H337" s="569"/>
      <c r="I337" s="569"/>
    </row>
    <row r="338" spans="2:9" x14ac:dyDescent="0.2">
      <c r="B338" s="271"/>
      <c r="C338" s="271"/>
      <c r="D338" s="271"/>
      <c r="E338" s="271"/>
      <c r="F338" s="271"/>
      <c r="G338" s="569"/>
      <c r="H338" s="569"/>
      <c r="I338" s="569"/>
    </row>
    <row r="339" spans="2:9" x14ac:dyDescent="0.2">
      <c r="B339" s="271"/>
      <c r="C339" s="271"/>
      <c r="D339" s="271"/>
      <c r="E339" s="271"/>
      <c r="F339" s="271"/>
      <c r="G339" s="569"/>
      <c r="H339" s="569"/>
      <c r="I339" s="569"/>
    </row>
    <row r="340" spans="2:9" x14ac:dyDescent="0.2">
      <c r="B340" s="271"/>
      <c r="C340" s="271"/>
      <c r="D340" s="271"/>
      <c r="E340" s="271"/>
      <c r="F340" s="271"/>
      <c r="G340" s="569"/>
      <c r="H340" s="569"/>
      <c r="I340" s="569"/>
    </row>
    <row r="341" spans="2:9" x14ac:dyDescent="0.2">
      <c r="B341" s="271"/>
      <c r="C341" s="271"/>
      <c r="D341" s="271"/>
      <c r="E341" s="271"/>
      <c r="F341" s="271"/>
      <c r="G341" s="569"/>
      <c r="H341" s="569"/>
      <c r="I341" s="569"/>
    </row>
    <row r="342" spans="2:9" x14ac:dyDescent="0.2">
      <c r="B342" s="271"/>
      <c r="C342" s="271"/>
      <c r="D342" s="271"/>
      <c r="E342" s="271"/>
      <c r="F342" s="271"/>
      <c r="G342" s="569"/>
      <c r="H342" s="569"/>
      <c r="I342" s="569"/>
    </row>
    <row r="343" spans="2:9" x14ac:dyDescent="0.2">
      <c r="B343" s="271"/>
      <c r="C343" s="271"/>
      <c r="D343" s="271"/>
      <c r="E343" s="271"/>
      <c r="F343" s="271"/>
      <c r="G343" s="569"/>
      <c r="H343" s="569"/>
      <c r="I343" s="569"/>
    </row>
    <row r="344" spans="2:9" x14ac:dyDescent="0.2">
      <c r="B344" s="271"/>
      <c r="C344" s="271"/>
      <c r="D344" s="271"/>
      <c r="E344" s="271"/>
      <c r="F344" s="271"/>
      <c r="G344" s="569"/>
      <c r="H344" s="569"/>
      <c r="I344" s="569"/>
    </row>
    <row r="345" spans="2:9" x14ac:dyDescent="0.2">
      <c r="B345" s="271"/>
      <c r="C345" s="271"/>
      <c r="D345" s="271"/>
      <c r="E345" s="271"/>
      <c r="F345" s="271"/>
      <c r="G345" s="569"/>
      <c r="H345" s="569"/>
      <c r="I345" s="569"/>
    </row>
    <row r="346" spans="2:9" x14ac:dyDescent="0.2">
      <c r="B346" s="271"/>
      <c r="C346" s="271"/>
      <c r="D346" s="271"/>
      <c r="E346" s="271"/>
      <c r="F346" s="271"/>
      <c r="G346" s="569"/>
      <c r="H346" s="569"/>
      <c r="I346" s="569"/>
    </row>
    <row r="347" spans="2:9" x14ac:dyDescent="0.2">
      <c r="B347" s="271"/>
      <c r="C347" s="271"/>
      <c r="D347" s="271"/>
      <c r="E347" s="271"/>
      <c r="F347" s="271"/>
      <c r="G347" s="569"/>
      <c r="H347" s="569"/>
      <c r="I347" s="569"/>
    </row>
    <row r="348" spans="2:9" x14ac:dyDescent="0.2">
      <c r="B348" s="271"/>
      <c r="C348" s="271"/>
      <c r="D348" s="271"/>
      <c r="E348" s="271"/>
      <c r="F348" s="271"/>
      <c r="G348" s="569"/>
      <c r="H348" s="569"/>
      <c r="I348" s="569"/>
    </row>
    <row r="349" spans="2:9" x14ac:dyDescent="0.2">
      <c r="B349" s="271"/>
      <c r="C349" s="271"/>
      <c r="D349" s="271"/>
      <c r="E349" s="271"/>
      <c r="F349" s="271"/>
      <c r="G349" s="569"/>
      <c r="H349" s="569"/>
      <c r="I349" s="569"/>
    </row>
    <row r="350" spans="2:9" x14ac:dyDescent="0.2">
      <c r="B350" s="271"/>
      <c r="C350" s="271"/>
      <c r="D350" s="271"/>
      <c r="E350" s="271"/>
      <c r="F350" s="271"/>
      <c r="G350" s="569"/>
      <c r="H350" s="569"/>
      <c r="I350" s="569"/>
    </row>
    <row r="351" spans="2:9" x14ac:dyDescent="0.2">
      <c r="B351" s="271"/>
      <c r="C351" s="271"/>
      <c r="D351" s="271"/>
      <c r="E351" s="271"/>
      <c r="F351" s="271"/>
      <c r="G351" s="569"/>
      <c r="H351" s="569"/>
      <c r="I351" s="569"/>
    </row>
    <row r="352" spans="2:9" x14ac:dyDescent="0.2">
      <c r="B352" s="271"/>
      <c r="C352" s="271"/>
      <c r="D352" s="271"/>
      <c r="E352" s="271"/>
      <c r="F352" s="271"/>
      <c r="G352" s="569"/>
      <c r="H352" s="569"/>
      <c r="I352" s="569"/>
    </row>
    <row r="353" spans="2:9" x14ac:dyDescent="0.2">
      <c r="B353" s="271"/>
      <c r="C353" s="271"/>
      <c r="D353" s="271"/>
      <c r="E353" s="271"/>
      <c r="F353" s="271"/>
      <c r="G353" s="569"/>
      <c r="H353" s="569"/>
      <c r="I353" s="569"/>
    </row>
    <row r="354" spans="2:9" x14ac:dyDescent="0.2">
      <c r="B354" s="271"/>
      <c r="C354" s="271"/>
      <c r="D354" s="271"/>
      <c r="E354" s="271"/>
      <c r="F354" s="271"/>
      <c r="G354" s="569"/>
      <c r="H354" s="569"/>
      <c r="I354" s="569"/>
    </row>
    <row r="355" spans="2:9" x14ac:dyDescent="0.2">
      <c r="B355" s="271"/>
      <c r="C355" s="271"/>
      <c r="D355" s="271"/>
      <c r="E355" s="271"/>
      <c r="F355" s="271"/>
      <c r="G355" s="569"/>
      <c r="H355" s="569"/>
      <c r="I355" s="569"/>
    </row>
    <row r="356" spans="2:9" x14ac:dyDescent="0.2">
      <c r="B356" s="271"/>
      <c r="C356" s="271"/>
      <c r="D356" s="271"/>
      <c r="E356" s="271"/>
      <c r="F356" s="271"/>
      <c r="G356" s="569"/>
      <c r="H356" s="569"/>
      <c r="I356" s="569"/>
    </row>
    <row r="357" spans="2:9" x14ac:dyDescent="0.2">
      <c r="B357" s="271"/>
      <c r="C357" s="271"/>
      <c r="D357" s="271"/>
      <c r="E357" s="271"/>
      <c r="F357" s="271"/>
      <c r="G357" s="569"/>
      <c r="H357" s="569"/>
      <c r="I357" s="569"/>
    </row>
    <row r="358" spans="2:9" x14ac:dyDescent="0.2">
      <c r="B358" s="271"/>
      <c r="C358" s="271"/>
      <c r="D358" s="271"/>
      <c r="E358" s="271"/>
      <c r="F358" s="271"/>
      <c r="G358" s="569"/>
      <c r="H358" s="569"/>
      <c r="I358" s="569"/>
    </row>
    <row r="359" spans="2:9" x14ac:dyDescent="0.2">
      <c r="B359" s="271"/>
      <c r="C359" s="271"/>
      <c r="D359" s="271"/>
      <c r="E359" s="271"/>
      <c r="F359" s="271"/>
      <c r="G359" s="569"/>
      <c r="H359" s="569"/>
      <c r="I359" s="569"/>
    </row>
    <row r="360" spans="2:9" x14ac:dyDescent="0.2">
      <c r="B360" s="271"/>
      <c r="C360" s="271"/>
      <c r="D360" s="271"/>
      <c r="E360" s="271"/>
      <c r="F360" s="271"/>
      <c r="G360" s="569"/>
      <c r="H360" s="569"/>
      <c r="I360" s="569"/>
    </row>
    <row r="361" spans="2:9" x14ac:dyDescent="0.2">
      <c r="B361" s="271"/>
      <c r="C361" s="271"/>
      <c r="D361" s="271"/>
      <c r="E361" s="271"/>
      <c r="F361" s="271"/>
      <c r="G361" s="569"/>
      <c r="H361" s="569"/>
      <c r="I361" s="569"/>
    </row>
    <row r="362" spans="2:9" x14ac:dyDescent="0.2">
      <c r="B362" s="271"/>
      <c r="C362" s="271"/>
      <c r="D362" s="271"/>
      <c r="E362" s="271"/>
      <c r="F362" s="271"/>
      <c r="G362" s="569"/>
      <c r="H362" s="569"/>
      <c r="I362" s="569"/>
    </row>
    <row r="363" spans="2:9" x14ac:dyDescent="0.2">
      <c r="B363" s="271"/>
      <c r="C363" s="271"/>
      <c r="D363" s="271"/>
      <c r="E363" s="271"/>
      <c r="F363" s="271"/>
      <c r="G363" s="569"/>
      <c r="H363" s="569"/>
      <c r="I363" s="569"/>
    </row>
    <row r="364" spans="2:9" x14ac:dyDescent="0.2">
      <c r="B364" s="271"/>
      <c r="C364" s="271"/>
      <c r="D364" s="271"/>
      <c r="E364" s="271"/>
      <c r="F364" s="271"/>
      <c r="G364" s="569"/>
      <c r="H364" s="569"/>
      <c r="I364" s="569"/>
    </row>
    <row r="365" spans="2:9" x14ac:dyDescent="0.2">
      <c r="B365" s="271"/>
      <c r="C365" s="271"/>
      <c r="D365" s="271"/>
      <c r="E365" s="271"/>
      <c r="F365" s="271"/>
      <c r="G365" s="569"/>
      <c r="H365" s="569"/>
      <c r="I365" s="569"/>
    </row>
    <row r="366" spans="2:9" x14ac:dyDescent="0.2">
      <c r="B366" s="271"/>
      <c r="C366" s="271"/>
      <c r="D366" s="271"/>
      <c r="E366" s="271"/>
      <c r="F366" s="271"/>
      <c r="G366" s="569"/>
      <c r="H366" s="569"/>
      <c r="I366" s="569"/>
    </row>
    <row r="367" spans="2:9" x14ac:dyDescent="0.2">
      <c r="B367" s="271"/>
      <c r="C367" s="271"/>
      <c r="D367" s="271"/>
      <c r="E367" s="271"/>
      <c r="F367" s="271"/>
      <c r="G367" s="569"/>
      <c r="H367" s="569"/>
      <c r="I367" s="569"/>
    </row>
    <row r="368" spans="2:9" x14ac:dyDescent="0.2">
      <c r="B368" s="271"/>
      <c r="C368" s="271"/>
      <c r="D368" s="271"/>
      <c r="E368" s="271"/>
      <c r="F368" s="271"/>
      <c r="G368" s="569"/>
      <c r="H368" s="569"/>
      <c r="I368" s="569"/>
    </row>
    <row r="369" spans="2:9" x14ac:dyDescent="0.2">
      <c r="B369" s="271"/>
      <c r="C369" s="271"/>
      <c r="D369" s="271"/>
      <c r="E369" s="271"/>
      <c r="F369" s="271"/>
      <c r="G369" s="569"/>
      <c r="H369" s="569"/>
      <c r="I369" s="569"/>
    </row>
    <row r="370" spans="2:9" x14ac:dyDescent="0.2">
      <c r="B370" s="271"/>
      <c r="C370" s="271"/>
      <c r="D370" s="271"/>
      <c r="E370" s="271"/>
      <c r="F370" s="271"/>
      <c r="G370" s="569"/>
      <c r="H370" s="569"/>
      <c r="I370" s="569"/>
    </row>
    <row r="371" spans="2:9" x14ac:dyDescent="0.2">
      <c r="B371" s="271"/>
      <c r="C371" s="271"/>
      <c r="D371" s="271"/>
      <c r="E371" s="271"/>
      <c r="F371" s="271"/>
      <c r="G371" s="569"/>
      <c r="H371" s="569"/>
      <c r="I371" s="569"/>
    </row>
    <row r="372" spans="2:9" x14ac:dyDescent="0.2">
      <c r="B372" s="271"/>
      <c r="C372" s="271"/>
      <c r="D372" s="271"/>
      <c r="E372" s="271"/>
      <c r="F372" s="271"/>
      <c r="G372" s="569"/>
      <c r="H372" s="569"/>
      <c r="I372" s="569"/>
    </row>
    <row r="373" spans="2:9" x14ac:dyDescent="0.2">
      <c r="B373" s="271"/>
      <c r="C373" s="271"/>
      <c r="D373" s="271"/>
      <c r="E373" s="271"/>
      <c r="F373" s="271"/>
      <c r="G373" s="569"/>
      <c r="H373" s="569"/>
      <c r="I373" s="569"/>
    </row>
    <row r="374" spans="2:9" x14ac:dyDescent="0.2">
      <c r="B374" s="271"/>
      <c r="C374" s="271"/>
      <c r="D374" s="271"/>
      <c r="E374" s="271"/>
      <c r="F374" s="271"/>
      <c r="G374" s="569"/>
      <c r="H374" s="569"/>
      <c r="I374" s="569"/>
    </row>
    <row r="375" spans="2:9" x14ac:dyDescent="0.2">
      <c r="B375" s="271"/>
      <c r="C375" s="271"/>
      <c r="D375" s="271"/>
      <c r="E375" s="271"/>
      <c r="F375" s="271"/>
      <c r="G375" s="569"/>
      <c r="H375" s="569"/>
      <c r="I375" s="569"/>
    </row>
    <row r="376" spans="2:9" x14ac:dyDescent="0.2">
      <c r="B376" s="271"/>
      <c r="C376" s="271"/>
      <c r="D376" s="271"/>
      <c r="E376" s="271"/>
      <c r="F376" s="271"/>
      <c r="G376" s="569"/>
      <c r="H376" s="569"/>
      <c r="I376" s="569"/>
    </row>
    <row r="377" spans="2:9" x14ac:dyDescent="0.2">
      <c r="B377" s="271"/>
      <c r="C377" s="271"/>
      <c r="D377" s="271"/>
      <c r="E377" s="271"/>
      <c r="F377" s="271"/>
      <c r="G377" s="569"/>
      <c r="H377" s="569"/>
      <c r="I377" s="569"/>
    </row>
    <row r="378" spans="2:9" x14ac:dyDescent="0.2">
      <c r="B378" s="271"/>
      <c r="C378" s="271"/>
      <c r="D378" s="271"/>
      <c r="E378" s="271"/>
      <c r="F378" s="271"/>
      <c r="G378" s="569"/>
      <c r="H378" s="569"/>
      <c r="I378" s="569"/>
    </row>
    <row r="379" spans="2:9" x14ac:dyDescent="0.2">
      <c r="B379" s="271"/>
      <c r="C379" s="271"/>
      <c r="D379" s="271"/>
      <c r="E379" s="271"/>
      <c r="F379" s="271"/>
      <c r="G379" s="569"/>
      <c r="H379" s="569"/>
      <c r="I379" s="569"/>
    </row>
    <row r="380" spans="2:9" x14ac:dyDescent="0.2">
      <c r="B380" s="271"/>
      <c r="C380" s="271"/>
      <c r="D380" s="271"/>
      <c r="E380" s="271"/>
      <c r="F380" s="271"/>
      <c r="G380" s="569"/>
      <c r="H380" s="569"/>
      <c r="I380" s="569"/>
    </row>
    <row r="381" spans="2:9" x14ac:dyDescent="0.2">
      <c r="B381" s="271"/>
      <c r="C381" s="271"/>
      <c r="D381" s="271"/>
      <c r="E381" s="271"/>
      <c r="F381" s="271"/>
      <c r="G381" s="569"/>
      <c r="H381" s="569"/>
      <c r="I381" s="569"/>
    </row>
    <row r="382" spans="2:9" x14ac:dyDescent="0.2">
      <c r="B382" s="271"/>
      <c r="C382" s="271"/>
      <c r="D382" s="271"/>
      <c r="E382" s="271"/>
      <c r="F382" s="271"/>
      <c r="G382" s="569"/>
      <c r="H382" s="569"/>
      <c r="I382" s="569"/>
    </row>
    <row r="383" spans="2:9" x14ac:dyDescent="0.2">
      <c r="B383" s="271"/>
      <c r="C383" s="271"/>
      <c r="D383" s="271"/>
      <c r="E383" s="271"/>
      <c r="F383" s="271"/>
      <c r="G383" s="569"/>
      <c r="H383" s="569"/>
      <c r="I383" s="569"/>
    </row>
    <row r="384" spans="2:9" x14ac:dyDescent="0.2">
      <c r="B384" s="271"/>
      <c r="C384" s="271"/>
      <c r="D384" s="271"/>
      <c r="E384" s="271"/>
      <c r="F384" s="271"/>
      <c r="G384" s="569"/>
      <c r="H384" s="569"/>
      <c r="I384" s="569"/>
    </row>
    <row r="385" spans="2:9" x14ac:dyDescent="0.2">
      <c r="B385" s="271"/>
      <c r="C385" s="271"/>
      <c r="D385" s="271"/>
      <c r="E385" s="271"/>
      <c r="F385" s="271"/>
      <c r="G385" s="569"/>
      <c r="H385" s="569"/>
      <c r="I385" s="569"/>
    </row>
    <row r="386" spans="2:9" x14ac:dyDescent="0.2">
      <c r="B386" s="271"/>
      <c r="C386" s="271"/>
      <c r="D386" s="271"/>
      <c r="E386" s="271"/>
      <c r="F386" s="271"/>
      <c r="G386" s="569"/>
      <c r="H386" s="569"/>
      <c r="I386" s="569"/>
    </row>
    <row r="387" spans="2:9" x14ac:dyDescent="0.2">
      <c r="B387" s="271"/>
      <c r="C387" s="271"/>
      <c r="D387" s="271"/>
      <c r="E387" s="271"/>
      <c r="F387" s="271"/>
      <c r="G387" s="569"/>
      <c r="H387" s="569"/>
      <c r="I387" s="569"/>
    </row>
    <row r="388" spans="2:9" x14ac:dyDescent="0.2">
      <c r="B388" s="271"/>
      <c r="C388" s="271"/>
      <c r="D388" s="271"/>
      <c r="E388" s="271"/>
      <c r="F388" s="271"/>
      <c r="G388" s="569"/>
      <c r="H388" s="569"/>
      <c r="I388" s="569"/>
    </row>
    <row r="389" spans="2:9" x14ac:dyDescent="0.2">
      <c r="B389" s="271"/>
      <c r="C389" s="271"/>
      <c r="D389" s="271"/>
      <c r="E389" s="271"/>
      <c r="F389" s="271"/>
      <c r="G389" s="569"/>
      <c r="H389" s="569"/>
      <c r="I389" s="569"/>
    </row>
    <row r="390" spans="2:9" x14ac:dyDescent="0.2">
      <c r="B390" s="271"/>
      <c r="C390" s="271"/>
      <c r="D390" s="271"/>
      <c r="E390" s="271"/>
      <c r="F390" s="271"/>
      <c r="G390" s="569"/>
      <c r="H390" s="569"/>
      <c r="I390" s="569"/>
    </row>
    <row r="391" spans="2:9" x14ac:dyDescent="0.2">
      <c r="B391" s="271"/>
      <c r="C391" s="271"/>
      <c r="D391" s="271"/>
      <c r="E391" s="271"/>
      <c r="F391" s="271"/>
      <c r="G391" s="569"/>
      <c r="H391" s="569"/>
      <c r="I391" s="569"/>
    </row>
    <row r="392" spans="2:9" x14ac:dyDescent="0.2">
      <c r="B392" s="271"/>
      <c r="C392" s="271"/>
      <c r="D392" s="271"/>
      <c r="E392" s="271"/>
      <c r="F392" s="271"/>
      <c r="G392" s="569"/>
      <c r="H392" s="569"/>
      <c r="I392" s="569"/>
    </row>
    <row r="393" spans="2:9" x14ac:dyDescent="0.2">
      <c r="B393" s="271"/>
      <c r="C393" s="271"/>
      <c r="D393" s="271"/>
      <c r="E393" s="271"/>
      <c r="F393" s="271"/>
      <c r="G393" s="569"/>
      <c r="H393" s="569"/>
      <c r="I393" s="569"/>
    </row>
    <row r="394" spans="2:9" x14ac:dyDescent="0.2">
      <c r="B394" s="271"/>
      <c r="C394" s="271"/>
      <c r="D394" s="271"/>
      <c r="E394" s="271"/>
      <c r="F394" s="271"/>
      <c r="G394" s="569"/>
      <c r="H394" s="569"/>
      <c r="I394" s="569"/>
    </row>
    <row r="395" spans="2:9" x14ac:dyDescent="0.2">
      <c r="B395" s="271"/>
      <c r="C395" s="271"/>
      <c r="D395" s="271"/>
      <c r="E395" s="271"/>
      <c r="F395" s="271"/>
      <c r="G395" s="569"/>
      <c r="H395" s="569"/>
      <c r="I395" s="569"/>
    </row>
    <row r="396" spans="2:9" x14ac:dyDescent="0.2">
      <c r="B396" s="271"/>
      <c r="C396" s="271"/>
      <c r="D396" s="271"/>
      <c r="E396" s="271"/>
      <c r="F396" s="271"/>
      <c r="G396" s="569"/>
      <c r="H396" s="569"/>
      <c r="I396" s="569"/>
    </row>
    <row r="397" spans="2:9" x14ac:dyDescent="0.2">
      <c r="B397" s="271"/>
      <c r="C397" s="271"/>
      <c r="D397" s="271"/>
      <c r="E397" s="271"/>
      <c r="F397" s="271"/>
      <c r="G397" s="569"/>
      <c r="H397" s="569"/>
      <c r="I397" s="569"/>
    </row>
    <row r="398" spans="2:9" x14ac:dyDescent="0.2">
      <c r="B398" s="271"/>
      <c r="C398" s="271"/>
      <c r="D398" s="271"/>
      <c r="E398" s="271"/>
      <c r="F398" s="271"/>
      <c r="G398" s="569"/>
      <c r="H398" s="569"/>
      <c r="I398" s="569"/>
    </row>
    <row r="399" spans="2:9" x14ac:dyDescent="0.2">
      <c r="B399" s="271"/>
      <c r="C399" s="271"/>
      <c r="D399" s="271"/>
      <c r="E399" s="271"/>
      <c r="F399" s="271"/>
      <c r="G399" s="569"/>
      <c r="H399" s="569"/>
      <c r="I399" s="569"/>
    </row>
    <row r="400" spans="2:9" x14ac:dyDescent="0.2">
      <c r="B400" s="271"/>
      <c r="C400" s="271"/>
      <c r="D400" s="271"/>
      <c r="E400" s="271"/>
      <c r="F400" s="271"/>
      <c r="G400" s="569"/>
      <c r="H400" s="569"/>
      <c r="I400" s="569"/>
    </row>
    <row r="401" spans="2:9" x14ac:dyDescent="0.2">
      <c r="B401" s="271"/>
      <c r="C401" s="271"/>
      <c r="D401" s="271"/>
      <c r="E401" s="271"/>
      <c r="F401" s="271"/>
      <c r="G401" s="569"/>
      <c r="H401" s="569"/>
      <c r="I401" s="569"/>
    </row>
    <row r="402" spans="2:9" x14ac:dyDescent="0.2">
      <c r="B402" s="271"/>
      <c r="C402" s="271"/>
      <c r="D402" s="271"/>
      <c r="E402" s="271"/>
      <c r="F402" s="271"/>
      <c r="G402" s="569"/>
      <c r="H402" s="569"/>
      <c r="I402" s="569"/>
    </row>
    <row r="403" spans="2:9" x14ac:dyDescent="0.2">
      <c r="B403" s="271"/>
      <c r="C403" s="271"/>
      <c r="D403" s="271"/>
      <c r="E403" s="271"/>
      <c r="F403" s="271"/>
      <c r="G403" s="569"/>
      <c r="H403" s="569"/>
      <c r="I403" s="569"/>
    </row>
    <row r="404" spans="2:9" x14ac:dyDescent="0.2">
      <c r="B404" s="271"/>
      <c r="C404" s="271"/>
      <c r="D404" s="271"/>
      <c r="E404" s="271"/>
      <c r="F404" s="271"/>
      <c r="G404" s="569"/>
      <c r="H404" s="569"/>
      <c r="I404" s="569"/>
    </row>
    <row r="405" spans="2:9" x14ac:dyDescent="0.2">
      <c r="B405" s="271"/>
      <c r="C405" s="271"/>
      <c r="D405" s="271"/>
      <c r="E405" s="271"/>
      <c r="F405" s="271"/>
      <c r="G405" s="569"/>
      <c r="H405" s="569"/>
      <c r="I405" s="569"/>
    </row>
    <row r="406" spans="2:9" x14ac:dyDescent="0.2">
      <c r="B406" s="271"/>
      <c r="C406" s="271"/>
      <c r="D406" s="271"/>
      <c r="E406" s="271"/>
      <c r="F406" s="271"/>
      <c r="G406" s="569"/>
      <c r="H406" s="569"/>
      <c r="I406" s="569"/>
    </row>
    <row r="407" spans="2:9" x14ac:dyDescent="0.2">
      <c r="B407" s="271"/>
      <c r="C407" s="271"/>
      <c r="D407" s="271"/>
      <c r="E407" s="271"/>
      <c r="F407" s="271"/>
      <c r="G407" s="569"/>
      <c r="H407" s="569"/>
      <c r="I407" s="569"/>
    </row>
    <row r="408" spans="2:9" x14ac:dyDescent="0.2">
      <c r="B408" s="271"/>
      <c r="C408" s="271"/>
      <c r="D408" s="271"/>
      <c r="E408" s="271"/>
      <c r="F408" s="271"/>
      <c r="G408" s="569"/>
      <c r="H408" s="569"/>
      <c r="I408" s="569"/>
    </row>
    <row r="409" spans="2:9" x14ac:dyDescent="0.2">
      <c r="B409" s="271"/>
      <c r="C409" s="271"/>
      <c r="D409" s="271"/>
      <c r="E409" s="271"/>
      <c r="F409" s="271"/>
      <c r="G409" s="569"/>
      <c r="H409" s="569"/>
      <c r="I409" s="569"/>
    </row>
    <row r="410" spans="2:9" x14ac:dyDescent="0.2">
      <c r="B410" s="271"/>
      <c r="C410" s="271"/>
      <c r="D410" s="271"/>
      <c r="E410" s="271"/>
      <c r="F410" s="271"/>
      <c r="G410" s="569"/>
      <c r="H410" s="569"/>
      <c r="I410" s="569"/>
    </row>
    <row r="411" spans="2:9" x14ac:dyDescent="0.2">
      <c r="B411" s="271"/>
      <c r="C411" s="271"/>
      <c r="D411" s="271"/>
      <c r="E411" s="271"/>
      <c r="F411" s="271"/>
      <c r="G411" s="569"/>
      <c r="H411" s="569"/>
      <c r="I411" s="569"/>
    </row>
    <row r="412" spans="2:9" x14ac:dyDescent="0.2">
      <c r="B412" s="271"/>
      <c r="C412" s="271"/>
      <c r="D412" s="271"/>
      <c r="E412" s="271"/>
      <c r="F412" s="271"/>
      <c r="G412" s="569"/>
      <c r="H412" s="569"/>
      <c r="I412" s="569"/>
    </row>
    <row r="413" spans="2:9" x14ac:dyDescent="0.2">
      <c r="B413" s="271"/>
      <c r="C413" s="271"/>
      <c r="D413" s="271"/>
      <c r="E413" s="271"/>
      <c r="F413" s="271"/>
      <c r="G413" s="569"/>
      <c r="H413" s="569"/>
      <c r="I413" s="569"/>
    </row>
    <row r="414" spans="2:9" x14ac:dyDescent="0.2">
      <c r="B414" s="271"/>
      <c r="C414" s="271"/>
      <c r="D414" s="271"/>
      <c r="E414" s="271"/>
      <c r="F414" s="271"/>
      <c r="G414" s="569"/>
      <c r="H414" s="569"/>
      <c r="I414" s="569"/>
    </row>
    <row r="415" spans="2:9" x14ac:dyDescent="0.2">
      <c r="B415" s="271"/>
      <c r="C415" s="271"/>
      <c r="D415" s="271"/>
      <c r="E415" s="271"/>
      <c r="F415" s="271"/>
      <c r="G415" s="569"/>
      <c r="H415" s="569"/>
      <c r="I415" s="569"/>
    </row>
    <row r="416" spans="2:9" x14ac:dyDescent="0.2">
      <c r="B416" s="271"/>
      <c r="C416" s="271"/>
      <c r="D416" s="271"/>
      <c r="E416" s="271"/>
      <c r="F416" s="271"/>
      <c r="G416" s="569"/>
      <c r="H416" s="569"/>
      <c r="I416" s="569"/>
    </row>
    <row r="417" spans="2:9" x14ac:dyDescent="0.2">
      <c r="B417" s="271"/>
      <c r="C417" s="271"/>
      <c r="D417" s="271"/>
      <c r="E417" s="271"/>
      <c r="F417" s="271"/>
      <c r="G417" s="569"/>
      <c r="H417" s="569"/>
      <c r="I417" s="569"/>
    </row>
    <row r="418" spans="2:9" x14ac:dyDescent="0.2">
      <c r="B418" s="271"/>
      <c r="C418" s="271"/>
      <c r="D418" s="271"/>
      <c r="E418" s="271"/>
      <c r="F418" s="271"/>
      <c r="G418" s="569"/>
      <c r="H418" s="569"/>
      <c r="I418" s="569"/>
    </row>
    <row r="419" spans="2:9" x14ac:dyDescent="0.2">
      <c r="B419" s="271"/>
      <c r="C419" s="271"/>
      <c r="D419" s="271"/>
      <c r="E419" s="271"/>
      <c r="F419" s="271"/>
      <c r="G419" s="569"/>
      <c r="H419" s="569"/>
      <c r="I419" s="569"/>
    </row>
    <row r="420" spans="2:9" x14ac:dyDescent="0.2">
      <c r="B420" s="271"/>
      <c r="C420" s="271"/>
      <c r="D420" s="271"/>
      <c r="E420" s="271"/>
      <c r="F420" s="271"/>
      <c r="G420" s="569"/>
      <c r="H420" s="569"/>
      <c r="I420" s="569"/>
    </row>
    <row r="421" spans="2:9" x14ac:dyDescent="0.2">
      <c r="B421" s="271"/>
      <c r="C421" s="271"/>
      <c r="D421" s="271"/>
      <c r="E421" s="271"/>
      <c r="F421" s="271"/>
      <c r="G421" s="569"/>
      <c r="H421" s="569"/>
      <c r="I421" s="569"/>
    </row>
    <row r="422" spans="2:9" x14ac:dyDescent="0.2">
      <c r="B422" s="271"/>
      <c r="C422" s="271"/>
      <c r="D422" s="271"/>
      <c r="E422" s="271"/>
      <c r="F422" s="271"/>
      <c r="G422" s="569"/>
      <c r="H422" s="569"/>
      <c r="I422" s="569"/>
    </row>
    <row r="423" spans="2:9" x14ac:dyDescent="0.2">
      <c r="B423" s="271"/>
      <c r="C423" s="271"/>
      <c r="D423" s="271"/>
      <c r="E423" s="271"/>
      <c r="F423" s="271"/>
      <c r="G423" s="569"/>
      <c r="H423" s="569"/>
      <c r="I423" s="569"/>
    </row>
    <row r="424" spans="2:9" x14ac:dyDescent="0.2">
      <c r="B424" s="271"/>
      <c r="C424" s="271"/>
      <c r="D424" s="271"/>
      <c r="E424" s="271"/>
      <c r="F424" s="271"/>
      <c r="G424" s="569"/>
      <c r="H424" s="569"/>
      <c r="I424" s="569"/>
    </row>
    <row r="425" spans="2:9" x14ac:dyDescent="0.2">
      <c r="B425" s="271"/>
      <c r="C425" s="271"/>
      <c r="D425" s="271"/>
      <c r="E425" s="271"/>
      <c r="F425" s="271"/>
      <c r="G425" s="569"/>
      <c r="H425" s="569"/>
      <c r="I425" s="569"/>
    </row>
    <row r="426" spans="2:9" x14ac:dyDescent="0.2">
      <c r="B426" s="271"/>
      <c r="C426" s="271"/>
      <c r="D426" s="271"/>
      <c r="E426" s="271"/>
      <c r="F426" s="271"/>
      <c r="G426" s="569"/>
      <c r="H426" s="569"/>
      <c r="I426" s="569"/>
    </row>
    <row r="427" spans="2:9" x14ac:dyDescent="0.2">
      <c r="B427" s="271"/>
      <c r="C427" s="271"/>
      <c r="D427" s="271"/>
      <c r="E427" s="271"/>
      <c r="F427" s="271"/>
      <c r="G427" s="569"/>
      <c r="H427" s="569"/>
      <c r="I427" s="569"/>
    </row>
    <row r="428" spans="2:9" x14ac:dyDescent="0.2">
      <c r="B428" s="271"/>
      <c r="C428" s="271"/>
      <c r="D428" s="271"/>
      <c r="E428" s="271"/>
      <c r="F428" s="271"/>
      <c r="G428" s="569"/>
      <c r="H428" s="569"/>
      <c r="I428" s="569"/>
    </row>
    <row r="429" spans="2:9" x14ac:dyDescent="0.2">
      <c r="B429" s="271"/>
      <c r="C429" s="271"/>
      <c r="D429" s="271"/>
      <c r="E429" s="271"/>
      <c r="F429" s="271"/>
      <c r="G429" s="569"/>
      <c r="H429" s="569"/>
      <c r="I429" s="569"/>
    </row>
    <row r="430" spans="2:9" x14ac:dyDescent="0.2">
      <c r="B430" s="271"/>
      <c r="C430" s="271"/>
      <c r="D430" s="271"/>
      <c r="E430" s="271"/>
      <c r="F430" s="271"/>
      <c r="G430" s="569"/>
      <c r="H430" s="569"/>
      <c r="I430" s="569"/>
    </row>
    <row r="431" spans="2:9" x14ac:dyDescent="0.2">
      <c r="B431" s="271"/>
      <c r="C431" s="271"/>
      <c r="D431" s="271"/>
      <c r="E431" s="271"/>
      <c r="F431" s="271"/>
      <c r="G431" s="569"/>
      <c r="H431" s="569"/>
      <c r="I431" s="569"/>
    </row>
    <row r="432" spans="2:9" x14ac:dyDescent="0.2">
      <c r="B432" s="271"/>
      <c r="C432" s="271"/>
      <c r="D432" s="271"/>
      <c r="E432" s="271"/>
      <c r="F432" s="271"/>
      <c r="G432" s="569"/>
      <c r="H432" s="569"/>
      <c r="I432" s="569"/>
    </row>
    <row r="433" spans="2:9" x14ac:dyDescent="0.2">
      <c r="B433" s="271"/>
      <c r="C433" s="271"/>
      <c r="D433" s="271"/>
      <c r="E433" s="271"/>
      <c r="F433" s="271"/>
      <c r="G433" s="569"/>
      <c r="H433" s="569"/>
      <c r="I433" s="569"/>
    </row>
    <row r="434" spans="2:9" x14ac:dyDescent="0.2">
      <c r="B434" s="271"/>
      <c r="C434" s="271"/>
      <c r="D434" s="271"/>
      <c r="E434" s="271"/>
      <c r="F434" s="271"/>
      <c r="G434" s="569"/>
      <c r="H434" s="569"/>
      <c r="I434" s="569"/>
    </row>
    <row r="435" spans="2:9" x14ac:dyDescent="0.2">
      <c r="B435" s="271"/>
      <c r="C435" s="271"/>
      <c r="D435" s="271"/>
      <c r="E435" s="271"/>
      <c r="F435" s="271"/>
      <c r="G435" s="569"/>
      <c r="H435" s="569"/>
      <c r="I435" s="569"/>
    </row>
    <row r="436" spans="2:9" x14ac:dyDescent="0.2">
      <c r="B436" s="271"/>
      <c r="C436" s="271"/>
      <c r="D436" s="271"/>
      <c r="E436" s="271"/>
      <c r="F436" s="271"/>
      <c r="G436" s="569"/>
      <c r="H436" s="569"/>
      <c r="I436" s="569"/>
    </row>
    <row r="437" spans="2:9" x14ac:dyDescent="0.2">
      <c r="B437" s="271"/>
      <c r="C437" s="271"/>
      <c r="D437" s="271"/>
      <c r="E437" s="271"/>
      <c r="F437" s="271"/>
      <c r="G437" s="569"/>
      <c r="H437" s="569"/>
      <c r="I437" s="569"/>
    </row>
    <row r="438" spans="2:9" x14ac:dyDescent="0.2">
      <c r="B438" s="271"/>
      <c r="C438" s="271"/>
      <c r="D438" s="271"/>
      <c r="E438" s="271"/>
      <c r="F438" s="271"/>
      <c r="G438" s="569"/>
      <c r="H438" s="569"/>
      <c r="I438" s="569"/>
    </row>
    <row r="439" spans="2:9" x14ac:dyDescent="0.2">
      <c r="B439" s="271"/>
      <c r="C439" s="271"/>
      <c r="D439" s="271"/>
      <c r="E439" s="271"/>
      <c r="F439" s="271"/>
      <c r="G439" s="569"/>
      <c r="H439" s="569"/>
      <c r="I439" s="569"/>
    </row>
    <row r="440" spans="2:9" x14ac:dyDescent="0.2">
      <c r="B440" s="271"/>
      <c r="C440" s="271"/>
      <c r="D440" s="271"/>
      <c r="E440" s="271"/>
      <c r="F440" s="271"/>
      <c r="G440" s="569"/>
      <c r="H440" s="569"/>
      <c r="I440" s="569"/>
    </row>
    <row r="441" spans="2:9" x14ac:dyDescent="0.2">
      <c r="B441" s="271"/>
      <c r="C441" s="271"/>
      <c r="D441" s="271"/>
      <c r="E441" s="271"/>
      <c r="F441" s="271"/>
      <c r="G441" s="569"/>
      <c r="H441" s="569"/>
      <c r="I441" s="569"/>
    </row>
    <row r="442" spans="2:9" x14ac:dyDescent="0.2">
      <c r="B442" s="271"/>
      <c r="C442" s="271"/>
      <c r="D442" s="271"/>
      <c r="E442" s="271"/>
      <c r="F442" s="271"/>
      <c r="G442" s="569"/>
      <c r="H442" s="569"/>
      <c r="I442" s="569"/>
    </row>
    <row r="443" spans="2:9" x14ac:dyDescent="0.2">
      <c r="B443" s="271"/>
      <c r="C443" s="271"/>
      <c r="D443" s="271"/>
      <c r="E443" s="271"/>
      <c r="F443" s="271"/>
      <c r="G443" s="569"/>
      <c r="H443" s="569"/>
      <c r="I443" s="569"/>
    </row>
    <row r="444" spans="2:9" x14ac:dyDescent="0.2">
      <c r="B444" s="271"/>
      <c r="C444" s="271"/>
      <c r="D444" s="271"/>
      <c r="E444" s="271"/>
      <c r="F444" s="271"/>
      <c r="G444" s="569"/>
      <c r="H444" s="569"/>
      <c r="I444" s="569"/>
    </row>
    <row r="445" spans="2:9" x14ac:dyDescent="0.2">
      <c r="B445" s="271"/>
      <c r="C445" s="271"/>
      <c r="D445" s="271"/>
      <c r="E445" s="271"/>
      <c r="F445" s="271"/>
      <c r="G445" s="569"/>
      <c r="H445" s="569"/>
      <c r="I445" s="569"/>
    </row>
    <row r="446" spans="2:9" x14ac:dyDescent="0.2">
      <c r="B446" s="271"/>
      <c r="C446" s="271"/>
      <c r="D446" s="271"/>
      <c r="E446" s="271"/>
      <c r="F446" s="271"/>
      <c r="G446" s="569"/>
      <c r="H446" s="569"/>
      <c r="I446" s="569"/>
    </row>
    <row r="447" spans="2:9" x14ac:dyDescent="0.2">
      <c r="B447" s="271"/>
      <c r="C447" s="271"/>
      <c r="D447" s="271"/>
      <c r="E447" s="271"/>
      <c r="F447" s="271"/>
      <c r="G447" s="569"/>
      <c r="H447" s="569"/>
      <c r="I447" s="569"/>
    </row>
    <row r="448" spans="2:9" x14ac:dyDescent="0.2">
      <c r="B448" s="271"/>
      <c r="C448" s="271"/>
      <c r="D448" s="271"/>
      <c r="E448" s="271"/>
      <c r="F448" s="271"/>
      <c r="G448" s="569"/>
      <c r="H448" s="569"/>
      <c r="I448" s="569"/>
    </row>
    <row r="449" spans="2:9" x14ac:dyDescent="0.2">
      <c r="B449" s="271"/>
      <c r="C449" s="271"/>
      <c r="D449" s="271"/>
      <c r="E449" s="271"/>
      <c r="F449" s="271"/>
      <c r="G449" s="569"/>
      <c r="H449" s="569"/>
      <c r="I449" s="569"/>
    </row>
    <row r="450" spans="2:9" x14ac:dyDescent="0.2">
      <c r="B450" s="271"/>
      <c r="C450" s="271"/>
      <c r="D450" s="271"/>
      <c r="E450" s="271"/>
      <c r="F450" s="271"/>
      <c r="G450" s="569"/>
      <c r="H450" s="569"/>
      <c r="I450" s="569"/>
    </row>
    <row r="451" spans="2:9" x14ac:dyDescent="0.2">
      <c r="B451" s="271"/>
      <c r="C451" s="271"/>
      <c r="D451" s="271"/>
      <c r="E451" s="271"/>
      <c r="F451" s="271"/>
      <c r="G451" s="569"/>
      <c r="H451" s="569"/>
      <c r="I451" s="569"/>
    </row>
    <row r="452" spans="2:9" x14ac:dyDescent="0.2">
      <c r="B452" s="271"/>
      <c r="C452" s="271"/>
      <c r="D452" s="271"/>
      <c r="E452" s="271"/>
      <c r="F452" s="271"/>
      <c r="G452" s="569"/>
      <c r="H452" s="569"/>
      <c r="I452" s="569"/>
    </row>
    <row r="453" spans="2:9" x14ac:dyDescent="0.2">
      <c r="B453" s="271"/>
      <c r="C453" s="271"/>
      <c r="D453" s="271"/>
      <c r="E453" s="271"/>
      <c r="F453" s="271"/>
      <c r="G453" s="569"/>
      <c r="H453" s="569"/>
      <c r="I453" s="569"/>
    </row>
    <row r="454" spans="2:9" x14ac:dyDescent="0.2">
      <c r="B454" s="271"/>
      <c r="C454" s="271"/>
      <c r="D454" s="271"/>
      <c r="E454" s="271"/>
      <c r="F454" s="271"/>
      <c r="G454" s="569"/>
      <c r="H454" s="569"/>
      <c r="I454" s="569"/>
    </row>
    <row r="455" spans="2:9" x14ac:dyDescent="0.2">
      <c r="B455" s="271"/>
      <c r="C455" s="271"/>
      <c r="D455" s="271"/>
      <c r="E455" s="271"/>
      <c r="F455" s="271"/>
      <c r="G455" s="569"/>
      <c r="H455" s="569"/>
      <c r="I455" s="569"/>
    </row>
    <row r="456" spans="2:9" x14ac:dyDescent="0.2">
      <c r="B456" s="271"/>
      <c r="C456" s="271"/>
      <c r="D456" s="271"/>
      <c r="E456" s="271"/>
      <c r="F456" s="271"/>
      <c r="G456" s="569"/>
      <c r="H456" s="569"/>
      <c r="I456" s="569"/>
    </row>
    <row r="457" spans="2:9" x14ac:dyDescent="0.2">
      <c r="B457" s="271"/>
      <c r="C457" s="271"/>
      <c r="D457" s="271"/>
      <c r="E457" s="271"/>
      <c r="F457" s="271"/>
      <c r="G457" s="569"/>
      <c r="H457" s="569"/>
      <c r="I457" s="569"/>
    </row>
    <row r="458" spans="2:9" x14ac:dyDescent="0.2">
      <c r="B458" s="271"/>
      <c r="C458" s="271"/>
      <c r="D458" s="271"/>
      <c r="E458" s="271"/>
      <c r="F458" s="271"/>
      <c r="G458" s="569"/>
      <c r="H458" s="569"/>
      <c r="I458" s="569"/>
    </row>
    <row r="459" spans="2:9" x14ac:dyDescent="0.2">
      <c r="B459" s="271"/>
      <c r="C459" s="271"/>
      <c r="D459" s="271"/>
      <c r="E459" s="271"/>
      <c r="F459" s="271"/>
      <c r="G459" s="569"/>
      <c r="H459" s="569"/>
      <c r="I459" s="569"/>
    </row>
    <row r="460" spans="2:9" x14ac:dyDescent="0.2">
      <c r="B460" s="271"/>
      <c r="C460" s="271"/>
      <c r="D460" s="271"/>
      <c r="E460" s="271"/>
      <c r="F460" s="271"/>
      <c r="G460" s="569"/>
      <c r="H460" s="569"/>
      <c r="I460" s="569"/>
    </row>
    <row r="461" spans="2:9" x14ac:dyDescent="0.2">
      <c r="B461" s="271"/>
      <c r="C461" s="271"/>
      <c r="D461" s="271"/>
      <c r="E461" s="271"/>
      <c r="F461" s="271"/>
      <c r="G461" s="569"/>
      <c r="H461" s="569"/>
      <c r="I461" s="569"/>
    </row>
    <row r="462" spans="2:9" x14ac:dyDescent="0.2">
      <c r="B462" s="271"/>
      <c r="C462" s="271"/>
      <c r="D462" s="271"/>
      <c r="E462" s="271"/>
      <c r="F462" s="271"/>
      <c r="G462" s="569"/>
      <c r="H462" s="569"/>
      <c r="I462" s="569"/>
    </row>
    <row r="463" spans="2:9" x14ac:dyDescent="0.2">
      <c r="B463" s="271"/>
      <c r="C463" s="271"/>
      <c r="D463" s="271"/>
      <c r="E463" s="271"/>
      <c r="F463" s="271"/>
      <c r="G463" s="569"/>
      <c r="H463" s="569"/>
      <c r="I463" s="569"/>
    </row>
    <row r="464" spans="2:9" x14ac:dyDescent="0.2">
      <c r="B464" s="271"/>
      <c r="C464" s="271"/>
      <c r="D464" s="271"/>
      <c r="E464" s="271"/>
      <c r="F464" s="271"/>
      <c r="G464" s="569"/>
      <c r="H464" s="569"/>
      <c r="I464" s="569"/>
    </row>
    <row r="465" spans="2:9" x14ac:dyDescent="0.2">
      <c r="B465" s="271"/>
      <c r="C465" s="271"/>
      <c r="D465" s="271"/>
      <c r="E465" s="271"/>
      <c r="F465" s="271"/>
      <c r="G465" s="569"/>
      <c r="H465" s="569"/>
      <c r="I465" s="569"/>
    </row>
    <row r="466" spans="2:9" x14ac:dyDescent="0.2">
      <c r="B466" s="271"/>
      <c r="C466" s="271"/>
      <c r="D466" s="271"/>
      <c r="E466" s="271"/>
      <c r="F466" s="271"/>
      <c r="G466" s="569"/>
      <c r="H466" s="569"/>
      <c r="I466" s="569"/>
    </row>
    <row r="467" spans="2:9" x14ac:dyDescent="0.2">
      <c r="B467" s="271"/>
      <c r="C467" s="271"/>
      <c r="D467" s="271"/>
      <c r="E467" s="271"/>
      <c r="F467" s="271"/>
      <c r="G467" s="569"/>
      <c r="H467" s="569"/>
      <c r="I467" s="569"/>
    </row>
    <row r="468" spans="2:9" x14ac:dyDescent="0.2">
      <c r="B468" s="271"/>
      <c r="C468" s="271"/>
      <c r="D468" s="271"/>
      <c r="E468" s="271"/>
      <c r="F468" s="271"/>
      <c r="G468" s="569"/>
      <c r="H468" s="569"/>
      <c r="I468" s="569"/>
    </row>
    <row r="469" spans="2:9" x14ac:dyDescent="0.2">
      <c r="B469" s="271"/>
      <c r="C469" s="271"/>
      <c r="D469" s="271"/>
      <c r="E469" s="271"/>
      <c r="F469" s="271"/>
      <c r="G469" s="569"/>
      <c r="H469" s="569"/>
      <c r="I469" s="569"/>
    </row>
    <row r="470" spans="2:9" x14ac:dyDescent="0.2">
      <c r="B470" s="271"/>
      <c r="C470" s="271"/>
      <c r="D470" s="271"/>
      <c r="E470" s="271"/>
      <c r="F470" s="271"/>
      <c r="G470" s="569"/>
      <c r="H470" s="569"/>
      <c r="I470" s="569"/>
    </row>
    <row r="471" spans="2:9" x14ac:dyDescent="0.2">
      <c r="B471" s="271"/>
      <c r="C471" s="271"/>
      <c r="D471" s="271"/>
      <c r="E471" s="271"/>
      <c r="F471" s="271"/>
      <c r="G471" s="569"/>
      <c r="H471" s="569"/>
      <c r="I471" s="569"/>
    </row>
    <row r="472" spans="2:9" x14ac:dyDescent="0.2">
      <c r="B472" s="271"/>
      <c r="C472" s="271"/>
      <c r="D472" s="271"/>
      <c r="E472" s="271"/>
      <c r="F472" s="271"/>
      <c r="G472" s="569"/>
      <c r="H472" s="569"/>
      <c r="I472" s="569"/>
    </row>
    <row r="473" spans="2:9" x14ac:dyDescent="0.2">
      <c r="B473" s="271"/>
      <c r="C473" s="271"/>
      <c r="D473" s="271"/>
      <c r="E473" s="271"/>
      <c r="F473" s="271"/>
      <c r="G473" s="569"/>
      <c r="H473" s="569"/>
      <c r="I473" s="569"/>
    </row>
    <row r="474" spans="2:9" x14ac:dyDescent="0.2">
      <c r="B474" s="271"/>
      <c r="C474" s="271"/>
      <c r="D474" s="271"/>
      <c r="E474" s="271"/>
      <c r="F474" s="271"/>
      <c r="G474" s="569"/>
      <c r="H474" s="569"/>
      <c r="I474" s="569"/>
    </row>
    <row r="475" spans="2:9" x14ac:dyDescent="0.2">
      <c r="B475" s="271"/>
      <c r="C475" s="271"/>
      <c r="D475" s="271"/>
      <c r="E475" s="271"/>
      <c r="F475" s="271"/>
      <c r="G475" s="569"/>
      <c r="H475" s="569"/>
      <c r="I475" s="569"/>
    </row>
    <row r="476" spans="2:9" x14ac:dyDescent="0.2">
      <c r="B476" s="271"/>
      <c r="C476" s="271"/>
      <c r="D476" s="271"/>
      <c r="E476" s="271"/>
      <c r="F476" s="271"/>
      <c r="G476" s="569"/>
      <c r="H476" s="569"/>
      <c r="I476" s="569"/>
    </row>
    <row r="477" spans="2:9" x14ac:dyDescent="0.2">
      <c r="B477" s="271"/>
      <c r="C477" s="271"/>
      <c r="D477" s="271"/>
      <c r="E477" s="271"/>
      <c r="F477" s="271"/>
      <c r="G477" s="569"/>
      <c r="H477" s="569"/>
      <c r="I477" s="569"/>
    </row>
    <row r="478" spans="2:9" x14ac:dyDescent="0.2">
      <c r="B478" s="271"/>
      <c r="C478" s="271"/>
      <c r="D478" s="271"/>
      <c r="E478" s="271"/>
      <c r="F478" s="271"/>
      <c r="G478" s="569"/>
      <c r="H478" s="569"/>
      <c r="I478" s="569"/>
    </row>
    <row r="479" spans="2:9" x14ac:dyDescent="0.2">
      <c r="B479" s="271"/>
      <c r="C479" s="271"/>
      <c r="D479" s="271"/>
      <c r="E479" s="271"/>
      <c r="F479" s="271"/>
      <c r="G479" s="569"/>
      <c r="H479" s="569"/>
      <c r="I479" s="569"/>
    </row>
    <row r="480" spans="2:9" x14ac:dyDescent="0.2">
      <c r="B480" s="271"/>
      <c r="C480" s="271"/>
      <c r="D480" s="271"/>
      <c r="E480" s="271"/>
      <c r="F480" s="271"/>
      <c r="G480" s="569"/>
      <c r="H480" s="569"/>
      <c r="I480" s="569"/>
    </row>
    <row r="481" spans="2:9" x14ac:dyDescent="0.2">
      <c r="B481" s="271"/>
      <c r="C481" s="271"/>
      <c r="D481" s="271"/>
      <c r="E481" s="271"/>
      <c r="F481" s="271"/>
      <c r="G481" s="569"/>
      <c r="H481" s="569"/>
      <c r="I481" s="569"/>
    </row>
    <row r="482" spans="2:9" x14ac:dyDescent="0.2">
      <c r="B482" s="271"/>
      <c r="C482" s="271"/>
      <c r="D482" s="271"/>
      <c r="E482" s="271"/>
      <c r="F482" s="271"/>
      <c r="G482" s="569"/>
      <c r="H482" s="569"/>
      <c r="I482" s="569"/>
    </row>
    <row r="483" spans="2:9" x14ac:dyDescent="0.2">
      <c r="B483" s="271"/>
      <c r="C483" s="271"/>
      <c r="D483" s="271"/>
      <c r="E483" s="271"/>
      <c r="F483" s="271"/>
      <c r="G483" s="569"/>
      <c r="H483" s="569"/>
      <c r="I483" s="569"/>
    </row>
    <row r="484" spans="2:9" x14ac:dyDescent="0.2">
      <c r="B484" s="271"/>
      <c r="C484" s="271"/>
      <c r="D484" s="271"/>
      <c r="E484" s="271"/>
      <c r="F484" s="271"/>
      <c r="G484" s="569"/>
      <c r="H484" s="569"/>
      <c r="I484" s="569"/>
    </row>
    <row r="485" spans="2:9" x14ac:dyDescent="0.2">
      <c r="B485" s="271"/>
      <c r="C485" s="271"/>
      <c r="D485" s="271"/>
      <c r="E485" s="271"/>
      <c r="F485" s="271"/>
      <c r="G485" s="569"/>
      <c r="H485" s="569"/>
      <c r="I485" s="569"/>
    </row>
    <row r="486" spans="2:9" x14ac:dyDescent="0.2">
      <c r="B486" s="271"/>
      <c r="C486" s="271"/>
      <c r="D486" s="271"/>
      <c r="E486" s="271"/>
      <c r="F486" s="271"/>
      <c r="G486" s="569"/>
      <c r="H486" s="569"/>
      <c r="I486" s="569"/>
    </row>
    <row r="487" spans="2:9" x14ac:dyDescent="0.2">
      <c r="B487" s="271"/>
      <c r="C487" s="271"/>
      <c r="D487" s="271"/>
      <c r="E487" s="271"/>
      <c r="F487" s="271"/>
      <c r="G487" s="569"/>
      <c r="H487" s="569"/>
      <c r="I487" s="569"/>
    </row>
    <row r="488" spans="2:9" x14ac:dyDescent="0.2">
      <c r="B488" s="271"/>
      <c r="C488" s="271"/>
      <c r="D488" s="271"/>
      <c r="E488" s="271"/>
      <c r="F488" s="271"/>
      <c r="G488" s="569"/>
      <c r="H488" s="569"/>
      <c r="I488" s="569"/>
    </row>
    <row r="489" spans="2:9" x14ac:dyDescent="0.2">
      <c r="B489" s="271"/>
      <c r="C489" s="271"/>
      <c r="D489" s="271"/>
      <c r="E489" s="271"/>
      <c r="F489" s="271"/>
      <c r="G489" s="569"/>
      <c r="H489" s="569"/>
      <c r="I489" s="569"/>
    </row>
    <row r="490" spans="2:9" x14ac:dyDescent="0.2">
      <c r="B490" s="271"/>
      <c r="C490" s="271"/>
      <c r="D490" s="271"/>
      <c r="E490" s="271"/>
      <c r="F490" s="271"/>
      <c r="G490" s="569"/>
      <c r="H490" s="569"/>
      <c r="I490" s="569"/>
    </row>
    <row r="491" spans="2:9" x14ac:dyDescent="0.2">
      <c r="B491" s="271"/>
      <c r="C491" s="271"/>
      <c r="D491" s="271"/>
      <c r="E491" s="271"/>
      <c r="F491" s="271"/>
      <c r="G491" s="569"/>
      <c r="H491" s="569"/>
      <c r="I491" s="569"/>
    </row>
    <row r="492" spans="2:9" x14ac:dyDescent="0.2">
      <c r="B492" s="271"/>
      <c r="C492" s="271"/>
      <c r="D492" s="271"/>
      <c r="E492" s="271"/>
      <c r="F492" s="271"/>
      <c r="G492" s="569"/>
      <c r="H492" s="569"/>
      <c r="I492" s="569"/>
    </row>
    <row r="493" spans="2:9" x14ac:dyDescent="0.2">
      <c r="B493" s="271"/>
      <c r="C493" s="271"/>
      <c r="D493" s="271"/>
      <c r="E493" s="271"/>
      <c r="F493" s="271"/>
      <c r="G493" s="569"/>
      <c r="H493" s="569"/>
      <c r="I493" s="569"/>
    </row>
    <row r="494" spans="2:9" x14ac:dyDescent="0.2">
      <c r="B494" s="271"/>
      <c r="C494" s="271"/>
      <c r="D494" s="271"/>
      <c r="E494" s="271"/>
      <c r="F494" s="271"/>
      <c r="G494" s="569"/>
      <c r="H494" s="569"/>
      <c r="I494" s="569"/>
    </row>
    <row r="495" spans="2:9" x14ac:dyDescent="0.2">
      <c r="B495" s="271"/>
      <c r="C495" s="271"/>
      <c r="D495" s="271"/>
      <c r="E495" s="271"/>
      <c r="F495" s="271"/>
      <c r="G495" s="569"/>
      <c r="H495" s="569"/>
      <c r="I495" s="569"/>
    </row>
    <row r="496" spans="2:9" x14ac:dyDescent="0.2">
      <c r="B496" s="271"/>
      <c r="C496" s="271"/>
      <c r="D496" s="271"/>
      <c r="E496" s="271"/>
      <c r="F496" s="271"/>
      <c r="G496" s="569"/>
      <c r="H496" s="569"/>
      <c r="I496" s="569"/>
    </row>
    <row r="497" spans="2:9" x14ac:dyDescent="0.2">
      <c r="B497" s="271"/>
      <c r="C497" s="271"/>
      <c r="D497" s="271"/>
      <c r="E497" s="271"/>
      <c r="F497" s="271"/>
      <c r="G497" s="569"/>
      <c r="H497" s="569"/>
      <c r="I497" s="569"/>
    </row>
    <row r="498" spans="2:9" x14ac:dyDescent="0.2">
      <c r="B498" s="271"/>
      <c r="C498" s="271"/>
      <c r="D498" s="271"/>
      <c r="E498" s="271"/>
      <c r="F498" s="271"/>
      <c r="G498" s="569"/>
      <c r="H498" s="569"/>
      <c r="I498" s="569"/>
    </row>
    <row r="499" spans="2:9" x14ac:dyDescent="0.2">
      <c r="B499" s="271"/>
      <c r="C499" s="271"/>
      <c r="D499" s="271"/>
      <c r="E499" s="271"/>
      <c r="F499" s="271"/>
      <c r="G499" s="569"/>
      <c r="H499" s="569"/>
      <c r="I499" s="569"/>
    </row>
    <row r="500" spans="2:9" x14ac:dyDescent="0.2">
      <c r="B500" s="271"/>
      <c r="C500" s="271"/>
      <c r="D500" s="271"/>
      <c r="E500" s="271"/>
      <c r="F500" s="271"/>
      <c r="G500" s="569"/>
      <c r="H500" s="569"/>
      <c r="I500" s="569"/>
    </row>
    <row r="501" spans="2:9" x14ac:dyDescent="0.2">
      <c r="B501" s="271"/>
      <c r="C501" s="271"/>
      <c r="D501" s="271"/>
      <c r="E501" s="271"/>
      <c r="F501" s="271"/>
      <c r="G501" s="569"/>
      <c r="H501" s="569"/>
      <c r="I501" s="569"/>
    </row>
    <row r="502" spans="2:9" x14ac:dyDescent="0.2">
      <c r="B502" s="271"/>
      <c r="C502" s="271"/>
      <c r="D502" s="271"/>
      <c r="E502" s="271"/>
      <c r="F502" s="271"/>
      <c r="G502" s="569"/>
      <c r="H502" s="569"/>
      <c r="I502" s="569"/>
    </row>
    <row r="503" spans="2:9" x14ac:dyDescent="0.2">
      <c r="B503" s="271"/>
      <c r="C503" s="271"/>
      <c r="D503" s="271"/>
      <c r="E503" s="271"/>
      <c r="F503" s="271"/>
      <c r="G503" s="569"/>
      <c r="H503" s="569"/>
      <c r="I503" s="569"/>
    </row>
    <row r="504" spans="2:9" x14ac:dyDescent="0.2">
      <c r="B504" s="271"/>
      <c r="C504" s="271"/>
      <c r="D504" s="271"/>
      <c r="E504" s="271"/>
      <c r="F504" s="271"/>
      <c r="G504" s="569"/>
      <c r="H504" s="569"/>
      <c r="I504" s="569"/>
    </row>
    <row r="505" spans="2:9" x14ac:dyDescent="0.2">
      <c r="B505" s="271"/>
      <c r="C505" s="271"/>
      <c r="D505" s="271"/>
      <c r="E505" s="271"/>
      <c r="F505" s="271"/>
      <c r="G505" s="569"/>
      <c r="H505" s="569"/>
      <c r="I505" s="569"/>
    </row>
    <row r="506" spans="2:9" x14ac:dyDescent="0.2">
      <c r="B506" s="271"/>
      <c r="C506" s="271"/>
      <c r="D506" s="271"/>
      <c r="E506" s="271"/>
      <c r="F506" s="271"/>
      <c r="G506" s="569"/>
      <c r="H506" s="569"/>
      <c r="I506" s="569"/>
    </row>
    <row r="507" spans="2:9" x14ac:dyDescent="0.2">
      <c r="B507" s="271"/>
      <c r="C507" s="271"/>
      <c r="D507" s="271"/>
      <c r="E507" s="271"/>
      <c r="F507" s="271"/>
      <c r="G507" s="569"/>
      <c r="H507" s="569"/>
      <c r="I507" s="569"/>
    </row>
    <row r="508" spans="2:9" x14ac:dyDescent="0.2">
      <c r="B508" s="271"/>
      <c r="C508" s="271"/>
      <c r="D508" s="271"/>
      <c r="E508" s="271"/>
      <c r="F508" s="271"/>
      <c r="G508" s="569"/>
      <c r="H508" s="569"/>
      <c r="I508" s="569"/>
    </row>
    <row r="509" spans="2:9" x14ac:dyDescent="0.2">
      <c r="B509" s="271"/>
      <c r="C509" s="271"/>
      <c r="D509" s="271"/>
      <c r="E509" s="271"/>
      <c r="F509" s="271"/>
      <c r="G509" s="569"/>
      <c r="H509" s="569"/>
      <c r="I509" s="569"/>
    </row>
    <row r="510" spans="2:9" x14ac:dyDescent="0.2">
      <c r="B510" s="271"/>
      <c r="C510" s="271"/>
      <c r="D510" s="271"/>
      <c r="E510" s="271"/>
      <c r="F510" s="271"/>
      <c r="G510" s="569"/>
      <c r="H510" s="569"/>
      <c r="I510" s="569"/>
    </row>
    <row r="511" spans="2:9" x14ac:dyDescent="0.2">
      <c r="B511" s="271"/>
      <c r="C511" s="271"/>
      <c r="D511" s="271"/>
      <c r="E511" s="271"/>
      <c r="F511" s="271"/>
      <c r="G511" s="569"/>
      <c r="H511" s="569"/>
      <c r="I511" s="569"/>
    </row>
    <row r="512" spans="2:9" x14ac:dyDescent="0.2">
      <c r="B512" s="271"/>
      <c r="C512" s="271"/>
      <c r="D512" s="271"/>
      <c r="E512" s="271"/>
      <c r="F512" s="271"/>
      <c r="G512" s="569"/>
      <c r="H512" s="569"/>
      <c r="I512" s="569"/>
    </row>
    <row r="513" spans="2:9" x14ac:dyDescent="0.2">
      <c r="B513" s="271"/>
      <c r="C513" s="271"/>
      <c r="D513" s="271"/>
      <c r="E513" s="271"/>
      <c r="F513" s="271"/>
      <c r="G513" s="569"/>
      <c r="H513" s="569"/>
      <c r="I513" s="569"/>
    </row>
    <row r="514" spans="2:9" x14ac:dyDescent="0.2">
      <c r="B514" s="271"/>
      <c r="C514" s="271"/>
      <c r="D514" s="271"/>
      <c r="E514" s="271"/>
      <c r="F514" s="271"/>
      <c r="G514" s="569"/>
      <c r="H514" s="569"/>
      <c r="I514" s="569"/>
    </row>
    <row r="515" spans="2:9" x14ac:dyDescent="0.2">
      <c r="B515" s="271"/>
      <c r="C515" s="271"/>
      <c r="D515" s="271"/>
      <c r="E515" s="271"/>
      <c r="F515" s="271"/>
      <c r="G515" s="569"/>
      <c r="H515" s="569"/>
      <c r="I515" s="569"/>
    </row>
    <row r="516" spans="2:9" x14ac:dyDescent="0.2">
      <c r="B516" s="271"/>
      <c r="C516" s="271"/>
      <c r="D516" s="271"/>
      <c r="E516" s="271"/>
      <c r="F516" s="271"/>
      <c r="G516" s="569"/>
      <c r="H516" s="569"/>
      <c r="I516" s="569"/>
    </row>
    <row r="517" spans="2:9" x14ac:dyDescent="0.2">
      <c r="B517" s="271"/>
      <c r="C517" s="271"/>
      <c r="D517" s="271"/>
      <c r="E517" s="271"/>
      <c r="F517" s="271"/>
      <c r="G517" s="569"/>
      <c r="H517" s="569"/>
      <c r="I517" s="569"/>
    </row>
    <row r="518" spans="2:9" x14ac:dyDescent="0.2">
      <c r="B518" s="271"/>
      <c r="C518" s="271"/>
      <c r="D518" s="271"/>
      <c r="E518" s="271"/>
      <c r="F518" s="271"/>
      <c r="G518" s="569"/>
      <c r="H518" s="569"/>
      <c r="I518" s="569"/>
    </row>
    <row r="519" spans="2:9" x14ac:dyDescent="0.2">
      <c r="B519" s="271"/>
      <c r="C519" s="271"/>
      <c r="D519" s="271"/>
      <c r="E519" s="271"/>
      <c r="F519" s="271"/>
      <c r="G519" s="569"/>
      <c r="H519" s="569"/>
      <c r="I519" s="569"/>
    </row>
    <row r="520" spans="2:9" x14ac:dyDescent="0.2">
      <c r="B520" s="271"/>
      <c r="C520" s="271"/>
      <c r="D520" s="271"/>
      <c r="E520" s="271"/>
      <c r="F520" s="271"/>
      <c r="G520" s="569"/>
      <c r="H520" s="569"/>
      <c r="I520" s="569"/>
    </row>
    <row r="521" spans="2:9" x14ac:dyDescent="0.2">
      <c r="B521" s="271"/>
      <c r="C521" s="271"/>
      <c r="D521" s="271"/>
      <c r="E521" s="271"/>
      <c r="F521" s="271"/>
      <c r="G521" s="569"/>
      <c r="H521" s="569"/>
      <c r="I521" s="569"/>
    </row>
    <row r="522" spans="2:9" x14ac:dyDescent="0.2">
      <c r="B522" s="271"/>
      <c r="C522" s="271"/>
      <c r="D522" s="271"/>
      <c r="E522" s="271"/>
      <c r="F522" s="271"/>
      <c r="G522" s="569"/>
      <c r="H522" s="569"/>
      <c r="I522" s="569"/>
    </row>
    <row r="523" spans="2:9" x14ac:dyDescent="0.2">
      <c r="B523" s="271"/>
      <c r="C523" s="271"/>
      <c r="D523" s="271"/>
      <c r="E523" s="271"/>
      <c r="F523" s="271"/>
      <c r="G523" s="569"/>
      <c r="H523" s="569"/>
      <c r="I523" s="569"/>
    </row>
    <row r="524" spans="2:9" x14ac:dyDescent="0.2">
      <c r="B524" s="271"/>
      <c r="C524" s="271"/>
      <c r="D524" s="271"/>
      <c r="E524" s="271"/>
      <c r="F524" s="271"/>
      <c r="G524" s="569"/>
      <c r="H524" s="569"/>
      <c r="I524" s="569"/>
    </row>
    <row r="525" spans="2:9" x14ac:dyDescent="0.2">
      <c r="B525" s="271"/>
      <c r="C525" s="271"/>
      <c r="D525" s="271"/>
      <c r="E525" s="271"/>
      <c r="F525" s="271"/>
      <c r="G525" s="569"/>
      <c r="H525" s="569"/>
      <c r="I525" s="569"/>
    </row>
    <row r="526" spans="2:9" x14ac:dyDescent="0.2">
      <c r="B526" s="271"/>
      <c r="C526" s="271"/>
      <c r="D526" s="271"/>
      <c r="E526" s="271"/>
      <c r="F526" s="271"/>
      <c r="G526" s="569"/>
      <c r="H526" s="569"/>
      <c r="I526" s="569"/>
    </row>
    <row r="527" spans="2:9" x14ac:dyDescent="0.2">
      <c r="B527" s="271"/>
      <c r="C527" s="271"/>
      <c r="D527" s="271"/>
      <c r="E527" s="271"/>
      <c r="F527" s="271"/>
      <c r="G527" s="569"/>
      <c r="H527" s="569"/>
      <c r="I527" s="569"/>
    </row>
    <row r="528" spans="2:9" x14ac:dyDescent="0.2">
      <c r="B528" s="271"/>
      <c r="C528" s="271"/>
      <c r="D528" s="271"/>
      <c r="E528" s="271"/>
      <c r="F528" s="271"/>
      <c r="G528" s="569"/>
      <c r="H528" s="569"/>
      <c r="I528" s="569"/>
    </row>
    <row r="529" spans="2:9" x14ac:dyDescent="0.2">
      <c r="B529" s="271"/>
      <c r="C529" s="271"/>
      <c r="D529" s="271"/>
      <c r="E529" s="271"/>
      <c r="F529" s="271"/>
      <c r="G529" s="569"/>
      <c r="H529" s="569"/>
      <c r="I529" s="569"/>
    </row>
    <row r="530" spans="2:9" x14ac:dyDescent="0.2">
      <c r="B530" s="271"/>
      <c r="C530" s="271"/>
      <c r="D530" s="271"/>
      <c r="E530" s="271"/>
      <c r="F530" s="271"/>
      <c r="G530" s="569"/>
      <c r="H530" s="569"/>
      <c r="I530" s="569"/>
    </row>
    <row r="531" spans="2:9" x14ac:dyDescent="0.2">
      <c r="B531" s="271"/>
      <c r="C531" s="271"/>
      <c r="D531" s="271"/>
      <c r="E531" s="271"/>
      <c r="F531" s="271"/>
      <c r="G531" s="569"/>
      <c r="H531" s="569"/>
      <c r="I531" s="569"/>
    </row>
    <row r="532" spans="2:9" x14ac:dyDescent="0.2">
      <c r="B532" s="271"/>
      <c r="C532" s="271"/>
      <c r="D532" s="271"/>
      <c r="E532" s="271"/>
      <c r="F532" s="271"/>
      <c r="G532" s="569"/>
      <c r="H532" s="569"/>
      <c r="I532" s="569"/>
    </row>
    <row r="533" spans="2:9" x14ac:dyDescent="0.2">
      <c r="B533" s="271"/>
      <c r="C533" s="271"/>
      <c r="D533" s="271"/>
      <c r="E533" s="271"/>
      <c r="F533" s="271"/>
      <c r="G533" s="569"/>
      <c r="H533" s="569"/>
      <c r="I533" s="569"/>
    </row>
    <row r="534" spans="2:9" x14ac:dyDescent="0.2">
      <c r="B534" s="271"/>
      <c r="C534" s="271"/>
      <c r="D534" s="271"/>
      <c r="E534" s="271"/>
      <c r="F534" s="271"/>
      <c r="G534" s="569"/>
      <c r="H534" s="569"/>
      <c r="I534" s="569"/>
    </row>
    <row r="535" spans="2:9" x14ac:dyDescent="0.2">
      <c r="B535" s="271"/>
      <c r="C535" s="271"/>
      <c r="D535" s="271"/>
      <c r="E535" s="271"/>
      <c r="F535" s="271"/>
      <c r="G535" s="569"/>
      <c r="H535" s="569"/>
      <c r="I535" s="569"/>
    </row>
    <row r="536" spans="2:9" x14ac:dyDescent="0.2">
      <c r="B536" s="271"/>
      <c r="C536" s="271"/>
      <c r="D536" s="271"/>
      <c r="E536" s="271"/>
      <c r="F536" s="271"/>
      <c r="G536" s="569"/>
      <c r="H536" s="569"/>
      <c r="I536" s="569"/>
    </row>
    <row r="537" spans="2:9" x14ac:dyDescent="0.2">
      <c r="B537" s="271"/>
      <c r="C537" s="271"/>
      <c r="D537" s="271"/>
      <c r="E537" s="271"/>
      <c r="F537" s="271"/>
      <c r="G537" s="569"/>
      <c r="H537" s="569"/>
      <c r="I537" s="569"/>
    </row>
    <row r="538" spans="2:9" x14ac:dyDescent="0.2">
      <c r="B538" s="271"/>
      <c r="C538" s="271"/>
      <c r="D538" s="271"/>
      <c r="E538" s="271"/>
      <c r="F538" s="271"/>
      <c r="G538" s="569"/>
      <c r="H538" s="569"/>
      <c r="I538" s="569"/>
    </row>
    <row r="539" spans="2:9" x14ac:dyDescent="0.2">
      <c r="B539" s="271"/>
      <c r="C539" s="271"/>
      <c r="D539" s="271"/>
      <c r="E539" s="271"/>
      <c r="F539" s="271"/>
      <c r="G539" s="569"/>
      <c r="H539" s="569"/>
      <c r="I539" s="569"/>
    </row>
    <row r="540" spans="2:9" x14ac:dyDescent="0.2">
      <c r="B540" s="271"/>
      <c r="C540" s="271"/>
      <c r="D540" s="271"/>
      <c r="E540" s="271"/>
      <c r="F540" s="271"/>
      <c r="G540" s="569"/>
      <c r="H540" s="569"/>
      <c r="I540" s="569"/>
    </row>
    <row r="541" spans="2:9" x14ac:dyDescent="0.2">
      <c r="B541" s="271"/>
      <c r="C541" s="271"/>
      <c r="D541" s="271"/>
      <c r="E541" s="271"/>
      <c r="F541" s="271"/>
      <c r="G541" s="569"/>
      <c r="H541" s="569"/>
      <c r="I541" s="569"/>
    </row>
    <row r="542" spans="2:9" x14ac:dyDescent="0.2">
      <c r="B542" s="271"/>
      <c r="C542" s="271"/>
      <c r="D542" s="271"/>
      <c r="E542" s="271"/>
      <c r="F542" s="271"/>
      <c r="G542" s="569"/>
      <c r="H542" s="569"/>
      <c r="I542" s="569"/>
    </row>
    <row r="543" spans="2:9" x14ac:dyDescent="0.2">
      <c r="B543" s="271"/>
      <c r="C543" s="271"/>
      <c r="D543" s="271"/>
      <c r="E543" s="271"/>
      <c r="F543" s="271"/>
      <c r="G543" s="569"/>
      <c r="H543" s="569"/>
      <c r="I543" s="569"/>
    </row>
    <row r="544" spans="2:9" x14ac:dyDescent="0.2">
      <c r="B544" s="271"/>
      <c r="C544" s="271"/>
      <c r="D544" s="271"/>
      <c r="E544" s="271"/>
      <c r="F544" s="271"/>
      <c r="G544" s="569"/>
      <c r="H544" s="569"/>
      <c r="I544" s="569"/>
    </row>
    <row r="545" spans="2:9" x14ac:dyDescent="0.2">
      <c r="B545" s="271"/>
      <c r="C545" s="271"/>
      <c r="D545" s="271"/>
      <c r="E545" s="271"/>
      <c r="F545" s="271"/>
      <c r="G545" s="569"/>
      <c r="H545" s="569"/>
      <c r="I545" s="569"/>
    </row>
    <row r="546" spans="2:9" x14ac:dyDescent="0.2">
      <c r="B546" s="271"/>
      <c r="C546" s="271"/>
      <c r="D546" s="271"/>
      <c r="E546" s="271"/>
      <c r="F546" s="271"/>
      <c r="G546" s="569"/>
      <c r="H546" s="569"/>
      <c r="I546" s="569"/>
    </row>
    <row r="547" spans="2:9" x14ac:dyDescent="0.2">
      <c r="B547" s="271"/>
      <c r="C547" s="271"/>
      <c r="D547" s="271"/>
      <c r="E547" s="271"/>
      <c r="F547" s="271"/>
      <c r="G547" s="569"/>
      <c r="H547" s="569"/>
      <c r="I547" s="569"/>
    </row>
    <row r="548" spans="2:9" x14ac:dyDescent="0.2">
      <c r="B548" s="271"/>
      <c r="C548" s="271"/>
      <c r="D548" s="271"/>
      <c r="E548" s="271"/>
      <c r="F548" s="271"/>
      <c r="G548" s="569"/>
      <c r="H548" s="569"/>
      <c r="I548" s="569"/>
    </row>
    <row r="549" spans="2:9" x14ac:dyDescent="0.2">
      <c r="B549" s="271"/>
      <c r="C549" s="271"/>
      <c r="D549" s="271"/>
      <c r="E549" s="271"/>
      <c r="F549" s="271"/>
      <c r="G549" s="569"/>
      <c r="H549" s="569"/>
      <c r="I549" s="569"/>
    </row>
    <row r="550" spans="2:9" x14ac:dyDescent="0.2">
      <c r="B550" s="271"/>
      <c r="C550" s="271"/>
      <c r="D550" s="271"/>
      <c r="E550" s="271"/>
      <c r="F550" s="271"/>
      <c r="G550" s="569"/>
      <c r="H550" s="569"/>
      <c r="I550" s="569"/>
    </row>
    <row r="551" spans="2:9" x14ac:dyDescent="0.2">
      <c r="B551" s="271"/>
      <c r="C551" s="271"/>
      <c r="D551" s="271"/>
      <c r="E551" s="271"/>
      <c r="F551" s="271"/>
      <c r="G551" s="569"/>
      <c r="H551" s="569"/>
      <c r="I551" s="569"/>
    </row>
    <row r="552" spans="2:9" x14ac:dyDescent="0.2">
      <c r="B552" s="271"/>
      <c r="C552" s="271"/>
      <c r="D552" s="271"/>
      <c r="E552" s="271"/>
      <c r="F552" s="271"/>
      <c r="G552" s="569"/>
      <c r="H552" s="569"/>
      <c r="I552" s="569"/>
    </row>
    <row r="553" spans="2:9" x14ac:dyDescent="0.2">
      <c r="B553" s="271"/>
      <c r="C553" s="271"/>
      <c r="D553" s="271"/>
      <c r="E553" s="271"/>
      <c r="F553" s="271"/>
      <c r="G553" s="569"/>
      <c r="H553" s="569"/>
      <c r="I553" s="569"/>
    </row>
    <row r="554" spans="2:9" x14ac:dyDescent="0.2">
      <c r="B554" s="271"/>
      <c r="C554" s="271"/>
      <c r="D554" s="271"/>
      <c r="E554" s="271"/>
      <c r="F554" s="271"/>
      <c r="G554" s="569"/>
      <c r="H554" s="569"/>
      <c r="I554" s="569"/>
    </row>
    <row r="555" spans="2:9" x14ac:dyDescent="0.2">
      <c r="B555" s="271"/>
      <c r="C555" s="271"/>
      <c r="D555" s="271"/>
      <c r="E555" s="271"/>
      <c r="F555" s="271"/>
      <c r="G555" s="569"/>
      <c r="H555" s="569"/>
      <c r="I555" s="569"/>
    </row>
    <row r="556" spans="2:9" x14ac:dyDescent="0.2">
      <c r="B556" s="271"/>
      <c r="C556" s="271"/>
      <c r="D556" s="271"/>
      <c r="E556" s="271"/>
      <c r="F556" s="271"/>
      <c r="G556" s="569"/>
      <c r="H556" s="569"/>
      <c r="I556" s="569"/>
    </row>
    <row r="557" spans="2:9" x14ac:dyDescent="0.2">
      <c r="B557" s="271"/>
      <c r="C557" s="271"/>
      <c r="D557" s="271"/>
      <c r="E557" s="271"/>
      <c r="F557" s="271"/>
      <c r="G557" s="569"/>
      <c r="H557" s="569"/>
      <c r="I557" s="569"/>
    </row>
    <row r="558" spans="2:9" x14ac:dyDescent="0.2">
      <c r="B558" s="271"/>
      <c r="C558" s="271"/>
      <c r="D558" s="271"/>
      <c r="E558" s="271"/>
      <c r="F558" s="271"/>
      <c r="G558" s="569"/>
      <c r="H558" s="569"/>
      <c r="I558" s="569"/>
    </row>
    <row r="559" spans="2:9" x14ac:dyDescent="0.2">
      <c r="B559" s="271"/>
      <c r="C559" s="271"/>
      <c r="D559" s="271"/>
      <c r="E559" s="271"/>
      <c r="F559" s="271"/>
      <c r="G559" s="569"/>
      <c r="H559" s="569"/>
      <c r="I559" s="569"/>
    </row>
    <row r="560" spans="2:9" x14ac:dyDescent="0.2">
      <c r="B560" s="271"/>
      <c r="C560" s="271"/>
      <c r="D560" s="271"/>
      <c r="E560" s="271"/>
      <c r="F560" s="271"/>
      <c r="G560" s="569"/>
      <c r="H560" s="569"/>
      <c r="I560" s="569"/>
    </row>
    <row r="561" spans="2:9" x14ac:dyDescent="0.2">
      <c r="B561" s="271"/>
      <c r="C561" s="271"/>
      <c r="D561" s="271"/>
      <c r="E561" s="271"/>
      <c r="F561" s="271"/>
      <c r="G561" s="569"/>
      <c r="H561" s="569"/>
      <c r="I561" s="569"/>
    </row>
    <row r="562" spans="2:9" x14ac:dyDescent="0.2">
      <c r="B562" s="271"/>
      <c r="C562" s="271"/>
      <c r="D562" s="271"/>
      <c r="E562" s="271"/>
      <c r="F562" s="271"/>
      <c r="G562" s="569"/>
      <c r="H562" s="569"/>
      <c r="I562" s="569"/>
    </row>
    <row r="563" spans="2:9" x14ac:dyDescent="0.2">
      <c r="B563" s="271"/>
      <c r="C563" s="271"/>
      <c r="D563" s="271"/>
      <c r="E563" s="271"/>
      <c r="F563" s="271"/>
      <c r="G563" s="569"/>
      <c r="H563" s="569"/>
      <c r="I563" s="569"/>
    </row>
    <row r="564" spans="2:9" x14ac:dyDescent="0.2">
      <c r="B564" s="271"/>
      <c r="C564" s="271"/>
      <c r="D564" s="271"/>
      <c r="E564" s="271"/>
      <c r="F564" s="271"/>
      <c r="G564" s="569"/>
      <c r="H564" s="569"/>
      <c r="I564" s="569"/>
    </row>
    <row r="565" spans="2:9" x14ac:dyDescent="0.2">
      <c r="B565" s="271"/>
      <c r="C565" s="271"/>
      <c r="D565" s="271"/>
      <c r="E565" s="271"/>
      <c r="F565" s="271"/>
      <c r="G565" s="569"/>
      <c r="H565" s="569"/>
      <c r="I565" s="569"/>
    </row>
    <row r="566" spans="2:9" x14ac:dyDescent="0.2">
      <c r="B566" s="271"/>
      <c r="C566" s="271"/>
      <c r="D566" s="271"/>
      <c r="E566" s="271"/>
      <c r="F566" s="271"/>
      <c r="G566" s="569"/>
      <c r="H566" s="569"/>
      <c r="I566" s="569"/>
    </row>
    <row r="567" spans="2:9" x14ac:dyDescent="0.2">
      <c r="B567" s="271"/>
      <c r="C567" s="271"/>
      <c r="D567" s="271"/>
      <c r="E567" s="271"/>
      <c r="F567" s="271"/>
      <c r="G567" s="569"/>
      <c r="H567" s="569"/>
      <c r="I567" s="569"/>
    </row>
    <row r="568" spans="2:9" x14ac:dyDescent="0.2">
      <c r="B568" s="271"/>
      <c r="C568" s="271"/>
      <c r="D568" s="271"/>
      <c r="E568" s="271"/>
      <c r="F568" s="271"/>
      <c r="G568" s="569"/>
      <c r="H568" s="569"/>
      <c r="I568" s="569"/>
    </row>
    <row r="569" spans="2:9" x14ac:dyDescent="0.2">
      <c r="B569" s="271"/>
      <c r="C569" s="271"/>
      <c r="D569" s="271"/>
      <c r="E569" s="271"/>
      <c r="F569" s="271"/>
      <c r="G569" s="569"/>
      <c r="H569" s="569"/>
      <c r="I569" s="569"/>
    </row>
    <row r="570" spans="2:9" x14ac:dyDescent="0.2">
      <c r="B570" s="271"/>
      <c r="C570" s="271"/>
      <c r="D570" s="271"/>
      <c r="E570" s="271"/>
      <c r="F570" s="271"/>
      <c r="G570" s="569"/>
      <c r="H570" s="569"/>
      <c r="I570" s="569"/>
    </row>
    <row r="571" spans="2:9" x14ac:dyDescent="0.2">
      <c r="B571" s="271"/>
      <c r="C571" s="271"/>
      <c r="D571" s="271"/>
      <c r="E571" s="271"/>
      <c r="F571" s="271"/>
      <c r="G571" s="569"/>
      <c r="H571" s="569"/>
      <c r="I571" s="569"/>
    </row>
    <row r="572" spans="2:9" x14ac:dyDescent="0.2">
      <c r="B572" s="271"/>
      <c r="C572" s="271"/>
      <c r="D572" s="271"/>
      <c r="E572" s="271"/>
      <c r="F572" s="271"/>
      <c r="G572" s="569"/>
      <c r="H572" s="569"/>
      <c r="I572" s="569"/>
    </row>
    <row r="573" spans="2:9" x14ac:dyDescent="0.2">
      <c r="B573" s="271"/>
      <c r="C573" s="271"/>
      <c r="D573" s="271"/>
      <c r="E573" s="271"/>
      <c r="F573" s="271"/>
      <c r="G573" s="569"/>
      <c r="H573" s="569"/>
      <c r="I573" s="569"/>
    </row>
    <row r="574" spans="2:9" x14ac:dyDescent="0.2">
      <c r="B574" s="271"/>
      <c r="C574" s="271"/>
      <c r="D574" s="271"/>
      <c r="E574" s="271"/>
      <c r="F574" s="271"/>
      <c r="G574" s="569"/>
      <c r="H574" s="569"/>
      <c r="I574" s="569"/>
    </row>
    <row r="575" spans="2:9" x14ac:dyDescent="0.2">
      <c r="B575" s="271"/>
      <c r="C575" s="271"/>
      <c r="D575" s="271"/>
      <c r="E575" s="271"/>
      <c r="F575" s="271"/>
      <c r="G575" s="569"/>
      <c r="H575" s="569"/>
      <c r="I575" s="569"/>
    </row>
    <row r="576" spans="2:9" x14ac:dyDescent="0.2">
      <c r="B576" s="271"/>
      <c r="C576" s="271"/>
      <c r="D576" s="271"/>
      <c r="E576" s="271"/>
      <c r="F576" s="271"/>
      <c r="G576" s="569"/>
      <c r="H576" s="569"/>
      <c r="I576" s="569"/>
    </row>
    <row r="577" spans="2:9" x14ac:dyDescent="0.2">
      <c r="B577" s="271"/>
      <c r="C577" s="271"/>
      <c r="D577" s="271"/>
      <c r="E577" s="271"/>
      <c r="F577" s="271"/>
      <c r="G577" s="569"/>
      <c r="H577" s="569"/>
      <c r="I577" s="569"/>
    </row>
    <row r="578" spans="2:9" x14ac:dyDescent="0.2">
      <c r="B578" s="271"/>
      <c r="C578" s="271"/>
      <c r="D578" s="271"/>
      <c r="E578" s="271"/>
      <c r="F578" s="271"/>
      <c r="G578" s="569"/>
      <c r="H578" s="569"/>
      <c r="I578" s="569"/>
    </row>
    <row r="579" spans="2:9" x14ac:dyDescent="0.2">
      <c r="B579" s="271"/>
      <c r="C579" s="271"/>
      <c r="D579" s="271"/>
      <c r="E579" s="271"/>
      <c r="F579" s="271"/>
      <c r="G579" s="569"/>
      <c r="H579" s="569"/>
      <c r="I579" s="569"/>
    </row>
    <row r="580" spans="2:9" x14ac:dyDescent="0.2">
      <c r="B580" s="271"/>
      <c r="C580" s="271"/>
      <c r="D580" s="271"/>
      <c r="E580" s="271"/>
      <c r="F580" s="271"/>
      <c r="G580" s="569"/>
      <c r="H580" s="569"/>
      <c r="I580" s="569"/>
    </row>
    <row r="581" spans="2:9" x14ac:dyDescent="0.2">
      <c r="B581" s="271"/>
      <c r="C581" s="271"/>
      <c r="D581" s="271"/>
      <c r="E581" s="271"/>
      <c r="F581" s="271"/>
      <c r="G581" s="569"/>
      <c r="H581" s="569"/>
      <c r="I581" s="569"/>
    </row>
    <row r="582" spans="2:9" x14ac:dyDescent="0.2">
      <c r="B582" s="271"/>
      <c r="C582" s="271"/>
      <c r="D582" s="271"/>
      <c r="E582" s="271"/>
      <c r="F582" s="271"/>
      <c r="G582" s="569"/>
      <c r="H582" s="569"/>
      <c r="I582" s="569"/>
    </row>
    <row r="583" spans="2:9" x14ac:dyDescent="0.2">
      <c r="B583" s="271"/>
      <c r="C583" s="271"/>
      <c r="D583" s="271"/>
      <c r="E583" s="271"/>
      <c r="F583" s="271"/>
      <c r="G583" s="569"/>
      <c r="H583" s="569"/>
      <c r="I583" s="569"/>
    </row>
    <row r="584" spans="2:9" x14ac:dyDescent="0.2">
      <c r="B584" s="271"/>
      <c r="C584" s="271"/>
      <c r="D584" s="271"/>
      <c r="E584" s="271"/>
      <c r="F584" s="271"/>
      <c r="G584" s="569"/>
      <c r="H584" s="569"/>
      <c r="I584" s="569"/>
    </row>
    <row r="585" spans="2:9" x14ac:dyDescent="0.2">
      <c r="B585" s="271"/>
      <c r="C585" s="271"/>
      <c r="D585" s="271"/>
      <c r="E585" s="271"/>
      <c r="F585" s="271"/>
      <c r="G585" s="569"/>
      <c r="H585" s="569"/>
      <c r="I585" s="569"/>
    </row>
    <row r="586" spans="2:9" x14ac:dyDescent="0.2">
      <c r="B586" s="271"/>
      <c r="C586" s="271"/>
      <c r="D586" s="271"/>
      <c r="E586" s="271"/>
      <c r="F586" s="271"/>
      <c r="G586" s="569"/>
      <c r="H586" s="569"/>
      <c r="I586" s="569"/>
    </row>
    <row r="587" spans="2:9" x14ac:dyDescent="0.2">
      <c r="B587" s="271"/>
      <c r="C587" s="271"/>
      <c r="D587" s="271"/>
      <c r="E587" s="271"/>
      <c r="F587" s="271"/>
      <c r="G587" s="569"/>
      <c r="H587" s="569"/>
      <c r="I587" s="569"/>
    </row>
    <row r="588" spans="2:9" x14ac:dyDescent="0.2">
      <c r="B588" s="271"/>
      <c r="C588" s="271"/>
      <c r="D588" s="271"/>
      <c r="E588" s="271"/>
      <c r="F588" s="271"/>
      <c r="G588" s="569"/>
      <c r="H588" s="569"/>
      <c r="I588" s="569"/>
    </row>
    <row r="589" spans="2:9" x14ac:dyDescent="0.2">
      <c r="B589" s="271"/>
      <c r="C589" s="271"/>
      <c r="D589" s="271"/>
      <c r="E589" s="271"/>
      <c r="F589" s="271"/>
      <c r="G589" s="569"/>
      <c r="H589" s="569"/>
      <c r="I589" s="569"/>
    </row>
    <row r="590" spans="2:9" x14ac:dyDescent="0.2">
      <c r="B590" s="271"/>
      <c r="C590" s="271"/>
      <c r="D590" s="271"/>
      <c r="E590" s="271"/>
      <c r="F590" s="271"/>
      <c r="G590" s="569"/>
      <c r="H590" s="569"/>
      <c r="I590" s="569"/>
    </row>
    <row r="591" spans="2:9" x14ac:dyDescent="0.2">
      <c r="B591" s="271"/>
      <c r="C591" s="271"/>
      <c r="D591" s="271"/>
      <c r="E591" s="271"/>
      <c r="F591" s="271"/>
      <c r="G591" s="569"/>
      <c r="H591" s="569"/>
      <c r="I591" s="569"/>
    </row>
    <row r="592" spans="2:9" x14ac:dyDescent="0.2">
      <c r="B592" s="271"/>
      <c r="C592" s="271"/>
      <c r="D592" s="271"/>
      <c r="E592" s="271"/>
      <c r="F592" s="271"/>
      <c r="G592" s="569"/>
      <c r="H592" s="569"/>
      <c r="I592" s="569"/>
    </row>
    <row r="593" spans="2:9" x14ac:dyDescent="0.2">
      <c r="B593" s="271"/>
      <c r="C593" s="271"/>
      <c r="D593" s="271"/>
      <c r="E593" s="271"/>
      <c r="F593" s="271"/>
      <c r="G593" s="569"/>
      <c r="H593" s="569"/>
      <c r="I593" s="569"/>
    </row>
    <row r="594" spans="2:9" x14ac:dyDescent="0.2">
      <c r="B594" s="271"/>
      <c r="C594" s="271"/>
      <c r="D594" s="271"/>
      <c r="E594" s="271"/>
      <c r="F594" s="271"/>
      <c r="G594" s="569"/>
      <c r="H594" s="569"/>
      <c r="I594" s="569"/>
    </row>
    <row r="595" spans="2:9" x14ac:dyDescent="0.2">
      <c r="B595" s="271"/>
      <c r="C595" s="271"/>
      <c r="D595" s="271"/>
      <c r="E595" s="271"/>
      <c r="F595" s="271"/>
      <c r="G595" s="569"/>
      <c r="H595" s="569"/>
      <c r="I595" s="569"/>
    </row>
    <row r="596" spans="2:9" x14ac:dyDescent="0.2">
      <c r="B596" s="271"/>
      <c r="C596" s="271"/>
      <c r="D596" s="271"/>
      <c r="E596" s="271"/>
      <c r="F596" s="271"/>
      <c r="G596" s="569"/>
      <c r="H596" s="569"/>
      <c r="I596" s="569"/>
    </row>
    <row r="597" spans="2:9" x14ac:dyDescent="0.2">
      <c r="B597" s="271"/>
      <c r="C597" s="271"/>
      <c r="D597" s="271"/>
      <c r="E597" s="271"/>
      <c r="F597" s="271"/>
      <c r="G597" s="569"/>
      <c r="H597" s="569"/>
      <c r="I597" s="569"/>
    </row>
    <row r="598" spans="2:9" x14ac:dyDescent="0.2">
      <c r="B598" s="271"/>
      <c r="C598" s="271"/>
      <c r="D598" s="271"/>
      <c r="E598" s="271"/>
      <c r="F598" s="271"/>
      <c r="G598" s="569"/>
      <c r="H598" s="569"/>
      <c r="I598" s="569"/>
    </row>
    <row r="599" spans="2:9" x14ac:dyDescent="0.2">
      <c r="B599" s="271"/>
      <c r="C599" s="271"/>
      <c r="D599" s="271"/>
      <c r="E599" s="271"/>
      <c r="F599" s="271"/>
      <c r="G599" s="569"/>
      <c r="H599" s="569"/>
      <c r="I599" s="569"/>
    </row>
    <row r="600" spans="2:9" x14ac:dyDescent="0.2">
      <c r="B600" s="271"/>
      <c r="C600" s="271"/>
      <c r="D600" s="271"/>
      <c r="E600" s="271"/>
      <c r="F600" s="271"/>
      <c r="G600" s="569"/>
      <c r="H600" s="569"/>
      <c r="I600" s="569"/>
    </row>
    <row r="601" spans="2:9" x14ac:dyDescent="0.2">
      <c r="B601" s="271"/>
      <c r="C601" s="271"/>
      <c r="D601" s="271"/>
      <c r="E601" s="271"/>
      <c r="F601" s="271"/>
      <c r="G601" s="569"/>
      <c r="H601" s="569"/>
      <c r="I601" s="569"/>
    </row>
    <row r="602" spans="2:9" x14ac:dyDescent="0.2">
      <c r="B602" s="271"/>
      <c r="C602" s="271"/>
      <c r="D602" s="271"/>
      <c r="E602" s="271"/>
      <c r="F602" s="271"/>
      <c r="G602" s="569"/>
      <c r="H602" s="569"/>
      <c r="I602" s="569"/>
    </row>
    <row r="603" spans="2:9" x14ac:dyDescent="0.2">
      <c r="B603" s="271"/>
      <c r="C603" s="271"/>
      <c r="D603" s="271"/>
      <c r="E603" s="271"/>
      <c r="F603" s="271"/>
      <c r="G603" s="569"/>
      <c r="H603" s="569"/>
      <c r="I603" s="569"/>
    </row>
    <row r="604" spans="2:9" x14ac:dyDescent="0.2">
      <c r="B604" s="271"/>
      <c r="C604" s="271"/>
      <c r="D604" s="271"/>
      <c r="E604" s="271"/>
      <c r="F604" s="271"/>
      <c r="G604" s="569"/>
      <c r="H604" s="569"/>
      <c r="I604" s="569"/>
    </row>
    <row r="605" spans="2:9" x14ac:dyDescent="0.2">
      <c r="B605" s="271"/>
      <c r="C605" s="271"/>
      <c r="D605" s="271"/>
      <c r="E605" s="271"/>
      <c r="F605" s="271"/>
      <c r="G605" s="569"/>
      <c r="H605" s="569"/>
      <c r="I605" s="569"/>
    </row>
    <row r="606" spans="2:9" x14ac:dyDescent="0.2">
      <c r="B606" s="271"/>
      <c r="C606" s="271"/>
      <c r="D606" s="271"/>
      <c r="E606" s="271"/>
      <c r="F606" s="271"/>
      <c r="G606" s="569"/>
      <c r="H606" s="569"/>
      <c r="I606" s="569"/>
    </row>
    <row r="607" spans="2:9" x14ac:dyDescent="0.2">
      <c r="B607" s="271"/>
      <c r="C607" s="271"/>
      <c r="D607" s="271"/>
      <c r="E607" s="271"/>
      <c r="F607" s="271"/>
      <c r="G607" s="569"/>
      <c r="H607" s="569"/>
      <c r="I607" s="569"/>
    </row>
    <row r="608" spans="2:9" x14ac:dyDescent="0.2">
      <c r="B608" s="271"/>
      <c r="C608" s="271"/>
      <c r="D608" s="271"/>
      <c r="E608" s="271"/>
      <c r="F608" s="271"/>
      <c r="G608" s="569"/>
      <c r="H608" s="569"/>
      <c r="I608" s="569"/>
    </row>
    <row r="609" spans="2:9" x14ac:dyDescent="0.2">
      <c r="B609" s="271"/>
      <c r="C609" s="271"/>
      <c r="D609" s="271"/>
      <c r="E609" s="271"/>
      <c r="F609" s="271"/>
      <c r="G609" s="569"/>
      <c r="H609" s="569"/>
      <c r="I609" s="569"/>
    </row>
    <row r="610" spans="2:9" x14ac:dyDescent="0.2">
      <c r="B610" s="271"/>
      <c r="C610" s="271"/>
      <c r="D610" s="271"/>
      <c r="E610" s="271"/>
      <c r="F610" s="271"/>
      <c r="G610" s="569"/>
      <c r="H610" s="569"/>
      <c r="I610" s="569"/>
    </row>
    <row r="611" spans="2:9" x14ac:dyDescent="0.2">
      <c r="B611" s="271"/>
      <c r="C611" s="271"/>
      <c r="D611" s="271"/>
      <c r="E611" s="271"/>
      <c r="F611" s="271"/>
      <c r="G611" s="569"/>
      <c r="H611" s="569"/>
      <c r="I611" s="569"/>
    </row>
    <row r="612" spans="2:9" x14ac:dyDescent="0.2">
      <c r="B612" s="271"/>
      <c r="C612" s="271"/>
      <c r="D612" s="271"/>
      <c r="E612" s="271"/>
      <c r="F612" s="271"/>
      <c r="G612" s="569"/>
      <c r="H612" s="569"/>
      <c r="I612" s="569"/>
    </row>
    <row r="613" spans="2:9" x14ac:dyDescent="0.2">
      <c r="B613" s="271"/>
      <c r="C613" s="271"/>
      <c r="D613" s="271"/>
      <c r="E613" s="271"/>
      <c r="F613" s="271"/>
      <c r="G613" s="569"/>
      <c r="H613" s="569"/>
      <c r="I613" s="569"/>
    </row>
    <row r="614" spans="2:9" x14ac:dyDescent="0.2">
      <c r="B614" s="271"/>
      <c r="C614" s="271"/>
      <c r="D614" s="271"/>
      <c r="E614" s="271"/>
      <c r="F614" s="271"/>
      <c r="G614" s="569"/>
      <c r="H614" s="569"/>
      <c r="I614" s="569"/>
    </row>
    <row r="615" spans="2:9" x14ac:dyDescent="0.2">
      <c r="B615" s="271"/>
      <c r="C615" s="271"/>
      <c r="D615" s="271"/>
      <c r="E615" s="271"/>
      <c r="F615" s="271"/>
      <c r="G615" s="569"/>
      <c r="H615" s="569"/>
      <c r="I615" s="569"/>
    </row>
    <row r="616" spans="2:9" x14ac:dyDescent="0.2">
      <c r="B616" s="271"/>
      <c r="C616" s="271"/>
      <c r="D616" s="271"/>
      <c r="E616" s="271"/>
      <c r="F616" s="271"/>
      <c r="G616" s="569"/>
      <c r="H616" s="569"/>
      <c r="I616" s="569"/>
    </row>
    <row r="617" spans="2:9" x14ac:dyDescent="0.2">
      <c r="B617" s="271"/>
      <c r="C617" s="271"/>
      <c r="D617" s="271"/>
      <c r="E617" s="271"/>
      <c r="F617" s="271"/>
      <c r="G617" s="569"/>
      <c r="H617" s="569"/>
      <c r="I617" s="569"/>
    </row>
    <row r="618" spans="2:9" x14ac:dyDescent="0.2">
      <c r="B618" s="271"/>
      <c r="C618" s="271"/>
      <c r="D618" s="271"/>
      <c r="E618" s="271"/>
      <c r="F618" s="271"/>
      <c r="G618" s="569"/>
      <c r="H618" s="569"/>
      <c r="I618" s="569"/>
    </row>
    <row r="619" spans="2:9" x14ac:dyDescent="0.2">
      <c r="B619" s="271"/>
      <c r="C619" s="271"/>
      <c r="D619" s="271"/>
      <c r="E619" s="271"/>
      <c r="F619" s="271"/>
      <c r="G619" s="569"/>
      <c r="H619" s="569"/>
      <c r="I619" s="569"/>
    </row>
    <row r="620" spans="2:9" x14ac:dyDescent="0.2">
      <c r="B620" s="271"/>
      <c r="C620" s="271"/>
      <c r="D620" s="271"/>
      <c r="E620" s="271"/>
      <c r="F620" s="271"/>
      <c r="G620" s="569"/>
      <c r="H620" s="569"/>
      <c r="I620" s="569"/>
    </row>
    <row r="621" spans="2:9" x14ac:dyDescent="0.2">
      <c r="B621" s="271"/>
      <c r="C621" s="271"/>
      <c r="D621" s="271"/>
      <c r="E621" s="271"/>
      <c r="F621" s="271"/>
      <c r="G621" s="569"/>
      <c r="H621" s="569"/>
      <c r="I621" s="569"/>
    </row>
    <row r="622" spans="2:9" x14ac:dyDescent="0.2">
      <c r="B622" s="271"/>
      <c r="C622" s="271"/>
      <c r="D622" s="271"/>
      <c r="E622" s="271"/>
      <c r="F622" s="271"/>
      <c r="G622" s="569"/>
      <c r="H622" s="569"/>
      <c r="I622" s="569"/>
    </row>
    <row r="623" spans="2:9" x14ac:dyDescent="0.2">
      <c r="B623" s="271"/>
      <c r="C623" s="271"/>
      <c r="D623" s="271"/>
      <c r="E623" s="271"/>
      <c r="F623" s="271"/>
      <c r="G623" s="569"/>
      <c r="H623" s="569"/>
      <c r="I623" s="569"/>
    </row>
    <row r="624" spans="2:9" x14ac:dyDescent="0.2">
      <c r="B624" s="271"/>
      <c r="C624" s="271"/>
      <c r="D624" s="271"/>
      <c r="E624" s="271"/>
      <c r="F624" s="271"/>
      <c r="G624" s="569"/>
      <c r="H624" s="569"/>
      <c r="I624" s="569"/>
    </row>
    <row r="625" spans="2:9" x14ac:dyDescent="0.2">
      <c r="B625" s="271"/>
      <c r="C625" s="271"/>
      <c r="D625" s="271"/>
      <c r="E625" s="271"/>
      <c r="F625" s="271"/>
      <c r="G625" s="569"/>
      <c r="H625" s="569"/>
      <c r="I625" s="569"/>
    </row>
    <row r="626" spans="2:9" x14ac:dyDescent="0.2">
      <c r="B626" s="271"/>
      <c r="C626" s="271"/>
      <c r="D626" s="271"/>
      <c r="E626" s="271"/>
      <c r="F626" s="271"/>
      <c r="G626" s="569"/>
      <c r="H626" s="569"/>
      <c r="I626" s="569"/>
    </row>
    <row r="627" spans="2:9" x14ac:dyDescent="0.2">
      <c r="B627" s="271"/>
      <c r="C627" s="271"/>
      <c r="D627" s="271"/>
      <c r="E627" s="271"/>
      <c r="F627" s="271"/>
      <c r="G627" s="569"/>
      <c r="H627" s="569"/>
      <c r="I627" s="569"/>
    </row>
    <row r="628" spans="2:9" x14ac:dyDescent="0.2">
      <c r="B628" s="271"/>
      <c r="C628" s="271"/>
      <c r="D628" s="271"/>
      <c r="E628" s="271"/>
      <c r="F628" s="271"/>
      <c r="G628" s="569"/>
      <c r="H628" s="569"/>
      <c r="I628" s="569"/>
    </row>
    <row r="629" spans="2:9" x14ac:dyDescent="0.2">
      <c r="B629" s="271"/>
      <c r="C629" s="271"/>
      <c r="D629" s="271"/>
      <c r="E629" s="271"/>
      <c r="F629" s="271"/>
      <c r="G629" s="569"/>
      <c r="H629" s="569"/>
      <c r="I629" s="569"/>
    </row>
    <row r="630" spans="2:9" x14ac:dyDescent="0.2">
      <c r="B630" s="271"/>
      <c r="C630" s="271"/>
      <c r="D630" s="271"/>
      <c r="E630" s="271"/>
      <c r="F630" s="271"/>
      <c r="G630" s="569"/>
      <c r="H630" s="569"/>
      <c r="I630" s="569"/>
    </row>
    <row r="631" spans="2:9" x14ac:dyDescent="0.2">
      <c r="B631" s="271"/>
      <c r="C631" s="271"/>
      <c r="D631" s="271"/>
      <c r="E631" s="271"/>
      <c r="F631" s="271"/>
      <c r="G631" s="569"/>
      <c r="H631" s="569"/>
      <c r="I631" s="569"/>
    </row>
    <row r="632" spans="2:9" x14ac:dyDescent="0.2">
      <c r="B632" s="271"/>
      <c r="C632" s="271"/>
      <c r="D632" s="271"/>
      <c r="E632" s="271"/>
      <c r="F632" s="271"/>
      <c r="G632" s="569"/>
      <c r="H632" s="569"/>
      <c r="I632" s="569"/>
    </row>
    <row r="633" spans="2:9" x14ac:dyDescent="0.2">
      <c r="B633" s="271"/>
      <c r="C633" s="271"/>
      <c r="D633" s="271"/>
      <c r="E633" s="271"/>
      <c r="F633" s="271"/>
      <c r="G633" s="569"/>
      <c r="H633" s="569"/>
      <c r="I633" s="569"/>
    </row>
    <row r="634" spans="2:9" x14ac:dyDescent="0.2">
      <c r="B634" s="271"/>
      <c r="C634" s="271"/>
      <c r="D634" s="271"/>
      <c r="E634" s="271"/>
      <c r="F634" s="271"/>
      <c r="G634" s="569"/>
      <c r="H634" s="569"/>
      <c r="I634" s="569"/>
    </row>
    <row r="635" spans="2:9" x14ac:dyDescent="0.2">
      <c r="B635" s="271"/>
      <c r="C635" s="271"/>
      <c r="D635" s="271"/>
      <c r="E635" s="271"/>
      <c r="F635" s="271"/>
      <c r="G635" s="569"/>
      <c r="H635" s="569"/>
      <c r="I635" s="569"/>
    </row>
    <row r="636" spans="2:9" x14ac:dyDescent="0.2">
      <c r="B636" s="271"/>
      <c r="C636" s="271"/>
      <c r="D636" s="271"/>
      <c r="E636" s="271"/>
      <c r="F636" s="271"/>
      <c r="G636" s="569"/>
      <c r="H636" s="569"/>
      <c r="I636" s="569"/>
    </row>
    <row r="637" spans="2:9" x14ac:dyDescent="0.2">
      <c r="B637" s="271"/>
      <c r="C637" s="271"/>
      <c r="D637" s="271"/>
      <c r="E637" s="271"/>
      <c r="F637" s="271"/>
      <c r="G637" s="569"/>
      <c r="H637" s="569"/>
      <c r="I637" s="569"/>
    </row>
    <row r="638" spans="2:9" x14ac:dyDescent="0.2">
      <c r="B638" s="271"/>
      <c r="C638" s="271"/>
      <c r="D638" s="271"/>
      <c r="E638" s="271"/>
      <c r="F638" s="271"/>
      <c r="G638" s="569"/>
      <c r="H638" s="569"/>
      <c r="I638" s="569"/>
    </row>
    <row r="639" spans="2:9" x14ac:dyDescent="0.2">
      <c r="B639" s="271"/>
      <c r="C639" s="271"/>
      <c r="D639" s="271"/>
      <c r="E639" s="271"/>
      <c r="F639" s="271"/>
      <c r="G639" s="569"/>
      <c r="H639" s="569"/>
      <c r="I639" s="569"/>
    </row>
    <row r="640" spans="2:9" x14ac:dyDescent="0.2">
      <c r="B640" s="271"/>
      <c r="C640" s="271"/>
      <c r="D640" s="271"/>
      <c r="E640" s="271"/>
      <c r="F640" s="271"/>
      <c r="G640" s="569"/>
      <c r="H640" s="569"/>
      <c r="I640" s="569"/>
    </row>
    <row r="641" spans="2:9" x14ac:dyDescent="0.2">
      <c r="B641" s="271"/>
      <c r="C641" s="271"/>
      <c r="D641" s="271"/>
      <c r="E641" s="271"/>
      <c r="F641" s="271"/>
      <c r="G641" s="569"/>
      <c r="H641" s="569"/>
      <c r="I641" s="569"/>
    </row>
    <row r="642" spans="2:9" x14ac:dyDescent="0.2">
      <c r="B642" s="271"/>
      <c r="C642" s="271"/>
      <c r="D642" s="271"/>
      <c r="E642" s="271"/>
      <c r="F642" s="271"/>
      <c r="G642" s="569"/>
      <c r="H642" s="569"/>
      <c r="I642" s="569"/>
    </row>
    <row r="643" spans="2:9" x14ac:dyDescent="0.2">
      <c r="B643" s="271"/>
      <c r="C643" s="271"/>
      <c r="D643" s="271"/>
      <c r="E643" s="271"/>
      <c r="F643" s="271"/>
      <c r="G643" s="569"/>
      <c r="H643" s="569"/>
      <c r="I643" s="569"/>
    </row>
    <row r="644" spans="2:9" x14ac:dyDescent="0.2">
      <c r="B644" s="271"/>
      <c r="C644" s="271"/>
      <c r="D644" s="271"/>
      <c r="E644" s="271"/>
      <c r="F644" s="271"/>
      <c r="G644" s="569"/>
      <c r="H644" s="569"/>
      <c r="I644" s="569"/>
    </row>
    <row r="645" spans="2:9" x14ac:dyDescent="0.2">
      <c r="B645" s="271"/>
      <c r="C645" s="271"/>
      <c r="D645" s="271"/>
      <c r="E645" s="271"/>
      <c r="F645" s="271"/>
      <c r="G645" s="569"/>
      <c r="H645" s="569"/>
      <c r="I645" s="569"/>
    </row>
    <row r="646" spans="2:9" x14ac:dyDescent="0.2">
      <c r="B646" s="271"/>
      <c r="C646" s="271"/>
      <c r="D646" s="271"/>
      <c r="E646" s="271"/>
      <c r="F646" s="271"/>
      <c r="G646" s="569"/>
      <c r="H646" s="569"/>
      <c r="I646" s="569"/>
    </row>
    <row r="647" spans="2:9" x14ac:dyDescent="0.2">
      <c r="B647" s="271"/>
      <c r="C647" s="271"/>
      <c r="D647" s="271"/>
      <c r="E647" s="271"/>
      <c r="F647" s="271"/>
      <c r="G647" s="569"/>
      <c r="H647" s="569"/>
      <c r="I647" s="569"/>
    </row>
    <row r="648" spans="2:9" x14ac:dyDescent="0.2">
      <c r="B648" s="271"/>
      <c r="C648" s="271"/>
      <c r="D648" s="271"/>
      <c r="E648" s="271"/>
      <c r="F648" s="271"/>
      <c r="G648" s="569"/>
      <c r="H648" s="569"/>
      <c r="I648" s="569"/>
    </row>
    <row r="649" spans="2:9" x14ac:dyDescent="0.2">
      <c r="B649" s="271"/>
      <c r="C649" s="271"/>
      <c r="D649" s="271"/>
      <c r="E649" s="271"/>
      <c r="F649" s="271"/>
      <c r="G649" s="569"/>
      <c r="H649" s="569"/>
      <c r="I649" s="569"/>
    </row>
    <row r="650" spans="2:9" x14ac:dyDescent="0.2">
      <c r="B650" s="271"/>
      <c r="C650" s="271"/>
      <c r="D650" s="271"/>
      <c r="E650" s="271"/>
      <c r="F650" s="271"/>
      <c r="G650" s="569"/>
      <c r="H650" s="569"/>
      <c r="I650" s="569"/>
    </row>
    <row r="651" spans="2:9" x14ac:dyDescent="0.2">
      <c r="B651" s="271"/>
      <c r="C651" s="271"/>
      <c r="D651" s="271"/>
      <c r="E651" s="271"/>
      <c r="F651" s="271"/>
      <c r="G651" s="569"/>
      <c r="H651" s="569"/>
      <c r="I651" s="569"/>
    </row>
    <row r="652" spans="2:9" x14ac:dyDescent="0.2">
      <c r="B652" s="271"/>
      <c r="C652" s="271"/>
      <c r="D652" s="271"/>
      <c r="E652" s="271"/>
      <c r="F652" s="271"/>
      <c r="G652" s="569"/>
      <c r="H652" s="569"/>
      <c r="I652" s="569"/>
    </row>
    <row r="653" spans="2:9" x14ac:dyDescent="0.2">
      <c r="B653" s="271"/>
      <c r="C653" s="271"/>
      <c r="D653" s="271"/>
      <c r="E653" s="271"/>
      <c r="F653" s="271"/>
      <c r="G653" s="569"/>
      <c r="H653" s="569"/>
      <c r="I653" s="569"/>
    </row>
    <row r="654" spans="2:9" x14ac:dyDescent="0.2">
      <c r="B654" s="271"/>
      <c r="C654" s="271"/>
      <c r="D654" s="271"/>
      <c r="E654" s="271"/>
      <c r="F654" s="271"/>
      <c r="G654" s="569"/>
      <c r="H654" s="569"/>
      <c r="I654" s="569"/>
    </row>
    <row r="655" spans="2:9" x14ac:dyDescent="0.2">
      <c r="B655" s="271"/>
      <c r="C655" s="271"/>
      <c r="D655" s="271"/>
      <c r="E655" s="271"/>
      <c r="F655" s="271"/>
      <c r="G655" s="569"/>
      <c r="H655" s="569"/>
      <c r="I655" s="569"/>
    </row>
    <row r="656" spans="2:9" x14ac:dyDescent="0.2">
      <c r="B656" s="271"/>
      <c r="C656" s="271"/>
      <c r="D656" s="271"/>
      <c r="E656" s="271"/>
      <c r="F656" s="271"/>
      <c r="G656" s="569"/>
      <c r="H656" s="569"/>
      <c r="I656" s="569"/>
    </row>
    <row r="657" spans="2:9" x14ac:dyDescent="0.2">
      <c r="B657" s="271"/>
      <c r="C657" s="271"/>
      <c r="D657" s="271"/>
      <c r="E657" s="271"/>
      <c r="F657" s="271"/>
      <c r="G657" s="569"/>
      <c r="H657" s="569"/>
      <c r="I657" s="569"/>
    </row>
    <row r="658" spans="2:9" x14ac:dyDescent="0.2">
      <c r="B658" s="271"/>
      <c r="C658" s="271"/>
      <c r="D658" s="271"/>
      <c r="E658" s="271"/>
      <c r="F658" s="271"/>
      <c r="G658" s="569"/>
      <c r="H658" s="569"/>
      <c r="I658" s="569"/>
    </row>
    <row r="659" spans="2:9" x14ac:dyDescent="0.2">
      <c r="B659" s="271"/>
      <c r="C659" s="271"/>
      <c r="D659" s="271"/>
      <c r="E659" s="271"/>
      <c r="F659" s="271"/>
      <c r="G659" s="569"/>
      <c r="H659" s="569"/>
      <c r="I659" s="569"/>
    </row>
    <row r="660" spans="2:9" x14ac:dyDescent="0.2">
      <c r="B660" s="271"/>
      <c r="C660" s="271"/>
      <c r="D660" s="271"/>
      <c r="E660" s="271"/>
      <c r="F660" s="271"/>
      <c r="G660" s="569"/>
      <c r="H660" s="569"/>
      <c r="I660" s="569"/>
    </row>
    <row r="661" spans="2:9" x14ac:dyDescent="0.2">
      <c r="B661" s="271"/>
      <c r="C661" s="271"/>
      <c r="D661" s="271"/>
      <c r="E661" s="271"/>
      <c r="F661" s="271"/>
      <c r="G661" s="569"/>
      <c r="H661" s="569"/>
      <c r="I661" s="569"/>
    </row>
    <row r="662" spans="2:9" x14ac:dyDescent="0.2">
      <c r="B662" s="271"/>
      <c r="C662" s="271"/>
      <c r="D662" s="271"/>
      <c r="E662" s="271"/>
      <c r="F662" s="271"/>
      <c r="G662" s="569"/>
      <c r="H662" s="569"/>
      <c r="I662" s="569"/>
    </row>
    <row r="663" spans="2:9" x14ac:dyDescent="0.2">
      <c r="B663" s="271"/>
      <c r="C663" s="271"/>
      <c r="D663" s="271"/>
      <c r="E663" s="271"/>
      <c r="F663" s="271"/>
      <c r="G663" s="569"/>
      <c r="H663" s="569"/>
      <c r="I663" s="569"/>
    </row>
    <row r="664" spans="2:9" x14ac:dyDescent="0.2">
      <c r="B664" s="271"/>
      <c r="C664" s="271"/>
      <c r="D664" s="271"/>
      <c r="E664" s="271"/>
      <c r="F664" s="271"/>
      <c r="G664" s="569"/>
      <c r="H664" s="569"/>
      <c r="I664" s="569"/>
    </row>
    <row r="665" spans="2:9" x14ac:dyDescent="0.2">
      <c r="B665" s="271"/>
      <c r="C665" s="271"/>
      <c r="D665" s="271"/>
      <c r="E665" s="271"/>
      <c r="F665" s="271"/>
      <c r="G665" s="569"/>
      <c r="H665" s="569"/>
      <c r="I665" s="569"/>
    </row>
    <row r="666" spans="2:9" x14ac:dyDescent="0.2">
      <c r="B666" s="271"/>
      <c r="C666" s="271"/>
      <c r="D666" s="271"/>
      <c r="E666" s="271"/>
      <c r="F666" s="271"/>
      <c r="G666" s="569"/>
      <c r="H666" s="569"/>
      <c r="I666" s="569"/>
    </row>
    <row r="667" spans="2:9" x14ac:dyDescent="0.2">
      <c r="B667" s="271"/>
      <c r="C667" s="271"/>
      <c r="D667" s="271"/>
      <c r="E667" s="271"/>
      <c r="F667" s="271"/>
      <c r="G667" s="569"/>
      <c r="H667" s="569"/>
      <c r="I667" s="569"/>
    </row>
    <row r="668" spans="2:9" x14ac:dyDescent="0.2">
      <c r="B668" s="271"/>
      <c r="C668" s="271"/>
      <c r="D668" s="271"/>
      <c r="E668" s="271"/>
      <c r="F668" s="271"/>
      <c r="G668" s="569"/>
      <c r="H668" s="569"/>
      <c r="I668" s="569"/>
    </row>
    <row r="669" spans="2:9" x14ac:dyDescent="0.2">
      <c r="B669" s="271"/>
      <c r="C669" s="271"/>
      <c r="D669" s="271"/>
      <c r="E669" s="271"/>
      <c r="F669" s="271"/>
      <c r="G669" s="569"/>
      <c r="H669" s="569"/>
      <c r="I669" s="569"/>
    </row>
    <row r="670" spans="2:9" x14ac:dyDescent="0.2">
      <c r="B670" s="271"/>
      <c r="C670" s="271"/>
      <c r="D670" s="271"/>
      <c r="E670" s="271"/>
      <c r="F670" s="271"/>
      <c r="G670" s="569"/>
      <c r="H670" s="569"/>
      <c r="I670" s="569"/>
    </row>
    <row r="671" spans="2:9" x14ac:dyDescent="0.2">
      <c r="B671" s="271"/>
      <c r="C671" s="271"/>
      <c r="D671" s="271"/>
      <c r="E671" s="271"/>
      <c r="F671" s="271"/>
      <c r="G671" s="569"/>
      <c r="H671" s="569"/>
      <c r="I671" s="569"/>
    </row>
    <row r="672" spans="2:9" x14ac:dyDescent="0.2">
      <c r="B672" s="271"/>
      <c r="C672" s="271"/>
      <c r="D672" s="271"/>
      <c r="E672" s="271"/>
      <c r="F672" s="271"/>
      <c r="G672" s="569"/>
      <c r="H672" s="569"/>
      <c r="I672" s="569"/>
    </row>
    <row r="673" spans="2:9" x14ac:dyDescent="0.2">
      <c r="B673" s="271"/>
      <c r="C673" s="271"/>
      <c r="D673" s="271"/>
      <c r="E673" s="271"/>
      <c r="F673" s="271"/>
      <c r="G673" s="569"/>
      <c r="H673" s="569"/>
      <c r="I673" s="569"/>
    </row>
    <row r="674" spans="2:9" x14ac:dyDescent="0.2">
      <c r="B674" s="271"/>
      <c r="C674" s="271"/>
      <c r="D674" s="271"/>
      <c r="E674" s="271"/>
      <c r="F674" s="271"/>
      <c r="G674" s="569"/>
      <c r="H674" s="569"/>
      <c r="I674" s="569"/>
    </row>
    <row r="675" spans="2:9" x14ac:dyDescent="0.2">
      <c r="B675" s="271"/>
      <c r="C675" s="271"/>
      <c r="D675" s="271"/>
      <c r="E675" s="271"/>
      <c r="F675" s="271"/>
      <c r="G675" s="569"/>
      <c r="H675" s="569"/>
      <c r="I675" s="569"/>
    </row>
    <row r="676" spans="2:9" x14ac:dyDescent="0.2">
      <c r="B676" s="271"/>
      <c r="C676" s="271"/>
      <c r="D676" s="271"/>
      <c r="E676" s="271"/>
      <c r="F676" s="271"/>
      <c r="G676" s="569"/>
      <c r="H676" s="569"/>
      <c r="I676" s="569"/>
    </row>
    <row r="677" spans="2:9" x14ac:dyDescent="0.2">
      <c r="B677" s="271"/>
      <c r="C677" s="271"/>
      <c r="D677" s="271"/>
      <c r="E677" s="271"/>
      <c r="F677" s="271"/>
      <c r="G677" s="569"/>
      <c r="H677" s="569"/>
      <c r="I677" s="569"/>
    </row>
    <row r="678" spans="2:9" x14ac:dyDescent="0.2">
      <c r="B678" s="271"/>
      <c r="C678" s="271"/>
      <c r="D678" s="271"/>
      <c r="E678" s="271"/>
      <c r="F678" s="271"/>
      <c r="G678" s="569"/>
      <c r="H678" s="569"/>
      <c r="I678" s="569"/>
    </row>
    <row r="679" spans="2:9" x14ac:dyDescent="0.2">
      <c r="B679" s="271"/>
      <c r="C679" s="271"/>
      <c r="D679" s="271"/>
      <c r="E679" s="271"/>
      <c r="F679" s="271"/>
      <c r="G679" s="569"/>
      <c r="H679" s="569"/>
      <c r="I679" s="569"/>
    </row>
    <row r="680" spans="2:9" x14ac:dyDescent="0.2">
      <c r="B680" s="271"/>
      <c r="C680" s="271"/>
      <c r="D680" s="271"/>
      <c r="E680" s="271"/>
      <c r="F680" s="271"/>
      <c r="G680" s="569"/>
      <c r="H680" s="569"/>
      <c r="I680" s="569"/>
    </row>
    <row r="681" spans="2:9" x14ac:dyDescent="0.2">
      <c r="B681" s="271"/>
      <c r="C681" s="271"/>
      <c r="D681" s="271"/>
      <c r="E681" s="271"/>
      <c r="F681" s="271"/>
      <c r="G681" s="569"/>
      <c r="H681" s="569"/>
      <c r="I681" s="569"/>
    </row>
    <row r="682" spans="2:9" x14ac:dyDescent="0.2">
      <c r="B682" s="271"/>
      <c r="C682" s="271"/>
      <c r="D682" s="271"/>
      <c r="E682" s="271"/>
      <c r="F682" s="271"/>
      <c r="G682" s="569"/>
      <c r="H682" s="569"/>
      <c r="I682" s="569"/>
    </row>
    <row r="683" spans="2:9" x14ac:dyDescent="0.2">
      <c r="B683" s="271"/>
      <c r="C683" s="271"/>
      <c r="D683" s="271"/>
      <c r="E683" s="271"/>
      <c r="F683" s="271"/>
      <c r="G683" s="569"/>
      <c r="H683" s="569"/>
      <c r="I683" s="569"/>
    </row>
    <row r="684" spans="2:9" x14ac:dyDescent="0.2">
      <c r="B684" s="271"/>
      <c r="C684" s="271"/>
      <c r="D684" s="271"/>
      <c r="E684" s="271"/>
      <c r="F684" s="271"/>
      <c r="G684" s="569"/>
      <c r="H684" s="569"/>
      <c r="I684" s="569"/>
    </row>
    <row r="685" spans="2:9" x14ac:dyDescent="0.2">
      <c r="B685" s="271"/>
      <c r="C685" s="271"/>
      <c r="D685" s="271"/>
      <c r="E685" s="271"/>
      <c r="F685" s="271"/>
      <c r="G685" s="569"/>
      <c r="H685" s="569"/>
      <c r="I685" s="569"/>
    </row>
    <row r="686" spans="2:9" x14ac:dyDescent="0.2">
      <c r="B686" s="271"/>
      <c r="C686" s="271"/>
      <c r="D686" s="271"/>
      <c r="E686" s="271"/>
      <c r="F686" s="271"/>
      <c r="G686" s="569"/>
      <c r="H686" s="569"/>
      <c r="I686" s="569"/>
    </row>
    <row r="687" spans="2:9" x14ac:dyDescent="0.2">
      <c r="B687" s="271"/>
      <c r="C687" s="271"/>
      <c r="D687" s="271"/>
      <c r="E687" s="271"/>
      <c r="F687" s="271"/>
      <c r="G687" s="569"/>
      <c r="H687" s="569"/>
      <c r="I687" s="569"/>
    </row>
    <row r="688" spans="2:9" x14ac:dyDescent="0.2">
      <c r="B688" s="271"/>
      <c r="C688" s="271"/>
      <c r="D688" s="271"/>
      <c r="E688" s="271"/>
      <c r="F688" s="271"/>
      <c r="G688" s="569"/>
      <c r="H688" s="569"/>
      <c r="I688" s="569"/>
    </row>
    <row r="689" spans="2:9" x14ac:dyDescent="0.2">
      <c r="B689" s="271"/>
      <c r="C689" s="271"/>
      <c r="D689" s="271"/>
      <c r="E689" s="271"/>
      <c r="F689" s="271"/>
      <c r="G689" s="569"/>
      <c r="H689" s="569"/>
      <c r="I689" s="569"/>
    </row>
    <row r="690" spans="2:9" x14ac:dyDescent="0.2">
      <c r="B690" s="271"/>
      <c r="C690" s="271"/>
      <c r="D690" s="271"/>
      <c r="E690" s="271"/>
      <c r="F690" s="271"/>
      <c r="G690" s="569"/>
      <c r="H690" s="569"/>
      <c r="I690" s="569"/>
    </row>
    <row r="691" spans="2:9" x14ac:dyDescent="0.2">
      <c r="B691" s="271"/>
      <c r="C691" s="271"/>
      <c r="D691" s="271"/>
      <c r="E691" s="271"/>
      <c r="F691" s="271"/>
      <c r="G691" s="569"/>
      <c r="H691" s="569"/>
      <c r="I691" s="569"/>
    </row>
    <row r="692" spans="2:9" x14ac:dyDescent="0.2">
      <c r="B692" s="271"/>
      <c r="C692" s="271"/>
      <c r="D692" s="271"/>
      <c r="E692" s="271"/>
      <c r="F692" s="271"/>
      <c r="G692" s="569"/>
      <c r="H692" s="569"/>
      <c r="I692" s="569"/>
    </row>
    <row r="693" spans="2:9" x14ac:dyDescent="0.2">
      <c r="B693" s="271"/>
      <c r="C693" s="271"/>
      <c r="D693" s="271"/>
      <c r="E693" s="271"/>
      <c r="F693" s="271"/>
      <c r="G693" s="569"/>
      <c r="H693" s="569"/>
      <c r="I693" s="569"/>
    </row>
    <row r="694" spans="2:9" x14ac:dyDescent="0.2">
      <c r="B694" s="271"/>
      <c r="C694" s="271"/>
      <c r="D694" s="271"/>
      <c r="E694" s="271"/>
      <c r="F694" s="271"/>
      <c r="G694" s="569"/>
      <c r="H694" s="569"/>
      <c r="I694" s="569"/>
    </row>
    <row r="695" spans="2:9" x14ac:dyDescent="0.2">
      <c r="B695" s="271"/>
      <c r="C695" s="271"/>
      <c r="D695" s="271"/>
      <c r="E695" s="271"/>
      <c r="F695" s="271"/>
      <c r="G695" s="569"/>
      <c r="H695" s="569"/>
      <c r="I695" s="569"/>
    </row>
    <row r="696" spans="2:9" x14ac:dyDescent="0.2">
      <c r="B696" s="271"/>
      <c r="C696" s="271"/>
      <c r="D696" s="271"/>
      <c r="E696" s="271"/>
      <c r="F696" s="271"/>
      <c r="G696" s="569"/>
      <c r="H696" s="569"/>
      <c r="I696" s="569"/>
    </row>
    <row r="697" spans="2:9" x14ac:dyDescent="0.2">
      <c r="B697" s="271"/>
      <c r="C697" s="271"/>
      <c r="D697" s="271"/>
      <c r="E697" s="271"/>
      <c r="F697" s="271"/>
      <c r="G697" s="569"/>
      <c r="H697" s="569"/>
      <c r="I697" s="569"/>
    </row>
    <row r="698" spans="2:9" x14ac:dyDescent="0.2">
      <c r="B698" s="271"/>
      <c r="C698" s="271"/>
      <c r="D698" s="271"/>
      <c r="E698" s="271"/>
      <c r="F698" s="271"/>
      <c r="G698" s="569"/>
      <c r="H698" s="569"/>
      <c r="I698" s="569"/>
    </row>
    <row r="699" spans="2:9" x14ac:dyDescent="0.2">
      <c r="B699" s="271"/>
      <c r="C699" s="271"/>
      <c r="D699" s="271"/>
      <c r="E699" s="271"/>
      <c r="F699" s="271"/>
      <c r="G699" s="569"/>
      <c r="H699" s="569"/>
      <c r="I699" s="569"/>
    </row>
    <row r="700" spans="2:9" x14ac:dyDescent="0.2">
      <c r="B700" s="271"/>
      <c r="C700" s="271"/>
      <c r="D700" s="271"/>
      <c r="E700" s="271"/>
      <c r="F700" s="271"/>
      <c r="G700" s="569"/>
      <c r="H700" s="569"/>
      <c r="I700" s="569"/>
    </row>
    <row r="701" spans="2:9" x14ac:dyDescent="0.2">
      <c r="B701" s="271"/>
      <c r="C701" s="271"/>
      <c r="D701" s="271"/>
      <c r="E701" s="271"/>
      <c r="F701" s="271"/>
      <c r="G701" s="569"/>
      <c r="H701" s="569"/>
      <c r="I701" s="569"/>
    </row>
    <row r="702" spans="2:9" x14ac:dyDescent="0.2">
      <c r="B702" s="271"/>
      <c r="C702" s="271"/>
      <c r="D702" s="271"/>
      <c r="E702" s="271"/>
      <c r="F702" s="271"/>
      <c r="G702" s="569"/>
      <c r="H702" s="569"/>
      <c r="I702" s="569"/>
    </row>
    <row r="703" spans="2:9" x14ac:dyDescent="0.2">
      <c r="B703" s="271"/>
      <c r="C703" s="271"/>
      <c r="D703" s="271"/>
      <c r="E703" s="271"/>
      <c r="F703" s="271"/>
      <c r="G703" s="569"/>
      <c r="H703" s="569"/>
      <c r="I703" s="569"/>
    </row>
    <row r="704" spans="2:9" x14ac:dyDescent="0.2">
      <c r="B704" s="271"/>
      <c r="C704" s="271"/>
      <c r="D704" s="271"/>
      <c r="E704" s="271"/>
      <c r="F704" s="271"/>
      <c r="G704" s="569"/>
      <c r="H704" s="569"/>
      <c r="I704" s="569"/>
    </row>
    <row r="705" spans="2:9" x14ac:dyDescent="0.2">
      <c r="B705" s="271"/>
      <c r="C705" s="271"/>
      <c r="D705" s="271"/>
      <c r="E705" s="271"/>
      <c r="F705" s="271"/>
      <c r="G705" s="569"/>
      <c r="H705" s="569"/>
      <c r="I705" s="569"/>
    </row>
    <row r="706" spans="2:9" x14ac:dyDescent="0.2">
      <c r="B706" s="271"/>
      <c r="C706" s="271"/>
      <c r="D706" s="271"/>
      <c r="E706" s="271"/>
      <c r="F706" s="271"/>
      <c r="G706" s="569"/>
      <c r="H706" s="569"/>
      <c r="I706" s="569"/>
    </row>
    <row r="707" spans="2:9" x14ac:dyDescent="0.2">
      <c r="B707" s="271"/>
      <c r="C707" s="271"/>
      <c r="D707" s="271"/>
      <c r="E707" s="271"/>
      <c r="F707" s="271"/>
      <c r="G707" s="569"/>
      <c r="H707" s="569"/>
      <c r="I707" s="569"/>
    </row>
    <row r="708" spans="2:9" x14ac:dyDescent="0.2">
      <c r="B708" s="271"/>
      <c r="C708" s="271"/>
      <c r="D708" s="271"/>
      <c r="E708" s="271"/>
      <c r="F708" s="271"/>
      <c r="G708" s="569"/>
      <c r="H708" s="569"/>
      <c r="I708" s="569"/>
    </row>
    <row r="709" spans="2:9" x14ac:dyDescent="0.2">
      <c r="B709" s="271"/>
      <c r="C709" s="271"/>
      <c r="D709" s="271"/>
      <c r="E709" s="271"/>
      <c r="F709" s="271"/>
      <c r="G709" s="569"/>
      <c r="H709" s="569"/>
      <c r="I709" s="569"/>
    </row>
    <row r="710" spans="2:9" x14ac:dyDescent="0.2">
      <c r="B710" s="271"/>
      <c r="C710" s="271"/>
      <c r="D710" s="271"/>
      <c r="E710" s="271"/>
      <c r="F710" s="271"/>
      <c r="G710" s="569"/>
      <c r="H710" s="569"/>
      <c r="I710" s="569"/>
    </row>
    <row r="711" spans="2:9" x14ac:dyDescent="0.2">
      <c r="B711" s="271"/>
      <c r="C711" s="271"/>
      <c r="D711" s="271"/>
      <c r="E711" s="271"/>
      <c r="F711" s="271"/>
      <c r="G711" s="569"/>
      <c r="H711" s="569"/>
      <c r="I711" s="569"/>
    </row>
    <row r="712" spans="2:9" x14ac:dyDescent="0.2">
      <c r="B712" s="271"/>
      <c r="C712" s="271"/>
      <c r="D712" s="271"/>
      <c r="E712" s="271"/>
      <c r="F712" s="271"/>
      <c r="G712" s="569"/>
      <c r="H712" s="569"/>
      <c r="I712" s="569"/>
    </row>
    <row r="713" spans="2:9" x14ac:dyDescent="0.2">
      <c r="B713" s="271"/>
      <c r="C713" s="271"/>
      <c r="D713" s="271"/>
      <c r="E713" s="271"/>
      <c r="F713" s="271"/>
      <c r="G713" s="569"/>
      <c r="H713" s="569"/>
      <c r="I713" s="569"/>
    </row>
    <row r="714" spans="2:9" x14ac:dyDescent="0.2">
      <c r="B714" s="271"/>
      <c r="C714" s="271"/>
      <c r="D714" s="271"/>
      <c r="E714" s="271"/>
      <c r="F714" s="271"/>
      <c r="G714" s="569"/>
      <c r="H714" s="569"/>
      <c r="I714" s="569"/>
    </row>
    <row r="715" spans="2:9" x14ac:dyDescent="0.2">
      <c r="B715" s="271"/>
      <c r="C715" s="271"/>
      <c r="D715" s="271"/>
      <c r="E715" s="271"/>
      <c r="F715" s="271"/>
      <c r="G715" s="569"/>
      <c r="H715" s="569"/>
      <c r="I715" s="569"/>
    </row>
    <row r="716" spans="2:9" x14ac:dyDescent="0.2">
      <c r="B716" s="271"/>
      <c r="C716" s="271"/>
      <c r="D716" s="271"/>
      <c r="E716" s="271"/>
      <c r="F716" s="271"/>
      <c r="G716" s="569"/>
      <c r="H716" s="569"/>
      <c r="I716" s="569"/>
    </row>
    <row r="717" spans="2:9" x14ac:dyDescent="0.2">
      <c r="B717" s="271"/>
      <c r="C717" s="271"/>
      <c r="D717" s="271"/>
      <c r="E717" s="271"/>
      <c r="F717" s="271"/>
      <c r="G717" s="569"/>
      <c r="H717" s="569"/>
      <c r="I717" s="569"/>
    </row>
    <row r="718" spans="2:9" x14ac:dyDescent="0.2">
      <c r="B718" s="271"/>
      <c r="C718" s="271"/>
      <c r="D718" s="271"/>
      <c r="E718" s="271"/>
      <c r="F718" s="271"/>
      <c r="G718" s="569"/>
      <c r="H718" s="569"/>
      <c r="I718" s="569"/>
    </row>
    <row r="719" spans="2:9" x14ac:dyDescent="0.2">
      <c r="B719" s="271"/>
      <c r="C719" s="271"/>
      <c r="D719" s="271"/>
      <c r="E719" s="271"/>
      <c r="F719" s="271"/>
      <c r="G719" s="569"/>
      <c r="H719" s="569"/>
      <c r="I719" s="569"/>
    </row>
    <row r="720" spans="2:9" x14ac:dyDescent="0.2">
      <c r="B720" s="271"/>
      <c r="C720" s="271"/>
      <c r="D720" s="271"/>
      <c r="E720" s="271"/>
      <c r="F720" s="271"/>
      <c r="G720" s="569"/>
      <c r="H720" s="569"/>
      <c r="I720" s="569"/>
    </row>
    <row r="721" spans="2:9" x14ac:dyDescent="0.2">
      <c r="B721" s="271"/>
      <c r="C721" s="271"/>
      <c r="D721" s="271"/>
      <c r="E721" s="271"/>
      <c r="F721" s="271"/>
      <c r="G721" s="569"/>
      <c r="H721" s="569"/>
      <c r="I721" s="569"/>
    </row>
    <row r="722" spans="2:9" x14ac:dyDescent="0.2">
      <c r="B722" s="271"/>
      <c r="C722" s="271"/>
      <c r="D722" s="271"/>
      <c r="E722" s="271"/>
      <c r="F722" s="271"/>
      <c r="G722" s="569"/>
      <c r="H722" s="569"/>
      <c r="I722" s="569"/>
    </row>
    <row r="723" spans="2:9" x14ac:dyDescent="0.2">
      <c r="B723" s="271"/>
      <c r="C723" s="271"/>
      <c r="D723" s="271"/>
      <c r="E723" s="271"/>
      <c r="F723" s="271"/>
      <c r="G723" s="569"/>
      <c r="H723" s="569"/>
      <c r="I723" s="569"/>
    </row>
    <row r="724" spans="2:9" x14ac:dyDescent="0.2">
      <c r="B724" s="271"/>
      <c r="C724" s="271"/>
      <c r="D724" s="271"/>
      <c r="E724" s="271"/>
      <c r="F724" s="271"/>
      <c r="G724" s="569"/>
      <c r="H724" s="569"/>
      <c r="I724" s="569"/>
    </row>
    <row r="725" spans="2:9" x14ac:dyDescent="0.2">
      <c r="B725" s="271"/>
      <c r="C725" s="271"/>
      <c r="D725" s="271"/>
      <c r="E725" s="271"/>
      <c r="F725" s="271"/>
      <c r="G725" s="569"/>
      <c r="H725" s="569"/>
      <c r="I725" s="569"/>
    </row>
    <row r="726" spans="2:9" x14ac:dyDescent="0.2">
      <c r="B726" s="271"/>
      <c r="C726" s="271"/>
      <c r="D726" s="271"/>
      <c r="E726" s="271"/>
      <c r="F726" s="271"/>
      <c r="G726" s="569"/>
      <c r="H726" s="569"/>
      <c r="I726" s="569"/>
    </row>
    <row r="727" spans="2:9" x14ac:dyDescent="0.2">
      <c r="B727" s="271"/>
      <c r="C727" s="271"/>
      <c r="D727" s="271"/>
      <c r="E727" s="271"/>
      <c r="F727" s="271"/>
      <c r="G727" s="569"/>
      <c r="H727" s="569"/>
      <c r="I727" s="569"/>
    </row>
    <row r="728" spans="2:9" x14ac:dyDescent="0.2">
      <c r="B728" s="271"/>
      <c r="C728" s="271"/>
      <c r="D728" s="271"/>
      <c r="E728" s="271"/>
      <c r="F728" s="271"/>
      <c r="G728" s="569"/>
      <c r="H728" s="569"/>
      <c r="I728" s="569"/>
    </row>
    <row r="729" spans="2:9" x14ac:dyDescent="0.2">
      <c r="B729" s="271"/>
      <c r="C729" s="271"/>
      <c r="D729" s="271"/>
      <c r="E729" s="271"/>
      <c r="F729" s="271"/>
      <c r="G729" s="569"/>
      <c r="H729" s="569"/>
      <c r="I729" s="569"/>
    </row>
    <row r="730" spans="2:9" x14ac:dyDescent="0.2">
      <c r="B730" s="271"/>
      <c r="C730" s="271"/>
      <c r="D730" s="271"/>
      <c r="E730" s="271"/>
      <c r="F730" s="271"/>
      <c r="G730" s="569"/>
      <c r="H730" s="569"/>
      <c r="I730" s="569"/>
    </row>
    <row r="731" spans="2:9" x14ac:dyDescent="0.2">
      <c r="B731" s="271"/>
      <c r="C731" s="271"/>
      <c r="D731" s="271"/>
      <c r="E731" s="271"/>
      <c r="F731" s="271"/>
      <c r="G731" s="569"/>
      <c r="H731" s="569"/>
      <c r="I731" s="569"/>
    </row>
    <row r="732" spans="2:9" x14ac:dyDescent="0.2">
      <c r="B732" s="271"/>
      <c r="C732" s="271"/>
      <c r="D732" s="271"/>
      <c r="E732" s="271"/>
      <c r="F732" s="271"/>
      <c r="G732" s="569"/>
      <c r="H732" s="569"/>
      <c r="I732" s="569"/>
    </row>
    <row r="733" spans="2:9" x14ac:dyDescent="0.2">
      <c r="B733" s="271"/>
      <c r="C733" s="271"/>
      <c r="D733" s="271"/>
      <c r="E733" s="271"/>
      <c r="F733" s="271"/>
      <c r="G733" s="569"/>
      <c r="H733" s="569"/>
      <c r="I733" s="569"/>
    </row>
    <row r="734" spans="2:9" x14ac:dyDescent="0.2">
      <c r="B734" s="271"/>
      <c r="C734" s="271"/>
      <c r="D734" s="271"/>
      <c r="E734" s="271"/>
      <c r="F734" s="271"/>
      <c r="G734" s="569"/>
      <c r="H734" s="569"/>
      <c r="I734" s="569"/>
    </row>
    <row r="735" spans="2:9" x14ac:dyDescent="0.2">
      <c r="B735" s="271"/>
      <c r="C735" s="271"/>
      <c r="D735" s="271"/>
      <c r="E735" s="271"/>
      <c r="F735" s="271"/>
      <c r="G735" s="569"/>
      <c r="H735" s="569"/>
      <c r="I735" s="569"/>
    </row>
    <row r="736" spans="2:9" x14ac:dyDescent="0.2">
      <c r="B736" s="271"/>
      <c r="C736" s="271"/>
      <c r="D736" s="271"/>
      <c r="E736" s="271"/>
      <c r="F736" s="271"/>
      <c r="G736" s="569"/>
      <c r="H736" s="569"/>
      <c r="I736" s="569"/>
    </row>
    <row r="737" spans="2:9" x14ac:dyDescent="0.2">
      <c r="B737" s="271"/>
      <c r="C737" s="271"/>
      <c r="D737" s="271"/>
      <c r="E737" s="271"/>
      <c r="F737" s="271"/>
      <c r="G737" s="569"/>
      <c r="H737" s="569"/>
      <c r="I737" s="569"/>
    </row>
    <row r="738" spans="2:9" x14ac:dyDescent="0.2">
      <c r="B738" s="271"/>
      <c r="C738" s="271"/>
      <c r="D738" s="271"/>
      <c r="E738" s="271"/>
      <c r="F738" s="271"/>
      <c r="G738" s="569"/>
      <c r="H738" s="569"/>
      <c r="I738" s="569"/>
    </row>
    <row r="739" spans="2:9" x14ac:dyDescent="0.2">
      <c r="B739" s="271"/>
      <c r="C739" s="271"/>
      <c r="D739" s="271"/>
      <c r="E739" s="271"/>
      <c r="F739" s="271"/>
      <c r="G739" s="569"/>
      <c r="H739" s="569"/>
      <c r="I739" s="569"/>
    </row>
    <row r="740" spans="2:9" x14ac:dyDescent="0.2">
      <c r="B740" s="271"/>
      <c r="C740" s="271"/>
      <c r="D740" s="271"/>
      <c r="E740" s="271"/>
      <c r="F740" s="271"/>
      <c r="G740" s="569"/>
      <c r="H740" s="569"/>
      <c r="I740" s="569"/>
    </row>
    <row r="741" spans="2:9" x14ac:dyDescent="0.2">
      <c r="B741" s="271"/>
      <c r="C741" s="271"/>
      <c r="D741" s="271"/>
      <c r="E741" s="271"/>
      <c r="F741" s="271"/>
      <c r="G741" s="569"/>
      <c r="H741" s="569"/>
      <c r="I741" s="569"/>
    </row>
    <row r="742" spans="2:9" x14ac:dyDescent="0.2">
      <c r="B742" s="271"/>
      <c r="C742" s="271"/>
      <c r="D742" s="271"/>
      <c r="E742" s="271"/>
      <c r="F742" s="271"/>
      <c r="G742" s="569"/>
      <c r="H742" s="569"/>
      <c r="I742" s="569"/>
    </row>
    <row r="743" spans="2:9" x14ac:dyDescent="0.2">
      <c r="B743" s="271"/>
      <c r="C743" s="271"/>
      <c r="D743" s="271"/>
      <c r="E743" s="271"/>
      <c r="F743" s="271"/>
      <c r="G743" s="569"/>
      <c r="H743" s="569"/>
      <c r="I743" s="569"/>
    </row>
    <row r="744" spans="2:9" x14ac:dyDescent="0.2">
      <c r="B744" s="271"/>
      <c r="C744" s="271"/>
      <c r="D744" s="271"/>
      <c r="E744" s="271"/>
      <c r="F744" s="271"/>
      <c r="G744" s="569"/>
      <c r="H744" s="569"/>
      <c r="I744" s="569"/>
    </row>
    <row r="745" spans="2:9" x14ac:dyDescent="0.2">
      <c r="B745" s="271"/>
      <c r="C745" s="271"/>
      <c r="D745" s="271"/>
      <c r="E745" s="271"/>
      <c r="F745" s="271"/>
      <c r="G745" s="569"/>
      <c r="H745" s="569"/>
      <c r="I745" s="569"/>
    </row>
    <row r="746" spans="2:9" x14ac:dyDescent="0.2">
      <c r="B746" s="271"/>
      <c r="C746" s="271"/>
      <c r="D746" s="271"/>
      <c r="E746" s="271"/>
      <c r="F746" s="271"/>
      <c r="G746" s="569"/>
      <c r="H746" s="569"/>
      <c r="I746" s="569"/>
    </row>
    <row r="747" spans="2:9" x14ac:dyDescent="0.2">
      <c r="B747" s="271"/>
      <c r="C747" s="271"/>
      <c r="D747" s="271"/>
      <c r="E747" s="271"/>
      <c r="F747" s="271"/>
      <c r="G747" s="569"/>
      <c r="H747" s="569"/>
      <c r="I747" s="569"/>
    </row>
    <row r="748" spans="2:9" x14ac:dyDescent="0.2">
      <c r="B748" s="271"/>
      <c r="C748" s="271"/>
      <c r="D748" s="271"/>
      <c r="E748" s="271"/>
      <c r="F748" s="271"/>
      <c r="G748" s="569"/>
      <c r="H748" s="569"/>
      <c r="I748" s="569"/>
    </row>
    <row r="749" spans="2:9" x14ac:dyDescent="0.2">
      <c r="B749" s="271"/>
      <c r="C749" s="271"/>
      <c r="D749" s="271"/>
      <c r="E749" s="271"/>
      <c r="F749" s="271"/>
      <c r="G749" s="569"/>
      <c r="H749" s="569"/>
      <c r="I749" s="569"/>
    </row>
    <row r="750" spans="2:9" x14ac:dyDescent="0.2">
      <c r="B750" s="271"/>
      <c r="C750" s="271"/>
      <c r="D750" s="271"/>
      <c r="E750" s="271"/>
      <c r="F750" s="271"/>
      <c r="G750" s="569"/>
      <c r="H750" s="569"/>
      <c r="I750" s="569"/>
    </row>
    <row r="751" spans="2:9" x14ac:dyDescent="0.2">
      <c r="B751" s="271"/>
      <c r="C751" s="271"/>
      <c r="D751" s="271"/>
      <c r="E751" s="271"/>
      <c r="F751" s="271"/>
      <c r="G751" s="569"/>
      <c r="H751" s="569"/>
      <c r="I751" s="569"/>
    </row>
    <row r="752" spans="2:9" x14ac:dyDescent="0.2">
      <c r="B752" s="271"/>
      <c r="C752" s="271"/>
      <c r="D752" s="271"/>
      <c r="E752" s="271"/>
      <c r="F752" s="271"/>
      <c r="G752" s="569"/>
      <c r="H752" s="569"/>
      <c r="I752" s="569"/>
    </row>
    <row r="753" spans="2:9" x14ac:dyDescent="0.2">
      <c r="B753" s="271"/>
      <c r="C753" s="271"/>
      <c r="D753" s="271"/>
      <c r="E753" s="271"/>
      <c r="F753" s="271"/>
      <c r="G753" s="569"/>
      <c r="H753" s="569"/>
      <c r="I753" s="569"/>
    </row>
    <row r="754" spans="2:9" x14ac:dyDescent="0.2">
      <c r="B754" s="271"/>
      <c r="C754" s="271"/>
      <c r="D754" s="271"/>
      <c r="E754" s="271"/>
      <c r="F754" s="271"/>
      <c r="G754" s="569"/>
      <c r="H754" s="569"/>
      <c r="I754" s="569"/>
    </row>
    <row r="755" spans="2:9" x14ac:dyDescent="0.2">
      <c r="B755" s="271"/>
      <c r="C755" s="271"/>
      <c r="D755" s="271"/>
      <c r="E755" s="271"/>
      <c r="F755" s="271"/>
      <c r="G755" s="569"/>
      <c r="H755" s="569"/>
      <c r="I755" s="569"/>
    </row>
    <row r="756" spans="2:9" x14ac:dyDescent="0.2">
      <c r="B756" s="271"/>
      <c r="C756" s="271"/>
      <c r="D756" s="271"/>
      <c r="E756" s="271"/>
      <c r="F756" s="271"/>
      <c r="G756" s="569"/>
      <c r="H756" s="569"/>
      <c r="I756" s="569"/>
    </row>
    <row r="757" spans="2:9" x14ac:dyDescent="0.2">
      <c r="B757" s="271"/>
      <c r="C757" s="271"/>
      <c r="D757" s="271"/>
      <c r="E757" s="271"/>
      <c r="F757" s="271"/>
      <c r="G757" s="569"/>
      <c r="H757" s="569"/>
      <c r="I757" s="569"/>
    </row>
    <row r="758" spans="2:9" x14ac:dyDescent="0.2">
      <c r="B758" s="271"/>
      <c r="C758" s="271"/>
      <c r="D758" s="271"/>
      <c r="E758" s="271"/>
      <c r="F758" s="271"/>
      <c r="G758" s="569"/>
      <c r="H758" s="569"/>
      <c r="I758" s="569"/>
    </row>
    <row r="759" spans="2:9" x14ac:dyDescent="0.2">
      <c r="B759" s="271"/>
      <c r="C759" s="271"/>
      <c r="D759" s="271"/>
      <c r="E759" s="271"/>
      <c r="F759" s="271"/>
      <c r="G759" s="569"/>
      <c r="H759" s="569"/>
      <c r="I759" s="569"/>
    </row>
    <row r="760" spans="2:9" x14ac:dyDescent="0.2">
      <c r="B760" s="271"/>
      <c r="C760" s="271"/>
      <c r="D760" s="271"/>
      <c r="E760" s="271"/>
      <c r="F760" s="271"/>
      <c r="G760" s="569"/>
      <c r="H760" s="569"/>
      <c r="I760" s="569"/>
    </row>
    <row r="761" spans="2:9" x14ac:dyDescent="0.2">
      <c r="B761" s="271"/>
      <c r="C761" s="271"/>
      <c r="D761" s="271"/>
      <c r="E761" s="271"/>
      <c r="F761" s="271"/>
      <c r="G761" s="569"/>
      <c r="H761" s="569"/>
      <c r="I761" s="569"/>
    </row>
    <row r="762" spans="2:9" x14ac:dyDescent="0.2">
      <c r="B762" s="271"/>
      <c r="C762" s="271"/>
      <c r="D762" s="271"/>
      <c r="E762" s="271"/>
      <c r="F762" s="271"/>
      <c r="G762" s="569"/>
      <c r="H762" s="569"/>
      <c r="I762" s="569"/>
    </row>
    <row r="763" spans="2:9" x14ac:dyDescent="0.2">
      <c r="B763" s="271"/>
      <c r="C763" s="271"/>
      <c r="D763" s="271"/>
      <c r="E763" s="271"/>
      <c r="F763" s="271"/>
      <c r="G763" s="569"/>
      <c r="H763" s="569"/>
      <c r="I763" s="569"/>
    </row>
    <row r="764" spans="2:9" x14ac:dyDescent="0.2">
      <c r="B764" s="271"/>
      <c r="C764" s="271"/>
      <c r="D764" s="271"/>
      <c r="E764" s="271"/>
      <c r="F764" s="271"/>
      <c r="G764" s="569"/>
      <c r="H764" s="569"/>
      <c r="I764" s="569"/>
    </row>
    <row r="765" spans="2:9" x14ac:dyDescent="0.2">
      <c r="B765" s="271"/>
      <c r="C765" s="271"/>
      <c r="D765" s="271"/>
      <c r="E765" s="271"/>
      <c r="F765" s="271"/>
      <c r="G765" s="569"/>
      <c r="H765" s="569"/>
      <c r="I765" s="569"/>
    </row>
    <row r="766" spans="2:9" x14ac:dyDescent="0.2">
      <c r="B766" s="271"/>
      <c r="C766" s="271"/>
      <c r="D766" s="271"/>
      <c r="E766" s="271"/>
      <c r="F766" s="271"/>
      <c r="G766" s="569"/>
      <c r="H766" s="569"/>
      <c r="I766" s="569"/>
    </row>
    <row r="767" spans="2:9" x14ac:dyDescent="0.2">
      <c r="B767" s="271"/>
      <c r="C767" s="271"/>
      <c r="D767" s="271"/>
      <c r="E767" s="271"/>
      <c r="F767" s="271"/>
      <c r="G767" s="569"/>
      <c r="H767" s="569"/>
      <c r="I767" s="569"/>
    </row>
    <row r="768" spans="2:9" x14ac:dyDescent="0.2">
      <c r="B768" s="271"/>
      <c r="C768" s="271"/>
      <c r="D768" s="271"/>
      <c r="E768" s="271"/>
      <c r="F768" s="271"/>
      <c r="G768" s="569"/>
      <c r="H768" s="569"/>
      <c r="I768" s="569"/>
    </row>
    <row r="769" spans="2:9" x14ac:dyDescent="0.2">
      <c r="B769" s="271"/>
      <c r="C769" s="271"/>
      <c r="D769" s="271"/>
      <c r="E769" s="271"/>
      <c r="F769" s="271"/>
      <c r="G769" s="569"/>
      <c r="H769" s="569"/>
      <c r="I769" s="569"/>
    </row>
    <row r="770" spans="2:9" x14ac:dyDescent="0.2">
      <c r="B770" s="271"/>
      <c r="C770" s="271"/>
      <c r="D770" s="271"/>
      <c r="E770" s="271"/>
      <c r="F770" s="271"/>
      <c r="G770" s="569"/>
      <c r="H770" s="569"/>
      <c r="I770" s="569"/>
    </row>
    <row r="771" spans="2:9" x14ac:dyDescent="0.2">
      <c r="B771" s="271"/>
      <c r="C771" s="271"/>
      <c r="D771" s="271"/>
      <c r="E771" s="271"/>
      <c r="F771" s="271"/>
      <c r="G771" s="569"/>
      <c r="H771" s="569"/>
      <c r="I771" s="569"/>
    </row>
    <row r="772" spans="2:9" x14ac:dyDescent="0.2">
      <c r="B772" s="271"/>
      <c r="C772" s="271"/>
      <c r="D772" s="271"/>
      <c r="E772" s="271"/>
      <c r="F772" s="271"/>
      <c r="G772" s="569"/>
      <c r="H772" s="569"/>
      <c r="I772" s="569"/>
    </row>
    <row r="773" spans="2:9" x14ac:dyDescent="0.2">
      <c r="B773" s="271"/>
      <c r="C773" s="271"/>
      <c r="D773" s="271"/>
      <c r="E773" s="271"/>
      <c r="F773" s="271"/>
      <c r="G773" s="569"/>
      <c r="H773" s="569"/>
      <c r="I773" s="569"/>
    </row>
    <row r="774" spans="2:9" x14ac:dyDescent="0.2">
      <c r="B774" s="271"/>
      <c r="C774" s="271"/>
      <c r="D774" s="271"/>
      <c r="E774" s="271"/>
      <c r="F774" s="271"/>
      <c r="G774" s="569"/>
      <c r="H774" s="569"/>
      <c r="I774" s="569"/>
    </row>
    <row r="775" spans="2:9" x14ac:dyDescent="0.2">
      <c r="B775" s="271"/>
      <c r="C775" s="271"/>
      <c r="D775" s="271"/>
      <c r="E775" s="271"/>
      <c r="F775" s="271"/>
      <c r="G775" s="569"/>
      <c r="H775" s="569"/>
      <c r="I775" s="569"/>
    </row>
    <row r="776" spans="2:9" x14ac:dyDescent="0.2">
      <c r="B776" s="271"/>
      <c r="C776" s="271"/>
      <c r="D776" s="271"/>
      <c r="E776" s="271"/>
      <c r="F776" s="271"/>
      <c r="G776" s="569"/>
      <c r="H776" s="569"/>
      <c r="I776" s="569"/>
    </row>
    <row r="777" spans="2:9" x14ac:dyDescent="0.2">
      <c r="B777" s="271"/>
      <c r="C777" s="271"/>
      <c r="D777" s="271"/>
      <c r="E777" s="271"/>
      <c r="F777" s="271"/>
      <c r="G777" s="569"/>
      <c r="H777" s="569"/>
      <c r="I777" s="569"/>
    </row>
    <row r="778" spans="2:9" x14ac:dyDescent="0.2">
      <c r="B778" s="271"/>
      <c r="C778" s="271"/>
      <c r="D778" s="271"/>
      <c r="E778" s="271"/>
      <c r="F778" s="271"/>
      <c r="G778" s="569"/>
      <c r="H778" s="569"/>
      <c r="I778" s="569"/>
    </row>
    <row r="779" spans="2:9" x14ac:dyDescent="0.2">
      <c r="B779" s="271"/>
      <c r="C779" s="271"/>
      <c r="D779" s="271"/>
      <c r="E779" s="271"/>
      <c r="F779" s="271"/>
      <c r="G779" s="569"/>
      <c r="H779" s="569"/>
      <c r="I779" s="569"/>
    </row>
    <row r="780" spans="2:9" x14ac:dyDescent="0.2">
      <c r="B780" s="271"/>
      <c r="C780" s="271"/>
      <c r="D780" s="271"/>
      <c r="E780" s="271"/>
      <c r="F780" s="271"/>
      <c r="G780" s="569"/>
      <c r="H780" s="569"/>
      <c r="I780" s="569"/>
    </row>
    <row r="781" spans="2:9" x14ac:dyDescent="0.2">
      <c r="B781" s="271"/>
      <c r="C781" s="271"/>
      <c r="D781" s="271"/>
      <c r="E781" s="271"/>
      <c r="F781" s="271"/>
      <c r="G781" s="569"/>
      <c r="H781" s="569"/>
      <c r="I781" s="569"/>
    </row>
    <row r="782" spans="2:9" x14ac:dyDescent="0.2">
      <c r="B782" s="271"/>
      <c r="C782" s="271"/>
      <c r="D782" s="271"/>
      <c r="E782" s="271"/>
      <c r="F782" s="271"/>
      <c r="G782" s="569"/>
      <c r="H782" s="569"/>
      <c r="I782" s="569"/>
    </row>
    <row r="783" spans="2:9" x14ac:dyDescent="0.2">
      <c r="B783" s="271"/>
      <c r="C783" s="271"/>
      <c r="D783" s="271"/>
      <c r="E783" s="271"/>
      <c r="F783" s="271"/>
      <c r="G783" s="569"/>
      <c r="H783" s="569"/>
      <c r="I783" s="569"/>
    </row>
    <row r="784" spans="2:9" x14ac:dyDescent="0.2">
      <c r="B784" s="271"/>
      <c r="C784" s="271"/>
      <c r="D784" s="271"/>
      <c r="E784" s="271"/>
      <c r="F784" s="271"/>
      <c r="G784" s="569"/>
      <c r="H784" s="569"/>
      <c r="I784" s="569"/>
    </row>
    <row r="785" spans="2:9" x14ac:dyDescent="0.2">
      <c r="B785" s="271"/>
      <c r="C785" s="271"/>
      <c r="D785" s="271"/>
      <c r="E785" s="271"/>
      <c r="F785" s="271"/>
      <c r="G785" s="569"/>
      <c r="H785" s="569"/>
      <c r="I785" s="569"/>
    </row>
    <row r="786" spans="2:9" x14ac:dyDescent="0.2">
      <c r="B786" s="271"/>
      <c r="C786" s="271"/>
      <c r="D786" s="271"/>
      <c r="E786" s="271"/>
      <c r="F786" s="271"/>
      <c r="G786" s="569"/>
      <c r="H786" s="569"/>
      <c r="I786" s="569"/>
    </row>
    <row r="787" spans="2:9" x14ac:dyDescent="0.2">
      <c r="B787" s="271"/>
      <c r="C787" s="271"/>
      <c r="D787" s="271"/>
      <c r="E787" s="271"/>
      <c r="F787" s="271"/>
      <c r="G787" s="569"/>
      <c r="H787" s="569"/>
      <c r="I787" s="569"/>
    </row>
    <row r="788" spans="2:9" x14ac:dyDescent="0.2">
      <c r="B788" s="271"/>
      <c r="C788" s="271"/>
      <c r="D788" s="271"/>
      <c r="E788" s="271"/>
      <c r="F788" s="271"/>
      <c r="G788" s="569"/>
      <c r="H788" s="569"/>
      <c r="I788" s="569"/>
    </row>
    <row r="789" spans="2:9" x14ac:dyDescent="0.2">
      <c r="B789" s="271"/>
      <c r="C789" s="271"/>
      <c r="D789" s="271"/>
      <c r="E789" s="271"/>
      <c r="F789" s="271"/>
      <c r="G789" s="569"/>
      <c r="H789" s="569"/>
      <c r="I789" s="569"/>
    </row>
    <row r="790" spans="2:9" x14ac:dyDescent="0.2">
      <c r="B790" s="271"/>
      <c r="C790" s="271"/>
      <c r="D790" s="271"/>
      <c r="E790" s="271"/>
      <c r="F790" s="271"/>
      <c r="G790" s="569"/>
      <c r="H790" s="569"/>
      <c r="I790" s="569"/>
    </row>
    <row r="791" spans="2:9" x14ac:dyDescent="0.2">
      <c r="B791" s="271"/>
      <c r="C791" s="271"/>
      <c r="D791" s="271"/>
      <c r="E791" s="271"/>
      <c r="F791" s="271"/>
      <c r="G791" s="569"/>
      <c r="H791" s="569"/>
      <c r="I791" s="569"/>
    </row>
    <row r="792" spans="2:9" x14ac:dyDescent="0.2">
      <c r="B792" s="271"/>
      <c r="C792" s="271"/>
      <c r="D792" s="271"/>
      <c r="E792" s="271"/>
      <c r="F792" s="271"/>
      <c r="G792" s="569"/>
      <c r="H792" s="569"/>
      <c r="I792" s="569"/>
    </row>
    <row r="793" spans="2:9" x14ac:dyDescent="0.2">
      <c r="B793" s="271"/>
      <c r="C793" s="271"/>
      <c r="D793" s="271"/>
      <c r="E793" s="271"/>
      <c r="F793" s="271"/>
      <c r="G793" s="569"/>
      <c r="H793" s="569"/>
      <c r="I793" s="569"/>
    </row>
    <row r="794" spans="2:9" x14ac:dyDescent="0.2">
      <c r="B794" s="271"/>
      <c r="C794" s="271"/>
      <c r="D794" s="271"/>
      <c r="E794" s="271"/>
      <c r="F794" s="271"/>
      <c r="G794" s="569"/>
      <c r="H794" s="569"/>
      <c r="I794" s="569"/>
    </row>
    <row r="795" spans="2:9" x14ac:dyDescent="0.2">
      <c r="B795" s="271"/>
      <c r="C795" s="271"/>
      <c r="D795" s="271"/>
      <c r="E795" s="271"/>
      <c r="F795" s="271"/>
      <c r="G795" s="569"/>
      <c r="H795" s="569"/>
      <c r="I795" s="569"/>
    </row>
    <row r="796" spans="2:9" x14ac:dyDescent="0.2">
      <c r="B796" s="271"/>
      <c r="C796" s="271"/>
      <c r="D796" s="271"/>
      <c r="E796" s="271"/>
      <c r="F796" s="271"/>
      <c r="G796" s="569"/>
      <c r="H796" s="569"/>
      <c r="I796" s="569"/>
    </row>
    <row r="797" spans="2:9" x14ac:dyDescent="0.2">
      <c r="B797" s="271"/>
      <c r="C797" s="271"/>
      <c r="D797" s="271"/>
      <c r="E797" s="271"/>
      <c r="F797" s="271"/>
      <c r="G797" s="569"/>
      <c r="H797" s="569"/>
      <c r="I797" s="569"/>
    </row>
    <row r="798" spans="2:9" x14ac:dyDescent="0.2">
      <c r="B798" s="271"/>
      <c r="C798" s="271"/>
      <c r="D798" s="271"/>
      <c r="E798" s="271"/>
      <c r="F798" s="271"/>
      <c r="G798" s="569"/>
      <c r="H798" s="569"/>
      <c r="I798" s="569"/>
    </row>
    <row r="799" spans="2:9" x14ac:dyDescent="0.2">
      <c r="B799" s="271"/>
      <c r="C799" s="271"/>
      <c r="D799" s="271"/>
      <c r="E799" s="271"/>
      <c r="F799" s="271"/>
      <c r="G799" s="569"/>
      <c r="H799" s="569"/>
      <c r="I799" s="569"/>
    </row>
    <row r="800" spans="2:9" x14ac:dyDescent="0.2">
      <c r="B800" s="271"/>
      <c r="C800" s="271"/>
      <c r="D800" s="271"/>
      <c r="E800" s="271"/>
      <c r="F800" s="271"/>
      <c r="G800" s="569"/>
      <c r="H800" s="569"/>
      <c r="I800" s="569"/>
    </row>
    <row r="801" spans="2:9" x14ac:dyDescent="0.2">
      <c r="B801" s="271"/>
      <c r="C801" s="271"/>
      <c r="D801" s="271"/>
      <c r="E801" s="271"/>
      <c r="F801" s="271"/>
      <c r="G801" s="569"/>
      <c r="H801" s="569"/>
      <c r="I801" s="569"/>
    </row>
    <row r="802" spans="2:9" x14ac:dyDescent="0.2">
      <c r="B802" s="271"/>
      <c r="C802" s="271"/>
      <c r="D802" s="271"/>
      <c r="E802" s="271"/>
      <c r="F802" s="271"/>
      <c r="G802" s="569"/>
      <c r="H802" s="569"/>
      <c r="I802" s="569"/>
    </row>
    <row r="803" spans="2:9" x14ac:dyDescent="0.2">
      <c r="B803" s="271"/>
      <c r="C803" s="271"/>
      <c r="D803" s="271"/>
      <c r="E803" s="271"/>
      <c r="F803" s="271"/>
      <c r="G803" s="569"/>
      <c r="H803" s="569"/>
      <c r="I803" s="569"/>
    </row>
    <row r="804" spans="2:9" x14ac:dyDescent="0.2">
      <c r="B804" s="271"/>
      <c r="C804" s="271"/>
      <c r="D804" s="271"/>
      <c r="E804" s="271"/>
      <c r="F804" s="271"/>
      <c r="G804" s="569"/>
      <c r="H804" s="569"/>
      <c r="I804" s="569"/>
    </row>
    <row r="805" spans="2:9" x14ac:dyDescent="0.2">
      <c r="B805" s="271"/>
      <c r="C805" s="271"/>
      <c r="D805" s="271"/>
      <c r="E805" s="271"/>
      <c r="F805" s="271"/>
      <c r="G805" s="569"/>
      <c r="H805" s="569"/>
      <c r="I805" s="569"/>
    </row>
    <row r="806" spans="2:9" x14ac:dyDescent="0.2">
      <c r="B806" s="271"/>
      <c r="C806" s="271"/>
      <c r="D806" s="271"/>
      <c r="E806" s="271"/>
      <c r="F806" s="271"/>
      <c r="G806" s="569"/>
      <c r="H806" s="569"/>
      <c r="I806" s="569"/>
    </row>
    <row r="807" spans="2:9" x14ac:dyDescent="0.2">
      <c r="B807" s="271"/>
      <c r="C807" s="271"/>
      <c r="D807" s="271"/>
      <c r="E807" s="271"/>
      <c r="F807" s="271"/>
      <c r="G807" s="569"/>
      <c r="H807" s="569"/>
      <c r="I807" s="569"/>
    </row>
    <row r="808" spans="2:9" x14ac:dyDescent="0.2">
      <c r="B808" s="271"/>
      <c r="C808" s="271"/>
      <c r="D808" s="271"/>
      <c r="E808" s="271"/>
      <c r="F808" s="271"/>
      <c r="G808" s="569"/>
      <c r="H808" s="569"/>
      <c r="I808" s="569"/>
    </row>
    <row r="809" spans="2:9" x14ac:dyDescent="0.2">
      <c r="B809" s="271"/>
      <c r="C809" s="271"/>
      <c r="D809" s="271"/>
      <c r="E809" s="271"/>
      <c r="F809" s="271"/>
      <c r="G809" s="569"/>
      <c r="H809" s="569"/>
      <c r="I809" s="569"/>
    </row>
    <row r="810" spans="2:9" x14ac:dyDescent="0.2">
      <c r="B810" s="271"/>
      <c r="C810" s="271"/>
      <c r="D810" s="271"/>
      <c r="E810" s="271"/>
      <c r="F810" s="271"/>
      <c r="G810" s="569"/>
      <c r="H810" s="569"/>
      <c r="I810" s="569"/>
    </row>
    <row r="811" spans="2:9" x14ac:dyDescent="0.2">
      <c r="B811" s="271"/>
      <c r="C811" s="271"/>
      <c r="D811" s="271"/>
      <c r="E811" s="271"/>
      <c r="F811" s="271"/>
      <c r="G811" s="569"/>
      <c r="H811" s="569"/>
      <c r="I811" s="569"/>
    </row>
    <row r="812" spans="2:9" x14ac:dyDescent="0.2">
      <c r="B812" s="271"/>
      <c r="C812" s="271"/>
      <c r="D812" s="271"/>
      <c r="E812" s="271"/>
      <c r="F812" s="271"/>
      <c r="G812" s="569"/>
      <c r="H812" s="569"/>
      <c r="I812" s="569"/>
    </row>
    <row r="813" spans="2:9" x14ac:dyDescent="0.2">
      <c r="B813" s="271"/>
      <c r="C813" s="271"/>
      <c r="D813" s="271"/>
      <c r="E813" s="271"/>
      <c r="F813" s="271"/>
      <c r="G813" s="569"/>
      <c r="H813" s="569"/>
      <c r="I813" s="569"/>
    </row>
    <row r="814" spans="2:9" x14ac:dyDescent="0.2">
      <c r="B814" s="271"/>
      <c r="C814" s="271"/>
      <c r="D814" s="271"/>
      <c r="E814" s="271"/>
      <c r="F814" s="271"/>
      <c r="G814" s="569"/>
      <c r="H814" s="569"/>
      <c r="I814" s="569"/>
    </row>
    <row r="815" spans="2:9" x14ac:dyDescent="0.2">
      <c r="B815" s="271"/>
      <c r="C815" s="271"/>
      <c r="D815" s="271"/>
      <c r="E815" s="271"/>
      <c r="F815" s="271"/>
      <c r="G815" s="569"/>
      <c r="H815" s="569"/>
      <c r="I815" s="569"/>
    </row>
    <row r="816" spans="2:9" x14ac:dyDescent="0.2">
      <c r="B816" s="271"/>
      <c r="C816" s="271"/>
      <c r="D816" s="271"/>
      <c r="E816" s="271"/>
      <c r="F816" s="271"/>
      <c r="G816" s="569"/>
      <c r="H816" s="569"/>
      <c r="I816" s="569"/>
    </row>
    <row r="817" spans="2:9" x14ac:dyDescent="0.2">
      <c r="B817" s="271"/>
      <c r="C817" s="271"/>
      <c r="D817" s="271"/>
      <c r="E817" s="271"/>
      <c r="F817" s="271"/>
      <c r="G817" s="569"/>
      <c r="H817" s="569"/>
      <c r="I817" s="569"/>
    </row>
    <row r="818" spans="2:9" x14ac:dyDescent="0.2">
      <c r="B818" s="271"/>
      <c r="C818" s="271"/>
      <c r="D818" s="271"/>
      <c r="E818" s="271"/>
      <c r="F818" s="271"/>
      <c r="G818" s="569"/>
      <c r="H818" s="569"/>
      <c r="I818" s="569"/>
    </row>
    <row r="819" spans="2:9" x14ac:dyDescent="0.2">
      <c r="B819" s="271"/>
      <c r="C819" s="271"/>
      <c r="D819" s="271"/>
      <c r="E819" s="271"/>
      <c r="F819" s="271"/>
      <c r="G819" s="569"/>
      <c r="H819" s="569"/>
      <c r="I819" s="569"/>
    </row>
    <row r="820" spans="2:9" x14ac:dyDescent="0.2">
      <c r="B820" s="271"/>
      <c r="C820" s="271"/>
      <c r="D820" s="271"/>
      <c r="E820" s="271"/>
      <c r="F820" s="271"/>
      <c r="G820" s="569"/>
      <c r="H820" s="569"/>
      <c r="I820" s="569"/>
    </row>
    <row r="821" spans="2:9" x14ac:dyDescent="0.2">
      <c r="B821" s="271"/>
      <c r="C821" s="271"/>
      <c r="D821" s="271"/>
      <c r="E821" s="271"/>
      <c r="F821" s="271"/>
      <c r="G821" s="569"/>
      <c r="H821" s="569"/>
      <c r="I821" s="569"/>
    </row>
    <row r="822" spans="2:9" x14ac:dyDescent="0.2">
      <c r="B822" s="271"/>
      <c r="C822" s="271"/>
      <c r="D822" s="271"/>
      <c r="E822" s="271"/>
      <c r="F822" s="271"/>
      <c r="G822" s="569"/>
      <c r="H822" s="569"/>
      <c r="I822" s="569"/>
    </row>
    <row r="823" spans="2:9" x14ac:dyDescent="0.2">
      <c r="B823" s="271"/>
      <c r="C823" s="271"/>
      <c r="D823" s="271"/>
      <c r="E823" s="271"/>
      <c r="F823" s="271"/>
      <c r="G823" s="569"/>
      <c r="H823" s="569"/>
      <c r="I823" s="569"/>
    </row>
    <row r="824" spans="2:9" x14ac:dyDescent="0.2">
      <c r="B824" s="271"/>
      <c r="C824" s="271"/>
      <c r="D824" s="271"/>
      <c r="E824" s="271"/>
      <c r="F824" s="271"/>
      <c r="G824" s="569"/>
      <c r="H824" s="569"/>
      <c r="I824" s="569"/>
    </row>
    <row r="825" spans="2:9" x14ac:dyDescent="0.2">
      <c r="B825" s="271"/>
      <c r="C825" s="271"/>
      <c r="D825" s="271"/>
      <c r="E825" s="271"/>
      <c r="F825" s="271"/>
      <c r="G825" s="569"/>
      <c r="H825" s="569"/>
      <c r="I825" s="569"/>
    </row>
    <row r="826" spans="2:9" x14ac:dyDescent="0.2">
      <c r="B826" s="271"/>
      <c r="C826" s="271"/>
      <c r="D826" s="271"/>
      <c r="E826" s="271"/>
      <c r="F826" s="271"/>
      <c r="G826" s="569"/>
      <c r="H826" s="569"/>
      <c r="I826" s="569"/>
    </row>
    <row r="827" spans="2:9" x14ac:dyDescent="0.2">
      <c r="B827" s="271"/>
      <c r="C827" s="271"/>
      <c r="D827" s="271"/>
      <c r="E827" s="271"/>
      <c r="F827" s="271"/>
      <c r="G827" s="569"/>
      <c r="H827" s="569"/>
      <c r="I827" s="569"/>
    </row>
    <row r="828" spans="2:9" x14ac:dyDescent="0.2">
      <c r="B828" s="271"/>
      <c r="C828" s="271"/>
      <c r="D828" s="271"/>
      <c r="E828" s="271"/>
      <c r="F828" s="271"/>
      <c r="G828" s="569"/>
      <c r="H828" s="569"/>
      <c r="I828" s="569"/>
    </row>
    <row r="829" spans="2:9" x14ac:dyDescent="0.2">
      <c r="B829" s="271"/>
      <c r="C829" s="271"/>
      <c r="D829" s="271"/>
      <c r="E829" s="271"/>
      <c r="F829" s="271"/>
      <c r="G829" s="569"/>
      <c r="H829" s="569"/>
      <c r="I829" s="569"/>
    </row>
    <row r="830" spans="2:9" x14ac:dyDescent="0.2">
      <c r="B830" s="271"/>
      <c r="C830" s="271"/>
      <c r="D830" s="271"/>
      <c r="E830" s="271"/>
      <c r="F830" s="271"/>
      <c r="G830" s="569"/>
      <c r="H830" s="569"/>
      <c r="I830" s="569"/>
    </row>
    <row r="831" spans="2:9" x14ac:dyDescent="0.2">
      <c r="B831" s="271"/>
      <c r="C831" s="271"/>
      <c r="D831" s="271"/>
      <c r="E831" s="271"/>
      <c r="F831" s="271"/>
      <c r="G831" s="569"/>
      <c r="H831" s="569"/>
      <c r="I831" s="569"/>
    </row>
    <row r="832" spans="2:9" x14ac:dyDescent="0.2">
      <c r="B832" s="271"/>
      <c r="C832" s="271"/>
      <c r="D832" s="271"/>
      <c r="E832" s="271"/>
      <c r="F832" s="271"/>
      <c r="G832" s="569"/>
      <c r="H832" s="569"/>
      <c r="I832" s="569"/>
    </row>
    <row r="833" spans="2:9" x14ac:dyDescent="0.2">
      <c r="B833" s="271"/>
      <c r="C833" s="271"/>
      <c r="D833" s="271"/>
      <c r="E833" s="271"/>
      <c r="F833" s="271"/>
      <c r="G833" s="569"/>
      <c r="H833" s="569"/>
      <c r="I833" s="569"/>
    </row>
    <row r="834" spans="2:9" x14ac:dyDescent="0.2">
      <c r="B834" s="271"/>
      <c r="C834" s="271"/>
      <c r="D834" s="271"/>
      <c r="E834" s="271"/>
      <c r="F834" s="271"/>
      <c r="G834" s="569"/>
      <c r="H834" s="569"/>
      <c r="I834" s="569"/>
    </row>
    <row r="835" spans="2:9" x14ac:dyDescent="0.2">
      <c r="B835" s="271"/>
      <c r="C835" s="271"/>
      <c r="D835" s="271"/>
      <c r="E835" s="271"/>
      <c r="F835" s="271"/>
      <c r="G835" s="569"/>
      <c r="H835" s="569"/>
      <c r="I835" s="569"/>
    </row>
    <row r="836" spans="2:9" x14ac:dyDescent="0.2">
      <c r="B836" s="271"/>
      <c r="C836" s="271"/>
      <c r="D836" s="271"/>
      <c r="E836" s="271"/>
      <c r="F836" s="271"/>
      <c r="G836" s="569"/>
      <c r="H836" s="569"/>
      <c r="I836" s="569"/>
    </row>
    <row r="837" spans="2:9" x14ac:dyDescent="0.2">
      <c r="B837" s="271"/>
      <c r="C837" s="271"/>
      <c r="D837" s="271"/>
      <c r="E837" s="271"/>
      <c r="F837" s="271"/>
      <c r="G837" s="569"/>
      <c r="H837" s="569"/>
      <c r="I837" s="569"/>
    </row>
    <row r="838" spans="2:9" x14ac:dyDescent="0.2">
      <c r="B838" s="271"/>
      <c r="C838" s="271"/>
      <c r="D838" s="271"/>
      <c r="E838" s="271"/>
      <c r="F838" s="271"/>
      <c r="G838" s="569"/>
      <c r="H838" s="569"/>
      <c r="I838" s="569"/>
    </row>
    <row r="839" spans="2:9" x14ac:dyDescent="0.2">
      <c r="B839" s="271"/>
      <c r="C839" s="271"/>
      <c r="D839" s="271"/>
      <c r="E839" s="271"/>
      <c r="F839" s="271"/>
      <c r="G839" s="569"/>
      <c r="H839" s="569"/>
      <c r="I839" s="569"/>
    </row>
    <row r="840" spans="2:9" x14ac:dyDescent="0.2">
      <c r="B840" s="271"/>
      <c r="C840" s="271"/>
      <c r="D840" s="271"/>
      <c r="E840" s="271"/>
      <c r="F840" s="271"/>
      <c r="G840" s="569"/>
      <c r="H840" s="569"/>
      <c r="I840" s="569"/>
    </row>
    <row r="841" spans="2:9" x14ac:dyDescent="0.2">
      <c r="B841" s="271"/>
      <c r="C841" s="271"/>
      <c r="D841" s="271"/>
      <c r="E841" s="271"/>
      <c r="F841" s="271"/>
      <c r="G841" s="569"/>
      <c r="H841" s="569"/>
      <c r="I841" s="569"/>
    </row>
    <row r="842" spans="2:9" x14ac:dyDescent="0.2">
      <c r="B842" s="271"/>
      <c r="C842" s="271"/>
      <c r="D842" s="271"/>
      <c r="E842" s="271"/>
      <c r="F842" s="271"/>
      <c r="G842" s="569"/>
      <c r="H842" s="569"/>
      <c r="I842" s="569"/>
    </row>
    <row r="843" spans="2:9" x14ac:dyDescent="0.2">
      <c r="B843" s="271"/>
      <c r="C843" s="271"/>
      <c r="D843" s="271"/>
      <c r="E843" s="271"/>
      <c r="F843" s="271"/>
      <c r="G843" s="569"/>
      <c r="H843" s="569"/>
      <c r="I843" s="569"/>
    </row>
    <row r="844" spans="2:9" x14ac:dyDescent="0.2">
      <c r="B844" s="271"/>
      <c r="C844" s="271"/>
      <c r="D844" s="271"/>
      <c r="E844" s="271"/>
      <c r="F844" s="271"/>
      <c r="G844" s="569"/>
      <c r="H844" s="569"/>
      <c r="I844" s="569"/>
    </row>
    <row r="845" spans="2:9" x14ac:dyDescent="0.2">
      <c r="B845" s="271"/>
      <c r="C845" s="271"/>
      <c r="D845" s="271"/>
      <c r="E845" s="271"/>
      <c r="F845" s="271"/>
      <c r="G845" s="569"/>
      <c r="H845" s="569"/>
      <c r="I845" s="569"/>
    </row>
    <row r="846" spans="2:9" x14ac:dyDescent="0.2">
      <c r="B846" s="271"/>
      <c r="C846" s="271"/>
      <c r="D846" s="271"/>
      <c r="E846" s="271"/>
      <c r="F846" s="271"/>
      <c r="G846" s="569"/>
      <c r="H846" s="569"/>
      <c r="I846" s="569"/>
    </row>
    <row r="847" spans="2:9" x14ac:dyDescent="0.2">
      <c r="B847" s="271"/>
      <c r="C847" s="271"/>
      <c r="D847" s="271"/>
      <c r="E847" s="271"/>
      <c r="F847" s="271"/>
      <c r="G847" s="569"/>
      <c r="H847" s="569"/>
      <c r="I847" s="569"/>
    </row>
    <row r="848" spans="2:9" x14ac:dyDescent="0.2">
      <c r="B848" s="271"/>
      <c r="C848" s="271"/>
      <c r="D848" s="271"/>
      <c r="E848" s="271"/>
      <c r="F848" s="271"/>
      <c r="G848" s="569"/>
      <c r="H848" s="569"/>
      <c r="I848" s="569"/>
    </row>
    <row r="849" spans="2:9" x14ac:dyDescent="0.2">
      <c r="B849" s="271"/>
      <c r="C849" s="271"/>
      <c r="D849" s="271"/>
      <c r="E849" s="271"/>
      <c r="F849" s="271"/>
      <c r="G849" s="569"/>
      <c r="H849" s="569"/>
      <c r="I849" s="569"/>
    </row>
    <row r="850" spans="2:9" x14ac:dyDescent="0.2">
      <c r="B850" s="271"/>
      <c r="C850" s="271"/>
      <c r="D850" s="271"/>
      <c r="E850" s="271"/>
      <c r="F850" s="271"/>
      <c r="G850" s="569"/>
      <c r="H850" s="569"/>
      <c r="I850" s="569"/>
    </row>
    <row r="851" spans="2:9" x14ac:dyDescent="0.2">
      <c r="B851" s="271"/>
      <c r="C851" s="271"/>
      <c r="D851" s="271"/>
      <c r="E851" s="271"/>
      <c r="F851" s="271"/>
      <c r="G851" s="569"/>
      <c r="H851" s="569"/>
      <c r="I851" s="569"/>
    </row>
    <row r="852" spans="2:9" x14ac:dyDescent="0.2">
      <c r="B852" s="271"/>
      <c r="C852" s="271"/>
      <c r="D852" s="271"/>
      <c r="E852" s="271"/>
      <c r="F852" s="271"/>
      <c r="G852" s="569"/>
      <c r="H852" s="569"/>
      <c r="I852" s="569"/>
    </row>
    <row r="853" spans="2:9" x14ac:dyDescent="0.2">
      <c r="B853" s="271"/>
      <c r="C853" s="271"/>
      <c r="D853" s="271"/>
      <c r="E853" s="271"/>
      <c r="F853" s="271"/>
      <c r="G853" s="569"/>
      <c r="H853" s="569"/>
      <c r="I853" s="569"/>
    </row>
    <row r="854" spans="2:9" x14ac:dyDescent="0.2">
      <c r="B854" s="271"/>
      <c r="C854" s="271"/>
      <c r="D854" s="271"/>
      <c r="E854" s="271"/>
      <c r="F854" s="271"/>
      <c r="G854" s="569"/>
      <c r="H854" s="569"/>
      <c r="I854" s="569"/>
    </row>
    <row r="855" spans="2:9" x14ac:dyDescent="0.2">
      <c r="B855" s="271"/>
      <c r="C855" s="271"/>
      <c r="D855" s="271"/>
      <c r="E855" s="271"/>
      <c r="F855" s="271"/>
      <c r="G855" s="569"/>
      <c r="H855" s="569"/>
      <c r="I855" s="569"/>
    </row>
    <row r="856" spans="2:9" x14ac:dyDescent="0.2">
      <c r="B856" s="271"/>
      <c r="C856" s="271"/>
      <c r="D856" s="271"/>
      <c r="E856" s="271"/>
      <c r="F856" s="271"/>
      <c r="G856" s="569"/>
      <c r="H856" s="569"/>
      <c r="I856" s="569"/>
    </row>
    <row r="857" spans="2:9" x14ac:dyDescent="0.2">
      <c r="B857" s="271"/>
      <c r="C857" s="271"/>
      <c r="D857" s="271"/>
      <c r="E857" s="271"/>
      <c r="F857" s="271"/>
      <c r="G857" s="569"/>
      <c r="H857" s="569"/>
      <c r="I857" s="569"/>
    </row>
    <row r="858" spans="2:9" x14ac:dyDescent="0.2">
      <c r="B858" s="271"/>
      <c r="C858" s="271"/>
      <c r="D858" s="271"/>
      <c r="E858" s="271"/>
      <c r="F858" s="271"/>
      <c r="G858" s="569"/>
      <c r="H858" s="569"/>
      <c r="I858" s="569"/>
    </row>
    <row r="859" spans="2:9" x14ac:dyDescent="0.2">
      <c r="B859" s="271"/>
      <c r="C859" s="271"/>
      <c r="D859" s="271"/>
      <c r="E859" s="271"/>
      <c r="F859" s="271"/>
      <c r="G859" s="569"/>
      <c r="H859" s="569"/>
      <c r="I859" s="569"/>
    </row>
    <row r="860" spans="2:9" x14ac:dyDescent="0.2">
      <c r="B860" s="271"/>
      <c r="C860" s="271"/>
      <c r="D860" s="271"/>
      <c r="E860" s="271"/>
      <c r="F860" s="271"/>
      <c r="G860" s="569"/>
      <c r="H860" s="569"/>
      <c r="I860" s="569"/>
    </row>
    <row r="861" spans="2:9" x14ac:dyDescent="0.2">
      <c r="B861" s="271"/>
      <c r="C861" s="271"/>
      <c r="D861" s="271"/>
      <c r="E861" s="271"/>
      <c r="F861" s="271"/>
      <c r="G861" s="569"/>
      <c r="H861" s="569"/>
      <c r="I861" s="569"/>
    </row>
    <row r="862" spans="2:9" x14ac:dyDescent="0.2">
      <c r="B862" s="271"/>
      <c r="C862" s="271"/>
      <c r="D862" s="271"/>
      <c r="E862" s="271"/>
      <c r="F862" s="271"/>
      <c r="G862" s="569"/>
      <c r="H862" s="569"/>
      <c r="I862" s="569"/>
    </row>
    <row r="863" spans="2:9" x14ac:dyDescent="0.2">
      <c r="B863" s="271"/>
      <c r="C863" s="271"/>
      <c r="D863" s="271"/>
      <c r="E863" s="271"/>
      <c r="F863" s="271"/>
      <c r="G863" s="569"/>
      <c r="H863" s="569"/>
      <c r="I863" s="569"/>
    </row>
    <row r="864" spans="2:9" x14ac:dyDescent="0.2">
      <c r="B864" s="271"/>
      <c r="C864" s="271"/>
      <c r="D864" s="271"/>
      <c r="E864" s="271"/>
      <c r="F864" s="271"/>
      <c r="G864" s="569"/>
      <c r="H864" s="569"/>
      <c r="I864" s="569"/>
    </row>
    <row r="865" spans="2:9" x14ac:dyDescent="0.2">
      <c r="B865" s="271"/>
      <c r="C865" s="271"/>
      <c r="D865" s="271"/>
      <c r="E865" s="271"/>
      <c r="F865" s="271"/>
      <c r="G865" s="569"/>
      <c r="H865" s="569"/>
      <c r="I865" s="569"/>
    </row>
    <row r="866" spans="2:9" x14ac:dyDescent="0.2">
      <c r="B866" s="271"/>
      <c r="C866" s="271"/>
      <c r="D866" s="271"/>
      <c r="E866" s="271"/>
      <c r="F866" s="271"/>
      <c r="G866" s="569"/>
      <c r="H866" s="569"/>
      <c r="I866" s="569"/>
    </row>
    <row r="867" spans="2:9" x14ac:dyDescent="0.2">
      <c r="B867" s="271"/>
      <c r="C867" s="271"/>
      <c r="D867" s="271"/>
      <c r="E867" s="271"/>
      <c r="F867" s="271"/>
      <c r="G867" s="569"/>
      <c r="H867" s="569"/>
      <c r="I867" s="569"/>
    </row>
    <row r="868" spans="2:9" x14ac:dyDescent="0.2">
      <c r="B868" s="271"/>
      <c r="C868" s="271"/>
      <c r="D868" s="271"/>
      <c r="E868" s="271"/>
      <c r="F868" s="271"/>
      <c r="G868" s="569"/>
      <c r="H868" s="569"/>
      <c r="I868" s="569"/>
    </row>
    <row r="869" spans="2:9" x14ac:dyDescent="0.2">
      <c r="B869" s="271"/>
      <c r="C869" s="271"/>
      <c r="D869" s="271"/>
      <c r="E869" s="271"/>
      <c r="F869" s="271"/>
      <c r="G869" s="569"/>
      <c r="H869" s="569"/>
      <c r="I869" s="569"/>
    </row>
    <row r="870" spans="2:9" x14ac:dyDescent="0.2">
      <c r="B870" s="271"/>
      <c r="C870" s="271"/>
      <c r="D870" s="271"/>
      <c r="E870" s="271"/>
      <c r="F870" s="271"/>
      <c r="G870" s="569"/>
      <c r="H870" s="569"/>
      <c r="I870" s="569"/>
    </row>
    <row r="871" spans="2:9" x14ac:dyDescent="0.2">
      <c r="B871" s="271"/>
      <c r="C871" s="271"/>
      <c r="D871" s="271"/>
      <c r="E871" s="271"/>
      <c r="F871" s="271"/>
      <c r="G871" s="569"/>
      <c r="H871" s="569"/>
      <c r="I871" s="569"/>
    </row>
    <row r="872" spans="2:9" x14ac:dyDescent="0.2">
      <c r="B872" s="271"/>
      <c r="C872" s="271"/>
      <c r="D872" s="271"/>
      <c r="E872" s="271"/>
      <c r="F872" s="271"/>
      <c r="G872" s="569"/>
      <c r="H872" s="569"/>
      <c r="I872" s="569"/>
    </row>
    <row r="873" spans="2:9" x14ac:dyDescent="0.2">
      <c r="B873" s="271"/>
      <c r="C873" s="271"/>
      <c r="D873" s="271"/>
      <c r="E873" s="271"/>
      <c r="F873" s="271"/>
      <c r="G873" s="569"/>
      <c r="H873" s="569"/>
      <c r="I873" s="569"/>
    </row>
    <row r="874" spans="2:9" x14ac:dyDescent="0.2">
      <c r="B874" s="271"/>
      <c r="C874" s="271"/>
      <c r="D874" s="271"/>
      <c r="E874" s="271"/>
      <c r="F874" s="271"/>
      <c r="G874" s="569"/>
      <c r="H874" s="569"/>
      <c r="I874" s="569"/>
    </row>
    <row r="875" spans="2:9" x14ac:dyDescent="0.2">
      <c r="B875" s="271"/>
      <c r="C875" s="271"/>
      <c r="D875" s="271"/>
      <c r="E875" s="271"/>
      <c r="F875" s="271"/>
      <c r="G875" s="569"/>
      <c r="H875" s="569"/>
      <c r="I875" s="569"/>
    </row>
    <row r="876" spans="2:9" x14ac:dyDescent="0.2">
      <c r="B876" s="271"/>
      <c r="C876" s="271"/>
      <c r="D876" s="271"/>
      <c r="E876" s="271"/>
      <c r="F876" s="271"/>
      <c r="G876" s="569"/>
      <c r="H876" s="569"/>
      <c r="I876" s="569"/>
    </row>
    <row r="877" spans="2:9" x14ac:dyDescent="0.2">
      <c r="B877" s="271"/>
      <c r="C877" s="271"/>
      <c r="D877" s="271"/>
      <c r="E877" s="271"/>
      <c r="F877" s="271"/>
      <c r="G877" s="569"/>
      <c r="H877" s="569"/>
      <c r="I877" s="569"/>
    </row>
    <row r="878" spans="2:9" x14ac:dyDescent="0.2">
      <c r="B878" s="271"/>
      <c r="C878" s="271"/>
      <c r="D878" s="271"/>
      <c r="E878" s="271"/>
      <c r="F878" s="271"/>
      <c r="G878" s="569"/>
      <c r="H878" s="569"/>
      <c r="I878" s="569"/>
    </row>
    <row r="879" spans="2:9" x14ac:dyDescent="0.2">
      <c r="B879" s="271"/>
      <c r="C879" s="271"/>
      <c r="D879" s="271"/>
      <c r="E879" s="271"/>
      <c r="F879" s="271"/>
      <c r="G879" s="569"/>
      <c r="H879" s="569"/>
      <c r="I879" s="569"/>
    </row>
    <row r="880" spans="2:9" x14ac:dyDescent="0.2">
      <c r="B880" s="271"/>
      <c r="C880" s="271"/>
      <c r="D880" s="271"/>
      <c r="E880" s="271"/>
      <c r="F880" s="271"/>
      <c r="G880" s="569"/>
      <c r="H880" s="569"/>
      <c r="I880" s="569"/>
    </row>
    <row r="881" spans="2:9" x14ac:dyDescent="0.2">
      <c r="B881" s="271"/>
      <c r="C881" s="271"/>
      <c r="D881" s="271"/>
      <c r="E881" s="271"/>
      <c r="F881" s="271"/>
      <c r="G881" s="569"/>
      <c r="H881" s="569"/>
      <c r="I881" s="569"/>
    </row>
    <row r="882" spans="2:9" x14ac:dyDescent="0.2">
      <c r="B882" s="271"/>
      <c r="C882" s="271"/>
      <c r="D882" s="271"/>
      <c r="E882" s="271"/>
      <c r="F882" s="271"/>
      <c r="G882" s="569"/>
      <c r="H882" s="569"/>
      <c r="I882" s="569"/>
    </row>
    <row r="883" spans="2:9" x14ac:dyDescent="0.2">
      <c r="B883" s="271"/>
      <c r="C883" s="271"/>
      <c r="D883" s="271"/>
      <c r="E883" s="271"/>
      <c r="F883" s="271"/>
      <c r="G883" s="569"/>
      <c r="H883" s="569"/>
      <c r="I883" s="569"/>
    </row>
    <row r="884" spans="2:9" x14ac:dyDescent="0.2">
      <c r="B884" s="271"/>
      <c r="C884" s="271"/>
      <c r="D884" s="271"/>
      <c r="E884" s="271"/>
      <c r="F884" s="271"/>
      <c r="G884" s="569"/>
      <c r="H884" s="569"/>
      <c r="I884" s="569"/>
    </row>
    <row r="885" spans="2:9" x14ac:dyDescent="0.2">
      <c r="B885" s="271"/>
      <c r="C885" s="271"/>
      <c r="D885" s="271"/>
      <c r="E885" s="271"/>
      <c r="F885" s="271"/>
      <c r="G885" s="569"/>
      <c r="H885" s="569"/>
      <c r="I885" s="569"/>
    </row>
    <row r="886" spans="2:9" x14ac:dyDescent="0.2">
      <c r="B886" s="271"/>
      <c r="C886" s="271"/>
      <c r="D886" s="271"/>
      <c r="E886" s="271"/>
      <c r="F886" s="271"/>
      <c r="G886" s="569"/>
      <c r="H886" s="569"/>
      <c r="I886" s="569"/>
    </row>
    <row r="887" spans="2:9" x14ac:dyDescent="0.2">
      <c r="B887" s="271"/>
      <c r="C887" s="271"/>
      <c r="D887" s="271"/>
      <c r="E887" s="271"/>
      <c r="F887" s="271"/>
      <c r="G887" s="569"/>
      <c r="H887" s="569"/>
      <c r="I887" s="569"/>
    </row>
    <row r="888" spans="2:9" x14ac:dyDescent="0.2">
      <c r="B888" s="271"/>
      <c r="C888" s="271"/>
      <c r="D888" s="271"/>
      <c r="E888" s="271"/>
      <c r="F888" s="271"/>
      <c r="G888" s="569"/>
      <c r="H888" s="569"/>
      <c r="I888" s="569"/>
    </row>
    <row r="889" spans="2:9" x14ac:dyDescent="0.2">
      <c r="B889" s="271"/>
      <c r="C889" s="271"/>
      <c r="D889" s="271"/>
      <c r="E889" s="271"/>
      <c r="F889" s="271"/>
      <c r="G889" s="569"/>
      <c r="H889" s="569"/>
      <c r="I889" s="569"/>
    </row>
    <row r="890" spans="2:9" x14ac:dyDescent="0.2">
      <c r="B890" s="271"/>
      <c r="C890" s="271"/>
      <c r="D890" s="271"/>
      <c r="E890" s="271"/>
      <c r="F890" s="271"/>
      <c r="G890" s="569"/>
      <c r="H890" s="569"/>
      <c r="I890" s="569"/>
    </row>
    <row r="891" spans="2:9" x14ac:dyDescent="0.2">
      <c r="B891" s="271"/>
      <c r="C891" s="271"/>
      <c r="D891" s="271"/>
      <c r="E891" s="271"/>
      <c r="F891" s="271"/>
      <c r="G891" s="569"/>
      <c r="H891" s="569"/>
      <c r="I891" s="569"/>
    </row>
    <row r="892" spans="2:9" x14ac:dyDescent="0.2">
      <c r="B892" s="271"/>
      <c r="C892" s="271"/>
      <c r="D892" s="271"/>
      <c r="E892" s="271"/>
      <c r="F892" s="271"/>
      <c r="G892" s="569"/>
      <c r="H892" s="569"/>
      <c r="I892" s="569"/>
    </row>
    <row r="893" spans="2:9" x14ac:dyDescent="0.2">
      <c r="B893" s="271"/>
      <c r="C893" s="271"/>
      <c r="D893" s="271"/>
      <c r="E893" s="271"/>
      <c r="F893" s="271"/>
      <c r="G893" s="569"/>
      <c r="H893" s="569"/>
      <c r="I893" s="569"/>
    </row>
    <row r="894" spans="2:9" x14ac:dyDescent="0.2">
      <c r="B894" s="271"/>
      <c r="C894" s="271"/>
      <c r="D894" s="271"/>
      <c r="E894" s="271"/>
      <c r="F894" s="271"/>
      <c r="G894" s="569"/>
      <c r="H894" s="569"/>
      <c r="I894" s="569"/>
    </row>
    <row r="895" spans="2:9" x14ac:dyDescent="0.2">
      <c r="B895" s="271"/>
      <c r="C895" s="271"/>
      <c r="D895" s="271"/>
      <c r="E895" s="271"/>
      <c r="F895" s="271"/>
      <c r="G895" s="569"/>
      <c r="H895" s="569"/>
      <c r="I895" s="569"/>
    </row>
    <row r="896" spans="2:9" x14ac:dyDescent="0.2">
      <c r="B896" s="271"/>
      <c r="C896" s="271"/>
      <c r="D896" s="271"/>
      <c r="E896" s="271"/>
      <c r="F896" s="271"/>
      <c r="G896" s="569"/>
      <c r="H896" s="569"/>
      <c r="I896" s="569"/>
    </row>
    <row r="897" spans="2:9" x14ac:dyDescent="0.2">
      <c r="B897" s="271"/>
      <c r="C897" s="271"/>
      <c r="D897" s="271"/>
      <c r="E897" s="271"/>
      <c r="F897" s="271"/>
      <c r="G897" s="569"/>
      <c r="H897" s="569"/>
      <c r="I897" s="569"/>
    </row>
    <row r="898" spans="2:9" x14ac:dyDescent="0.2">
      <c r="B898" s="271"/>
      <c r="C898" s="271"/>
      <c r="D898" s="271"/>
      <c r="E898" s="271"/>
      <c r="F898" s="271"/>
      <c r="G898" s="569"/>
      <c r="H898" s="569"/>
      <c r="I898" s="569"/>
    </row>
    <row r="899" spans="2:9" x14ac:dyDescent="0.2">
      <c r="B899" s="271"/>
      <c r="C899" s="271"/>
      <c r="D899" s="271"/>
      <c r="E899" s="271"/>
      <c r="F899" s="271"/>
      <c r="G899" s="569"/>
      <c r="H899" s="569"/>
      <c r="I899" s="569"/>
    </row>
    <row r="900" spans="2:9" x14ac:dyDescent="0.2">
      <c r="B900" s="271"/>
      <c r="C900" s="271"/>
      <c r="D900" s="271"/>
      <c r="E900" s="271"/>
      <c r="F900" s="271"/>
      <c r="G900" s="569"/>
      <c r="H900" s="569"/>
      <c r="I900" s="569"/>
    </row>
    <row r="901" spans="2:9" x14ac:dyDescent="0.2">
      <c r="B901" s="271"/>
      <c r="C901" s="271"/>
      <c r="D901" s="271"/>
      <c r="E901" s="271"/>
      <c r="F901" s="271"/>
      <c r="G901" s="569"/>
      <c r="H901" s="569"/>
      <c r="I901" s="569"/>
    </row>
    <row r="902" spans="2:9" x14ac:dyDescent="0.2">
      <c r="B902" s="271"/>
      <c r="C902" s="271"/>
      <c r="D902" s="271"/>
      <c r="E902" s="271"/>
      <c r="F902" s="271"/>
      <c r="G902" s="569"/>
      <c r="H902" s="569"/>
      <c r="I902" s="569"/>
    </row>
    <row r="903" spans="2:9" x14ac:dyDescent="0.2">
      <c r="B903" s="271"/>
      <c r="C903" s="271"/>
      <c r="D903" s="271"/>
      <c r="E903" s="271"/>
      <c r="F903" s="271"/>
      <c r="G903" s="569"/>
      <c r="H903" s="569"/>
      <c r="I903" s="569"/>
    </row>
    <row r="904" spans="2:9" x14ac:dyDescent="0.2">
      <c r="B904" s="271"/>
      <c r="C904" s="271"/>
      <c r="D904" s="271"/>
      <c r="E904" s="271"/>
      <c r="F904" s="271"/>
      <c r="G904" s="569"/>
      <c r="H904" s="569"/>
      <c r="I904" s="569"/>
    </row>
    <row r="905" spans="2:9" x14ac:dyDescent="0.2">
      <c r="B905" s="271"/>
      <c r="C905" s="271"/>
      <c r="D905" s="271"/>
      <c r="E905" s="271"/>
      <c r="F905" s="271"/>
      <c r="G905" s="569"/>
      <c r="H905" s="569"/>
      <c r="I905" s="569"/>
    </row>
    <row r="906" spans="2:9" x14ac:dyDescent="0.2">
      <c r="B906" s="271"/>
      <c r="C906" s="271"/>
      <c r="D906" s="271"/>
      <c r="E906" s="271"/>
      <c r="F906" s="271"/>
      <c r="G906" s="569"/>
      <c r="H906" s="569"/>
      <c r="I906" s="569"/>
    </row>
    <row r="907" spans="2:9" x14ac:dyDescent="0.2">
      <c r="B907" s="271"/>
      <c r="C907" s="271"/>
      <c r="D907" s="271"/>
      <c r="E907" s="271"/>
      <c r="F907" s="271"/>
      <c r="G907" s="569"/>
      <c r="H907" s="569"/>
      <c r="I907" s="569"/>
    </row>
    <row r="908" spans="2:9" x14ac:dyDescent="0.2">
      <c r="B908" s="271"/>
      <c r="C908" s="271"/>
      <c r="D908" s="271"/>
      <c r="E908" s="271"/>
      <c r="F908" s="271"/>
      <c r="G908" s="569"/>
      <c r="H908" s="569"/>
      <c r="I908" s="569"/>
    </row>
    <row r="909" spans="2:9" x14ac:dyDescent="0.2">
      <c r="B909" s="271"/>
      <c r="C909" s="271"/>
      <c r="D909" s="271"/>
      <c r="E909" s="271"/>
      <c r="F909" s="271"/>
      <c r="G909" s="569"/>
      <c r="H909" s="569"/>
      <c r="I909" s="569"/>
    </row>
    <row r="910" spans="2:9" x14ac:dyDescent="0.2">
      <c r="B910" s="271"/>
      <c r="C910" s="271"/>
      <c r="D910" s="271"/>
      <c r="E910" s="271"/>
      <c r="F910" s="271"/>
      <c r="G910" s="569"/>
      <c r="H910" s="569"/>
      <c r="I910" s="569"/>
    </row>
    <row r="911" spans="2:9" x14ac:dyDescent="0.2">
      <c r="B911" s="271"/>
      <c r="C911" s="271"/>
      <c r="D911" s="271"/>
      <c r="E911" s="271"/>
      <c r="F911" s="271"/>
      <c r="G911" s="569"/>
      <c r="H911" s="569"/>
      <c r="I911" s="569"/>
    </row>
    <row r="912" spans="2:9" x14ac:dyDescent="0.2">
      <c r="B912" s="271"/>
      <c r="C912" s="271"/>
      <c r="D912" s="271"/>
      <c r="E912" s="271"/>
      <c r="F912" s="271"/>
      <c r="G912" s="569"/>
      <c r="H912" s="569"/>
      <c r="I912" s="569"/>
    </row>
    <row r="913" spans="2:9" x14ac:dyDescent="0.2">
      <c r="B913" s="271"/>
      <c r="C913" s="271"/>
      <c r="D913" s="271"/>
      <c r="E913" s="271"/>
      <c r="F913" s="271"/>
      <c r="G913" s="569"/>
      <c r="H913" s="569"/>
      <c r="I913" s="569"/>
    </row>
    <row r="914" spans="2:9" x14ac:dyDescent="0.2">
      <c r="B914" s="271"/>
      <c r="C914" s="271"/>
      <c r="D914" s="271"/>
      <c r="E914" s="271"/>
      <c r="F914" s="271"/>
      <c r="G914" s="569"/>
      <c r="H914" s="569"/>
      <c r="I914" s="569"/>
    </row>
    <row r="915" spans="2:9" x14ac:dyDescent="0.2">
      <c r="B915" s="271"/>
      <c r="C915" s="271"/>
      <c r="D915" s="271"/>
      <c r="E915" s="271"/>
      <c r="F915" s="271"/>
      <c r="G915" s="569"/>
      <c r="H915" s="569"/>
      <c r="I915" s="569"/>
    </row>
    <row r="916" spans="2:9" x14ac:dyDescent="0.2">
      <c r="B916" s="271"/>
      <c r="C916" s="271"/>
      <c r="D916" s="271"/>
      <c r="E916" s="271"/>
      <c r="F916" s="271"/>
      <c r="G916" s="569"/>
      <c r="H916" s="569"/>
      <c r="I916" s="569"/>
    </row>
    <row r="917" spans="2:9" x14ac:dyDescent="0.2">
      <c r="B917" s="271"/>
      <c r="C917" s="271"/>
      <c r="D917" s="271"/>
      <c r="E917" s="271"/>
      <c r="F917" s="271"/>
      <c r="G917" s="569"/>
      <c r="H917" s="569"/>
      <c r="I917" s="569"/>
    </row>
    <row r="918" spans="2:9" x14ac:dyDescent="0.2">
      <c r="B918" s="271"/>
      <c r="C918" s="271"/>
      <c r="D918" s="271"/>
      <c r="E918" s="271"/>
      <c r="F918" s="271"/>
      <c r="G918" s="569"/>
      <c r="H918" s="569"/>
      <c r="I918" s="569"/>
    </row>
    <row r="919" spans="2:9" x14ac:dyDescent="0.2">
      <c r="B919" s="271"/>
      <c r="C919" s="271"/>
      <c r="D919" s="271"/>
      <c r="E919" s="271"/>
      <c r="F919" s="271"/>
      <c r="G919" s="569"/>
      <c r="H919" s="569"/>
      <c r="I919" s="569"/>
    </row>
    <row r="920" spans="2:9" x14ac:dyDescent="0.2">
      <c r="B920" s="271"/>
      <c r="C920" s="271"/>
      <c r="D920" s="271"/>
      <c r="E920" s="271"/>
      <c r="F920" s="271"/>
      <c r="G920" s="569"/>
      <c r="H920" s="569"/>
      <c r="I920" s="569"/>
    </row>
    <row r="921" spans="2:9" x14ac:dyDescent="0.2">
      <c r="B921" s="271"/>
      <c r="C921" s="271"/>
      <c r="D921" s="271"/>
      <c r="E921" s="271"/>
      <c r="F921" s="271"/>
      <c r="G921" s="569"/>
      <c r="H921" s="569"/>
      <c r="I921" s="569"/>
    </row>
    <row r="922" spans="2:9" x14ac:dyDescent="0.2">
      <c r="B922" s="271"/>
      <c r="C922" s="271"/>
      <c r="D922" s="271"/>
      <c r="E922" s="271"/>
      <c r="F922" s="271"/>
      <c r="G922" s="569"/>
      <c r="H922" s="569"/>
      <c r="I922" s="569"/>
    </row>
    <row r="923" spans="2:9" x14ac:dyDescent="0.2">
      <c r="B923" s="271"/>
      <c r="C923" s="271"/>
      <c r="D923" s="271"/>
      <c r="E923" s="271"/>
      <c r="F923" s="271"/>
      <c r="G923" s="569"/>
      <c r="H923" s="569"/>
      <c r="I923" s="569"/>
    </row>
    <row r="924" spans="2:9" x14ac:dyDescent="0.2">
      <c r="B924" s="271"/>
      <c r="C924" s="271"/>
      <c r="D924" s="271"/>
      <c r="E924" s="271"/>
      <c r="F924" s="271"/>
      <c r="G924" s="569"/>
      <c r="H924" s="569"/>
      <c r="I924" s="569"/>
    </row>
    <row r="925" spans="2:9" x14ac:dyDescent="0.2">
      <c r="B925" s="271"/>
      <c r="C925" s="271"/>
      <c r="D925" s="271"/>
      <c r="E925" s="271"/>
      <c r="F925" s="271"/>
      <c r="G925" s="569"/>
      <c r="H925" s="569"/>
      <c r="I925" s="569"/>
    </row>
    <row r="926" spans="2:9" x14ac:dyDescent="0.2">
      <c r="B926" s="271"/>
      <c r="C926" s="271"/>
      <c r="D926" s="271"/>
      <c r="E926" s="271"/>
      <c r="F926" s="271"/>
      <c r="G926" s="569"/>
      <c r="H926" s="569"/>
      <c r="I926" s="569"/>
    </row>
    <row r="927" spans="2:9" x14ac:dyDescent="0.2">
      <c r="B927" s="271"/>
      <c r="C927" s="271"/>
      <c r="D927" s="271"/>
      <c r="E927" s="271"/>
      <c r="F927" s="271"/>
      <c r="G927" s="569"/>
      <c r="H927" s="569"/>
      <c r="I927" s="569"/>
    </row>
    <row r="928" spans="2:9" x14ac:dyDescent="0.2">
      <c r="B928" s="271"/>
      <c r="C928" s="271"/>
      <c r="D928" s="271"/>
      <c r="E928" s="271"/>
      <c r="F928" s="271"/>
      <c r="G928" s="569"/>
      <c r="H928" s="569"/>
      <c r="I928" s="569"/>
    </row>
    <row r="929" spans="2:9" x14ac:dyDescent="0.2">
      <c r="B929" s="271"/>
      <c r="C929" s="271"/>
      <c r="D929" s="271"/>
      <c r="E929" s="271"/>
      <c r="F929" s="271"/>
      <c r="G929" s="569"/>
      <c r="H929" s="569"/>
      <c r="I929" s="569"/>
    </row>
    <row r="930" spans="2:9" x14ac:dyDescent="0.2">
      <c r="B930" s="271"/>
      <c r="C930" s="271"/>
      <c r="D930" s="271"/>
      <c r="E930" s="271"/>
      <c r="F930" s="271"/>
      <c r="G930" s="569"/>
      <c r="H930" s="569"/>
      <c r="I930" s="569"/>
    </row>
    <row r="931" spans="2:9" x14ac:dyDescent="0.2">
      <c r="B931" s="271"/>
      <c r="C931" s="271"/>
      <c r="D931" s="271"/>
      <c r="E931" s="271"/>
      <c r="F931" s="271"/>
      <c r="G931" s="569"/>
      <c r="H931" s="569"/>
      <c r="I931" s="569"/>
    </row>
    <row r="932" spans="2:9" x14ac:dyDescent="0.2">
      <c r="B932" s="271"/>
      <c r="C932" s="271"/>
      <c r="D932" s="271"/>
      <c r="E932" s="271"/>
      <c r="F932" s="271"/>
      <c r="G932" s="569"/>
      <c r="H932" s="569"/>
      <c r="I932" s="569"/>
    </row>
    <row r="933" spans="2:9" x14ac:dyDescent="0.2">
      <c r="B933" s="271"/>
      <c r="C933" s="271"/>
      <c r="D933" s="271"/>
      <c r="E933" s="271"/>
      <c r="F933" s="271"/>
      <c r="G933" s="569"/>
      <c r="H933" s="569"/>
      <c r="I933" s="569"/>
    </row>
    <row r="934" spans="2:9" x14ac:dyDescent="0.2">
      <c r="B934" s="271"/>
      <c r="C934" s="271"/>
      <c r="D934" s="271"/>
      <c r="E934" s="271"/>
      <c r="F934" s="271"/>
      <c r="G934" s="569"/>
      <c r="H934" s="569"/>
      <c r="I934" s="569"/>
    </row>
    <row r="935" spans="2:9" x14ac:dyDescent="0.2">
      <c r="B935" s="271"/>
      <c r="C935" s="271"/>
      <c r="D935" s="271"/>
      <c r="E935" s="271"/>
      <c r="F935" s="271"/>
      <c r="G935" s="569"/>
      <c r="H935" s="569"/>
      <c r="I935" s="569"/>
    </row>
    <row r="936" spans="2:9" x14ac:dyDescent="0.2">
      <c r="B936" s="271"/>
      <c r="C936" s="271"/>
      <c r="D936" s="271"/>
      <c r="E936" s="271"/>
      <c r="F936" s="271"/>
      <c r="G936" s="569"/>
      <c r="H936" s="569"/>
      <c r="I936" s="569"/>
    </row>
    <row r="937" spans="2:9" x14ac:dyDescent="0.2">
      <c r="B937" s="271"/>
      <c r="C937" s="271"/>
      <c r="D937" s="271"/>
      <c r="E937" s="271"/>
      <c r="F937" s="271"/>
      <c r="G937" s="569"/>
      <c r="H937" s="569"/>
      <c r="I937" s="569"/>
    </row>
    <row r="938" spans="2:9" x14ac:dyDescent="0.2">
      <c r="B938" s="271"/>
      <c r="C938" s="271"/>
      <c r="D938" s="271"/>
      <c r="E938" s="271"/>
      <c r="F938" s="271"/>
      <c r="G938" s="569"/>
      <c r="H938" s="569"/>
      <c r="I938" s="569"/>
    </row>
    <row r="939" spans="2:9" x14ac:dyDescent="0.2">
      <c r="B939" s="271"/>
      <c r="C939" s="271"/>
      <c r="D939" s="271"/>
      <c r="E939" s="271"/>
      <c r="F939" s="271"/>
      <c r="G939" s="569"/>
      <c r="H939" s="569"/>
      <c r="I939" s="569"/>
    </row>
    <row r="940" spans="2:9" x14ac:dyDescent="0.2">
      <c r="B940" s="271"/>
      <c r="C940" s="271"/>
      <c r="D940" s="271"/>
      <c r="E940" s="271"/>
      <c r="F940" s="271"/>
      <c r="G940" s="569"/>
      <c r="H940" s="569"/>
      <c r="I940" s="569"/>
    </row>
    <row r="941" spans="2:9" x14ac:dyDescent="0.2">
      <c r="B941" s="271"/>
      <c r="C941" s="271"/>
      <c r="D941" s="271"/>
      <c r="E941" s="271"/>
      <c r="F941" s="271"/>
      <c r="G941" s="569"/>
      <c r="H941" s="569"/>
      <c r="I941" s="569"/>
    </row>
    <row r="942" spans="2:9" x14ac:dyDescent="0.2">
      <c r="B942" s="271"/>
      <c r="C942" s="271"/>
      <c r="D942" s="271"/>
      <c r="E942" s="271"/>
      <c r="F942" s="271"/>
      <c r="G942" s="569"/>
      <c r="H942" s="569"/>
      <c r="I942" s="569"/>
    </row>
    <row r="943" spans="2:9" x14ac:dyDescent="0.2">
      <c r="B943" s="271"/>
      <c r="C943" s="271"/>
      <c r="D943" s="271"/>
      <c r="E943" s="271"/>
      <c r="F943" s="271"/>
      <c r="G943" s="569"/>
      <c r="H943" s="569"/>
      <c r="I943" s="569"/>
    </row>
    <row r="944" spans="2:9" x14ac:dyDescent="0.2">
      <c r="B944" s="271"/>
      <c r="C944" s="271"/>
      <c r="D944" s="271"/>
      <c r="E944" s="271"/>
      <c r="F944" s="271"/>
      <c r="G944" s="569"/>
      <c r="H944" s="569"/>
      <c r="I944" s="569"/>
    </row>
    <row r="945" spans="2:9" x14ac:dyDescent="0.2">
      <c r="B945" s="271"/>
      <c r="C945" s="271"/>
      <c r="D945" s="271"/>
      <c r="E945" s="271"/>
      <c r="F945" s="271"/>
      <c r="G945" s="569"/>
      <c r="H945" s="569"/>
      <c r="I945" s="569"/>
    </row>
    <row r="946" spans="2:9" x14ac:dyDescent="0.2">
      <c r="B946" s="271"/>
      <c r="C946" s="271"/>
      <c r="D946" s="271"/>
      <c r="E946" s="271"/>
      <c r="F946" s="271"/>
      <c r="G946" s="569"/>
      <c r="H946" s="569"/>
      <c r="I946" s="569"/>
    </row>
    <row r="947" spans="2:9" x14ac:dyDescent="0.2">
      <c r="B947" s="271"/>
      <c r="C947" s="271"/>
      <c r="D947" s="271"/>
      <c r="E947" s="271"/>
      <c r="F947" s="271"/>
      <c r="G947" s="569"/>
      <c r="H947" s="569"/>
      <c r="I947" s="569"/>
    </row>
    <row r="948" spans="2:9" x14ac:dyDescent="0.2">
      <c r="B948" s="271"/>
      <c r="C948" s="271"/>
      <c r="D948" s="271"/>
      <c r="E948" s="271"/>
      <c r="F948" s="271"/>
      <c r="G948" s="569"/>
      <c r="H948" s="569"/>
      <c r="I948" s="569"/>
    </row>
    <row r="949" spans="2:9" x14ac:dyDescent="0.2">
      <c r="B949" s="271"/>
      <c r="C949" s="271"/>
      <c r="D949" s="271"/>
      <c r="E949" s="271"/>
      <c r="F949" s="271"/>
      <c r="G949" s="569"/>
      <c r="H949" s="569"/>
      <c r="I949" s="569"/>
    </row>
    <row r="950" spans="2:9" x14ac:dyDescent="0.2">
      <c r="B950" s="271"/>
      <c r="C950" s="271"/>
      <c r="D950" s="271"/>
      <c r="E950" s="271"/>
      <c r="F950" s="271"/>
      <c r="G950" s="569"/>
      <c r="H950" s="569"/>
      <c r="I950" s="569"/>
    </row>
    <row r="951" spans="2:9" x14ac:dyDescent="0.2">
      <c r="B951" s="271"/>
      <c r="C951" s="271"/>
      <c r="D951" s="271"/>
      <c r="E951" s="271"/>
      <c r="F951" s="271"/>
      <c r="G951" s="569"/>
      <c r="H951" s="569"/>
      <c r="I951" s="569"/>
    </row>
    <row r="952" spans="2:9" x14ac:dyDescent="0.2">
      <c r="B952" s="271"/>
      <c r="C952" s="271"/>
      <c r="D952" s="271"/>
      <c r="E952" s="271"/>
      <c r="F952" s="271"/>
      <c r="G952" s="569"/>
      <c r="H952" s="569"/>
      <c r="I952" s="569"/>
    </row>
    <row r="953" spans="2:9" x14ac:dyDescent="0.2">
      <c r="B953" s="271"/>
      <c r="C953" s="271"/>
      <c r="D953" s="271"/>
      <c r="E953" s="271"/>
      <c r="F953" s="271"/>
      <c r="G953" s="569"/>
      <c r="H953" s="569"/>
      <c r="I953" s="569"/>
    </row>
    <row r="954" spans="2:9" x14ac:dyDescent="0.2">
      <c r="B954" s="271"/>
      <c r="C954" s="271"/>
      <c r="D954" s="271"/>
      <c r="E954" s="271"/>
      <c r="F954" s="271"/>
      <c r="G954" s="569"/>
      <c r="H954" s="569"/>
      <c r="I954" s="569"/>
    </row>
    <row r="955" spans="2:9" x14ac:dyDescent="0.2">
      <c r="B955" s="271"/>
      <c r="C955" s="271"/>
      <c r="D955" s="271"/>
      <c r="E955" s="271"/>
      <c r="F955" s="271"/>
      <c r="G955" s="569"/>
      <c r="H955" s="569"/>
      <c r="I955" s="569"/>
    </row>
    <row r="956" spans="2:9" x14ac:dyDescent="0.2">
      <c r="B956" s="271"/>
      <c r="C956" s="271"/>
      <c r="D956" s="271"/>
      <c r="E956" s="271"/>
      <c r="F956" s="271"/>
      <c r="G956" s="569"/>
      <c r="H956" s="569"/>
      <c r="I956" s="569"/>
    </row>
    <row r="957" spans="2:9" x14ac:dyDescent="0.2">
      <c r="B957" s="271"/>
      <c r="C957" s="271"/>
      <c r="D957" s="271"/>
      <c r="E957" s="271"/>
      <c r="F957" s="271"/>
      <c r="G957" s="569"/>
      <c r="H957" s="569"/>
      <c r="I957" s="569"/>
    </row>
    <row r="958" spans="2:9" x14ac:dyDescent="0.2">
      <c r="B958" s="271"/>
      <c r="C958" s="271"/>
      <c r="D958" s="271"/>
      <c r="E958" s="271"/>
      <c r="F958" s="271"/>
      <c r="G958" s="569"/>
      <c r="H958" s="569"/>
      <c r="I958" s="569"/>
    </row>
    <row r="959" spans="2:9" x14ac:dyDescent="0.2">
      <c r="B959" s="271"/>
      <c r="C959" s="271"/>
      <c r="D959" s="271"/>
      <c r="E959" s="271"/>
      <c r="F959" s="271"/>
      <c r="G959" s="569"/>
      <c r="H959" s="569"/>
      <c r="I959" s="569"/>
    </row>
    <row r="960" spans="2:9" x14ac:dyDescent="0.2">
      <c r="B960" s="271"/>
      <c r="C960" s="271"/>
      <c r="D960" s="271"/>
      <c r="E960" s="271"/>
      <c r="F960" s="271"/>
      <c r="G960" s="569"/>
      <c r="H960" s="569"/>
      <c r="I960" s="569"/>
    </row>
    <row r="961" spans="2:9" x14ac:dyDescent="0.2">
      <c r="B961" s="271"/>
      <c r="C961" s="271"/>
      <c r="D961" s="271"/>
      <c r="E961" s="271"/>
      <c r="F961" s="271"/>
      <c r="G961" s="569"/>
      <c r="H961" s="569"/>
      <c r="I961" s="569"/>
    </row>
    <row r="962" spans="2:9" x14ac:dyDescent="0.2">
      <c r="B962" s="271"/>
      <c r="C962" s="271"/>
      <c r="D962" s="271"/>
      <c r="E962" s="271"/>
      <c r="F962" s="271"/>
      <c r="G962" s="569"/>
      <c r="H962" s="569"/>
      <c r="I962" s="569"/>
    </row>
    <row r="963" spans="2:9" x14ac:dyDescent="0.2">
      <c r="B963" s="271"/>
      <c r="C963" s="271"/>
      <c r="D963" s="271"/>
      <c r="E963" s="271"/>
      <c r="F963" s="271"/>
      <c r="G963" s="569"/>
      <c r="H963" s="569"/>
      <c r="I963" s="569"/>
    </row>
    <row r="964" spans="2:9" x14ac:dyDescent="0.2">
      <c r="B964" s="271"/>
      <c r="C964" s="271"/>
      <c r="D964" s="271"/>
      <c r="E964" s="271"/>
      <c r="F964" s="271"/>
      <c r="G964" s="569"/>
      <c r="H964" s="569"/>
      <c r="I964" s="569"/>
    </row>
    <row r="965" spans="2:9" x14ac:dyDescent="0.2">
      <c r="B965" s="271"/>
      <c r="C965" s="271"/>
      <c r="D965" s="271"/>
      <c r="E965" s="271"/>
      <c r="F965" s="271"/>
      <c r="G965" s="569"/>
      <c r="H965" s="569"/>
      <c r="I965" s="569"/>
    </row>
    <row r="966" spans="2:9" x14ac:dyDescent="0.2">
      <c r="B966" s="271"/>
      <c r="C966" s="271"/>
      <c r="D966" s="271"/>
      <c r="E966" s="271"/>
      <c r="F966" s="271"/>
      <c r="G966" s="569"/>
      <c r="H966" s="569"/>
      <c r="I966" s="569"/>
    </row>
    <row r="967" spans="2:9" x14ac:dyDescent="0.2">
      <c r="B967" s="271"/>
      <c r="C967" s="271"/>
      <c r="D967" s="271"/>
      <c r="E967" s="271"/>
      <c r="F967" s="271"/>
      <c r="G967" s="569"/>
      <c r="H967" s="569"/>
      <c r="I967" s="569"/>
    </row>
    <row r="968" spans="2:9" x14ac:dyDescent="0.2">
      <c r="B968" s="271"/>
      <c r="C968" s="271"/>
      <c r="D968" s="271"/>
      <c r="E968" s="271"/>
      <c r="F968" s="271"/>
      <c r="G968" s="569"/>
      <c r="H968" s="569"/>
      <c r="I968" s="569"/>
    </row>
    <row r="969" spans="2:9" x14ac:dyDescent="0.2">
      <c r="B969" s="271"/>
      <c r="C969" s="271"/>
      <c r="D969" s="271"/>
      <c r="E969" s="271"/>
      <c r="F969" s="271"/>
      <c r="G969" s="569"/>
      <c r="H969" s="569"/>
      <c r="I969" s="569"/>
    </row>
    <row r="970" spans="2:9" x14ac:dyDescent="0.2">
      <c r="B970" s="271"/>
      <c r="C970" s="271"/>
      <c r="D970" s="271"/>
      <c r="E970" s="271"/>
      <c r="F970" s="271"/>
      <c r="G970" s="569"/>
      <c r="H970" s="569"/>
      <c r="I970" s="569"/>
    </row>
    <row r="971" spans="2:9" x14ac:dyDescent="0.2">
      <c r="B971" s="271"/>
      <c r="C971" s="271"/>
      <c r="D971" s="271"/>
      <c r="E971" s="271"/>
      <c r="F971" s="271"/>
      <c r="G971" s="569"/>
      <c r="H971" s="569"/>
      <c r="I971" s="569"/>
    </row>
    <row r="972" spans="2:9" x14ac:dyDescent="0.2">
      <c r="B972" s="271"/>
      <c r="C972" s="271"/>
      <c r="D972" s="271"/>
      <c r="E972" s="271"/>
      <c r="F972" s="271"/>
      <c r="G972" s="569"/>
      <c r="H972" s="569"/>
      <c r="I972" s="569"/>
    </row>
    <row r="973" spans="2:9" x14ac:dyDescent="0.2">
      <c r="B973" s="271"/>
      <c r="C973" s="271"/>
      <c r="D973" s="271"/>
      <c r="E973" s="271"/>
      <c r="F973" s="271"/>
      <c r="G973" s="569"/>
      <c r="H973" s="569"/>
      <c r="I973" s="569"/>
    </row>
    <row r="974" spans="2:9" x14ac:dyDescent="0.2">
      <c r="B974" s="271"/>
      <c r="C974" s="271"/>
      <c r="D974" s="271"/>
      <c r="E974" s="271"/>
      <c r="F974" s="271"/>
      <c r="G974" s="569"/>
      <c r="H974" s="569"/>
      <c r="I974" s="569"/>
    </row>
    <row r="975" spans="2:9" x14ac:dyDescent="0.2">
      <c r="B975" s="271"/>
      <c r="C975" s="271"/>
      <c r="D975" s="271"/>
      <c r="E975" s="271"/>
      <c r="F975" s="271"/>
      <c r="G975" s="569"/>
      <c r="H975" s="569"/>
      <c r="I975" s="569"/>
    </row>
    <row r="976" spans="2:9" x14ac:dyDescent="0.2">
      <c r="B976" s="271"/>
      <c r="C976" s="271"/>
      <c r="D976" s="271"/>
      <c r="E976" s="271"/>
      <c r="F976" s="271"/>
      <c r="G976" s="569"/>
      <c r="H976" s="569"/>
      <c r="I976" s="569"/>
    </row>
    <row r="977" spans="2:9" x14ac:dyDescent="0.2">
      <c r="B977" s="271"/>
      <c r="C977" s="271"/>
      <c r="D977" s="271"/>
      <c r="E977" s="271"/>
      <c r="F977" s="271"/>
      <c r="G977" s="569"/>
      <c r="H977" s="569"/>
      <c r="I977" s="569"/>
    </row>
    <row r="978" spans="2:9" x14ac:dyDescent="0.2">
      <c r="B978" s="271"/>
      <c r="C978" s="271"/>
      <c r="D978" s="271"/>
      <c r="E978" s="271"/>
      <c r="F978" s="271"/>
      <c r="G978" s="569"/>
      <c r="H978" s="569"/>
      <c r="I978" s="569"/>
    </row>
    <row r="979" spans="2:9" x14ac:dyDescent="0.2">
      <c r="B979" s="271"/>
      <c r="C979" s="271"/>
      <c r="D979" s="271"/>
      <c r="E979" s="271"/>
      <c r="F979" s="271"/>
      <c r="G979" s="569"/>
      <c r="H979" s="569"/>
      <c r="I979" s="569"/>
    </row>
    <row r="980" spans="2:9" x14ac:dyDescent="0.2">
      <c r="B980" s="271"/>
      <c r="C980" s="271"/>
      <c r="D980" s="271"/>
      <c r="E980" s="271"/>
      <c r="F980" s="271"/>
      <c r="G980" s="569"/>
      <c r="H980" s="569"/>
      <c r="I980" s="569"/>
    </row>
    <row r="981" spans="2:9" x14ac:dyDescent="0.2">
      <c r="B981" s="271"/>
      <c r="C981" s="271"/>
      <c r="D981" s="271"/>
      <c r="E981" s="271"/>
      <c r="F981" s="271"/>
      <c r="G981" s="569"/>
      <c r="H981" s="569"/>
      <c r="I981" s="569"/>
    </row>
    <row r="982" spans="2:9" x14ac:dyDescent="0.2">
      <c r="B982" s="271"/>
      <c r="C982" s="271"/>
      <c r="D982" s="271"/>
      <c r="E982" s="271"/>
      <c r="F982" s="271"/>
      <c r="G982" s="569"/>
      <c r="H982" s="569"/>
      <c r="I982" s="569"/>
    </row>
    <row r="983" spans="2:9" x14ac:dyDescent="0.2">
      <c r="B983" s="271"/>
      <c r="C983" s="271"/>
      <c r="D983" s="271"/>
      <c r="E983" s="271"/>
      <c r="F983" s="271"/>
      <c r="G983" s="569"/>
      <c r="H983" s="569"/>
      <c r="I983" s="569"/>
    </row>
    <row r="984" spans="2:9" x14ac:dyDescent="0.2">
      <c r="B984" s="271"/>
      <c r="C984" s="271"/>
      <c r="D984" s="271"/>
      <c r="E984" s="271"/>
      <c r="F984" s="271"/>
      <c r="G984" s="569"/>
      <c r="H984" s="569"/>
      <c r="I984" s="569"/>
    </row>
    <row r="985" spans="2:9" x14ac:dyDescent="0.2">
      <c r="B985" s="271"/>
      <c r="C985" s="271"/>
      <c r="D985" s="271"/>
      <c r="E985" s="271"/>
      <c r="F985" s="271"/>
      <c r="G985" s="569"/>
      <c r="H985" s="569"/>
      <c r="I985" s="569"/>
    </row>
    <row r="986" spans="2:9" x14ac:dyDescent="0.2">
      <c r="B986" s="271"/>
      <c r="C986" s="271"/>
      <c r="D986" s="271"/>
      <c r="E986" s="271"/>
      <c r="F986" s="271"/>
      <c r="G986" s="569"/>
      <c r="H986" s="569"/>
      <c r="I986" s="569"/>
    </row>
    <row r="987" spans="2:9" x14ac:dyDescent="0.2">
      <c r="B987" s="271"/>
      <c r="C987" s="271"/>
      <c r="D987" s="271"/>
      <c r="E987" s="271"/>
      <c r="F987" s="271"/>
      <c r="G987" s="569"/>
      <c r="H987" s="569"/>
      <c r="I987" s="569"/>
    </row>
    <row r="988" spans="2:9" x14ac:dyDescent="0.2">
      <c r="B988" s="271"/>
      <c r="C988" s="271"/>
      <c r="D988" s="271"/>
      <c r="E988" s="271"/>
      <c r="F988" s="271"/>
      <c r="G988" s="569"/>
      <c r="H988" s="569"/>
      <c r="I988" s="569"/>
    </row>
    <row r="989" spans="2:9" x14ac:dyDescent="0.2">
      <c r="B989" s="271"/>
      <c r="C989" s="271"/>
      <c r="D989" s="271"/>
      <c r="E989" s="271"/>
      <c r="F989" s="271"/>
      <c r="G989" s="569"/>
      <c r="H989" s="569"/>
      <c r="I989" s="569"/>
    </row>
    <row r="990" spans="2:9" x14ac:dyDescent="0.2">
      <c r="B990" s="271"/>
      <c r="C990" s="271"/>
      <c r="D990" s="271"/>
      <c r="E990" s="271"/>
      <c r="F990" s="271"/>
      <c r="G990" s="569"/>
      <c r="H990" s="569"/>
      <c r="I990" s="569"/>
    </row>
    <row r="991" spans="2:9" x14ac:dyDescent="0.2">
      <c r="B991" s="271"/>
      <c r="C991" s="271"/>
      <c r="D991" s="271"/>
      <c r="E991" s="271"/>
      <c r="F991" s="271"/>
      <c r="G991" s="569"/>
      <c r="H991" s="569"/>
      <c r="I991" s="569"/>
    </row>
    <row r="992" spans="2:9" x14ac:dyDescent="0.2">
      <c r="B992" s="271"/>
      <c r="C992" s="271"/>
      <c r="D992" s="271"/>
      <c r="E992" s="271"/>
      <c r="F992" s="271"/>
      <c r="G992" s="569"/>
      <c r="H992" s="569"/>
      <c r="I992" s="569"/>
    </row>
    <row r="993" spans="2:9" x14ac:dyDescent="0.2">
      <c r="B993" s="271"/>
      <c r="C993" s="271"/>
      <c r="D993" s="271"/>
      <c r="E993" s="271"/>
      <c r="F993" s="271"/>
      <c r="G993" s="569"/>
      <c r="H993" s="569"/>
      <c r="I993" s="569"/>
    </row>
    <row r="994" spans="2:9" x14ac:dyDescent="0.2">
      <c r="B994" s="271"/>
      <c r="C994" s="271"/>
      <c r="D994" s="271"/>
      <c r="E994" s="271"/>
      <c r="F994" s="271"/>
      <c r="G994" s="569"/>
      <c r="H994" s="569"/>
      <c r="I994" s="569"/>
    </row>
    <row r="995" spans="2:9" x14ac:dyDescent="0.2">
      <c r="B995" s="271"/>
      <c r="C995" s="271"/>
      <c r="D995" s="271"/>
      <c r="E995" s="271"/>
      <c r="F995" s="271"/>
      <c r="G995" s="569"/>
      <c r="H995" s="569"/>
      <c r="I995" s="569"/>
    </row>
    <row r="996" spans="2:9" x14ac:dyDescent="0.2">
      <c r="B996" s="271"/>
      <c r="C996" s="271"/>
      <c r="D996" s="271"/>
      <c r="E996" s="271"/>
      <c r="F996" s="271"/>
      <c r="G996" s="569"/>
      <c r="H996" s="569"/>
      <c r="I996" s="569"/>
    </row>
    <row r="997" spans="2:9" x14ac:dyDescent="0.2">
      <c r="B997" s="271"/>
      <c r="C997" s="271"/>
      <c r="D997" s="271"/>
      <c r="E997" s="271"/>
      <c r="F997" s="271"/>
      <c r="G997" s="569"/>
      <c r="H997" s="569"/>
      <c r="I997" s="569"/>
    </row>
    <row r="998" spans="2:9" x14ac:dyDescent="0.2">
      <c r="B998" s="271"/>
      <c r="C998" s="271"/>
      <c r="D998" s="271"/>
      <c r="E998" s="271"/>
      <c r="F998" s="271"/>
      <c r="G998" s="569"/>
      <c r="H998" s="569"/>
      <c r="I998" s="569"/>
    </row>
    <row r="999" spans="2:9" x14ac:dyDescent="0.2">
      <c r="B999" s="271"/>
      <c r="C999" s="271"/>
      <c r="D999" s="271"/>
      <c r="E999" s="271"/>
      <c r="F999" s="271"/>
      <c r="G999" s="569"/>
      <c r="H999" s="569"/>
      <c r="I999" s="569"/>
    </row>
    <row r="1000" spans="2:9" x14ac:dyDescent="0.2">
      <c r="B1000" s="271"/>
      <c r="C1000" s="271"/>
      <c r="D1000" s="271"/>
      <c r="E1000" s="271"/>
      <c r="F1000" s="271"/>
      <c r="G1000" s="569"/>
      <c r="H1000" s="569"/>
      <c r="I1000" s="569"/>
    </row>
    <row r="1001" spans="2:9" x14ac:dyDescent="0.2">
      <c r="B1001" s="271"/>
      <c r="C1001" s="271"/>
      <c r="D1001" s="271"/>
      <c r="E1001" s="271"/>
      <c r="F1001" s="271"/>
      <c r="G1001" s="569"/>
      <c r="H1001" s="569"/>
      <c r="I1001" s="569"/>
    </row>
    <row r="1002" spans="2:9" x14ac:dyDescent="0.2">
      <c r="B1002" s="271"/>
      <c r="C1002" s="271"/>
      <c r="D1002" s="271"/>
      <c r="E1002" s="271"/>
      <c r="F1002" s="271"/>
      <c r="G1002" s="569"/>
      <c r="H1002" s="569"/>
      <c r="I1002" s="569"/>
    </row>
    <row r="1003" spans="2:9" x14ac:dyDescent="0.2">
      <c r="B1003" s="271"/>
      <c r="C1003" s="271"/>
      <c r="D1003" s="271"/>
      <c r="E1003" s="271"/>
      <c r="F1003" s="271"/>
      <c r="G1003" s="569"/>
      <c r="H1003" s="569"/>
      <c r="I1003" s="569"/>
    </row>
    <row r="1004" spans="2:9" x14ac:dyDescent="0.2">
      <c r="B1004" s="271"/>
      <c r="C1004" s="271"/>
      <c r="D1004" s="271"/>
      <c r="E1004" s="271"/>
      <c r="F1004" s="271"/>
      <c r="G1004" s="569"/>
      <c r="H1004" s="569"/>
      <c r="I1004" s="569"/>
    </row>
    <row r="1005" spans="2:9" x14ac:dyDescent="0.2">
      <c r="B1005" s="271"/>
      <c r="C1005" s="271"/>
      <c r="D1005" s="271"/>
      <c r="E1005" s="271"/>
      <c r="F1005" s="271"/>
      <c r="G1005" s="569"/>
      <c r="H1005" s="569"/>
      <c r="I1005" s="56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ummaryRight="0"/>
  </sheetPr>
  <dimension ref="A1:M1000"/>
  <sheetViews>
    <sheetView showGridLines="0" topLeftCell="A25" workbookViewId="0">
      <selection activeCell="A54" sqref="A54"/>
    </sheetView>
  </sheetViews>
  <sheetFormatPr baseColWidth="10" defaultColWidth="12.625" defaultRowHeight="15" customHeight="1" x14ac:dyDescent="0.2"/>
  <cols>
    <col min="1" max="1" width="64.75" customWidth="1"/>
    <col min="2" max="2" width="20.625" style="736" bestFit="1" customWidth="1"/>
    <col min="3" max="3" width="14.5" style="736" customWidth="1"/>
    <col min="4" max="6" width="12.625" style="736" customWidth="1"/>
    <col min="7" max="9" width="12.625" style="736"/>
    <col min="10" max="10" width="26.25" style="736" customWidth="1"/>
    <col min="11" max="11" width="13.75" customWidth="1"/>
  </cols>
  <sheetData>
    <row r="1" spans="1:13" x14ac:dyDescent="0.25">
      <c r="A1" s="191"/>
      <c r="B1" s="250"/>
      <c r="C1" s="250"/>
      <c r="D1" s="250"/>
      <c r="E1" s="250"/>
      <c r="F1" s="250"/>
      <c r="G1" s="250"/>
      <c r="H1" s="250"/>
      <c r="I1" s="250"/>
      <c r="J1" s="250"/>
      <c r="K1" s="605"/>
      <c r="L1" s="191"/>
      <c r="M1" s="191"/>
    </row>
    <row r="2" spans="1:13" x14ac:dyDescent="0.25">
      <c r="A2" s="501" t="s">
        <v>105</v>
      </c>
      <c r="B2" s="544"/>
      <c r="C2" s="544"/>
      <c r="D2" s="544"/>
      <c r="E2" s="544"/>
      <c r="F2" s="544"/>
      <c r="G2" s="544"/>
      <c r="H2" s="544"/>
      <c r="I2" s="544"/>
      <c r="J2" s="544"/>
      <c r="K2" s="42" t="s">
        <v>106</v>
      </c>
      <c r="L2" s="191"/>
      <c r="M2" s="191"/>
    </row>
    <row r="3" spans="1:13" x14ac:dyDescent="0.25">
      <c r="A3" s="502" t="s">
        <v>107</v>
      </c>
      <c r="B3" s="544"/>
      <c r="C3" s="544"/>
      <c r="D3" s="544"/>
      <c r="E3" s="544"/>
      <c r="F3" s="544"/>
      <c r="G3" s="544"/>
      <c r="H3" s="544"/>
      <c r="I3" s="544"/>
      <c r="J3" s="544"/>
      <c r="K3" s="42"/>
      <c r="L3" s="191"/>
      <c r="M3" s="191"/>
    </row>
    <row r="4" spans="1:13" x14ac:dyDescent="0.25">
      <c r="A4" s="719" t="s">
        <v>3244</v>
      </c>
      <c r="B4" s="544"/>
      <c r="C4" s="544"/>
      <c r="D4" s="544"/>
      <c r="E4" s="544"/>
      <c r="F4" s="544"/>
      <c r="G4" s="544"/>
      <c r="H4" s="544"/>
      <c r="I4" s="544"/>
      <c r="J4" s="544"/>
      <c r="K4" s="491"/>
      <c r="L4" s="191"/>
      <c r="M4" s="191"/>
    </row>
    <row r="5" spans="1:13" x14ac:dyDescent="0.25">
      <c r="A5" s="661"/>
      <c r="B5" s="544"/>
      <c r="C5" s="544"/>
      <c r="D5" s="544"/>
      <c r="E5" s="544"/>
      <c r="F5" s="544"/>
      <c r="G5" s="544"/>
      <c r="H5" s="544"/>
      <c r="I5" s="544"/>
      <c r="J5" s="544"/>
      <c r="K5" s="491"/>
      <c r="L5" s="191"/>
      <c r="M5" s="191"/>
    </row>
    <row r="6" spans="1:13" x14ac:dyDescent="0.25">
      <c r="A6" s="631">
        <v>-1</v>
      </c>
      <c r="B6" s="881" t="s">
        <v>109</v>
      </c>
      <c r="C6" s="881" t="s">
        <v>110</v>
      </c>
      <c r="D6" s="881"/>
      <c r="E6" s="1067" t="s">
        <v>111</v>
      </c>
      <c r="F6" s="969"/>
      <c r="G6" s="881" t="s">
        <v>112</v>
      </c>
      <c r="H6" s="1067" t="s">
        <v>113</v>
      </c>
      <c r="I6" s="969"/>
      <c r="J6" s="881" t="s">
        <v>114</v>
      </c>
      <c r="K6" s="662" t="s">
        <v>115</v>
      </c>
      <c r="L6" s="191"/>
      <c r="M6" s="191"/>
    </row>
    <row r="7" spans="1:13" x14ac:dyDescent="0.25">
      <c r="A7" s="1041" t="s">
        <v>116</v>
      </c>
      <c r="B7" s="1043" t="s">
        <v>117</v>
      </c>
      <c r="C7" s="1043" t="s">
        <v>118</v>
      </c>
      <c r="D7" s="1043" t="s">
        <v>119</v>
      </c>
      <c r="E7" s="1045" t="s">
        <v>120</v>
      </c>
      <c r="F7" s="1046"/>
      <c r="G7" s="1055" t="s">
        <v>121</v>
      </c>
      <c r="H7" s="1045" t="s">
        <v>122</v>
      </c>
      <c r="I7" s="1046"/>
      <c r="J7" s="1043" t="s">
        <v>123</v>
      </c>
      <c r="K7" s="1057" t="s">
        <v>124</v>
      </c>
      <c r="L7" s="191"/>
      <c r="M7" s="191"/>
    </row>
    <row r="8" spans="1:13" x14ac:dyDescent="0.25">
      <c r="A8" s="1042"/>
      <c r="B8" s="1044"/>
      <c r="C8" s="1044"/>
      <c r="D8" s="1044"/>
      <c r="E8" s="517" t="s">
        <v>125</v>
      </c>
      <c r="F8" s="517" t="s">
        <v>126</v>
      </c>
      <c r="G8" s="1044"/>
      <c r="H8" s="518" t="s">
        <v>125</v>
      </c>
      <c r="I8" s="518" t="s">
        <v>126</v>
      </c>
      <c r="J8" s="1044"/>
      <c r="K8" s="1042"/>
      <c r="L8" s="191"/>
      <c r="M8" s="191"/>
    </row>
    <row r="9" spans="1:13" x14ac:dyDescent="0.25">
      <c r="A9" s="633" t="s">
        <v>298</v>
      </c>
      <c r="B9" s="634"/>
      <c r="C9" s="634"/>
      <c r="D9" s="634"/>
      <c r="E9" s="634"/>
      <c r="F9" s="634"/>
      <c r="G9" s="635"/>
      <c r="H9" s="635"/>
      <c r="I9" s="635"/>
      <c r="J9" s="634"/>
      <c r="K9" s="663">
        <f>SUM(K10:K15)</f>
        <v>111742722.31</v>
      </c>
      <c r="L9" s="191"/>
      <c r="M9" s="191"/>
    </row>
    <row r="10" spans="1:13" x14ac:dyDescent="0.25">
      <c r="A10" s="664" t="s">
        <v>2940</v>
      </c>
      <c r="B10" s="888" t="s">
        <v>2941</v>
      </c>
      <c r="C10" s="888" t="s">
        <v>2942</v>
      </c>
      <c r="D10" s="755"/>
      <c r="E10" s="886">
        <v>1.9E-3</v>
      </c>
      <c r="F10" s="886">
        <v>2.5000000000000001E-3</v>
      </c>
      <c r="G10" s="755"/>
      <c r="H10" s="755"/>
      <c r="I10" s="755"/>
      <c r="J10" s="888" t="s">
        <v>2943</v>
      </c>
      <c r="K10" s="665">
        <v>41402556.5</v>
      </c>
      <c r="L10" s="191"/>
      <c r="M10" s="191"/>
    </row>
    <row r="11" spans="1:13" x14ac:dyDescent="0.25">
      <c r="A11" s="664" t="s">
        <v>462</v>
      </c>
      <c r="B11" s="888" t="s">
        <v>2944</v>
      </c>
      <c r="C11" s="888" t="s">
        <v>131</v>
      </c>
      <c r="D11" s="755"/>
      <c r="E11" s="887">
        <v>5.0000000000000001E-3</v>
      </c>
      <c r="F11" s="887">
        <v>0.06</v>
      </c>
      <c r="G11" s="755"/>
      <c r="H11" s="755"/>
      <c r="I11" s="755"/>
      <c r="J11" s="888" t="s">
        <v>2945</v>
      </c>
      <c r="K11" s="665">
        <v>22662143.539999999</v>
      </c>
      <c r="L11" s="191"/>
      <c r="M11" s="191"/>
    </row>
    <row r="12" spans="1:13" x14ac:dyDescent="0.25">
      <c r="A12" s="664" t="s">
        <v>2946</v>
      </c>
      <c r="B12" s="888" t="s">
        <v>2947</v>
      </c>
      <c r="C12" s="888" t="s">
        <v>975</v>
      </c>
      <c r="D12" s="887">
        <v>8.6999999999999994E-2</v>
      </c>
      <c r="E12" s="755"/>
      <c r="F12" s="755"/>
      <c r="G12" s="755"/>
      <c r="H12" s="755"/>
      <c r="I12" s="755"/>
      <c r="J12" s="888" t="s">
        <v>2948</v>
      </c>
      <c r="K12" s="665">
        <v>20223024.41</v>
      </c>
      <c r="L12" s="191"/>
      <c r="M12" s="191"/>
    </row>
    <row r="13" spans="1:13" x14ac:dyDescent="0.25">
      <c r="A13" s="664" t="s">
        <v>2949</v>
      </c>
      <c r="B13" s="888" t="s">
        <v>2950</v>
      </c>
      <c r="C13" s="888" t="s">
        <v>2942</v>
      </c>
      <c r="D13" s="755"/>
      <c r="E13" s="755"/>
      <c r="F13" s="755"/>
      <c r="G13" s="755"/>
      <c r="H13" s="886" t="s">
        <v>2951</v>
      </c>
      <c r="I13" s="886" t="s">
        <v>2952</v>
      </c>
      <c r="J13" s="888" t="s">
        <v>2953</v>
      </c>
      <c r="K13" s="665">
        <v>14922507.75</v>
      </c>
      <c r="L13" s="191"/>
      <c r="M13" s="191"/>
    </row>
    <row r="14" spans="1:13" x14ac:dyDescent="0.25">
      <c r="A14" s="664" t="s">
        <v>2954</v>
      </c>
      <c r="B14" s="888" t="s">
        <v>2955</v>
      </c>
      <c r="C14" s="888" t="s">
        <v>2956</v>
      </c>
      <c r="D14" s="755"/>
      <c r="E14" s="755"/>
      <c r="F14" s="755"/>
      <c r="G14" s="755"/>
      <c r="H14" s="755"/>
      <c r="I14" s="755"/>
      <c r="J14" s="888" t="s">
        <v>2957</v>
      </c>
      <c r="K14" s="665">
        <v>12519158.65</v>
      </c>
      <c r="L14" s="191"/>
      <c r="M14" s="191"/>
    </row>
    <row r="15" spans="1:13" x14ac:dyDescent="0.25">
      <c r="A15" s="664" t="s">
        <v>377</v>
      </c>
      <c r="B15" s="888" t="s">
        <v>703</v>
      </c>
      <c r="C15" s="888" t="s">
        <v>131</v>
      </c>
      <c r="D15" s="755"/>
      <c r="E15" s="755"/>
      <c r="F15" s="755"/>
      <c r="G15" s="755"/>
      <c r="H15" s="886" t="s">
        <v>2958</v>
      </c>
      <c r="I15" s="886" t="s">
        <v>2959</v>
      </c>
      <c r="J15" s="888" t="s">
        <v>2960</v>
      </c>
      <c r="K15" s="665">
        <v>13331.46</v>
      </c>
      <c r="L15" s="191"/>
      <c r="M15" s="191"/>
    </row>
    <row r="16" spans="1:13" x14ac:dyDescent="0.25">
      <c r="A16" s="633" t="s">
        <v>385</v>
      </c>
      <c r="B16" s="634"/>
      <c r="C16" s="634"/>
      <c r="D16" s="634"/>
      <c r="E16" s="634"/>
      <c r="F16" s="634"/>
      <c r="G16" s="635"/>
      <c r="H16" s="635"/>
      <c r="I16" s="635"/>
      <c r="J16" s="634"/>
      <c r="K16" s="663">
        <f>K17</f>
        <v>3005487.74</v>
      </c>
      <c r="L16" s="191"/>
      <c r="M16" s="191"/>
    </row>
    <row r="17" spans="1:13" x14ac:dyDescent="0.25">
      <c r="A17" s="664" t="s">
        <v>2961</v>
      </c>
      <c r="B17" s="888" t="s">
        <v>2962</v>
      </c>
      <c r="C17" s="888" t="s">
        <v>2956</v>
      </c>
      <c r="D17" s="317"/>
      <c r="E17" s="317"/>
      <c r="F17" s="317"/>
      <c r="G17" s="317"/>
      <c r="H17" s="317"/>
      <c r="I17" s="317"/>
      <c r="J17" s="888" t="s">
        <v>2963</v>
      </c>
      <c r="K17" s="665">
        <v>3005487.74</v>
      </c>
      <c r="L17" s="191"/>
      <c r="M17" s="191"/>
    </row>
    <row r="18" spans="1:13" x14ac:dyDescent="0.25">
      <c r="A18" s="633" t="s">
        <v>2468</v>
      </c>
      <c r="B18" s="634"/>
      <c r="C18" s="634"/>
      <c r="D18" s="634"/>
      <c r="E18" s="634"/>
      <c r="F18" s="634"/>
      <c r="G18" s="635"/>
      <c r="H18" s="635"/>
      <c r="I18" s="635"/>
      <c r="J18" s="634"/>
      <c r="K18" s="663">
        <f>SUM(K19:K26)</f>
        <v>5224461.93</v>
      </c>
      <c r="L18" s="191"/>
      <c r="M18" s="191"/>
    </row>
    <row r="19" spans="1:13" x14ac:dyDescent="0.25">
      <c r="A19" s="664" t="s">
        <v>408</v>
      </c>
      <c r="B19" s="888" t="s">
        <v>703</v>
      </c>
      <c r="C19" s="888" t="s">
        <v>2956</v>
      </c>
      <c r="D19" s="317"/>
      <c r="E19" s="317"/>
      <c r="F19" s="317"/>
      <c r="G19" s="317"/>
      <c r="H19" s="888" t="s">
        <v>2964</v>
      </c>
      <c r="I19" s="888" t="s">
        <v>2965</v>
      </c>
      <c r="J19" s="888" t="s">
        <v>2966</v>
      </c>
      <c r="K19" s="665">
        <v>2626824.2599999998</v>
      </c>
      <c r="L19" s="191"/>
      <c r="M19" s="191"/>
    </row>
    <row r="20" spans="1:13" x14ac:dyDescent="0.25">
      <c r="A20" s="664" t="s">
        <v>333</v>
      </c>
      <c r="B20" s="888" t="s">
        <v>703</v>
      </c>
      <c r="C20" s="888" t="s">
        <v>383</v>
      </c>
      <c r="D20" s="317"/>
      <c r="E20" s="317"/>
      <c r="F20" s="317"/>
      <c r="G20" s="317"/>
      <c r="H20" s="888" t="s">
        <v>2967</v>
      </c>
      <c r="I20" s="888" t="s">
        <v>2968</v>
      </c>
      <c r="J20" s="888" t="s">
        <v>2969</v>
      </c>
      <c r="K20" s="665">
        <v>1279016.31</v>
      </c>
      <c r="L20" s="191"/>
      <c r="M20" s="191"/>
    </row>
    <row r="21" spans="1:13" ht="15.75" customHeight="1" x14ac:dyDescent="0.25">
      <c r="A21" s="664" t="s">
        <v>2356</v>
      </c>
      <c r="B21" s="888" t="s">
        <v>703</v>
      </c>
      <c r="C21" s="888" t="s">
        <v>2956</v>
      </c>
      <c r="D21" s="317"/>
      <c r="E21" s="317"/>
      <c r="F21" s="317"/>
      <c r="G21" s="317"/>
      <c r="H21" s="317"/>
      <c r="I21" s="317"/>
      <c r="J21" s="888" t="s">
        <v>2970</v>
      </c>
      <c r="K21" s="665">
        <v>611766.36</v>
      </c>
      <c r="L21" s="191"/>
      <c r="M21" s="191"/>
    </row>
    <row r="22" spans="1:13" ht="15.75" customHeight="1" x14ac:dyDescent="0.25">
      <c r="A22" s="664" t="s">
        <v>2353</v>
      </c>
      <c r="B22" s="888" t="s">
        <v>2971</v>
      </c>
      <c r="C22" s="888" t="s">
        <v>2956</v>
      </c>
      <c r="D22" s="317"/>
      <c r="E22" s="889">
        <v>3.0000000000000001E-3</v>
      </c>
      <c r="F22" s="889">
        <v>1.2999999999999999E-2</v>
      </c>
      <c r="G22" s="317"/>
      <c r="H22" s="317"/>
      <c r="I22" s="317"/>
      <c r="J22" s="888" t="s">
        <v>2972</v>
      </c>
      <c r="K22" s="665">
        <v>533636.01</v>
      </c>
      <c r="L22" s="191"/>
      <c r="M22" s="191"/>
    </row>
    <row r="23" spans="1:13" ht="15.75" customHeight="1" x14ac:dyDescent="0.25">
      <c r="A23" s="664" t="s">
        <v>1336</v>
      </c>
      <c r="B23" s="888" t="s">
        <v>703</v>
      </c>
      <c r="C23" s="888" t="s">
        <v>383</v>
      </c>
      <c r="D23" s="317"/>
      <c r="E23" s="317"/>
      <c r="F23" s="317"/>
      <c r="G23" s="888" t="s">
        <v>2973</v>
      </c>
      <c r="H23" s="317"/>
      <c r="I23" s="317"/>
      <c r="J23" s="888" t="s">
        <v>2974</v>
      </c>
      <c r="K23" s="665">
        <v>86105</v>
      </c>
      <c r="L23" s="666"/>
      <c r="M23" s="666"/>
    </row>
    <row r="24" spans="1:13" ht="15.75" customHeight="1" x14ac:dyDescent="0.25">
      <c r="A24" s="664" t="s">
        <v>417</v>
      </c>
      <c r="B24" s="888" t="s">
        <v>703</v>
      </c>
      <c r="C24" s="888" t="s">
        <v>2956</v>
      </c>
      <c r="D24" s="317"/>
      <c r="E24" s="317"/>
      <c r="F24" s="317"/>
      <c r="G24" s="317"/>
      <c r="H24" s="888" t="s">
        <v>2975</v>
      </c>
      <c r="I24" s="888" t="s">
        <v>2976</v>
      </c>
      <c r="J24" s="888" t="s">
        <v>2977</v>
      </c>
      <c r="K24" s="665">
        <v>70704.160000000003</v>
      </c>
      <c r="L24" s="191"/>
      <c r="M24" s="191"/>
    </row>
    <row r="25" spans="1:13" ht="15.75" customHeight="1" x14ac:dyDescent="0.25">
      <c r="A25" s="664" t="s">
        <v>2978</v>
      </c>
      <c r="B25" s="888" t="s">
        <v>703</v>
      </c>
      <c r="C25" s="888" t="s">
        <v>2979</v>
      </c>
      <c r="D25" s="317"/>
      <c r="E25" s="317"/>
      <c r="F25" s="317"/>
      <c r="G25" s="888" t="s">
        <v>2980</v>
      </c>
      <c r="H25" s="317"/>
      <c r="I25" s="317"/>
      <c r="J25" s="888" t="s">
        <v>2981</v>
      </c>
      <c r="K25" s="665">
        <v>8815.18</v>
      </c>
      <c r="L25" s="191"/>
      <c r="M25" s="191"/>
    </row>
    <row r="26" spans="1:13" ht="15.75" customHeight="1" x14ac:dyDescent="0.25">
      <c r="A26" s="664" t="s">
        <v>2982</v>
      </c>
      <c r="B26" s="888" t="s">
        <v>703</v>
      </c>
      <c r="C26" s="888" t="s">
        <v>2956</v>
      </c>
      <c r="D26" s="317"/>
      <c r="E26" s="317"/>
      <c r="F26" s="317"/>
      <c r="G26" s="888"/>
      <c r="H26" s="317"/>
      <c r="I26" s="317"/>
      <c r="J26" s="888" t="s">
        <v>2983</v>
      </c>
      <c r="K26" s="665">
        <v>7594.65</v>
      </c>
      <c r="L26" s="191"/>
      <c r="M26" s="191"/>
    </row>
    <row r="27" spans="1:13" ht="15.75" customHeight="1" x14ac:dyDescent="0.25">
      <c r="A27" s="633" t="s">
        <v>2533</v>
      </c>
      <c r="B27" s="634"/>
      <c r="C27" s="634"/>
      <c r="D27" s="634"/>
      <c r="E27" s="634"/>
      <c r="F27" s="634"/>
      <c r="G27" s="635"/>
      <c r="H27" s="635"/>
      <c r="I27" s="635"/>
      <c r="J27" s="634"/>
      <c r="K27" s="663">
        <f>K28</f>
        <v>89797.16</v>
      </c>
      <c r="L27" s="191"/>
      <c r="M27" s="191"/>
    </row>
    <row r="28" spans="1:13" ht="15.75" customHeight="1" x14ac:dyDescent="0.25">
      <c r="A28" s="664" t="s">
        <v>2984</v>
      </c>
      <c r="B28" s="888" t="s">
        <v>703</v>
      </c>
      <c r="C28" s="888" t="s">
        <v>2956</v>
      </c>
      <c r="D28" s="317"/>
      <c r="E28" s="317"/>
      <c r="F28" s="317"/>
      <c r="G28" s="888"/>
      <c r="H28" s="317"/>
      <c r="I28" s="317"/>
      <c r="J28" s="888" t="s">
        <v>2985</v>
      </c>
      <c r="K28" s="665">
        <v>89797.16</v>
      </c>
      <c r="L28" s="191"/>
      <c r="M28" s="191"/>
    </row>
    <row r="29" spans="1:13" ht="15.75" customHeight="1" x14ac:dyDescent="0.25">
      <c r="A29" s="633" t="s">
        <v>2534</v>
      </c>
      <c r="B29" s="634"/>
      <c r="C29" s="634"/>
      <c r="D29" s="634"/>
      <c r="E29" s="634"/>
      <c r="F29" s="634"/>
      <c r="G29" s="635"/>
      <c r="H29" s="635"/>
      <c r="I29" s="635"/>
      <c r="J29" s="634"/>
      <c r="K29" s="663">
        <f>SUM(K30:K32)</f>
        <v>3262356.2899999996</v>
      </c>
      <c r="L29" s="191"/>
      <c r="M29" s="191"/>
    </row>
    <row r="30" spans="1:13" ht="15.75" customHeight="1" x14ac:dyDescent="0.25">
      <c r="A30" s="664" t="s">
        <v>2986</v>
      </c>
      <c r="B30" s="888" t="s">
        <v>2987</v>
      </c>
      <c r="C30" s="888" t="s">
        <v>975</v>
      </c>
      <c r="D30" s="890" t="s">
        <v>2988</v>
      </c>
      <c r="E30" s="317"/>
      <c r="F30" s="317"/>
      <c r="G30" s="317"/>
      <c r="H30" s="317"/>
      <c r="I30" s="317"/>
      <c r="J30" s="890" t="s">
        <v>2989</v>
      </c>
      <c r="K30" s="665">
        <v>1941908.63</v>
      </c>
      <c r="L30" s="191"/>
      <c r="M30" s="191"/>
    </row>
    <row r="31" spans="1:13" ht="15.75" customHeight="1" x14ac:dyDescent="0.25">
      <c r="A31" s="664" t="s">
        <v>200</v>
      </c>
      <c r="B31" s="888" t="s">
        <v>2987</v>
      </c>
      <c r="C31" s="888" t="s">
        <v>2956</v>
      </c>
      <c r="D31" s="317"/>
      <c r="E31" s="889">
        <v>0.02</v>
      </c>
      <c r="F31" s="889">
        <v>0.25</v>
      </c>
      <c r="G31" s="317"/>
      <c r="H31" s="317"/>
      <c r="I31" s="317"/>
      <c r="J31" s="888" t="s">
        <v>2990</v>
      </c>
      <c r="K31" s="665">
        <v>687771.59</v>
      </c>
      <c r="L31" s="191"/>
      <c r="M31" s="191"/>
    </row>
    <row r="32" spans="1:13" ht="15.75" customHeight="1" x14ac:dyDescent="0.25">
      <c r="A32" s="664" t="s">
        <v>1732</v>
      </c>
      <c r="B32" s="888" t="s">
        <v>2991</v>
      </c>
      <c r="C32" s="888" t="s">
        <v>2956</v>
      </c>
      <c r="D32" s="317"/>
      <c r="E32" s="888"/>
      <c r="F32" s="888"/>
      <c r="G32" s="317"/>
      <c r="H32" s="317" t="s">
        <v>2992</v>
      </c>
      <c r="I32" s="317" t="s">
        <v>2993</v>
      </c>
      <c r="J32" s="888" t="s">
        <v>2994</v>
      </c>
      <c r="K32" s="665">
        <v>632676.06999999995</v>
      </c>
      <c r="L32" s="191"/>
      <c r="M32" s="191"/>
    </row>
    <row r="33" spans="1:13" ht="15.75" customHeight="1" x14ac:dyDescent="0.25">
      <c r="A33" s="633" t="s">
        <v>2545</v>
      </c>
      <c r="B33" s="634"/>
      <c r="C33" s="634"/>
      <c r="D33" s="634"/>
      <c r="E33" s="634"/>
      <c r="F33" s="634"/>
      <c r="G33" s="635"/>
      <c r="H33" s="635"/>
      <c r="I33" s="635"/>
      <c r="J33" s="634"/>
      <c r="K33" s="663">
        <f>SUM(K34:K36)</f>
        <v>227082.1</v>
      </c>
      <c r="L33" s="191"/>
      <c r="M33" s="191"/>
    </row>
    <row r="34" spans="1:13" ht="15.75" customHeight="1" x14ac:dyDescent="0.25">
      <c r="A34" s="664" t="s">
        <v>2995</v>
      </c>
      <c r="B34" s="888" t="s">
        <v>703</v>
      </c>
      <c r="C34" s="888" t="s">
        <v>975</v>
      </c>
      <c r="D34" s="317"/>
      <c r="E34" s="317"/>
      <c r="F34" s="317"/>
      <c r="G34" s="888" t="s">
        <v>2996</v>
      </c>
      <c r="H34" s="317"/>
      <c r="I34" s="317"/>
      <c r="J34" s="888" t="s">
        <v>2997</v>
      </c>
      <c r="K34" s="665">
        <v>120000</v>
      </c>
      <c r="L34" s="191"/>
      <c r="M34" s="191"/>
    </row>
    <row r="35" spans="1:13" ht="15.75" customHeight="1" x14ac:dyDescent="0.25">
      <c r="A35" s="664" t="s">
        <v>2998</v>
      </c>
      <c r="B35" s="888" t="s">
        <v>2999</v>
      </c>
      <c r="C35" s="888" t="s">
        <v>975</v>
      </c>
      <c r="D35" s="317"/>
      <c r="E35" s="317"/>
      <c r="F35" s="317"/>
      <c r="G35" s="317"/>
      <c r="H35" s="317"/>
      <c r="I35" s="317"/>
      <c r="J35" s="888" t="s">
        <v>3000</v>
      </c>
      <c r="K35" s="665">
        <v>58176.1</v>
      </c>
      <c r="L35" s="191"/>
      <c r="M35" s="191"/>
    </row>
    <row r="36" spans="1:13" ht="15.75" customHeight="1" x14ac:dyDescent="0.25">
      <c r="A36" s="664" t="s">
        <v>3001</v>
      </c>
      <c r="B36" s="888" t="s">
        <v>3002</v>
      </c>
      <c r="C36" s="888" t="s">
        <v>975</v>
      </c>
      <c r="D36" s="317"/>
      <c r="E36" s="317"/>
      <c r="F36" s="317"/>
      <c r="G36" s="317"/>
      <c r="H36" s="317"/>
      <c r="I36" s="317"/>
      <c r="J36" s="888" t="s">
        <v>3003</v>
      </c>
      <c r="K36" s="665">
        <v>48906</v>
      </c>
      <c r="L36" s="191"/>
      <c r="M36" s="191"/>
    </row>
    <row r="37" spans="1:13" ht="15.75" customHeight="1" x14ac:dyDescent="0.25">
      <c r="A37" s="633" t="s">
        <v>2546</v>
      </c>
      <c r="B37" s="634"/>
      <c r="C37" s="634"/>
      <c r="D37" s="634"/>
      <c r="E37" s="634"/>
      <c r="F37" s="634"/>
      <c r="G37" s="635"/>
      <c r="H37" s="635"/>
      <c r="I37" s="635"/>
      <c r="J37" s="634"/>
      <c r="K37" s="663">
        <f>SUM(K38:K50)</f>
        <v>54958423.93</v>
      </c>
      <c r="L37" s="191"/>
      <c r="M37" s="191"/>
    </row>
    <row r="38" spans="1:13" ht="15.75" customHeight="1" x14ac:dyDescent="0.25">
      <c r="A38" s="664" t="s">
        <v>3004</v>
      </c>
      <c r="B38" s="888" t="s">
        <v>3005</v>
      </c>
      <c r="C38" s="888" t="s">
        <v>975</v>
      </c>
      <c r="D38" s="889">
        <v>0.16</v>
      </c>
      <c r="E38" s="317"/>
      <c r="F38" s="317"/>
      <c r="G38" s="317"/>
      <c r="H38" s="317"/>
      <c r="I38" s="317"/>
      <c r="J38" s="888" t="s">
        <v>3006</v>
      </c>
      <c r="K38" s="665">
        <v>22733848.41</v>
      </c>
      <c r="L38" s="191"/>
      <c r="M38" s="191"/>
    </row>
    <row r="39" spans="1:13" ht="15.75" customHeight="1" x14ac:dyDescent="0.25">
      <c r="A39" s="664" t="s">
        <v>3007</v>
      </c>
      <c r="B39" s="888" t="s">
        <v>3008</v>
      </c>
      <c r="C39" s="888" t="s">
        <v>2956</v>
      </c>
      <c r="D39" s="317"/>
      <c r="E39" s="317"/>
      <c r="F39" s="317"/>
      <c r="G39" s="317"/>
      <c r="H39" s="317"/>
      <c r="I39" s="317"/>
      <c r="J39" s="888" t="s">
        <v>2985</v>
      </c>
      <c r="K39" s="665">
        <v>11881843.560000001</v>
      </c>
      <c r="L39" s="191"/>
      <c r="M39" s="191"/>
    </row>
    <row r="40" spans="1:13" ht="15.75" customHeight="1" x14ac:dyDescent="0.25">
      <c r="A40" s="664" t="s">
        <v>3009</v>
      </c>
      <c r="B40" s="888" t="s">
        <v>3010</v>
      </c>
      <c r="C40" s="888" t="s">
        <v>2942</v>
      </c>
      <c r="D40" s="889">
        <v>0.12</v>
      </c>
      <c r="E40" s="317"/>
      <c r="F40" s="317"/>
      <c r="G40" s="317"/>
      <c r="H40" s="317"/>
      <c r="I40" s="317"/>
      <c r="J40" s="888" t="s">
        <v>3011</v>
      </c>
      <c r="K40" s="665">
        <v>9556265.5800000001</v>
      </c>
      <c r="L40" s="191"/>
      <c r="M40" s="191"/>
    </row>
    <row r="41" spans="1:13" ht="15.75" customHeight="1" x14ac:dyDescent="0.25">
      <c r="A41" s="664" t="s">
        <v>3012</v>
      </c>
      <c r="B41" s="888" t="s">
        <v>3013</v>
      </c>
      <c r="C41" s="888" t="s">
        <v>2956</v>
      </c>
      <c r="D41" s="317"/>
      <c r="E41" s="317"/>
      <c r="F41" s="317"/>
      <c r="G41" s="317"/>
      <c r="H41" s="317"/>
      <c r="I41" s="317"/>
      <c r="J41" s="888"/>
      <c r="K41" s="665">
        <v>6271960.1699999999</v>
      </c>
      <c r="L41" s="191"/>
      <c r="M41" s="191"/>
    </row>
    <row r="42" spans="1:13" ht="15.75" customHeight="1" x14ac:dyDescent="0.25">
      <c r="A42" s="664" t="s">
        <v>3014</v>
      </c>
      <c r="B42" s="888" t="s">
        <v>334</v>
      </c>
      <c r="C42" s="888" t="s">
        <v>2956</v>
      </c>
      <c r="D42" s="317"/>
      <c r="E42" s="317"/>
      <c r="F42" s="317"/>
      <c r="G42" s="317"/>
      <c r="H42" s="317"/>
      <c r="I42" s="317"/>
      <c r="J42" s="888" t="s">
        <v>3015</v>
      </c>
      <c r="K42" s="665">
        <v>1414445.14</v>
      </c>
      <c r="L42" s="191"/>
      <c r="M42" s="191"/>
    </row>
    <row r="43" spans="1:13" ht="15.75" customHeight="1" x14ac:dyDescent="0.25">
      <c r="A43" s="664" t="s">
        <v>3016</v>
      </c>
      <c r="B43" s="888" t="s">
        <v>334</v>
      </c>
      <c r="C43" s="888" t="s">
        <v>2956</v>
      </c>
      <c r="D43" s="317"/>
      <c r="E43" s="317"/>
      <c r="F43" s="317"/>
      <c r="G43" s="317"/>
      <c r="H43" s="317"/>
      <c r="I43" s="317"/>
      <c r="J43" s="888"/>
      <c r="K43" s="665">
        <v>1407819.14</v>
      </c>
      <c r="L43" s="191"/>
      <c r="M43" s="191"/>
    </row>
    <row r="44" spans="1:13" ht="15.75" customHeight="1" x14ac:dyDescent="0.25">
      <c r="A44" s="664" t="s">
        <v>3017</v>
      </c>
      <c r="B44" s="888" t="s">
        <v>334</v>
      </c>
      <c r="C44" s="888" t="s">
        <v>2956</v>
      </c>
      <c r="D44" s="317"/>
      <c r="E44" s="317"/>
      <c r="F44" s="317"/>
      <c r="G44" s="317"/>
      <c r="H44" s="317"/>
      <c r="I44" s="317"/>
      <c r="J44" s="888"/>
      <c r="K44" s="665">
        <v>491468.61</v>
      </c>
      <c r="L44" s="191"/>
      <c r="M44" s="191"/>
    </row>
    <row r="45" spans="1:13" ht="15.75" customHeight="1" x14ac:dyDescent="0.25">
      <c r="A45" s="664" t="s">
        <v>3018</v>
      </c>
      <c r="B45" s="888" t="s">
        <v>3019</v>
      </c>
      <c r="C45" s="888" t="s">
        <v>2956</v>
      </c>
      <c r="D45" s="317"/>
      <c r="E45" s="317"/>
      <c r="F45" s="317"/>
      <c r="G45" s="317"/>
      <c r="H45" s="317"/>
      <c r="I45" s="317"/>
      <c r="J45" s="888" t="s">
        <v>3020</v>
      </c>
      <c r="K45" s="665">
        <v>480427</v>
      </c>
      <c r="L45" s="191"/>
      <c r="M45" s="191"/>
    </row>
    <row r="46" spans="1:13" ht="15.75" customHeight="1" x14ac:dyDescent="0.25">
      <c r="A46" s="664" t="s">
        <v>3021</v>
      </c>
      <c r="B46" s="888" t="s">
        <v>3022</v>
      </c>
      <c r="C46" s="888" t="s">
        <v>2942</v>
      </c>
      <c r="D46" s="317"/>
      <c r="E46" s="317"/>
      <c r="F46" s="317"/>
      <c r="G46" s="888" t="s">
        <v>3023</v>
      </c>
      <c r="H46" s="317"/>
      <c r="I46" s="317"/>
      <c r="J46" s="888" t="s">
        <v>3024</v>
      </c>
      <c r="K46" s="665">
        <v>401178.47</v>
      </c>
      <c r="L46" s="191"/>
      <c r="M46" s="191"/>
    </row>
    <row r="47" spans="1:13" ht="15.75" customHeight="1" x14ac:dyDescent="0.25">
      <c r="A47" s="664" t="s">
        <v>2734</v>
      </c>
      <c r="B47" s="888" t="s">
        <v>706</v>
      </c>
      <c r="C47" s="888" t="s">
        <v>2956</v>
      </c>
      <c r="D47" s="317"/>
      <c r="E47" s="317"/>
      <c r="F47" s="317"/>
      <c r="G47" s="317"/>
      <c r="H47" s="317"/>
      <c r="I47" s="317"/>
      <c r="J47" s="888" t="s">
        <v>3025</v>
      </c>
      <c r="K47" s="665">
        <v>295781.84999999998</v>
      </c>
      <c r="L47" s="191"/>
      <c r="M47" s="191"/>
    </row>
    <row r="48" spans="1:13" ht="15.75" customHeight="1" x14ac:dyDescent="0.25">
      <c r="A48" s="664" t="s">
        <v>3026</v>
      </c>
      <c r="B48" s="888" t="s">
        <v>706</v>
      </c>
      <c r="C48" s="888" t="s">
        <v>975</v>
      </c>
      <c r="D48" s="317"/>
      <c r="E48" s="317"/>
      <c r="F48" s="317"/>
      <c r="G48" s="317"/>
      <c r="H48" s="317"/>
      <c r="I48" s="317"/>
      <c r="J48" s="888"/>
      <c r="K48" s="665">
        <v>14273</v>
      </c>
      <c r="L48" s="191"/>
      <c r="M48" s="191"/>
    </row>
    <row r="49" spans="1:13" ht="15.75" customHeight="1" x14ac:dyDescent="0.25">
      <c r="A49" s="664" t="s">
        <v>3027</v>
      </c>
      <c r="B49" s="888"/>
      <c r="C49" s="888"/>
      <c r="D49" s="317"/>
      <c r="E49" s="317"/>
      <c r="F49" s="317"/>
      <c r="G49" s="317"/>
      <c r="H49" s="317"/>
      <c r="I49" s="317"/>
      <c r="J49" s="888"/>
      <c r="K49" s="665">
        <v>6750</v>
      </c>
      <c r="L49" s="191"/>
      <c r="M49" s="191"/>
    </row>
    <row r="50" spans="1:13" ht="15.75" customHeight="1" x14ac:dyDescent="0.25">
      <c r="A50" s="664" t="s">
        <v>3028</v>
      </c>
      <c r="B50" s="888" t="s">
        <v>703</v>
      </c>
      <c r="C50" s="888" t="s">
        <v>975</v>
      </c>
      <c r="D50" s="317"/>
      <c r="E50" s="317"/>
      <c r="F50" s="317"/>
      <c r="G50" s="317"/>
      <c r="H50" s="317"/>
      <c r="I50" s="317"/>
      <c r="J50" s="888"/>
      <c r="K50" s="665">
        <v>2363</v>
      </c>
      <c r="L50" s="191"/>
      <c r="M50" s="191"/>
    </row>
    <row r="51" spans="1:13" ht="15.75" customHeight="1" x14ac:dyDescent="0.25">
      <c r="A51" s="664"/>
      <c r="B51" s="888"/>
      <c r="C51" s="888"/>
      <c r="D51" s="317"/>
      <c r="E51" s="317"/>
      <c r="F51" s="317"/>
      <c r="G51" s="317"/>
      <c r="H51" s="317"/>
      <c r="I51" s="317"/>
      <c r="J51" s="888"/>
      <c r="K51" s="667"/>
      <c r="L51" s="191"/>
      <c r="M51" s="191"/>
    </row>
    <row r="52" spans="1:13" ht="15.75" customHeight="1" x14ac:dyDescent="0.25">
      <c r="A52" s="524" t="s">
        <v>2836</v>
      </c>
      <c r="B52" s="525"/>
      <c r="C52" s="525"/>
      <c r="D52" s="526"/>
      <c r="E52" s="526"/>
      <c r="F52" s="526"/>
      <c r="G52" s="527"/>
      <c r="H52" s="527"/>
      <c r="I52" s="527"/>
      <c r="J52" s="525"/>
      <c r="K52" s="668">
        <f>K37+K33+K29+K27+K18+K16+K9</f>
        <v>178510331.46000001</v>
      </c>
      <c r="L52" s="191"/>
      <c r="M52" s="191"/>
    </row>
    <row r="53" spans="1:13" ht="15.75" customHeight="1" x14ac:dyDescent="0.25">
      <c r="K53" s="81"/>
      <c r="L53" s="191"/>
      <c r="M53" s="191"/>
    </row>
    <row r="54" spans="1:13" ht="15.75" customHeight="1" x14ac:dyDescent="0.25">
      <c r="A54" s="669" t="s">
        <v>3029</v>
      </c>
      <c r="B54" s="250"/>
      <c r="C54" s="250"/>
      <c r="D54" s="250"/>
      <c r="E54" s="250"/>
      <c r="F54" s="250"/>
      <c r="G54" s="250"/>
      <c r="H54" s="250"/>
      <c r="I54" s="250"/>
      <c r="J54" s="250"/>
      <c r="K54" s="285"/>
      <c r="L54" s="191"/>
      <c r="M54" s="191"/>
    </row>
    <row r="55" spans="1:13" ht="15.75" customHeight="1" x14ac:dyDescent="0.25">
      <c r="A55" s="670" t="s">
        <v>3030</v>
      </c>
      <c r="B55" s="891"/>
      <c r="C55" s="891"/>
      <c r="D55" s="891"/>
      <c r="E55" s="891"/>
      <c r="F55" s="891"/>
      <c r="G55" s="891"/>
      <c r="H55" s="891"/>
      <c r="I55" s="891"/>
      <c r="J55" s="891"/>
      <c r="K55" s="672"/>
      <c r="L55" s="191"/>
      <c r="M55" s="191"/>
    </row>
    <row r="56" spans="1:13" ht="15.75" customHeight="1" x14ac:dyDescent="0.25">
      <c r="K56" s="286"/>
      <c r="L56" s="191"/>
      <c r="M56" s="191"/>
    </row>
    <row r="57" spans="1:13" ht="15.75" customHeight="1" x14ac:dyDescent="0.25">
      <c r="K57" s="286"/>
      <c r="L57" s="191"/>
      <c r="M57" s="673" t="s">
        <v>3031</v>
      </c>
    </row>
    <row r="58" spans="1:13" ht="15.75" customHeight="1" x14ac:dyDescent="0.25">
      <c r="K58" s="286"/>
      <c r="L58" s="191"/>
      <c r="M58" s="673" t="s">
        <v>3032</v>
      </c>
    </row>
    <row r="59" spans="1:13" ht="15.75" customHeight="1" x14ac:dyDescent="0.25">
      <c r="K59" s="286"/>
      <c r="L59" s="671"/>
      <c r="M59" s="671"/>
    </row>
    <row r="60" spans="1:13" ht="15.75" customHeight="1" x14ac:dyDescent="0.25">
      <c r="K60" s="286"/>
      <c r="L60" s="671"/>
      <c r="M60" s="671"/>
    </row>
    <row r="61" spans="1:13" ht="15.75" customHeight="1" x14ac:dyDescent="0.25">
      <c r="A61" s="191"/>
      <c r="B61" s="250"/>
      <c r="C61" s="250"/>
      <c r="D61" s="250"/>
      <c r="E61" s="250"/>
      <c r="F61" s="250"/>
      <c r="G61" s="250"/>
      <c r="H61" s="250"/>
      <c r="I61" s="250"/>
      <c r="J61" s="250"/>
      <c r="K61" s="605"/>
      <c r="L61" s="191"/>
      <c r="M61" s="191"/>
    </row>
    <row r="62" spans="1:13" ht="15.75" customHeight="1" x14ac:dyDescent="0.25">
      <c r="A62" s="191"/>
      <c r="B62" s="250"/>
      <c r="C62" s="250"/>
      <c r="D62" s="250"/>
      <c r="E62" s="250"/>
      <c r="F62" s="250"/>
      <c r="G62" s="250"/>
      <c r="H62" s="250"/>
      <c r="I62" s="250"/>
      <c r="J62" s="250"/>
      <c r="K62" s="605"/>
      <c r="L62" s="191"/>
      <c r="M62" s="191"/>
    </row>
    <row r="63" spans="1:13" ht="15.75" customHeight="1" x14ac:dyDescent="0.25">
      <c r="K63" s="286"/>
    </row>
    <row r="64" spans="1:13" ht="15.75" customHeight="1" x14ac:dyDescent="0.25">
      <c r="K64" s="286"/>
    </row>
    <row r="65" spans="11:11" ht="15.75" customHeight="1" x14ac:dyDescent="0.25">
      <c r="K65" s="286"/>
    </row>
    <row r="66" spans="11:11" ht="15.75" customHeight="1" x14ac:dyDescent="0.25">
      <c r="K66" s="286"/>
    </row>
    <row r="67" spans="11:11" ht="15.75" customHeight="1" x14ac:dyDescent="0.25">
      <c r="K67" s="286"/>
    </row>
    <row r="68" spans="11:11" ht="15.75" customHeight="1" x14ac:dyDescent="0.25">
      <c r="K68" s="286"/>
    </row>
    <row r="69" spans="11:11" ht="15.75" customHeight="1" x14ac:dyDescent="0.25">
      <c r="K69" s="286"/>
    </row>
    <row r="70" spans="11:11" ht="15.75" customHeight="1" x14ac:dyDescent="0.25">
      <c r="K70" s="286"/>
    </row>
    <row r="71" spans="11:11" ht="15.75" customHeight="1" x14ac:dyDescent="0.25">
      <c r="K71" s="286"/>
    </row>
    <row r="72" spans="11:11" ht="15.75" customHeight="1" x14ac:dyDescent="0.25">
      <c r="K72" s="286"/>
    </row>
    <row r="73" spans="11:11" ht="15.75" customHeight="1" x14ac:dyDescent="0.25">
      <c r="K73" s="286"/>
    </row>
    <row r="74" spans="11:11" ht="15.75" customHeight="1" x14ac:dyDescent="0.25">
      <c r="K74" s="286"/>
    </row>
    <row r="75" spans="11:11" ht="15.75" customHeight="1" x14ac:dyDescent="0.25">
      <c r="K75" s="286"/>
    </row>
    <row r="76" spans="11:11" ht="15.75" customHeight="1" x14ac:dyDescent="0.25">
      <c r="K76" s="286"/>
    </row>
    <row r="77" spans="11:11" ht="15.75" customHeight="1" x14ac:dyDescent="0.25">
      <c r="K77" s="286"/>
    </row>
    <row r="78" spans="11:11" ht="15.75" customHeight="1" x14ac:dyDescent="0.25">
      <c r="K78" s="286"/>
    </row>
    <row r="79" spans="11:11" ht="15.75" customHeight="1" x14ac:dyDescent="0.25">
      <c r="K79" s="286"/>
    </row>
    <row r="80" spans="11:11" ht="15.75" customHeight="1" x14ac:dyDescent="0.25">
      <c r="K80" s="286"/>
    </row>
    <row r="81" spans="11:11" ht="15.75" customHeight="1" x14ac:dyDescent="0.25">
      <c r="K81" s="286"/>
    </row>
    <row r="82" spans="11:11" ht="15.75" customHeight="1" x14ac:dyDescent="0.25">
      <c r="K82" s="286"/>
    </row>
    <row r="83" spans="11:11" ht="15.75" customHeight="1" x14ac:dyDescent="0.25">
      <c r="K83" s="286"/>
    </row>
    <row r="84" spans="11:11" ht="15.75" customHeight="1" x14ac:dyDescent="0.25">
      <c r="K84" s="286"/>
    </row>
    <row r="85" spans="11:11" ht="15.75" customHeight="1" x14ac:dyDescent="0.25">
      <c r="K85" s="286"/>
    </row>
    <row r="86" spans="11:11" ht="15.75" customHeight="1" x14ac:dyDescent="0.25">
      <c r="K86" s="286"/>
    </row>
    <row r="87" spans="11:11" ht="15.75" customHeight="1" x14ac:dyDescent="0.25">
      <c r="K87" s="286"/>
    </row>
    <row r="88" spans="11:11" ht="15.75" customHeight="1" x14ac:dyDescent="0.25">
      <c r="K88" s="286"/>
    </row>
    <row r="89" spans="11:11" ht="15.75" customHeight="1" x14ac:dyDescent="0.25">
      <c r="K89" s="286"/>
    </row>
    <row r="90" spans="11:11" ht="15.75" customHeight="1" x14ac:dyDescent="0.25">
      <c r="K90" s="286"/>
    </row>
    <row r="91" spans="11:11" ht="15.75" customHeight="1" x14ac:dyDescent="0.25">
      <c r="K91" s="286"/>
    </row>
    <row r="92" spans="11:11" ht="15.75" customHeight="1" x14ac:dyDescent="0.25">
      <c r="K92" s="286"/>
    </row>
    <row r="93" spans="11:11" ht="15.75" customHeight="1" x14ac:dyDescent="0.25">
      <c r="K93" s="286"/>
    </row>
    <row r="94" spans="11:11" ht="15.75" customHeight="1" x14ac:dyDescent="0.25">
      <c r="K94" s="286"/>
    </row>
    <row r="95" spans="11:11" ht="15.75" customHeight="1" x14ac:dyDescent="0.25">
      <c r="K95" s="286"/>
    </row>
    <row r="96" spans="11:11" ht="15.75" customHeight="1" x14ac:dyDescent="0.25">
      <c r="K96" s="286"/>
    </row>
    <row r="97" spans="11:11" ht="15.75" customHeight="1" x14ac:dyDescent="0.25">
      <c r="K97" s="286"/>
    </row>
    <row r="98" spans="11:11" ht="15.75" customHeight="1" x14ac:dyDescent="0.25">
      <c r="K98" s="286"/>
    </row>
    <row r="99" spans="11:11" ht="15.75" customHeight="1" x14ac:dyDescent="0.25">
      <c r="K99" s="286"/>
    </row>
    <row r="100" spans="11:11" ht="15.75" customHeight="1" x14ac:dyDescent="0.25">
      <c r="K100" s="286"/>
    </row>
    <row r="101" spans="11:11" ht="15.75" customHeight="1" x14ac:dyDescent="0.25">
      <c r="K101" s="286"/>
    </row>
    <row r="102" spans="11:11" ht="15.75" customHeight="1" x14ac:dyDescent="0.25">
      <c r="K102" s="286"/>
    </row>
    <row r="103" spans="11:11" ht="15.75" customHeight="1" x14ac:dyDescent="0.25">
      <c r="K103" s="286"/>
    </row>
    <row r="104" spans="11:11" ht="15.75" customHeight="1" x14ac:dyDescent="0.25">
      <c r="K104" s="286"/>
    </row>
    <row r="105" spans="11:11" ht="15.75" customHeight="1" x14ac:dyDescent="0.25">
      <c r="K105" s="286"/>
    </row>
    <row r="106" spans="11:11" ht="15.75" customHeight="1" x14ac:dyDescent="0.25">
      <c r="K106" s="286"/>
    </row>
    <row r="107" spans="11:11" ht="15.75" customHeight="1" x14ac:dyDescent="0.25">
      <c r="K107" s="286"/>
    </row>
    <row r="108" spans="11:11" ht="15.75" customHeight="1" x14ac:dyDescent="0.25">
      <c r="K108" s="286"/>
    </row>
    <row r="109" spans="11:11" ht="15.75" customHeight="1" x14ac:dyDescent="0.25">
      <c r="K109" s="286"/>
    </row>
    <row r="110" spans="11:11" ht="15.75" customHeight="1" x14ac:dyDescent="0.25">
      <c r="K110" s="286"/>
    </row>
    <row r="111" spans="11:11" ht="15.75" customHeight="1" x14ac:dyDescent="0.25">
      <c r="K111" s="286"/>
    </row>
    <row r="112" spans="11:11" ht="15.75" customHeight="1" x14ac:dyDescent="0.25">
      <c r="K112" s="286"/>
    </row>
    <row r="113" spans="11:11" ht="15.75" customHeight="1" x14ac:dyDescent="0.25">
      <c r="K113" s="286"/>
    </row>
    <row r="114" spans="11:11" ht="15.75" customHeight="1" x14ac:dyDescent="0.25">
      <c r="K114" s="286"/>
    </row>
    <row r="115" spans="11:11" ht="15.75" customHeight="1" x14ac:dyDescent="0.25">
      <c r="K115" s="286"/>
    </row>
    <row r="116" spans="11:11" ht="15.75" customHeight="1" x14ac:dyDescent="0.25">
      <c r="K116" s="286"/>
    </row>
    <row r="117" spans="11:11" ht="15.75" customHeight="1" x14ac:dyDescent="0.25">
      <c r="K117" s="286"/>
    </row>
    <row r="118" spans="11:11" ht="15.75" customHeight="1" x14ac:dyDescent="0.25">
      <c r="K118" s="286"/>
    </row>
    <row r="119" spans="11:11" ht="15.75" customHeight="1" x14ac:dyDescent="0.25">
      <c r="K119" s="286"/>
    </row>
    <row r="120" spans="11:11" ht="15.75" customHeight="1" x14ac:dyDescent="0.25">
      <c r="K120" s="286"/>
    </row>
    <row r="121" spans="11:11" ht="15.75" customHeight="1" x14ac:dyDescent="0.25">
      <c r="K121" s="286"/>
    </row>
    <row r="122" spans="11:11" ht="15.75" customHeight="1" x14ac:dyDescent="0.25">
      <c r="K122" s="286"/>
    </row>
    <row r="123" spans="11:11" ht="15.75" customHeight="1" x14ac:dyDescent="0.25">
      <c r="K123" s="286"/>
    </row>
    <row r="124" spans="11:11" ht="15.75" customHeight="1" x14ac:dyDescent="0.25">
      <c r="K124" s="286"/>
    </row>
    <row r="125" spans="11:11" ht="15.75" customHeight="1" x14ac:dyDescent="0.25">
      <c r="K125" s="286"/>
    </row>
    <row r="126" spans="11:11" ht="15.75" customHeight="1" x14ac:dyDescent="0.25">
      <c r="K126" s="286"/>
    </row>
    <row r="127" spans="11:11" ht="15.75" customHeight="1" x14ac:dyDescent="0.25">
      <c r="K127" s="286"/>
    </row>
    <row r="128" spans="11:11" ht="15.75" customHeight="1" x14ac:dyDescent="0.25">
      <c r="K128" s="286"/>
    </row>
    <row r="129" spans="11:11" ht="15.75" customHeight="1" x14ac:dyDescent="0.25">
      <c r="K129" s="286"/>
    </row>
    <row r="130" spans="11:11" ht="15.75" customHeight="1" x14ac:dyDescent="0.25">
      <c r="K130" s="286"/>
    </row>
    <row r="131" spans="11:11" ht="15.75" customHeight="1" x14ac:dyDescent="0.25">
      <c r="K131" s="286"/>
    </row>
    <row r="132" spans="11:11" ht="15.75" customHeight="1" x14ac:dyDescent="0.25">
      <c r="K132" s="286"/>
    </row>
    <row r="133" spans="11:11" ht="15.75" customHeight="1" x14ac:dyDescent="0.25">
      <c r="K133" s="286"/>
    </row>
    <row r="134" spans="11:11" ht="15.75" customHeight="1" x14ac:dyDescent="0.25">
      <c r="K134" s="286"/>
    </row>
    <row r="135" spans="11:11" ht="15.75" customHeight="1" x14ac:dyDescent="0.25">
      <c r="K135" s="286"/>
    </row>
    <row r="136" spans="11:11" ht="15.75" customHeight="1" x14ac:dyDescent="0.25">
      <c r="K136" s="286"/>
    </row>
    <row r="137" spans="11:11" ht="15.75" customHeight="1" x14ac:dyDescent="0.25">
      <c r="K137" s="286"/>
    </row>
    <row r="138" spans="11:11" ht="15.75" customHeight="1" x14ac:dyDescent="0.25">
      <c r="K138" s="286"/>
    </row>
    <row r="139" spans="11:11" ht="15.75" customHeight="1" x14ac:dyDescent="0.25">
      <c r="K139" s="286"/>
    </row>
    <row r="140" spans="11:11" ht="15.75" customHeight="1" x14ac:dyDescent="0.25">
      <c r="K140" s="286"/>
    </row>
    <row r="141" spans="11:11" ht="15.75" customHeight="1" x14ac:dyDescent="0.25">
      <c r="K141" s="286"/>
    </row>
    <row r="142" spans="11:11" ht="15.75" customHeight="1" x14ac:dyDescent="0.25">
      <c r="K142" s="286"/>
    </row>
    <row r="143" spans="11:11" ht="15.75" customHeight="1" x14ac:dyDescent="0.25">
      <c r="K143" s="286"/>
    </row>
    <row r="144" spans="11:11" ht="15.75" customHeight="1" x14ac:dyDescent="0.25">
      <c r="K144" s="286"/>
    </row>
    <row r="145" spans="11:11" ht="15.75" customHeight="1" x14ac:dyDescent="0.25">
      <c r="K145" s="286"/>
    </row>
    <row r="146" spans="11:11" ht="15.75" customHeight="1" x14ac:dyDescent="0.25">
      <c r="K146" s="286"/>
    </row>
    <row r="147" spans="11:11" ht="15.75" customHeight="1" x14ac:dyDescent="0.25">
      <c r="K147" s="286"/>
    </row>
    <row r="148" spans="11:11" ht="15.75" customHeight="1" x14ac:dyDescent="0.25">
      <c r="K148" s="286"/>
    </row>
    <row r="149" spans="11:11" ht="15.75" customHeight="1" x14ac:dyDescent="0.25">
      <c r="K149" s="286"/>
    </row>
    <row r="150" spans="11:11" ht="15.75" customHeight="1" x14ac:dyDescent="0.25">
      <c r="K150" s="286"/>
    </row>
    <row r="151" spans="11:11" ht="15.75" customHeight="1" x14ac:dyDescent="0.25">
      <c r="K151" s="286"/>
    </row>
    <row r="152" spans="11:11" ht="15.75" customHeight="1" x14ac:dyDescent="0.25">
      <c r="K152" s="286"/>
    </row>
    <row r="153" spans="11:11" ht="15.75" customHeight="1" x14ac:dyDescent="0.25">
      <c r="K153" s="286"/>
    </row>
    <row r="154" spans="11:11" ht="15.75" customHeight="1" x14ac:dyDescent="0.25">
      <c r="K154" s="286"/>
    </row>
    <row r="155" spans="11:11" ht="15.75" customHeight="1" x14ac:dyDescent="0.25">
      <c r="K155" s="286"/>
    </row>
    <row r="156" spans="11:11" ht="15.75" customHeight="1" x14ac:dyDescent="0.25">
      <c r="K156" s="286"/>
    </row>
    <row r="157" spans="11:11" ht="15.75" customHeight="1" x14ac:dyDescent="0.25">
      <c r="K157" s="286"/>
    </row>
    <row r="158" spans="11:11" ht="15.75" customHeight="1" x14ac:dyDescent="0.25">
      <c r="K158" s="286"/>
    </row>
    <row r="159" spans="11:11" ht="15.75" customHeight="1" x14ac:dyDescent="0.25">
      <c r="K159" s="286"/>
    </row>
    <row r="160" spans="11:11" ht="15.75" customHeight="1" x14ac:dyDescent="0.25">
      <c r="K160" s="286"/>
    </row>
    <row r="161" spans="11:11" ht="15.75" customHeight="1" x14ac:dyDescent="0.25">
      <c r="K161" s="286"/>
    </row>
    <row r="162" spans="11:11" ht="15.75" customHeight="1" x14ac:dyDescent="0.25">
      <c r="K162" s="286"/>
    </row>
    <row r="163" spans="11:11" ht="15.75" customHeight="1" x14ac:dyDescent="0.25">
      <c r="K163" s="286"/>
    </row>
    <row r="164" spans="11:11" ht="15.75" customHeight="1" x14ac:dyDescent="0.25">
      <c r="K164" s="286"/>
    </row>
    <row r="165" spans="11:11" ht="15.75" customHeight="1" x14ac:dyDescent="0.25">
      <c r="K165" s="286"/>
    </row>
    <row r="166" spans="11:11" ht="15.75" customHeight="1" x14ac:dyDescent="0.25">
      <c r="K166" s="286"/>
    </row>
    <row r="167" spans="11:11" ht="15.75" customHeight="1" x14ac:dyDescent="0.25">
      <c r="K167" s="286"/>
    </row>
    <row r="168" spans="11:11" ht="15.75" customHeight="1" x14ac:dyDescent="0.25">
      <c r="K168" s="286"/>
    </row>
    <row r="169" spans="11:11" ht="15.75" customHeight="1" x14ac:dyDescent="0.25">
      <c r="K169" s="286"/>
    </row>
    <row r="170" spans="11:11" ht="15.75" customHeight="1" x14ac:dyDescent="0.25">
      <c r="K170" s="286"/>
    </row>
    <row r="171" spans="11:11" ht="15.75" customHeight="1" x14ac:dyDescent="0.25">
      <c r="K171" s="286"/>
    </row>
    <row r="172" spans="11:11" ht="15.75" customHeight="1" x14ac:dyDescent="0.25">
      <c r="K172" s="286"/>
    </row>
    <row r="173" spans="11:11" ht="15.75" customHeight="1" x14ac:dyDescent="0.25">
      <c r="K173" s="286"/>
    </row>
    <row r="174" spans="11:11" ht="15.75" customHeight="1" x14ac:dyDescent="0.25">
      <c r="K174" s="286"/>
    </row>
    <row r="175" spans="11:11" ht="15.75" customHeight="1" x14ac:dyDescent="0.25">
      <c r="K175" s="286"/>
    </row>
    <row r="176" spans="11:11" ht="15.75" customHeight="1" x14ac:dyDescent="0.25">
      <c r="K176" s="286"/>
    </row>
    <row r="177" spans="11:11" ht="15.75" customHeight="1" x14ac:dyDescent="0.25">
      <c r="K177" s="286"/>
    </row>
    <row r="178" spans="11:11" ht="15.75" customHeight="1" x14ac:dyDescent="0.25">
      <c r="K178" s="286"/>
    </row>
    <row r="179" spans="11:11" ht="15.75" customHeight="1" x14ac:dyDescent="0.25">
      <c r="K179" s="286"/>
    </row>
    <row r="180" spans="11:11" ht="15.75" customHeight="1" x14ac:dyDescent="0.25">
      <c r="K180" s="286"/>
    </row>
    <row r="181" spans="11:11" ht="15.75" customHeight="1" x14ac:dyDescent="0.25">
      <c r="K181" s="286"/>
    </row>
    <row r="182" spans="11:11" ht="15.75" customHeight="1" x14ac:dyDescent="0.25">
      <c r="K182" s="286"/>
    </row>
    <row r="183" spans="11:11" ht="15.75" customHeight="1" x14ac:dyDescent="0.25">
      <c r="K183" s="286"/>
    </row>
    <row r="184" spans="11:11" ht="15.75" customHeight="1" x14ac:dyDescent="0.25">
      <c r="K184" s="286"/>
    </row>
    <row r="185" spans="11:11" ht="15.75" customHeight="1" x14ac:dyDescent="0.25">
      <c r="K185" s="286"/>
    </row>
    <row r="186" spans="11:11" ht="15.75" customHeight="1" x14ac:dyDescent="0.25">
      <c r="K186" s="286"/>
    </row>
    <row r="187" spans="11:11" ht="15.75" customHeight="1" x14ac:dyDescent="0.25">
      <c r="K187" s="286"/>
    </row>
    <row r="188" spans="11:11" ht="15.75" customHeight="1" x14ac:dyDescent="0.25">
      <c r="K188" s="286"/>
    </row>
    <row r="189" spans="11:11" ht="15.75" customHeight="1" x14ac:dyDescent="0.25">
      <c r="K189" s="286"/>
    </row>
    <row r="190" spans="11:11" ht="15.75" customHeight="1" x14ac:dyDescent="0.25">
      <c r="K190" s="286"/>
    </row>
    <row r="191" spans="11:11" ht="15.75" customHeight="1" x14ac:dyDescent="0.25">
      <c r="K191" s="286"/>
    </row>
    <row r="192" spans="11:11" ht="15.75" customHeight="1" x14ac:dyDescent="0.25">
      <c r="K192" s="286"/>
    </row>
    <row r="193" spans="11:11" ht="15.75" customHeight="1" x14ac:dyDescent="0.25">
      <c r="K193" s="286"/>
    </row>
    <row r="194" spans="11:11" ht="15.75" customHeight="1" x14ac:dyDescent="0.25">
      <c r="K194" s="286"/>
    </row>
    <row r="195" spans="11:11" ht="15.75" customHeight="1" x14ac:dyDescent="0.25">
      <c r="K195" s="286"/>
    </row>
    <row r="196" spans="11:11" ht="15.75" customHeight="1" x14ac:dyDescent="0.25">
      <c r="K196" s="286"/>
    </row>
    <row r="197" spans="11:11" ht="15.75" customHeight="1" x14ac:dyDescent="0.25">
      <c r="K197" s="286"/>
    </row>
    <row r="198" spans="11:11" ht="15.75" customHeight="1" x14ac:dyDescent="0.25">
      <c r="K198" s="286"/>
    </row>
    <row r="199" spans="11:11" ht="15.75" customHeight="1" x14ac:dyDescent="0.25">
      <c r="K199" s="286"/>
    </row>
    <row r="200" spans="11:11" ht="15.75" customHeight="1" x14ac:dyDescent="0.25">
      <c r="K200" s="286"/>
    </row>
    <row r="201" spans="11:11" ht="15.75" customHeight="1" x14ac:dyDescent="0.25">
      <c r="K201" s="286"/>
    </row>
    <row r="202" spans="11:11" ht="15.75" customHeight="1" x14ac:dyDescent="0.25">
      <c r="K202" s="286"/>
    </row>
    <row r="203" spans="11:11" ht="15.75" customHeight="1" x14ac:dyDescent="0.25">
      <c r="K203" s="286"/>
    </row>
    <row r="204" spans="11:11" ht="15.75" customHeight="1" x14ac:dyDescent="0.25">
      <c r="K204" s="286"/>
    </row>
    <row r="205" spans="11:11" ht="15.75" customHeight="1" x14ac:dyDescent="0.25">
      <c r="K205" s="286"/>
    </row>
    <row r="206" spans="11:11" ht="15.75" customHeight="1" x14ac:dyDescent="0.25">
      <c r="K206" s="286"/>
    </row>
    <row r="207" spans="11:11" ht="15.75" customHeight="1" x14ac:dyDescent="0.25">
      <c r="K207" s="286"/>
    </row>
    <row r="208" spans="11:11" ht="15.75" customHeight="1" x14ac:dyDescent="0.25">
      <c r="K208" s="286"/>
    </row>
    <row r="209" spans="11:11" ht="15.75" customHeight="1" x14ac:dyDescent="0.25">
      <c r="K209" s="286"/>
    </row>
    <row r="210" spans="11:11" ht="15.75" customHeight="1" x14ac:dyDescent="0.25">
      <c r="K210" s="286"/>
    </row>
    <row r="211" spans="11:11" ht="15.75" customHeight="1" x14ac:dyDescent="0.25">
      <c r="K211" s="286"/>
    </row>
    <row r="212" spans="11:11" ht="15.75" customHeight="1" x14ac:dyDescent="0.25">
      <c r="K212" s="286"/>
    </row>
    <row r="213" spans="11:11" ht="15.75" customHeight="1" x14ac:dyDescent="0.25">
      <c r="K213" s="286"/>
    </row>
    <row r="214" spans="11:11" ht="15.75" customHeight="1" x14ac:dyDescent="0.25">
      <c r="K214" s="286"/>
    </row>
    <row r="215" spans="11:11" ht="15.75" customHeight="1" x14ac:dyDescent="0.25">
      <c r="K215" s="286"/>
    </row>
    <row r="216" spans="11:11" ht="15.75" customHeight="1" x14ac:dyDescent="0.25">
      <c r="K216" s="286"/>
    </row>
    <row r="217" spans="11:11" ht="15.75" customHeight="1" x14ac:dyDescent="0.25">
      <c r="K217" s="286"/>
    </row>
    <row r="218" spans="11:11" ht="15.75" customHeight="1" x14ac:dyDescent="0.25">
      <c r="K218" s="286"/>
    </row>
    <row r="219" spans="11:11" ht="15.75" customHeight="1" x14ac:dyDescent="0.25">
      <c r="K219" s="286"/>
    </row>
    <row r="220" spans="11:11" ht="15.75" customHeight="1" x14ac:dyDescent="0.25">
      <c r="K220" s="286"/>
    </row>
    <row r="221" spans="11:11" ht="15.75" customHeight="1" x14ac:dyDescent="0.25">
      <c r="K221" s="286"/>
    </row>
    <row r="222" spans="11:11" ht="15.75" customHeight="1" x14ac:dyDescent="0.25">
      <c r="K222" s="286"/>
    </row>
    <row r="223" spans="11:11" ht="15.75" customHeight="1" x14ac:dyDescent="0.25">
      <c r="K223" s="286"/>
    </row>
    <row r="224" spans="11:11" ht="15.75" customHeight="1" x14ac:dyDescent="0.25">
      <c r="K224" s="286"/>
    </row>
    <row r="225" spans="11:11" ht="15.75" customHeight="1" x14ac:dyDescent="0.25">
      <c r="K225" s="286"/>
    </row>
    <row r="226" spans="11:11" ht="15.75" customHeight="1" x14ac:dyDescent="0.25">
      <c r="K226" s="286"/>
    </row>
    <row r="227" spans="11:11" ht="15.75" customHeight="1" x14ac:dyDescent="0.25">
      <c r="K227" s="286"/>
    </row>
    <row r="228" spans="11:11" ht="15.75" customHeight="1" x14ac:dyDescent="0.25">
      <c r="K228" s="286"/>
    </row>
    <row r="229" spans="11:11" ht="15.75" customHeight="1" x14ac:dyDescent="0.25">
      <c r="K229" s="286"/>
    </row>
    <row r="230" spans="11:11" ht="15.75" customHeight="1" x14ac:dyDescent="0.25">
      <c r="K230" s="286"/>
    </row>
    <row r="231" spans="11:11" ht="15.75" customHeight="1" x14ac:dyDescent="0.25">
      <c r="K231" s="286"/>
    </row>
    <row r="232" spans="11:11" ht="15.75" customHeight="1" x14ac:dyDescent="0.25">
      <c r="K232" s="286"/>
    </row>
    <row r="233" spans="11:11" ht="15.75" customHeight="1" x14ac:dyDescent="0.25">
      <c r="K233" s="286"/>
    </row>
    <row r="234" spans="11:11" ht="15.75" customHeight="1" x14ac:dyDescent="0.25">
      <c r="K234" s="286"/>
    </row>
    <row r="235" spans="11:11" ht="15.75" customHeight="1" x14ac:dyDescent="0.25">
      <c r="K235" s="286"/>
    </row>
    <row r="236" spans="11:11" ht="15.75" customHeight="1" x14ac:dyDescent="0.25">
      <c r="K236" s="286"/>
    </row>
    <row r="237" spans="11:11" ht="15.75" customHeight="1" x14ac:dyDescent="0.25">
      <c r="K237" s="286"/>
    </row>
    <row r="238" spans="11:11" ht="15.75" customHeight="1" x14ac:dyDescent="0.25">
      <c r="K238" s="286"/>
    </row>
    <row r="239" spans="11:11" ht="15.75" customHeight="1" x14ac:dyDescent="0.25">
      <c r="K239" s="286"/>
    </row>
    <row r="240" spans="11:11" ht="15.75" customHeight="1" x14ac:dyDescent="0.25">
      <c r="K240" s="286"/>
    </row>
    <row r="241" spans="11:11" ht="15.75" customHeight="1" x14ac:dyDescent="0.25">
      <c r="K241" s="286"/>
    </row>
    <row r="242" spans="11:11" ht="15.75" customHeight="1" x14ac:dyDescent="0.25">
      <c r="K242" s="286"/>
    </row>
    <row r="243" spans="11:11" ht="15.75" customHeight="1" x14ac:dyDescent="0.25">
      <c r="K243" s="286"/>
    </row>
    <row r="244" spans="11:11" ht="15.75" customHeight="1" x14ac:dyDescent="0.25">
      <c r="K244" s="286"/>
    </row>
    <row r="245" spans="11:11" ht="15.75" customHeight="1" x14ac:dyDescent="0.25">
      <c r="K245" s="286"/>
    </row>
    <row r="246" spans="11:11" ht="15.75" customHeight="1" x14ac:dyDescent="0.25">
      <c r="K246" s="286"/>
    </row>
    <row r="247" spans="11:11" ht="15.75" customHeight="1" x14ac:dyDescent="0.25">
      <c r="K247" s="286"/>
    </row>
    <row r="248" spans="11:11" ht="15.75" customHeight="1" x14ac:dyDescent="0.25">
      <c r="K248" s="286"/>
    </row>
    <row r="249" spans="11:11" ht="15.75" customHeight="1" x14ac:dyDescent="0.25">
      <c r="K249" s="286"/>
    </row>
    <row r="250" spans="11:11" ht="15.75" customHeight="1" x14ac:dyDescent="0.25">
      <c r="K250" s="286"/>
    </row>
    <row r="251" spans="11:11" ht="15.75" customHeight="1" x14ac:dyDescent="0.25">
      <c r="K251" s="286"/>
    </row>
    <row r="252" spans="11:11" ht="15.75" customHeight="1" x14ac:dyDescent="0.25">
      <c r="K252" s="286"/>
    </row>
    <row r="253" spans="11:11" ht="15.75" customHeight="1" x14ac:dyDescent="0.25">
      <c r="K253" s="286"/>
    </row>
    <row r="254" spans="11:11" ht="15.75" customHeight="1" x14ac:dyDescent="0.25">
      <c r="K254" s="286"/>
    </row>
    <row r="255" spans="11:11" ht="15.75" customHeight="1" x14ac:dyDescent="0.25">
      <c r="K255" s="286"/>
    </row>
    <row r="256" spans="11:11" ht="15.75" customHeight="1" x14ac:dyDescent="0.25">
      <c r="K256" s="286"/>
    </row>
    <row r="257" spans="11:11" ht="15.75" customHeight="1" x14ac:dyDescent="0.25">
      <c r="K257" s="286"/>
    </row>
    <row r="258" spans="11:11" ht="15.75" customHeight="1" x14ac:dyDescent="0.25">
      <c r="K258" s="286"/>
    </row>
    <row r="259" spans="11:11" ht="15.75" customHeight="1" x14ac:dyDescent="0.25">
      <c r="K259" s="286"/>
    </row>
    <row r="260" spans="11:11" ht="15.75" customHeight="1" x14ac:dyDescent="0.25">
      <c r="K260" s="286"/>
    </row>
    <row r="261" spans="11:11" ht="15.75" customHeight="1" x14ac:dyDescent="0.25">
      <c r="K261" s="286"/>
    </row>
    <row r="262" spans="11:11" ht="15.75" customHeight="1" x14ac:dyDescent="0.25">
      <c r="K262" s="286"/>
    </row>
    <row r="263" spans="11:11" ht="15.75" customHeight="1" x14ac:dyDescent="0.25">
      <c r="K263" s="286"/>
    </row>
    <row r="264" spans="11:11" ht="15.75" customHeight="1" x14ac:dyDescent="0.25">
      <c r="K264" s="286"/>
    </row>
    <row r="265" spans="11:11" ht="15.75" customHeight="1" x14ac:dyDescent="0.25">
      <c r="K265" s="286"/>
    </row>
    <row r="266" spans="11:11" ht="15.75" customHeight="1" x14ac:dyDescent="0.25">
      <c r="K266" s="286"/>
    </row>
    <row r="267" spans="11:11" ht="15.75" customHeight="1" x14ac:dyDescent="0.25">
      <c r="K267" s="286"/>
    </row>
    <row r="268" spans="11:11" ht="15.75" customHeight="1" x14ac:dyDescent="0.25">
      <c r="K268" s="286"/>
    </row>
    <row r="269" spans="11:11" ht="15.75" customHeight="1" x14ac:dyDescent="0.25">
      <c r="K269" s="286"/>
    </row>
    <row r="270" spans="11:11" ht="15.75" customHeight="1" x14ac:dyDescent="0.25">
      <c r="K270" s="286"/>
    </row>
    <row r="271" spans="11:11" ht="15.75" customHeight="1" x14ac:dyDescent="0.25">
      <c r="K271" s="286"/>
    </row>
    <row r="272" spans="11:11" ht="15.75" customHeight="1" x14ac:dyDescent="0.25">
      <c r="K272" s="286"/>
    </row>
    <row r="273" spans="11:11" ht="15.75" customHeight="1" x14ac:dyDescent="0.25">
      <c r="K273" s="286"/>
    </row>
    <row r="274" spans="11:11" ht="15.75" customHeight="1" x14ac:dyDescent="0.25">
      <c r="K274" s="286"/>
    </row>
    <row r="275" spans="11:11" ht="15.75" customHeight="1" x14ac:dyDescent="0.25">
      <c r="K275" s="286"/>
    </row>
    <row r="276" spans="11:11" ht="15.75" customHeight="1" x14ac:dyDescent="0.25">
      <c r="K276" s="286"/>
    </row>
    <row r="277" spans="11:11" ht="15.75" customHeight="1" x14ac:dyDescent="0.25">
      <c r="K277" s="286"/>
    </row>
    <row r="278" spans="11:11" ht="15.75" customHeight="1" x14ac:dyDescent="0.25">
      <c r="K278" s="286"/>
    </row>
    <row r="279" spans="11:11" ht="15.75" customHeight="1" x14ac:dyDescent="0.25">
      <c r="K279" s="286"/>
    </row>
    <row r="280" spans="11:11" ht="15.75" customHeight="1" x14ac:dyDescent="0.25">
      <c r="K280" s="286"/>
    </row>
    <row r="281" spans="11:11" ht="15.75" customHeight="1" x14ac:dyDescent="0.25">
      <c r="K281" s="286"/>
    </row>
    <row r="282" spans="11:11" ht="15.75" customHeight="1" x14ac:dyDescent="0.25">
      <c r="K282" s="286"/>
    </row>
    <row r="283" spans="11:11" ht="15.75" customHeight="1" x14ac:dyDescent="0.25">
      <c r="K283" s="286"/>
    </row>
    <row r="284" spans="11:11" ht="15.75" customHeight="1" x14ac:dyDescent="0.25">
      <c r="K284" s="286"/>
    </row>
    <row r="285" spans="11:11" ht="15.75" customHeight="1" x14ac:dyDescent="0.25">
      <c r="K285" s="286"/>
    </row>
    <row r="286" spans="11:11" ht="15.75" customHeight="1" x14ac:dyDescent="0.25">
      <c r="K286" s="286"/>
    </row>
    <row r="287" spans="11:11" ht="15.75" customHeight="1" x14ac:dyDescent="0.25">
      <c r="K287" s="286"/>
    </row>
    <row r="288" spans="11:11" ht="15.75" customHeight="1" x14ac:dyDescent="0.25">
      <c r="K288" s="286"/>
    </row>
    <row r="289" spans="11:11" ht="15.75" customHeight="1" x14ac:dyDescent="0.25">
      <c r="K289" s="286"/>
    </row>
    <row r="290" spans="11:11" ht="15.75" customHeight="1" x14ac:dyDescent="0.25">
      <c r="K290" s="286"/>
    </row>
    <row r="291" spans="11:11" ht="15.75" customHeight="1" x14ac:dyDescent="0.25">
      <c r="K291" s="286"/>
    </row>
    <row r="292" spans="11:11" ht="15.75" customHeight="1" x14ac:dyDescent="0.25">
      <c r="K292" s="286"/>
    </row>
    <row r="293" spans="11:11" ht="15.75" customHeight="1" x14ac:dyDescent="0.25">
      <c r="K293" s="286"/>
    </row>
    <row r="294" spans="11:11" ht="15.75" customHeight="1" x14ac:dyDescent="0.25">
      <c r="K294" s="286"/>
    </row>
    <row r="295" spans="11:11" ht="15.75" customHeight="1" x14ac:dyDescent="0.25">
      <c r="K295" s="286"/>
    </row>
    <row r="296" spans="11:11" ht="15.75" customHeight="1" x14ac:dyDescent="0.25">
      <c r="K296" s="286"/>
    </row>
    <row r="297" spans="11:11" ht="15.75" customHeight="1" x14ac:dyDescent="0.25">
      <c r="K297" s="286"/>
    </row>
    <row r="298" spans="11:11" ht="15.75" customHeight="1" x14ac:dyDescent="0.25">
      <c r="K298" s="286"/>
    </row>
    <row r="299" spans="11:11" ht="15.75" customHeight="1" x14ac:dyDescent="0.25">
      <c r="K299" s="286"/>
    </row>
    <row r="300" spans="11:11" ht="15.75" customHeight="1" x14ac:dyDescent="0.25">
      <c r="K300" s="286"/>
    </row>
    <row r="301" spans="11:11" ht="15.75" customHeight="1" x14ac:dyDescent="0.25">
      <c r="K301" s="286"/>
    </row>
    <row r="302" spans="11:11" ht="15.75" customHeight="1" x14ac:dyDescent="0.25">
      <c r="K302" s="286"/>
    </row>
    <row r="303" spans="11:11" ht="15.75" customHeight="1" x14ac:dyDescent="0.25">
      <c r="K303" s="286"/>
    </row>
    <row r="304" spans="11:11" ht="15.75" customHeight="1" x14ac:dyDescent="0.25">
      <c r="K304" s="286"/>
    </row>
    <row r="305" spans="11:11" ht="15.75" customHeight="1" x14ac:dyDescent="0.25">
      <c r="K305" s="286"/>
    </row>
    <row r="306" spans="11:11" ht="15.75" customHeight="1" x14ac:dyDescent="0.25">
      <c r="K306" s="286"/>
    </row>
    <row r="307" spans="11:11" ht="15.75" customHeight="1" x14ac:dyDescent="0.25">
      <c r="K307" s="286"/>
    </row>
    <row r="308" spans="11:11" ht="15.75" customHeight="1" x14ac:dyDescent="0.25">
      <c r="K308" s="286"/>
    </row>
    <row r="309" spans="11:11" ht="15.75" customHeight="1" x14ac:dyDescent="0.25">
      <c r="K309" s="286"/>
    </row>
    <row r="310" spans="11:11" ht="15.75" customHeight="1" x14ac:dyDescent="0.25">
      <c r="K310" s="286"/>
    </row>
    <row r="311" spans="11:11" ht="15.75" customHeight="1" x14ac:dyDescent="0.25">
      <c r="K311" s="286"/>
    </row>
    <row r="312" spans="11:11" ht="15.75" customHeight="1" x14ac:dyDescent="0.25">
      <c r="K312" s="286"/>
    </row>
    <row r="313" spans="11:11" ht="15.75" customHeight="1" x14ac:dyDescent="0.25">
      <c r="K313" s="286"/>
    </row>
    <row r="314" spans="11:11" ht="15.75" customHeight="1" x14ac:dyDescent="0.25">
      <c r="K314" s="286"/>
    </row>
    <row r="315" spans="11:11" ht="15.75" customHeight="1" x14ac:dyDescent="0.25">
      <c r="K315" s="286"/>
    </row>
    <row r="316" spans="11:11" ht="15.75" customHeight="1" x14ac:dyDescent="0.25">
      <c r="K316" s="286"/>
    </row>
    <row r="317" spans="11:11" ht="15.75" customHeight="1" x14ac:dyDescent="0.25">
      <c r="K317" s="286"/>
    </row>
    <row r="318" spans="11:11" ht="15.75" customHeight="1" x14ac:dyDescent="0.25">
      <c r="K318" s="286"/>
    </row>
    <row r="319" spans="11:11" ht="15.75" customHeight="1" x14ac:dyDescent="0.25">
      <c r="K319" s="286"/>
    </row>
    <row r="320" spans="11:11" ht="15.75" customHeight="1" x14ac:dyDescent="0.25">
      <c r="K320" s="286"/>
    </row>
    <row r="321" spans="11:11" ht="15.75" customHeight="1" x14ac:dyDescent="0.25">
      <c r="K321" s="286"/>
    </row>
    <row r="322" spans="11:11" ht="15.75" customHeight="1" x14ac:dyDescent="0.25">
      <c r="K322" s="286"/>
    </row>
    <row r="323" spans="11:11" ht="15.75" customHeight="1" x14ac:dyDescent="0.25">
      <c r="K323" s="286"/>
    </row>
    <row r="324" spans="11:11" ht="15.75" customHeight="1" x14ac:dyDescent="0.25">
      <c r="K324" s="286"/>
    </row>
    <row r="325" spans="11:11" ht="15.75" customHeight="1" x14ac:dyDescent="0.25">
      <c r="K325" s="286"/>
    </row>
    <row r="326" spans="11:11" ht="15.75" customHeight="1" x14ac:dyDescent="0.25">
      <c r="K326" s="286"/>
    </row>
    <row r="327" spans="11:11" ht="15.75" customHeight="1" x14ac:dyDescent="0.25">
      <c r="K327" s="286"/>
    </row>
    <row r="328" spans="11:11" ht="15.75" customHeight="1" x14ac:dyDescent="0.25">
      <c r="K328" s="286"/>
    </row>
    <row r="329" spans="11:11" ht="15.75" customHeight="1" x14ac:dyDescent="0.25">
      <c r="K329" s="286"/>
    </row>
    <row r="330" spans="11:11" ht="15.75" customHeight="1" x14ac:dyDescent="0.25">
      <c r="K330" s="286"/>
    </row>
    <row r="331" spans="11:11" ht="15.75" customHeight="1" x14ac:dyDescent="0.25">
      <c r="K331" s="286"/>
    </row>
    <row r="332" spans="11:11" ht="15.75" customHeight="1" x14ac:dyDescent="0.25">
      <c r="K332" s="286"/>
    </row>
    <row r="333" spans="11:11" ht="15.75" customHeight="1" x14ac:dyDescent="0.25">
      <c r="K333" s="286"/>
    </row>
    <row r="334" spans="11:11" ht="15.75" customHeight="1" x14ac:dyDescent="0.25">
      <c r="K334" s="286"/>
    </row>
    <row r="335" spans="11:11" ht="15.75" customHeight="1" x14ac:dyDescent="0.25">
      <c r="K335" s="286"/>
    </row>
    <row r="336" spans="11:11" ht="15.75" customHeight="1" x14ac:dyDescent="0.25">
      <c r="K336" s="286"/>
    </row>
    <row r="337" spans="11:11" ht="15.75" customHeight="1" x14ac:dyDescent="0.25">
      <c r="K337" s="286"/>
    </row>
    <row r="338" spans="11:11" ht="15.75" customHeight="1" x14ac:dyDescent="0.25">
      <c r="K338" s="286"/>
    </row>
    <row r="339" spans="11:11" ht="15.75" customHeight="1" x14ac:dyDescent="0.25">
      <c r="K339" s="286"/>
    </row>
    <row r="340" spans="11:11" ht="15.75" customHeight="1" x14ac:dyDescent="0.25">
      <c r="K340" s="286"/>
    </row>
    <row r="341" spans="11:11" ht="15.75" customHeight="1" x14ac:dyDescent="0.25">
      <c r="K341" s="286"/>
    </row>
    <row r="342" spans="11:11" ht="15.75" customHeight="1" x14ac:dyDescent="0.25">
      <c r="K342" s="286"/>
    </row>
    <row r="343" spans="11:11" ht="15.75" customHeight="1" x14ac:dyDescent="0.25">
      <c r="K343" s="286"/>
    </row>
    <row r="344" spans="11:11" ht="15.75" customHeight="1" x14ac:dyDescent="0.25">
      <c r="K344" s="286"/>
    </row>
    <row r="345" spans="11:11" ht="15.75" customHeight="1" x14ac:dyDescent="0.25">
      <c r="K345" s="286"/>
    </row>
    <row r="346" spans="11:11" ht="15.75" customHeight="1" x14ac:dyDescent="0.25">
      <c r="K346" s="286"/>
    </row>
    <row r="347" spans="11:11" ht="15.75" customHeight="1" x14ac:dyDescent="0.25">
      <c r="K347" s="286"/>
    </row>
    <row r="348" spans="11:11" ht="15.75" customHeight="1" x14ac:dyDescent="0.25">
      <c r="K348" s="286"/>
    </row>
    <row r="349" spans="11:11" ht="15.75" customHeight="1" x14ac:dyDescent="0.25">
      <c r="K349" s="286"/>
    </row>
    <row r="350" spans="11:11" ht="15.75" customHeight="1" x14ac:dyDescent="0.25">
      <c r="K350" s="286"/>
    </row>
    <row r="351" spans="11:11" ht="15.75" customHeight="1" x14ac:dyDescent="0.25">
      <c r="K351" s="286"/>
    </row>
    <row r="352" spans="11:11" ht="15.75" customHeight="1" x14ac:dyDescent="0.25">
      <c r="K352" s="286"/>
    </row>
    <row r="353" spans="11:11" ht="15.75" customHeight="1" x14ac:dyDescent="0.25">
      <c r="K353" s="286"/>
    </row>
    <row r="354" spans="11:11" ht="15.75" customHeight="1" x14ac:dyDescent="0.25">
      <c r="K354" s="286"/>
    </row>
    <row r="355" spans="11:11" ht="15.75" customHeight="1" x14ac:dyDescent="0.25">
      <c r="K355" s="286"/>
    </row>
    <row r="356" spans="11:11" ht="15.75" customHeight="1" x14ac:dyDescent="0.25">
      <c r="K356" s="286"/>
    </row>
    <row r="357" spans="11:11" ht="15.75" customHeight="1" x14ac:dyDescent="0.25">
      <c r="K357" s="286"/>
    </row>
    <row r="358" spans="11:11" ht="15.75" customHeight="1" x14ac:dyDescent="0.25">
      <c r="K358" s="286"/>
    </row>
    <row r="359" spans="11:11" ht="15.75" customHeight="1" x14ac:dyDescent="0.25">
      <c r="K359" s="286"/>
    </row>
    <row r="360" spans="11:11" ht="15.75" customHeight="1" x14ac:dyDescent="0.25">
      <c r="K360" s="286"/>
    </row>
    <row r="361" spans="11:11" ht="15.75" customHeight="1" x14ac:dyDescent="0.25">
      <c r="K361" s="286"/>
    </row>
    <row r="362" spans="11:11" ht="15.75" customHeight="1" x14ac:dyDescent="0.25">
      <c r="K362" s="286"/>
    </row>
    <row r="363" spans="11:11" ht="15.75" customHeight="1" x14ac:dyDescent="0.25">
      <c r="K363" s="286"/>
    </row>
    <row r="364" spans="11:11" ht="15.75" customHeight="1" x14ac:dyDescent="0.25">
      <c r="K364" s="286"/>
    </row>
    <row r="365" spans="11:11" ht="15.75" customHeight="1" x14ac:dyDescent="0.25">
      <c r="K365" s="286"/>
    </row>
    <row r="366" spans="11:11" ht="15.75" customHeight="1" x14ac:dyDescent="0.25">
      <c r="K366" s="286"/>
    </row>
    <row r="367" spans="11:11" ht="15.75" customHeight="1" x14ac:dyDescent="0.25">
      <c r="K367" s="286"/>
    </row>
    <row r="368" spans="11:11" ht="15.75" customHeight="1" x14ac:dyDescent="0.25">
      <c r="K368" s="286"/>
    </row>
    <row r="369" spans="11:11" ht="15.75" customHeight="1" x14ac:dyDescent="0.25">
      <c r="K369" s="286"/>
    </row>
    <row r="370" spans="11:11" ht="15.75" customHeight="1" x14ac:dyDescent="0.25">
      <c r="K370" s="286"/>
    </row>
    <row r="371" spans="11:11" ht="15.75" customHeight="1" x14ac:dyDescent="0.25">
      <c r="K371" s="286"/>
    </row>
    <row r="372" spans="11:11" ht="15.75" customHeight="1" x14ac:dyDescent="0.25">
      <c r="K372" s="286"/>
    </row>
    <row r="373" spans="11:11" ht="15.75" customHeight="1" x14ac:dyDescent="0.25">
      <c r="K373" s="286"/>
    </row>
    <row r="374" spans="11:11" ht="15.75" customHeight="1" x14ac:dyDescent="0.25">
      <c r="K374" s="286"/>
    </row>
    <row r="375" spans="11:11" ht="15.75" customHeight="1" x14ac:dyDescent="0.25">
      <c r="K375" s="286"/>
    </row>
    <row r="376" spans="11:11" ht="15.75" customHeight="1" x14ac:dyDescent="0.25">
      <c r="K376" s="286"/>
    </row>
    <row r="377" spans="11:11" ht="15.75" customHeight="1" x14ac:dyDescent="0.25">
      <c r="K377" s="286"/>
    </row>
    <row r="378" spans="11:11" ht="15.75" customHeight="1" x14ac:dyDescent="0.25">
      <c r="K378" s="286"/>
    </row>
    <row r="379" spans="11:11" ht="15.75" customHeight="1" x14ac:dyDescent="0.25">
      <c r="K379" s="286"/>
    </row>
    <row r="380" spans="11:11" ht="15.75" customHeight="1" x14ac:dyDescent="0.25">
      <c r="K380" s="286"/>
    </row>
    <row r="381" spans="11:11" ht="15.75" customHeight="1" x14ac:dyDescent="0.25">
      <c r="K381" s="286"/>
    </row>
    <row r="382" spans="11:11" ht="15.75" customHeight="1" x14ac:dyDescent="0.25">
      <c r="K382" s="286"/>
    </row>
    <row r="383" spans="11:11" ht="15.75" customHeight="1" x14ac:dyDescent="0.25">
      <c r="K383" s="286"/>
    </row>
    <row r="384" spans="11:11" ht="15.75" customHeight="1" x14ac:dyDescent="0.25">
      <c r="K384" s="286"/>
    </row>
    <row r="385" spans="11:11" ht="15.75" customHeight="1" x14ac:dyDescent="0.25">
      <c r="K385" s="286"/>
    </row>
    <row r="386" spans="11:11" ht="15.75" customHeight="1" x14ac:dyDescent="0.25">
      <c r="K386" s="286"/>
    </row>
    <row r="387" spans="11:11" ht="15.75" customHeight="1" x14ac:dyDescent="0.25">
      <c r="K387" s="286"/>
    </row>
    <row r="388" spans="11:11" ht="15.75" customHeight="1" x14ac:dyDescent="0.25">
      <c r="K388" s="286"/>
    </row>
    <row r="389" spans="11:11" ht="15.75" customHeight="1" x14ac:dyDescent="0.25">
      <c r="K389" s="286"/>
    </row>
    <row r="390" spans="11:11" ht="15.75" customHeight="1" x14ac:dyDescent="0.25">
      <c r="K390" s="286"/>
    </row>
    <row r="391" spans="11:11" ht="15.75" customHeight="1" x14ac:dyDescent="0.25">
      <c r="K391" s="286"/>
    </row>
    <row r="392" spans="11:11" ht="15.75" customHeight="1" x14ac:dyDescent="0.25">
      <c r="K392" s="286"/>
    </row>
    <row r="393" spans="11:11" ht="15.75" customHeight="1" x14ac:dyDescent="0.25">
      <c r="K393" s="286"/>
    </row>
    <row r="394" spans="11:11" ht="15.75" customHeight="1" x14ac:dyDescent="0.25">
      <c r="K394" s="286"/>
    </row>
    <row r="395" spans="11:11" ht="15.75" customHeight="1" x14ac:dyDescent="0.25">
      <c r="K395" s="286"/>
    </row>
    <row r="396" spans="11:11" ht="15.75" customHeight="1" x14ac:dyDescent="0.25">
      <c r="K396" s="286"/>
    </row>
    <row r="397" spans="11:11" ht="15.75" customHeight="1" x14ac:dyDescent="0.25">
      <c r="K397" s="286"/>
    </row>
    <row r="398" spans="11:11" ht="15.75" customHeight="1" x14ac:dyDescent="0.25">
      <c r="K398" s="286"/>
    </row>
    <row r="399" spans="11:11" ht="15.75" customHeight="1" x14ac:dyDescent="0.25">
      <c r="K399" s="286"/>
    </row>
    <row r="400" spans="11:11" ht="15.75" customHeight="1" x14ac:dyDescent="0.25">
      <c r="K400" s="286"/>
    </row>
    <row r="401" spans="11:11" ht="15.75" customHeight="1" x14ac:dyDescent="0.25">
      <c r="K401" s="286"/>
    </row>
    <row r="402" spans="11:11" ht="15.75" customHeight="1" x14ac:dyDescent="0.25">
      <c r="K402" s="286"/>
    </row>
    <row r="403" spans="11:11" ht="15.75" customHeight="1" x14ac:dyDescent="0.25">
      <c r="K403" s="286"/>
    </row>
    <row r="404" spans="11:11" ht="15.75" customHeight="1" x14ac:dyDescent="0.25">
      <c r="K404" s="286"/>
    </row>
    <row r="405" spans="11:11" ht="15.75" customHeight="1" x14ac:dyDescent="0.25">
      <c r="K405" s="286"/>
    </row>
    <row r="406" spans="11:11" ht="15.75" customHeight="1" x14ac:dyDescent="0.25">
      <c r="K406" s="286"/>
    </row>
    <row r="407" spans="11:11" ht="15.75" customHeight="1" x14ac:dyDescent="0.25">
      <c r="K407" s="286"/>
    </row>
    <row r="408" spans="11:11" ht="15.75" customHeight="1" x14ac:dyDescent="0.25">
      <c r="K408" s="286"/>
    </row>
    <row r="409" spans="11:11" ht="15.75" customHeight="1" x14ac:dyDescent="0.25">
      <c r="K409" s="286"/>
    </row>
    <row r="410" spans="11:11" ht="15.75" customHeight="1" x14ac:dyDescent="0.25">
      <c r="K410" s="286"/>
    </row>
    <row r="411" spans="11:11" ht="15.75" customHeight="1" x14ac:dyDescent="0.25">
      <c r="K411" s="286"/>
    </row>
    <row r="412" spans="11:11" ht="15.75" customHeight="1" x14ac:dyDescent="0.25">
      <c r="K412" s="286"/>
    </row>
    <row r="413" spans="11:11" ht="15.75" customHeight="1" x14ac:dyDescent="0.25">
      <c r="K413" s="286"/>
    </row>
    <row r="414" spans="11:11" ht="15.75" customHeight="1" x14ac:dyDescent="0.25">
      <c r="K414" s="286"/>
    </row>
    <row r="415" spans="11:11" ht="15.75" customHeight="1" x14ac:dyDescent="0.25">
      <c r="K415" s="286"/>
    </row>
    <row r="416" spans="11:11" ht="15.75" customHeight="1" x14ac:dyDescent="0.25">
      <c r="K416" s="286"/>
    </row>
    <row r="417" spans="11:11" ht="15.75" customHeight="1" x14ac:dyDescent="0.25">
      <c r="K417" s="286"/>
    </row>
    <row r="418" spans="11:11" ht="15.75" customHeight="1" x14ac:dyDescent="0.25">
      <c r="K418" s="286"/>
    </row>
    <row r="419" spans="11:11" ht="15.75" customHeight="1" x14ac:dyDescent="0.25">
      <c r="K419" s="286"/>
    </row>
    <row r="420" spans="11:11" ht="15.75" customHeight="1" x14ac:dyDescent="0.25">
      <c r="K420" s="286"/>
    </row>
    <row r="421" spans="11:11" ht="15.75" customHeight="1" x14ac:dyDescent="0.25">
      <c r="K421" s="286"/>
    </row>
    <row r="422" spans="11:11" ht="15.75" customHeight="1" x14ac:dyDescent="0.25">
      <c r="K422" s="286"/>
    </row>
    <row r="423" spans="11:11" ht="15.75" customHeight="1" x14ac:dyDescent="0.25">
      <c r="K423" s="286"/>
    </row>
    <row r="424" spans="11:11" ht="15.75" customHeight="1" x14ac:dyDescent="0.25">
      <c r="K424" s="286"/>
    </row>
    <row r="425" spans="11:11" ht="15.75" customHeight="1" x14ac:dyDescent="0.25">
      <c r="K425" s="286"/>
    </row>
    <row r="426" spans="11:11" ht="15.75" customHeight="1" x14ac:dyDescent="0.25">
      <c r="K426" s="286"/>
    </row>
    <row r="427" spans="11:11" ht="15.75" customHeight="1" x14ac:dyDescent="0.25">
      <c r="K427" s="286"/>
    </row>
    <row r="428" spans="11:11" ht="15.75" customHeight="1" x14ac:dyDescent="0.25">
      <c r="K428" s="286"/>
    </row>
    <row r="429" spans="11:11" ht="15.75" customHeight="1" x14ac:dyDescent="0.25">
      <c r="K429" s="286"/>
    </row>
    <row r="430" spans="11:11" ht="15.75" customHeight="1" x14ac:dyDescent="0.25">
      <c r="K430" s="286"/>
    </row>
    <row r="431" spans="11:11" ht="15.75" customHeight="1" x14ac:dyDescent="0.25">
      <c r="K431" s="286"/>
    </row>
    <row r="432" spans="11:11" ht="15.75" customHeight="1" x14ac:dyDescent="0.25">
      <c r="K432" s="286"/>
    </row>
    <row r="433" spans="11:11" ht="15.75" customHeight="1" x14ac:dyDescent="0.25">
      <c r="K433" s="286"/>
    </row>
    <row r="434" spans="11:11" ht="15.75" customHeight="1" x14ac:dyDescent="0.25">
      <c r="K434" s="286"/>
    </row>
    <row r="435" spans="11:11" ht="15.75" customHeight="1" x14ac:dyDescent="0.25">
      <c r="K435" s="286"/>
    </row>
    <row r="436" spans="11:11" ht="15.75" customHeight="1" x14ac:dyDescent="0.25">
      <c r="K436" s="286"/>
    </row>
    <row r="437" spans="11:11" ht="15.75" customHeight="1" x14ac:dyDescent="0.25">
      <c r="K437" s="286"/>
    </row>
    <row r="438" spans="11:11" ht="15.75" customHeight="1" x14ac:dyDescent="0.25">
      <c r="K438" s="286"/>
    </row>
    <row r="439" spans="11:11" ht="15.75" customHeight="1" x14ac:dyDescent="0.25">
      <c r="K439" s="286"/>
    </row>
    <row r="440" spans="11:11" ht="15.75" customHeight="1" x14ac:dyDescent="0.25">
      <c r="K440" s="286"/>
    </row>
    <row r="441" spans="11:11" ht="15.75" customHeight="1" x14ac:dyDescent="0.25">
      <c r="K441" s="286"/>
    </row>
    <row r="442" spans="11:11" ht="15.75" customHeight="1" x14ac:dyDescent="0.25">
      <c r="K442" s="286"/>
    </row>
    <row r="443" spans="11:11" ht="15.75" customHeight="1" x14ac:dyDescent="0.25">
      <c r="K443" s="286"/>
    </row>
    <row r="444" spans="11:11" ht="15.75" customHeight="1" x14ac:dyDescent="0.25">
      <c r="K444" s="286"/>
    </row>
    <row r="445" spans="11:11" ht="15.75" customHeight="1" x14ac:dyDescent="0.25">
      <c r="K445" s="286"/>
    </row>
    <row r="446" spans="11:11" ht="15.75" customHeight="1" x14ac:dyDescent="0.25">
      <c r="K446" s="286"/>
    </row>
    <row r="447" spans="11:11" ht="15.75" customHeight="1" x14ac:dyDescent="0.25">
      <c r="K447" s="286"/>
    </row>
    <row r="448" spans="11:11" ht="15.75" customHeight="1" x14ac:dyDescent="0.25">
      <c r="K448" s="286"/>
    </row>
    <row r="449" spans="11:11" ht="15.75" customHeight="1" x14ac:dyDescent="0.25">
      <c r="K449" s="286"/>
    </row>
    <row r="450" spans="11:11" ht="15.75" customHeight="1" x14ac:dyDescent="0.25">
      <c r="K450" s="286"/>
    </row>
    <row r="451" spans="11:11" ht="15.75" customHeight="1" x14ac:dyDescent="0.25">
      <c r="K451" s="286"/>
    </row>
    <row r="452" spans="11:11" ht="15.75" customHeight="1" x14ac:dyDescent="0.25">
      <c r="K452" s="286"/>
    </row>
    <row r="453" spans="11:11" ht="15.75" customHeight="1" x14ac:dyDescent="0.25">
      <c r="K453" s="286"/>
    </row>
    <row r="454" spans="11:11" ht="15.75" customHeight="1" x14ac:dyDescent="0.25">
      <c r="K454" s="286"/>
    </row>
    <row r="455" spans="11:11" ht="15.75" customHeight="1" x14ac:dyDescent="0.25">
      <c r="K455" s="286"/>
    </row>
    <row r="456" spans="11:11" ht="15.75" customHeight="1" x14ac:dyDescent="0.25">
      <c r="K456" s="286"/>
    </row>
    <row r="457" spans="11:11" ht="15.75" customHeight="1" x14ac:dyDescent="0.25">
      <c r="K457" s="286"/>
    </row>
    <row r="458" spans="11:11" ht="15.75" customHeight="1" x14ac:dyDescent="0.25">
      <c r="K458" s="286"/>
    </row>
    <row r="459" spans="11:11" ht="15.75" customHeight="1" x14ac:dyDescent="0.25">
      <c r="K459" s="286"/>
    </row>
    <row r="460" spans="11:11" ht="15.75" customHeight="1" x14ac:dyDescent="0.25">
      <c r="K460" s="286"/>
    </row>
    <row r="461" spans="11:11" ht="15.75" customHeight="1" x14ac:dyDescent="0.25">
      <c r="K461" s="286"/>
    </row>
    <row r="462" spans="11:11" ht="15.75" customHeight="1" x14ac:dyDescent="0.25">
      <c r="K462" s="286"/>
    </row>
    <row r="463" spans="11:11" ht="15.75" customHeight="1" x14ac:dyDescent="0.25">
      <c r="K463" s="286"/>
    </row>
    <row r="464" spans="11:11" ht="15.75" customHeight="1" x14ac:dyDescent="0.25">
      <c r="K464" s="286"/>
    </row>
    <row r="465" spans="11:11" ht="15.75" customHeight="1" x14ac:dyDescent="0.25">
      <c r="K465" s="286"/>
    </row>
    <row r="466" spans="11:11" ht="15.75" customHeight="1" x14ac:dyDescent="0.25">
      <c r="K466" s="286"/>
    </row>
    <row r="467" spans="11:11" ht="15.75" customHeight="1" x14ac:dyDescent="0.25">
      <c r="K467" s="286"/>
    </row>
    <row r="468" spans="11:11" ht="15.75" customHeight="1" x14ac:dyDescent="0.25">
      <c r="K468" s="286"/>
    </row>
    <row r="469" spans="11:11" ht="15.75" customHeight="1" x14ac:dyDescent="0.25">
      <c r="K469" s="286"/>
    </row>
    <row r="470" spans="11:11" ht="15.75" customHeight="1" x14ac:dyDescent="0.25">
      <c r="K470" s="286"/>
    </row>
    <row r="471" spans="11:11" ht="15.75" customHeight="1" x14ac:dyDescent="0.25">
      <c r="K471" s="286"/>
    </row>
    <row r="472" spans="11:11" ht="15.75" customHeight="1" x14ac:dyDescent="0.25">
      <c r="K472" s="286"/>
    </row>
    <row r="473" spans="11:11" ht="15.75" customHeight="1" x14ac:dyDescent="0.25">
      <c r="K473" s="286"/>
    </row>
    <row r="474" spans="11:11" ht="15.75" customHeight="1" x14ac:dyDescent="0.25">
      <c r="K474" s="286"/>
    </row>
    <row r="475" spans="11:11" ht="15.75" customHeight="1" x14ac:dyDescent="0.25">
      <c r="K475" s="286"/>
    </row>
    <row r="476" spans="11:11" ht="15.75" customHeight="1" x14ac:dyDescent="0.25">
      <c r="K476" s="286"/>
    </row>
    <row r="477" spans="11:11" ht="15.75" customHeight="1" x14ac:dyDescent="0.25">
      <c r="K477" s="286"/>
    </row>
    <row r="478" spans="11:11" ht="15.75" customHeight="1" x14ac:dyDescent="0.25">
      <c r="K478" s="286"/>
    </row>
    <row r="479" spans="11:11" ht="15.75" customHeight="1" x14ac:dyDescent="0.25">
      <c r="K479" s="286"/>
    </row>
    <row r="480" spans="11:11" ht="15.75" customHeight="1" x14ac:dyDescent="0.25">
      <c r="K480" s="286"/>
    </row>
    <row r="481" spans="11:11" ht="15.75" customHeight="1" x14ac:dyDescent="0.25">
      <c r="K481" s="286"/>
    </row>
    <row r="482" spans="11:11" ht="15.75" customHeight="1" x14ac:dyDescent="0.25">
      <c r="K482" s="286"/>
    </row>
    <row r="483" spans="11:11" ht="15.75" customHeight="1" x14ac:dyDescent="0.25">
      <c r="K483" s="286"/>
    </row>
    <row r="484" spans="11:11" ht="15.75" customHeight="1" x14ac:dyDescent="0.25">
      <c r="K484" s="286"/>
    </row>
    <row r="485" spans="11:11" ht="15.75" customHeight="1" x14ac:dyDescent="0.25">
      <c r="K485" s="286"/>
    </row>
    <row r="486" spans="11:11" ht="15.75" customHeight="1" x14ac:dyDescent="0.25">
      <c r="K486" s="286"/>
    </row>
    <row r="487" spans="11:11" ht="15.75" customHeight="1" x14ac:dyDescent="0.25">
      <c r="K487" s="286"/>
    </row>
    <row r="488" spans="11:11" ht="15.75" customHeight="1" x14ac:dyDescent="0.25">
      <c r="K488" s="286"/>
    </row>
    <row r="489" spans="11:11" ht="15.75" customHeight="1" x14ac:dyDescent="0.25">
      <c r="K489" s="286"/>
    </row>
    <row r="490" spans="11:11" ht="15.75" customHeight="1" x14ac:dyDescent="0.25">
      <c r="K490" s="286"/>
    </row>
    <row r="491" spans="11:11" ht="15.75" customHeight="1" x14ac:dyDescent="0.25">
      <c r="K491" s="286"/>
    </row>
    <row r="492" spans="11:11" ht="15.75" customHeight="1" x14ac:dyDescent="0.25">
      <c r="K492" s="286"/>
    </row>
    <row r="493" spans="11:11" ht="15.75" customHeight="1" x14ac:dyDescent="0.25">
      <c r="K493" s="286"/>
    </row>
    <row r="494" spans="11:11" ht="15.75" customHeight="1" x14ac:dyDescent="0.25">
      <c r="K494" s="286"/>
    </row>
    <row r="495" spans="11:11" ht="15.75" customHeight="1" x14ac:dyDescent="0.25">
      <c r="K495" s="286"/>
    </row>
    <row r="496" spans="11:11" ht="15.75" customHeight="1" x14ac:dyDescent="0.25">
      <c r="K496" s="286"/>
    </row>
    <row r="497" spans="11:11" ht="15.75" customHeight="1" x14ac:dyDescent="0.25">
      <c r="K497" s="286"/>
    </row>
    <row r="498" spans="11:11" ht="15.75" customHeight="1" x14ac:dyDescent="0.25">
      <c r="K498" s="286"/>
    </row>
    <row r="499" spans="11:11" ht="15.75" customHeight="1" x14ac:dyDescent="0.25">
      <c r="K499" s="286"/>
    </row>
    <row r="500" spans="11:11" ht="15.75" customHeight="1" x14ac:dyDescent="0.25">
      <c r="K500" s="286"/>
    </row>
    <row r="501" spans="11:11" ht="15.75" customHeight="1" x14ac:dyDescent="0.25">
      <c r="K501" s="286"/>
    </row>
    <row r="502" spans="11:11" ht="15.75" customHeight="1" x14ac:dyDescent="0.25">
      <c r="K502" s="286"/>
    </row>
    <row r="503" spans="11:11" ht="15.75" customHeight="1" x14ac:dyDescent="0.25">
      <c r="K503" s="286"/>
    </row>
    <row r="504" spans="11:11" ht="15.75" customHeight="1" x14ac:dyDescent="0.25">
      <c r="K504" s="286"/>
    </row>
    <row r="505" spans="11:11" ht="15.75" customHeight="1" x14ac:dyDescent="0.25">
      <c r="K505" s="286"/>
    </row>
    <row r="506" spans="11:11" ht="15.75" customHeight="1" x14ac:dyDescent="0.25">
      <c r="K506" s="286"/>
    </row>
    <row r="507" spans="11:11" ht="15.75" customHeight="1" x14ac:dyDescent="0.25">
      <c r="K507" s="286"/>
    </row>
    <row r="508" spans="11:11" ht="15.75" customHeight="1" x14ac:dyDescent="0.25">
      <c r="K508" s="286"/>
    </row>
    <row r="509" spans="11:11" ht="15.75" customHeight="1" x14ac:dyDescent="0.25">
      <c r="K509" s="286"/>
    </row>
    <row r="510" spans="11:11" ht="15.75" customHeight="1" x14ac:dyDescent="0.25">
      <c r="K510" s="286"/>
    </row>
    <row r="511" spans="11:11" ht="15.75" customHeight="1" x14ac:dyDescent="0.25">
      <c r="K511" s="286"/>
    </row>
    <row r="512" spans="11:11" ht="15.75" customHeight="1" x14ac:dyDescent="0.25">
      <c r="K512" s="286"/>
    </row>
    <row r="513" spans="11:11" ht="15.75" customHeight="1" x14ac:dyDescent="0.25">
      <c r="K513" s="286"/>
    </row>
    <row r="514" spans="11:11" ht="15.75" customHeight="1" x14ac:dyDescent="0.25">
      <c r="K514" s="286"/>
    </row>
    <row r="515" spans="11:11" ht="15.75" customHeight="1" x14ac:dyDescent="0.25">
      <c r="K515" s="286"/>
    </row>
    <row r="516" spans="11:11" ht="15.75" customHeight="1" x14ac:dyDescent="0.25">
      <c r="K516" s="286"/>
    </row>
    <row r="517" spans="11:11" ht="15.75" customHeight="1" x14ac:dyDescent="0.25">
      <c r="K517" s="286"/>
    </row>
    <row r="518" spans="11:11" ht="15.75" customHeight="1" x14ac:dyDescent="0.25">
      <c r="K518" s="286"/>
    </row>
    <row r="519" spans="11:11" ht="15.75" customHeight="1" x14ac:dyDescent="0.25">
      <c r="K519" s="286"/>
    </row>
    <row r="520" spans="11:11" ht="15.75" customHeight="1" x14ac:dyDescent="0.25">
      <c r="K520" s="286"/>
    </row>
    <row r="521" spans="11:11" ht="15.75" customHeight="1" x14ac:dyDescent="0.25">
      <c r="K521" s="286"/>
    </row>
    <row r="522" spans="11:11" ht="15.75" customHeight="1" x14ac:dyDescent="0.25">
      <c r="K522" s="286"/>
    </row>
    <row r="523" spans="11:11" ht="15.75" customHeight="1" x14ac:dyDescent="0.25">
      <c r="K523" s="286"/>
    </row>
    <row r="524" spans="11:11" ht="15.75" customHeight="1" x14ac:dyDescent="0.25">
      <c r="K524" s="286"/>
    </row>
    <row r="525" spans="11:11" ht="15.75" customHeight="1" x14ac:dyDescent="0.25">
      <c r="K525" s="286"/>
    </row>
    <row r="526" spans="11:11" ht="15.75" customHeight="1" x14ac:dyDescent="0.25">
      <c r="K526" s="286"/>
    </row>
    <row r="527" spans="11:11" ht="15.75" customHeight="1" x14ac:dyDescent="0.25">
      <c r="K527" s="286"/>
    </row>
    <row r="528" spans="11:11" ht="15.75" customHeight="1" x14ac:dyDescent="0.25">
      <c r="K528" s="286"/>
    </row>
    <row r="529" spans="11:11" ht="15.75" customHeight="1" x14ac:dyDescent="0.25">
      <c r="K529" s="286"/>
    </row>
    <row r="530" spans="11:11" ht="15.75" customHeight="1" x14ac:dyDescent="0.25">
      <c r="K530" s="286"/>
    </row>
    <row r="531" spans="11:11" ht="15.75" customHeight="1" x14ac:dyDescent="0.25">
      <c r="K531" s="286"/>
    </row>
    <row r="532" spans="11:11" ht="15.75" customHeight="1" x14ac:dyDescent="0.25">
      <c r="K532" s="286"/>
    </row>
    <row r="533" spans="11:11" ht="15.75" customHeight="1" x14ac:dyDescent="0.25">
      <c r="K533" s="286"/>
    </row>
    <row r="534" spans="11:11" ht="15.75" customHeight="1" x14ac:dyDescent="0.25">
      <c r="K534" s="286"/>
    </row>
    <row r="535" spans="11:11" ht="15.75" customHeight="1" x14ac:dyDescent="0.25">
      <c r="K535" s="286"/>
    </row>
    <row r="536" spans="11:11" ht="15.75" customHeight="1" x14ac:dyDescent="0.25">
      <c r="K536" s="286"/>
    </row>
    <row r="537" spans="11:11" ht="15.75" customHeight="1" x14ac:dyDescent="0.25">
      <c r="K537" s="286"/>
    </row>
    <row r="538" spans="11:11" ht="15.75" customHeight="1" x14ac:dyDescent="0.25">
      <c r="K538" s="286"/>
    </row>
    <row r="539" spans="11:11" ht="15.75" customHeight="1" x14ac:dyDescent="0.25">
      <c r="K539" s="286"/>
    </row>
    <row r="540" spans="11:11" ht="15.75" customHeight="1" x14ac:dyDescent="0.25">
      <c r="K540" s="286"/>
    </row>
    <row r="541" spans="11:11" ht="15.75" customHeight="1" x14ac:dyDescent="0.25">
      <c r="K541" s="286"/>
    </row>
    <row r="542" spans="11:11" ht="15.75" customHeight="1" x14ac:dyDescent="0.25">
      <c r="K542" s="286"/>
    </row>
    <row r="543" spans="11:11" ht="15.75" customHeight="1" x14ac:dyDescent="0.25">
      <c r="K543" s="286"/>
    </row>
    <row r="544" spans="11:11" ht="15.75" customHeight="1" x14ac:dyDescent="0.25">
      <c r="K544" s="286"/>
    </row>
    <row r="545" spans="11:11" ht="15.75" customHeight="1" x14ac:dyDescent="0.25">
      <c r="K545" s="286"/>
    </row>
    <row r="546" spans="11:11" ht="15.75" customHeight="1" x14ac:dyDescent="0.25">
      <c r="K546" s="286"/>
    </row>
    <row r="547" spans="11:11" ht="15.75" customHeight="1" x14ac:dyDescent="0.25">
      <c r="K547" s="286"/>
    </row>
    <row r="548" spans="11:11" ht="15.75" customHeight="1" x14ac:dyDescent="0.25">
      <c r="K548" s="286"/>
    </row>
    <row r="549" spans="11:11" ht="15.75" customHeight="1" x14ac:dyDescent="0.25">
      <c r="K549" s="286"/>
    </row>
    <row r="550" spans="11:11" ht="15.75" customHeight="1" x14ac:dyDescent="0.25">
      <c r="K550" s="286"/>
    </row>
    <row r="551" spans="11:11" ht="15.75" customHeight="1" x14ac:dyDescent="0.25">
      <c r="K551" s="286"/>
    </row>
    <row r="552" spans="11:11" ht="15.75" customHeight="1" x14ac:dyDescent="0.25">
      <c r="K552" s="286"/>
    </row>
    <row r="553" spans="11:11" ht="15.75" customHeight="1" x14ac:dyDescent="0.25">
      <c r="K553" s="286"/>
    </row>
    <row r="554" spans="11:11" ht="15.75" customHeight="1" x14ac:dyDescent="0.25">
      <c r="K554" s="286"/>
    </row>
    <row r="555" spans="11:11" ht="15.75" customHeight="1" x14ac:dyDescent="0.25">
      <c r="K555" s="286"/>
    </row>
    <row r="556" spans="11:11" ht="15.75" customHeight="1" x14ac:dyDescent="0.25">
      <c r="K556" s="286"/>
    </row>
    <row r="557" spans="11:11" ht="15.75" customHeight="1" x14ac:dyDescent="0.25">
      <c r="K557" s="286"/>
    </row>
    <row r="558" spans="11:11" ht="15.75" customHeight="1" x14ac:dyDescent="0.25">
      <c r="K558" s="286"/>
    </row>
    <row r="559" spans="11:11" ht="15.75" customHeight="1" x14ac:dyDescent="0.25">
      <c r="K559" s="286"/>
    </row>
    <row r="560" spans="11:11" ht="15.75" customHeight="1" x14ac:dyDescent="0.25">
      <c r="K560" s="286"/>
    </row>
    <row r="561" spans="11:11" ht="15.75" customHeight="1" x14ac:dyDescent="0.25">
      <c r="K561" s="286"/>
    </row>
    <row r="562" spans="11:11" ht="15.75" customHeight="1" x14ac:dyDescent="0.25">
      <c r="K562" s="286"/>
    </row>
    <row r="563" spans="11:11" ht="15.75" customHeight="1" x14ac:dyDescent="0.25">
      <c r="K563" s="286"/>
    </row>
    <row r="564" spans="11:11" ht="15.75" customHeight="1" x14ac:dyDescent="0.25">
      <c r="K564" s="286"/>
    </row>
    <row r="565" spans="11:11" ht="15.75" customHeight="1" x14ac:dyDescent="0.25">
      <c r="K565" s="286"/>
    </row>
    <row r="566" spans="11:11" ht="15.75" customHeight="1" x14ac:dyDescent="0.25">
      <c r="K566" s="286"/>
    </row>
    <row r="567" spans="11:11" ht="15.75" customHeight="1" x14ac:dyDescent="0.25">
      <c r="K567" s="286"/>
    </row>
    <row r="568" spans="11:11" ht="15.75" customHeight="1" x14ac:dyDescent="0.25">
      <c r="K568" s="286"/>
    </row>
    <row r="569" spans="11:11" ht="15.75" customHeight="1" x14ac:dyDescent="0.25">
      <c r="K569" s="286"/>
    </row>
    <row r="570" spans="11:11" ht="15.75" customHeight="1" x14ac:dyDescent="0.25">
      <c r="K570" s="286"/>
    </row>
    <row r="571" spans="11:11" ht="15.75" customHeight="1" x14ac:dyDescent="0.25">
      <c r="K571" s="286"/>
    </row>
    <row r="572" spans="11:11" ht="15.75" customHeight="1" x14ac:dyDescent="0.25">
      <c r="K572" s="286"/>
    </row>
    <row r="573" spans="11:11" ht="15.75" customHeight="1" x14ac:dyDescent="0.25">
      <c r="K573" s="286"/>
    </row>
    <row r="574" spans="11:11" ht="15.75" customHeight="1" x14ac:dyDescent="0.25">
      <c r="K574" s="286"/>
    </row>
    <row r="575" spans="11:11" ht="15.75" customHeight="1" x14ac:dyDescent="0.25">
      <c r="K575" s="286"/>
    </row>
    <row r="576" spans="11:11" ht="15.75" customHeight="1" x14ac:dyDescent="0.25">
      <c r="K576" s="286"/>
    </row>
    <row r="577" spans="11:11" ht="15.75" customHeight="1" x14ac:dyDescent="0.25">
      <c r="K577" s="286"/>
    </row>
    <row r="578" spans="11:11" ht="15.75" customHeight="1" x14ac:dyDescent="0.25">
      <c r="K578" s="286"/>
    </row>
    <row r="579" spans="11:11" ht="15.75" customHeight="1" x14ac:dyDescent="0.25">
      <c r="K579" s="286"/>
    </row>
    <row r="580" spans="11:11" ht="15.75" customHeight="1" x14ac:dyDescent="0.25">
      <c r="K580" s="286"/>
    </row>
    <row r="581" spans="11:11" ht="15.75" customHeight="1" x14ac:dyDescent="0.25">
      <c r="K581" s="286"/>
    </row>
    <row r="582" spans="11:11" ht="15.75" customHeight="1" x14ac:dyDescent="0.25">
      <c r="K582" s="286"/>
    </row>
    <row r="583" spans="11:11" ht="15.75" customHeight="1" x14ac:dyDescent="0.25">
      <c r="K583" s="286"/>
    </row>
    <row r="584" spans="11:11" ht="15.75" customHeight="1" x14ac:dyDescent="0.25">
      <c r="K584" s="286"/>
    </row>
    <row r="585" spans="11:11" ht="15.75" customHeight="1" x14ac:dyDescent="0.25">
      <c r="K585" s="286"/>
    </row>
    <row r="586" spans="11:11" ht="15.75" customHeight="1" x14ac:dyDescent="0.25">
      <c r="K586" s="286"/>
    </row>
    <row r="587" spans="11:11" ht="15.75" customHeight="1" x14ac:dyDescent="0.25">
      <c r="K587" s="286"/>
    </row>
    <row r="588" spans="11:11" ht="15.75" customHeight="1" x14ac:dyDescent="0.25">
      <c r="K588" s="286"/>
    </row>
    <row r="589" spans="11:11" ht="15.75" customHeight="1" x14ac:dyDescent="0.25">
      <c r="K589" s="286"/>
    </row>
    <row r="590" spans="11:11" ht="15.75" customHeight="1" x14ac:dyDescent="0.25">
      <c r="K590" s="286"/>
    </row>
    <row r="591" spans="11:11" ht="15.75" customHeight="1" x14ac:dyDescent="0.25">
      <c r="K591" s="286"/>
    </row>
    <row r="592" spans="11:11" ht="15.75" customHeight="1" x14ac:dyDescent="0.25">
      <c r="K592" s="286"/>
    </row>
    <row r="593" spans="11:11" ht="15.75" customHeight="1" x14ac:dyDescent="0.25">
      <c r="K593" s="286"/>
    </row>
    <row r="594" spans="11:11" ht="15.75" customHeight="1" x14ac:dyDescent="0.25">
      <c r="K594" s="286"/>
    </row>
    <row r="595" spans="11:11" ht="15.75" customHeight="1" x14ac:dyDescent="0.25">
      <c r="K595" s="286"/>
    </row>
    <row r="596" spans="11:11" ht="15.75" customHeight="1" x14ac:dyDescent="0.25">
      <c r="K596" s="286"/>
    </row>
    <row r="597" spans="11:11" ht="15.75" customHeight="1" x14ac:dyDescent="0.25">
      <c r="K597" s="286"/>
    </row>
    <row r="598" spans="11:11" ht="15.75" customHeight="1" x14ac:dyDescent="0.25">
      <c r="K598" s="286"/>
    </row>
    <row r="599" spans="11:11" ht="15.75" customHeight="1" x14ac:dyDescent="0.25">
      <c r="K599" s="286"/>
    </row>
    <row r="600" spans="11:11" ht="15.75" customHeight="1" x14ac:dyDescent="0.25">
      <c r="K600" s="286"/>
    </row>
    <row r="601" spans="11:11" ht="15.75" customHeight="1" x14ac:dyDescent="0.25">
      <c r="K601" s="286"/>
    </row>
    <row r="602" spans="11:11" ht="15.75" customHeight="1" x14ac:dyDescent="0.25">
      <c r="K602" s="286"/>
    </row>
    <row r="603" spans="11:11" ht="15.75" customHeight="1" x14ac:dyDescent="0.25">
      <c r="K603" s="286"/>
    </row>
    <row r="604" spans="11:11" ht="15.75" customHeight="1" x14ac:dyDescent="0.25">
      <c r="K604" s="286"/>
    </row>
    <row r="605" spans="11:11" ht="15.75" customHeight="1" x14ac:dyDescent="0.25">
      <c r="K605" s="286"/>
    </row>
    <row r="606" spans="11:11" ht="15.75" customHeight="1" x14ac:dyDescent="0.25">
      <c r="K606" s="286"/>
    </row>
    <row r="607" spans="11:11" ht="15.75" customHeight="1" x14ac:dyDescent="0.25">
      <c r="K607" s="286"/>
    </row>
    <row r="608" spans="11:11" ht="15.75" customHeight="1" x14ac:dyDescent="0.25">
      <c r="K608" s="286"/>
    </row>
    <row r="609" spans="11:11" ht="15.75" customHeight="1" x14ac:dyDescent="0.25">
      <c r="K609" s="286"/>
    </row>
    <row r="610" spans="11:11" ht="15.75" customHeight="1" x14ac:dyDescent="0.25">
      <c r="K610" s="286"/>
    </row>
    <row r="611" spans="11:11" ht="15.75" customHeight="1" x14ac:dyDescent="0.25">
      <c r="K611" s="286"/>
    </row>
    <row r="612" spans="11:11" ht="15.75" customHeight="1" x14ac:dyDescent="0.25">
      <c r="K612" s="286"/>
    </row>
    <row r="613" spans="11:11" ht="15.75" customHeight="1" x14ac:dyDescent="0.25">
      <c r="K613" s="286"/>
    </row>
    <row r="614" spans="11:11" ht="15.75" customHeight="1" x14ac:dyDescent="0.25">
      <c r="K614" s="286"/>
    </row>
    <row r="615" spans="11:11" ht="15.75" customHeight="1" x14ac:dyDescent="0.25">
      <c r="K615" s="286"/>
    </row>
    <row r="616" spans="11:11" ht="15.75" customHeight="1" x14ac:dyDescent="0.25">
      <c r="K616" s="286"/>
    </row>
    <row r="617" spans="11:11" ht="15.75" customHeight="1" x14ac:dyDescent="0.25">
      <c r="K617" s="286"/>
    </row>
    <row r="618" spans="11:11" ht="15.75" customHeight="1" x14ac:dyDescent="0.25">
      <c r="K618" s="286"/>
    </row>
    <row r="619" spans="11:11" ht="15.75" customHeight="1" x14ac:dyDescent="0.25">
      <c r="K619" s="286"/>
    </row>
    <row r="620" spans="11:11" ht="15.75" customHeight="1" x14ac:dyDescent="0.25">
      <c r="K620" s="286"/>
    </row>
    <row r="621" spans="11:11" ht="15.75" customHeight="1" x14ac:dyDescent="0.25">
      <c r="K621" s="286"/>
    </row>
    <row r="622" spans="11:11" ht="15.75" customHeight="1" x14ac:dyDescent="0.25">
      <c r="K622" s="286"/>
    </row>
    <row r="623" spans="11:11" ht="15.75" customHeight="1" x14ac:dyDescent="0.25">
      <c r="K623" s="286"/>
    </row>
    <row r="624" spans="11:11" ht="15.75" customHeight="1" x14ac:dyDescent="0.25">
      <c r="K624" s="286"/>
    </row>
    <row r="625" spans="11:11" ht="15.75" customHeight="1" x14ac:dyDescent="0.25">
      <c r="K625" s="286"/>
    </row>
    <row r="626" spans="11:11" ht="15.75" customHeight="1" x14ac:dyDescent="0.25">
      <c r="K626" s="286"/>
    </row>
    <row r="627" spans="11:11" ht="15.75" customHeight="1" x14ac:dyDescent="0.25">
      <c r="K627" s="286"/>
    </row>
    <row r="628" spans="11:11" ht="15.75" customHeight="1" x14ac:dyDescent="0.25">
      <c r="K628" s="286"/>
    </row>
    <row r="629" spans="11:11" ht="15.75" customHeight="1" x14ac:dyDescent="0.25">
      <c r="K629" s="286"/>
    </row>
    <row r="630" spans="11:11" ht="15.75" customHeight="1" x14ac:dyDescent="0.25">
      <c r="K630" s="286"/>
    </row>
    <row r="631" spans="11:11" ht="15.75" customHeight="1" x14ac:dyDescent="0.25">
      <c r="K631" s="286"/>
    </row>
    <row r="632" spans="11:11" ht="15.75" customHeight="1" x14ac:dyDescent="0.25">
      <c r="K632" s="286"/>
    </row>
    <row r="633" spans="11:11" ht="15.75" customHeight="1" x14ac:dyDescent="0.25">
      <c r="K633" s="286"/>
    </row>
    <row r="634" spans="11:11" ht="15.75" customHeight="1" x14ac:dyDescent="0.25">
      <c r="K634" s="286"/>
    </row>
    <row r="635" spans="11:11" ht="15.75" customHeight="1" x14ac:dyDescent="0.25">
      <c r="K635" s="286"/>
    </row>
    <row r="636" spans="11:11" ht="15.75" customHeight="1" x14ac:dyDescent="0.25">
      <c r="K636" s="286"/>
    </row>
    <row r="637" spans="11:11" ht="15.75" customHeight="1" x14ac:dyDescent="0.25">
      <c r="K637" s="286"/>
    </row>
    <row r="638" spans="11:11" ht="15.75" customHeight="1" x14ac:dyDescent="0.25">
      <c r="K638" s="286"/>
    </row>
    <row r="639" spans="11:11" ht="15.75" customHeight="1" x14ac:dyDescent="0.25">
      <c r="K639" s="286"/>
    </row>
    <row r="640" spans="11:11" ht="15.75" customHeight="1" x14ac:dyDescent="0.25">
      <c r="K640" s="286"/>
    </row>
    <row r="641" spans="11:11" ht="15.75" customHeight="1" x14ac:dyDescent="0.25">
      <c r="K641" s="286"/>
    </row>
    <row r="642" spans="11:11" ht="15.75" customHeight="1" x14ac:dyDescent="0.25">
      <c r="K642" s="286"/>
    </row>
    <row r="643" spans="11:11" ht="15.75" customHeight="1" x14ac:dyDescent="0.25">
      <c r="K643" s="286"/>
    </row>
    <row r="644" spans="11:11" ht="15.75" customHeight="1" x14ac:dyDescent="0.25">
      <c r="K644" s="286"/>
    </row>
    <row r="645" spans="11:11" ht="15.75" customHeight="1" x14ac:dyDescent="0.25">
      <c r="K645" s="286"/>
    </row>
    <row r="646" spans="11:11" ht="15.75" customHeight="1" x14ac:dyDescent="0.25">
      <c r="K646" s="286"/>
    </row>
    <row r="647" spans="11:11" ht="15.75" customHeight="1" x14ac:dyDescent="0.25">
      <c r="K647" s="286"/>
    </row>
    <row r="648" spans="11:11" ht="15.75" customHeight="1" x14ac:dyDescent="0.25">
      <c r="K648" s="286"/>
    </row>
    <row r="649" spans="11:11" ht="15.75" customHeight="1" x14ac:dyDescent="0.25">
      <c r="K649" s="286"/>
    </row>
    <row r="650" spans="11:11" ht="15.75" customHeight="1" x14ac:dyDescent="0.25">
      <c r="K650" s="286"/>
    </row>
    <row r="651" spans="11:11" ht="15.75" customHeight="1" x14ac:dyDescent="0.25">
      <c r="K651" s="286"/>
    </row>
    <row r="652" spans="11:11" ht="15.75" customHeight="1" x14ac:dyDescent="0.25">
      <c r="K652" s="286"/>
    </row>
    <row r="653" spans="11:11" ht="15.75" customHeight="1" x14ac:dyDescent="0.25">
      <c r="K653" s="286"/>
    </row>
    <row r="654" spans="11:11" ht="15.75" customHeight="1" x14ac:dyDescent="0.25">
      <c r="K654" s="286"/>
    </row>
    <row r="655" spans="11:11" ht="15.75" customHeight="1" x14ac:dyDescent="0.25">
      <c r="K655" s="286"/>
    </row>
    <row r="656" spans="11:11" ht="15.75" customHeight="1" x14ac:dyDescent="0.25">
      <c r="K656" s="286"/>
    </row>
    <row r="657" spans="11:11" ht="15.75" customHeight="1" x14ac:dyDescent="0.25">
      <c r="K657" s="286"/>
    </row>
    <row r="658" spans="11:11" ht="15.75" customHeight="1" x14ac:dyDescent="0.25">
      <c r="K658" s="286"/>
    </row>
    <row r="659" spans="11:11" ht="15.75" customHeight="1" x14ac:dyDescent="0.25">
      <c r="K659" s="286"/>
    </row>
    <row r="660" spans="11:11" ht="15.75" customHeight="1" x14ac:dyDescent="0.25">
      <c r="K660" s="286"/>
    </row>
    <row r="661" spans="11:11" ht="15.75" customHeight="1" x14ac:dyDescent="0.25">
      <c r="K661" s="286"/>
    </row>
    <row r="662" spans="11:11" ht="15.75" customHeight="1" x14ac:dyDescent="0.25">
      <c r="K662" s="286"/>
    </row>
    <row r="663" spans="11:11" ht="15.75" customHeight="1" x14ac:dyDescent="0.25">
      <c r="K663" s="286"/>
    </row>
    <row r="664" spans="11:11" ht="15.75" customHeight="1" x14ac:dyDescent="0.25">
      <c r="K664" s="286"/>
    </row>
    <row r="665" spans="11:11" ht="15.75" customHeight="1" x14ac:dyDescent="0.25">
      <c r="K665" s="286"/>
    </row>
    <row r="666" spans="11:11" ht="15.75" customHeight="1" x14ac:dyDescent="0.25">
      <c r="K666" s="286"/>
    </row>
    <row r="667" spans="11:11" ht="15.75" customHeight="1" x14ac:dyDescent="0.25">
      <c r="K667" s="286"/>
    </row>
    <row r="668" spans="11:11" ht="15.75" customHeight="1" x14ac:dyDescent="0.25">
      <c r="K668" s="286"/>
    </row>
    <row r="669" spans="11:11" ht="15.75" customHeight="1" x14ac:dyDescent="0.25">
      <c r="K669" s="286"/>
    </row>
    <row r="670" spans="11:11" ht="15.75" customHeight="1" x14ac:dyDescent="0.25">
      <c r="K670" s="286"/>
    </row>
    <row r="671" spans="11:11" ht="15.75" customHeight="1" x14ac:dyDescent="0.25">
      <c r="K671" s="286"/>
    </row>
    <row r="672" spans="11:11" ht="15.75" customHeight="1" x14ac:dyDescent="0.25">
      <c r="K672" s="286"/>
    </row>
    <row r="673" spans="11:11" ht="15.75" customHeight="1" x14ac:dyDescent="0.25">
      <c r="K673" s="286"/>
    </row>
    <row r="674" spans="11:11" ht="15.75" customHeight="1" x14ac:dyDescent="0.25">
      <c r="K674" s="286"/>
    </row>
    <row r="675" spans="11:11" ht="15.75" customHeight="1" x14ac:dyDescent="0.25">
      <c r="K675" s="286"/>
    </row>
    <row r="676" spans="11:11" ht="15.75" customHeight="1" x14ac:dyDescent="0.25">
      <c r="K676" s="286"/>
    </row>
    <row r="677" spans="11:11" ht="15.75" customHeight="1" x14ac:dyDescent="0.25">
      <c r="K677" s="286"/>
    </row>
    <row r="678" spans="11:11" ht="15.75" customHeight="1" x14ac:dyDescent="0.25">
      <c r="K678" s="286"/>
    </row>
    <row r="679" spans="11:11" ht="15.75" customHeight="1" x14ac:dyDescent="0.25">
      <c r="K679" s="286"/>
    </row>
    <row r="680" spans="11:11" ht="15.75" customHeight="1" x14ac:dyDescent="0.25">
      <c r="K680" s="286"/>
    </row>
    <row r="681" spans="11:11" ht="15.75" customHeight="1" x14ac:dyDescent="0.25">
      <c r="K681" s="286"/>
    </row>
    <row r="682" spans="11:11" ht="15.75" customHeight="1" x14ac:dyDescent="0.25">
      <c r="K682" s="286"/>
    </row>
    <row r="683" spans="11:11" ht="15.75" customHeight="1" x14ac:dyDescent="0.25">
      <c r="K683" s="286"/>
    </row>
    <row r="684" spans="11:11" ht="15.75" customHeight="1" x14ac:dyDescent="0.25">
      <c r="K684" s="286"/>
    </row>
    <row r="685" spans="11:11" ht="15.75" customHeight="1" x14ac:dyDescent="0.25">
      <c r="K685" s="286"/>
    </row>
    <row r="686" spans="11:11" ht="15.75" customHeight="1" x14ac:dyDescent="0.25">
      <c r="K686" s="286"/>
    </row>
    <row r="687" spans="11:11" ht="15.75" customHeight="1" x14ac:dyDescent="0.25">
      <c r="K687" s="286"/>
    </row>
    <row r="688" spans="11:11" ht="15.75" customHeight="1" x14ac:dyDescent="0.25">
      <c r="K688" s="286"/>
    </row>
    <row r="689" spans="11:11" ht="15.75" customHeight="1" x14ac:dyDescent="0.25">
      <c r="K689" s="286"/>
    </row>
    <row r="690" spans="11:11" ht="15.75" customHeight="1" x14ac:dyDescent="0.25">
      <c r="K690" s="286"/>
    </row>
    <row r="691" spans="11:11" ht="15.75" customHeight="1" x14ac:dyDescent="0.25">
      <c r="K691" s="286"/>
    </row>
    <row r="692" spans="11:11" ht="15.75" customHeight="1" x14ac:dyDescent="0.25">
      <c r="K692" s="286"/>
    </row>
    <row r="693" spans="11:11" ht="15.75" customHeight="1" x14ac:dyDescent="0.25">
      <c r="K693" s="286"/>
    </row>
    <row r="694" spans="11:11" ht="15.75" customHeight="1" x14ac:dyDescent="0.25">
      <c r="K694" s="286"/>
    </row>
    <row r="695" spans="11:11" ht="15.75" customHeight="1" x14ac:dyDescent="0.25">
      <c r="K695" s="286"/>
    </row>
    <row r="696" spans="11:11" ht="15.75" customHeight="1" x14ac:dyDescent="0.25">
      <c r="K696" s="286"/>
    </row>
    <row r="697" spans="11:11" ht="15.75" customHeight="1" x14ac:dyDescent="0.25">
      <c r="K697" s="286"/>
    </row>
    <row r="698" spans="11:11" ht="15.75" customHeight="1" x14ac:dyDescent="0.25">
      <c r="K698" s="286"/>
    </row>
    <row r="699" spans="11:11" ht="15.75" customHeight="1" x14ac:dyDescent="0.25">
      <c r="K699" s="286"/>
    </row>
    <row r="700" spans="11:11" ht="15.75" customHeight="1" x14ac:dyDescent="0.25">
      <c r="K700" s="286"/>
    </row>
    <row r="701" spans="11:11" ht="15.75" customHeight="1" x14ac:dyDescent="0.25">
      <c r="K701" s="286"/>
    </row>
    <row r="702" spans="11:11" ht="15.75" customHeight="1" x14ac:dyDescent="0.25">
      <c r="K702" s="286"/>
    </row>
    <row r="703" spans="11:11" ht="15.75" customHeight="1" x14ac:dyDescent="0.25">
      <c r="K703" s="286"/>
    </row>
    <row r="704" spans="11:11" ht="15.75" customHeight="1" x14ac:dyDescent="0.25">
      <c r="K704" s="286"/>
    </row>
    <row r="705" spans="11:11" ht="15.75" customHeight="1" x14ac:dyDescent="0.25">
      <c r="K705" s="286"/>
    </row>
    <row r="706" spans="11:11" ht="15.75" customHeight="1" x14ac:dyDescent="0.25">
      <c r="K706" s="286"/>
    </row>
    <row r="707" spans="11:11" ht="15.75" customHeight="1" x14ac:dyDescent="0.25">
      <c r="K707" s="286"/>
    </row>
    <row r="708" spans="11:11" ht="15.75" customHeight="1" x14ac:dyDescent="0.25">
      <c r="K708" s="286"/>
    </row>
    <row r="709" spans="11:11" ht="15.75" customHeight="1" x14ac:dyDescent="0.25">
      <c r="K709" s="286"/>
    </row>
    <row r="710" spans="11:11" ht="15.75" customHeight="1" x14ac:dyDescent="0.25">
      <c r="K710" s="286"/>
    </row>
    <row r="711" spans="11:11" ht="15.75" customHeight="1" x14ac:dyDescent="0.25">
      <c r="K711" s="286"/>
    </row>
    <row r="712" spans="11:11" ht="15.75" customHeight="1" x14ac:dyDescent="0.25">
      <c r="K712" s="286"/>
    </row>
    <row r="713" spans="11:11" ht="15.75" customHeight="1" x14ac:dyDescent="0.25">
      <c r="K713" s="286"/>
    </row>
    <row r="714" spans="11:11" ht="15.75" customHeight="1" x14ac:dyDescent="0.25">
      <c r="K714" s="286"/>
    </row>
    <row r="715" spans="11:11" ht="15.75" customHeight="1" x14ac:dyDescent="0.25">
      <c r="K715" s="286"/>
    </row>
    <row r="716" spans="11:11" ht="15.75" customHeight="1" x14ac:dyDescent="0.25">
      <c r="K716" s="286"/>
    </row>
    <row r="717" spans="11:11" ht="15.75" customHeight="1" x14ac:dyDescent="0.25">
      <c r="K717" s="286"/>
    </row>
    <row r="718" spans="11:11" ht="15.75" customHeight="1" x14ac:dyDescent="0.25">
      <c r="K718" s="286"/>
    </row>
    <row r="719" spans="11:11" ht="15.75" customHeight="1" x14ac:dyDescent="0.25">
      <c r="K719" s="286"/>
    </row>
    <row r="720" spans="11:11" ht="15.75" customHeight="1" x14ac:dyDescent="0.25">
      <c r="K720" s="286"/>
    </row>
    <row r="721" spans="11:11" ht="15.75" customHeight="1" x14ac:dyDescent="0.25">
      <c r="K721" s="286"/>
    </row>
    <row r="722" spans="11:11" ht="15.75" customHeight="1" x14ac:dyDescent="0.25">
      <c r="K722" s="286"/>
    </row>
    <row r="723" spans="11:11" ht="15.75" customHeight="1" x14ac:dyDescent="0.25">
      <c r="K723" s="286"/>
    </row>
    <row r="724" spans="11:11" ht="15.75" customHeight="1" x14ac:dyDescent="0.25">
      <c r="K724" s="286"/>
    </row>
    <row r="725" spans="11:11" ht="15.75" customHeight="1" x14ac:dyDescent="0.25">
      <c r="K725" s="286"/>
    </row>
    <row r="726" spans="11:11" ht="15.75" customHeight="1" x14ac:dyDescent="0.25">
      <c r="K726" s="286"/>
    </row>
    <row r="727" spans="11:11" ht="15.75" customHeight="1" x14ac:dyDescent="0.25">
      <c r="K727" s="286"/>
    </row>
    <row r="728" spans="11:11" ht="15.75" customHeight="1" x14ac:dyDescent="0.25">
      <c r="K728" s="286"/>
    </row>
    <row r="729" spans="11:11" ht="15.75" customHeight="1" x14ac:dyDescent="0.25">
      <c r="K729" s="286"/>
    </row>
    <row r="730" spans="11:11" ht="15.75" customHeight="1" x14ac:dyDescent="0.25">
      <c r="K730" s="286"/>
    </row>
    <row r="731" spans="11:11" ht="15.75" customHeight="1" x14ac:dyDescent="0.25">
      <c r="K731" s="286"/>
    </row>
    <row r="732" spans="11:11" ht="15.75" customHeight="1" x14ac:dyDescent="0.25">
      <c r="K732" s="286"/>
    </row>
    <row r="733" spans="11:11" ht="15.75" customHeight="1" x14ac:dyDescent="0.25">
      <c r="K733" s="286"/>
    </row>
    <row r="734" spans="11:11" ht="15.75" customHeight="1" x14ac:dyDescent="0.25">
      <c r="K734" s="286"/>
    </row>
    <row r="735" spans="11:11" ht="15.75" customHeight="1" x14ac:dyDescent="0.25">
      <c r="K735" s="286"/>
    </row>
    <row r="736" spans="11:11" ht="15.75" customHeight="1" x14ac:dyDescent="0.25">
      <c r="K736" s="286"/>
    </row>
    <row r="737" spans="11:11" ht="15.75" customHeight="1" x14ac:dyDescent="0.25">
      <c r="K737" s="286"/>
    </row>
    <row r="738" spans="11:11" ht="15.75" customHeight="1" x14ac:dyDescent="0.25">
      <c r="K738" s="286"/>
    </row>
    <row r="739" spans="11:11" ht="15.75" customHeight="1" x14ac:dyDescent="0.25">
      <c r="K739" s="286"/>
    </row>
    <row r="740" spans="11:11" ht="15.75" customHeight="1" x14ac:dyDescent="0.25">
      <c r="K740" s="286"/>
    </row>
    <row r="741" spans="11:11" ht="15.75" customHeight="1" x14ac:dyDescent="0.25">
      <c r="K741" s="286"/>
    </row>
    <row r="742" spans="11:11" ht="15.75" customHeight="1" x14ac:dyDescent="0.25">
      <c r="K742" s="286"/>
    </row>
    <row r="743" spans="11:11" ht="15.75" customHeight="1" x14ac:dyDescent="0.25">
      <c r="K743" s="286"/>
    </row>
    <row r="744" spans="11:11" ht="15.75" customHeight="1" x14ac:dyDescent="0.25">
      <c r="K744" s="286"/>
    </row>
    <row r="745" spans="11:11" ht="15.75" customHeight="1" x14ac:dyDescent="0.25">
      <c r="K745" s="286"/>
    </row>
    <row r="746" spans="11:11" ht="15.75" customHeight="1" x14ac:dyDescent="0.25">
      <c r="K746" s="286"/>
    </row>
    <row r="747" spans="11:11" ht="15.75" customHeight="1" x14ac:dyDescent="0.25">
      <c r="K747" s="286"/>
    </row>
    <row r="748" spans="11:11" ht="15.75" customHeight="1" x14ac:dyDescent="0.25">
      <c r="K748" s="286"/>
    </row>
    <row r="749" spans="11:11" ht="15.75" customHeight="1" x14ac:dyDescent="0.25">
      <c r="K749" s="286"/>
    </row>
    <row r="750" spans="11:11" ht="15.75" customHeight="1" x14ac:dyDescent="0.25">
      <c r="K750" s="286"/>
    </row>
    <row r="751" spans="11:11" ht="15.75" customHeight="1" x14ac:dyDescent="0.25">
      <c r="K751" s="286"/>
    </row>
    <row r="752" spans="11:11" ht="15.75" customHeight="1" x14ac:dyDescent="0.25">
      <c r="K752" s="286"/>
    </row>
    <row r="753" spans="11:11" ht="15.75" customHeight="1" x14ac:dyDescent="0.25">
      <c r="K753" s="286"/>
    </row>
    <row r="754" spans="11:11" ht="15.75" customHeight="1" x14ac:dyDescent="0.25">
      <c r="K754" s="286"/>
    </row>
    <row r="755" spans="11:11" ht="15.75" customHeight="1" x14ac:dyDescent="0.25">
      <c r="K755" s="286"/>
    </row>
    <row r="756" spans="11:11" ht="15.75" customHeight="1" x14ac:dyDescent="0.25">
      <c r="K756" s="286"/>
    </row>
    <row r="757" spans="11:11" ht="15.75" customHeight="1" x14ac:dyDescent="0.25">
      <c r="K757" s="286"/>
    </row>
    <row r="758" spans="11:11" ht="15.75" customHeight="1" x14ac:dyDescent="0.25">
      <c r="K758" s="286"/>
    </row>
    <row r="759" spans="11:11" ht="15.75" customHeight="1" x14ac:dyDescent="0.25">
      <c r="K759" s="286"/>
    </row>
    <row r="760" spans="11:11" ht="15.75" customHeight="1" x14ac:dyDescent="0.25">
      <c r="K760" s="286"/>
    </row>
    <row r="761" spans="11:11" ht="15.75" customHeight="1" x14ac:dyDescent="0.25">
      <c r="K761" s="286"/>
    </row>
    <row r="762" spans="11:11" ht="15.75" customHeight="1" x14ac:dyDescent="0.25">
      <c r="K762" s="286"/>
    </row>
    <row r="763" spans="11:11" ht="15.75" customHeight="1" x14ac:dyDescent="0.25">
      <c r="K763" s="286"/>
    </row>
    <row r="764" spans="11:11" ht="15.75" customHeight="1" x14ac:dyDescent="0.25">
      <c r="K764" s="286"/>
    </row>
    <row r="765" spans="11:11" ht="15.75" customHeight="1" x14ac:dyDescent="0.25">
      <c r="K765" s="286"/>
    </row>
    <row r="766" spans="11:11" ht="15.75" customHeight="1" x14ac:dyDescent="0.25">
      <c r="K766" s="286"/>
    </row>
    <row r="767" spans="11:11" ht="15.75" customHeight="1" x14ac:dyDescent="0.25">
      <c r="K767" s="286"/>
    </row>
    <row r="768" spans="11:11" ht="15.75" customHeight="1" x14ac:dyDescent="0.25">
      <c r="K768" s="286"/>
    </row>
    <row r="769" spans="11:11" ht="15.75" customHeight="1" x14ac:dyDescent="0.25">
      <c r="K769" s="286"/>
    </row>
    <row r="770" spans="11:11" ht="15.75" customHeight="1" x14ac:dyDescent="0.25">
      <c r="K770" s="286"/>
    </row>
    <row r="771" spans="11:11" ht="15.75" customHeight="1" x14ac:dyDescent="0.25">
      <c r="K771" s="286"/>
    </row>
    <row r="772" spans="11:11" ht="15.75" customHeight="1" x14ac:dyDescent="0.25">
      <c r="K772" s="286"/>
    </row>
    <row r="773" spans="11:11" ht="15.75" customHeight="1" x14ac:dyDescent="0.25">
      <c r="K773" s="286"/>
    </row>
    <row r="774" spans="11:11" ht="15.75" customHeight="1" x14ac:dyDescent="0.25">
      <c r="K774" s="286"/>
    </row>
    <row r="775" spans="11:11" ht="15.75" customHeight="1" x14ac:dyDescent="0.25">
      <c r="K775" s="286"/>
    </row>
    <row r="776" spans="11:11" ht="15.75" customHeight="1" x14ac:dyDescent="0.25">
      <c r="K776" s="286"/>
    </row>
    <row r="777" spans="11:11" ht="15.75" customHeight="1" x14ac:dyDescent="0.25">
      <c r="K777" s="286"/>
    </row>
    <row r="778" spans="11:11" ht="15.75" customHeight="1" x14ac:dyDescent="0.25">
      <c r="K778" s="286"/>
    </row>
    <row r="779" spans="11:11" ht="15.75" customHeight="1" x14ac:dyDescent="0.25">
      <c r="K779" s="286"/>
    </row>
    <row r="780" spans="11:11" ht="15.75" customHeight="1" x14ac:dyDescent="0.25">
      <c r="K780" s="286"/>
    </row>
    <row r="781" spans="11:11" ht="15.75" customHeight="1" x14ac:dyDescent="0.25">
      <c r="K781" s="286"/>
    </row>
    <row r="782" spans="11:11" ht="15.75" customHeight="1" x14ac:dyDescent="0.25">
      <c r="K782" s="286"/>
    </row>
    <row r="783" spans="11:11" ht="15.75" customHeight="1" x14ac:dyDescent="0.25">
      <c r="K783" s="286"/>
    </row>
    <row r="784" spans="11:11" ht="15.75" customHeight="1" x14ac:dyDescent="0.25">
      <c r="K784" s="286"/>
    </row>
    <row r="785" spans="11:11" ht="15.75" customHeight="1" x14ac:dyDescent="0.25">
      <c r="K785" s="286"/>
    </row>
    <row r="786" spans="11:11" ht="15.75" customHeight="1" x14ac:dyDescent="0.25">
      <c r="K786" s="286"/>
    </row>
    <row r="787" spans="11:11" ht="15.75" customHeight="1" x14ac:dyDescent="0.25">
      <c r="K787" s="286"/>
    </row>
    <row r="788" spans="11:11" ht="15.75" customHeight="1" x14ac:dyDescent="0.25">
      <c r="K788" s="286"/>
    </row>
    <row r="789" spans="11:11" ht="15.75" customHeight="1" x14ac:dyDescent="0.25">
      <c r="K789" s="286"/>
    </row>
    <row r="790" spans="11:11" ht="15.75" customHeight="1" x14ac:dyDescent="0.25">
      <c r="K790" s="286"/>
    </row>
    <row r="791" spans="11:11" ht="15.75" customHeight="1" x14ac:dyDescent="0.25">
      <c r="K791" s="286"/>
    </row>
    <row r="792" spans="11:11" ht="15.75" customHeight="1" x14ac:dyDescent="0.25">
      <c r="K792" s="286"/>
    </row>
    <row r="793" spans="11:11" ht="15.75" customHeight="1" x14ac:dyDescent="0.25">
      <c r="K793" s="286"/>
    </row>
    <row r="794" spans="11:11" ht="15.75" customHeight="1" x14ac:dyDescent="0.25">
      <c r="K794" s="286"/>
    </row>
    <row r="795" spans="11:11" ht="15.75" customHeight="1" x14ac:dyDescent="0.25">
      <c r="K795" s="286"/>
    </row>
    <row r="796" spans="11:11" ht="15.75" customHeight="1" x14ac:dyDescent="0.25">
      <c r="K796" s="286"/>
    </row>
    <row r="797" spans="11:11" ht="15.75" customHeight="1" x14ac:dyDescent="0.25">
      <c r="K797" s="286"/>
    </row>
    <row r="798" spans="11:11" ht="15.75" customHeight="1" x14ac:dyDescent="0.25">
      <c r="K798" s="286"/>
    </row>
    <row r="799" spans="11:11" ht="15.75" customHeight="1" x14ac:dyDescent="0.25">
      <c r="K799" s="286"/>
    </row>
    <row r="800" spans="11:11" ht="15.75" customHeight="1" x14ac:dyDescent="0.25">
      <c r="K800" s="286"/>
    </row>
    <row r="801" spans="11:11" ht="15.75" customHeight="1" x14ac:dyDescent="0.25">
      <c r="K801" s="286"/>
    </row>
    <row r="802" spans="11:11" ht="15.75" customHeight="1" x14ac:dyDescent="0.25">
      <c r="K802" s="286"/>
    </row>
    <row r="803" spans="11:11" ht="15.75" customHeight="1" x14ac:dyDescent="0.25">
      <c r="K803" s="286"/>
    </row>
    <row r="804" spans="11:11" ht="15.75" customHeight="1" x14ac:dyDescent="0.25">
      <c r="K804" s="286"/>
    </row>
    <row r="805" spans="11:11" ht="15.75" customHeight="1" x14ac:dyDescent="0.25">
      <c r="K805" s="286"/>
    </row>
    <row r="806" spans="11:11" ht="15.75" customHeight="1" x14ac:dyDescent="0.25">
      <c r="K806" s="286"/>
    </row>
    <row r="807" spans="11:11" ht="15.75" customHeight="1" x14ac:dyDescent="0.25">
      <c r="K807" s="286"/>
    </row>
    <row r="808" spans="11:11" ht="15.75" customHeight="1" x14ac:dyDescent="0.25">
      <c r="K808" s="286"/>
    </row>
    <row r="809" spans="11:11" ht="15.75" customHeight="1" x14ac:dyDescent="0.25">
      <c r="K809" s="286"/>
    </row>
    <row r="810" spans="11:11" ht="15.75" customHeight="1" x14ac:dyDescent="0.25">
      <c r="K810" s="286"/>
    </row>
    <row r="811" spans="11:11" ht="15.75" customHeight="1" x14ac:dyDescent="0.25">
      <c r="K811" s="286"/>
    </row>
    <row r="812" spans="11:11" ht="15.75" customHeight="1" x14ac:dyDescent="0.25">
      <c r="K812" s="286"/>
    </row>
    <row r="813" spans="11:11" ht="15.75" customHeight="1" x14ac:dyDescent="0.25">
      <c r="K813" s="286"/>
    </row>
    <row r="814" spans="11:11" ht="15.75" customHeight="1" x14ac:dyDescent="0.25">
      <c r="K814" s="286"/>
    </row>
    <row r="815" spans="11:11" ht="15.75" customHeight="1" x14ac:dyDescent="0.25">
      <c r="K815" s="286"/>
    </row>
    <row r="816" spans="11:11" ht="15.75" customHeight="1" x14ac:dyDescent="0.25">
      <c r="K816" s="286"/>
    </row>
    <row r="817" spans="11:11" ht="15.75" customHeight="1" x14ac:dyDescent="0.25">
      <c r="K817" s="286"/>
    </row>
    <row r="818" spans="11:11" ht="15.75" customHeight="1" x14ac:dyDescent="0.25">
      <c r="K818" s="286"/>
    </row>
    <row r="819" spans="11:11" ht="15.75" customHeight="1" x14ac:dyDescent="0.25">
      <c r="K819" s="286"/>
    </row>
    <row r="820" spans="11:11" ht="15.75" customHeight="1" x14ac:dyDescent="0.25">
      <c r="K820" s="286"/>
    </row>
    <row r="821" spans="11:11" ht="15.75" customHeight="1" x14ac:dyDescent="0.25">
      <c r="K821" s="286"/>
    </row>
    <row r="822" spans="11:11" ht="15.75" customHeight="1" x14ac:dyDescent="0.25">
      <c r="K822" s="286"/>
    </row>
    <row r="823" spans="11:11" ht="15.75" customHeight="1" x14ac:dyDescent="0.25">
      <c r="K823" s="286"/>
    </row>
    <row r="824" spans="11:11" ht="15.75" customHeight="1" x14ac:dyDescent="0.25">
      <c r="K824" s="286"/>
    </row>
    <row r="825" spans="11:11" ht="15.75" customHeight="1" x14ac:dyDescent="0.25">
      <c r="K825" s="286"/>
    </row>
    <row r="826" spans="11:11" ht="15.75" customHeight="1" x14ac:dyDescent="0.25">
      <c r="K826" s="286"/>
    </row>
    <row r="827" spans="11:11" ht="15.75" customHeight="1" x14ac:dyDescent="0.25">
      <c r="K827" s="286"/>
    </row>
    <row r="828" spans="11:11" ht="15.75" customHeight="1" x14ac:dyDescent="0.25">
      <c r="K828" s="286"/>
    </row>
    <row r="829" spans="11:11" ht="15.75" customHeight="1" x14ac:dyDescent="0.25">
      <c r="K829" s="286"/>
    </row>
    <row r="830" spans="11:11" ht="15.75" customHeight="1" x14ac:dyDescent="0.25">
      <c r="K830" s="286"/>
    </row>
    <row r="831" spans="11:11" ht="15.75" customHeight="1" x14ac:dyDescent="0.25">
      <c r="K831" s="286"/>
    </row>
    <row r="832" spans="11:11" ht="15.75" customHeight="1" x14ac:dyDescent="0.25">
      <c r="K832" s="286"/>
    </row>
    <row r="833" spans="11:11" ht="15.75" customHeight="1" x14ac:dyDescent="0.25">
      <c r="K833" s="286"/>
    </row>
    <row r="834" spans="11:11" ht="15.75" customHeight="1" x14ac:dyDescent="0.25">
      <c r="K834" s="286"/>
    </row>
    <row r="835" spans="11:11" ht="15.75" customHeight="1" x14ac:dyDescent="0.25">
      <c r="K835" s="286"/>
    </row>
    <row r="836" spans="11:11" ht="15.75" customHeight="1" x14ac:dyDescent="0.25">
      <c r="K836" s="286"/>
    </row>
    <row r="837" spans="11:11" ht="15.75" customHeight="1" x14ac:dyDescent="0.25">
      <c r="K837" s="286"/>
    </row>
    <row r="838" spans="11:11" ht="15.75" customHeight="1" x14ac:dyDescent="0.25">
      <c r="K838" s="286"/>
    </row>
    <row r="839" spans="11:11" ht="15.75" customHeight="1" x14ac:dyDescent="0.25">
      <c r="K839" s="286"/>
    </row>
    <row r="840" spans="11:11" ht="15.75" customHeight="1" x14ac:dyDescent="0.25">
      <c r="K840" s="286"/>
    </row>
    <row r="841" spans="11:11" ht="15.75" customHeight="1" x14ac:dyDescent="0.25">
      <c r="K841" s="286"/>
    </row>
    <row r="842" spans="11:11" ht="15.75" customHeight="1" x14ac:dyDescent="0.25">
      <c r="K842" s="286"/>
    </row>
    <row r="843" spans="11:11" ht="15.75" customHeight="1" x14ac:dyDescent="0.25">
      <c r="K843" s="286"/>
    </row>
    <row r="844" spans="11:11" ht="15.75" customHeight="1" x14ac:dyDescent="0.25">
      <c r="K844" s="286"/>
    </row>
    <row r="845" spans="11:11" ht="15.75" customHeight="1" x14ac:dyDescent="0.25">
      <c r="K845" s="286"/>
    </row>
    <row r="846" spans="11:11" ht="15.75" customHeight="1" x14ac:dyDescent="0.25">
      <c r="K846" s="286"/>
    </row>
    <row r="847" spans="11:11" ht="15.75" customHeight="1" x14ac:dyDescent="0.25">
      <c r="K847" s="286"/>
    </row>
    <row r="848" spans="11:11" ht="15.75" customHeight="1" x14ac:dyDescent="0.25">
      <c r="K848" s="286"/>
    </row>
    <row r="849" spans="11:11" ht="15.75" customHeight="1" x14ac:dyDescent="0.25">
      <c r="K849" s="286"/>
    </row>
    <row r="850" spans="11:11" ht="15.75" customHeight="1" x14ac:dyDescent="0.25">
      <c r="K850" s="286"/>
    </row>
    <row r="851" spans="11:11" ht="15.75" customHeight="1" x14ac:dyDescent="0.25">
      <c r="K851" s="286"/>
    </row>
    <row r="852" spans="11:11" ht="15.75" customHeight="1" x14ac:dyDescent="0.25">
      <c r="K852" s="286"/>
    </row>
    <row r="853" spans="11:11" ht="15.75" customHeight="1" x14ac:dyDescent="0.25">
      <c r="K853" s="286"/>
    </row>
    <row r="854" spans="11:11" ht="15.75" customHeight="1" x14ac:dyDescent="0.25">
      <c r="K854" s="286"/>
    </row>
    <row r="855" spans="11:11" ht="15.75" customHeight="1" x14ac:dyDescent="0.25">
      <c r="K855" s="286"/>
    </row>
    <row r="856" spans="11:11" ht="15.75" customHeight="1" x14ac:dyDescent="0.25">
      <c r="K856" s="286"/>
    </row>
    <row r="857" spans="11:11" ht="15.75" customHeight="1" x14ac:dyDescent="0.25">
      <c r="K857" s="286"/>
    </row>
    <row r="858" spans="11:11" ht="15.75" customHeight="1" x14ac:dyDescent="0.25">
      <c r="K858" s="286"/>
    </row>
    <row r="859" spans="11:11" ht="15.75" customHeight="1" x14ac:dyDescent="0.25">
      <c r="K859" s="286"/>
    </row>
    <row r="860" spans="11:11" ht="15.75" customHeight="1" x14ac:dyDescent="0.25">
      <c r="K860" s="286"/>
    </row>
    <row r="861" spans="11:11" ht="15.75" customHeight="1" x14ac:dyDescent="0.25">
      <c r="K861" s="286"/>
    </row>
    <row r="862" spans="11:11" ht="15.75" customHeight="1" x14ac:dyDescent="0.25">
      <c r="K862" s="286"/>
    </row>
    <row r="863" spans="11:11" ht="15.75" customHeight="1" x14ac:dyDescent="0.25">
      <c r="K863" s="286"/>
    </row>
    <row r="864" spans="11:11" ht="15.75" customHeight="1" x14ac:dyDescent="0.25">
      <c r="K864" s="286"/>
    </row>
    <row r="865" spans="11:11" ht="15.75" customHeight="1" x14ac:dyDescent="0.25">
      <c r="K865" s="286"/>
    </row>
    <row r="866" spans="11:11" ht="15.75" customHeight="1" x14ac:dyDescent="0.25">
      <c r="K866" s="286"/>
    </row>
    <row r="867" spans="11:11" ht="15.75" customHeight="1" x14ac:dyDescent="0.25">
      <c r="K867" s="286"/>
    </row>
    <row r="868" spans="11:11" ht="15.75" customHeight="1" x14ac:dyDescent="0.25">
      <c r="K868" s="286"/>
    </row>
    <row r="869" spans="11:11" ht="15.75" customHeight="1" x14ac:dyDescent="0.25">
      <c r="K869" s="286"/>
    </row>
    <row r="870" spans="11:11" ht="15.75" customHeight="1" x14ac:dyDescent="0.25">
      <c r="K870" s="286"/>
    </row>
    <row r="871" spans="11:11" ht="15.75" customHeight="1" x14ac:dyDescent="0.25">
      <c r="K871" s="286"/>
    </row>
    <row r="872" spans="11:11" ht="15.75" customHeight="1" x14ac:dyDescent="0.25">
      <c r="K872" s="286"/>
    </row>
    <row r="873" spans="11:11" ht="15.75" customHeight="1" x14ac:dyDescent="0.25">
      <c r="K873" s="286"/>
    </row>
    <row r="874" spans="11:11" ht="15.75" customHeight="1" x14ac:dyDescent="0.25">
      <c r="K874" s="286"/>
    </row>
    <row r="875" spans="11:11" ht="15.75" customHeight="1" x14ac:dyDescent="0.25">
      <c r="K875" s="286"/>
    </row>
    <row r="876" spans="11:11" ht="15.75" customHeight="1" x14ac:dyDescent="0.25">
      <c r="K876" s="286"/>
    </row>
    <row r="877" spans="11:11" ht="15.75" customHeight="1" x14ac:dyDescent="0.25">
      <c r="K877" s="286"/>
    </row>
    <row r="878" spans="11:11" ht="15.75" customHeight="1" x14ac:dyDescent="0.25">
      <c r="K878" s="286"/>
    </row>
    <row r="879" spans="11:11" ht="15.75" customHeight="1" x14ac:dyDescent="0.25">
      <c r="K879" s="286"/>
    </row>
    <row r="880" spans="11:11" ht="15.75" customHeight="1" x14ac:dyDescent="0.25">
      <c r="K880" s="286"/>
    </row>
    <row r="881" spans="11:11" ht="15.75" customHeight="1" x14ac:dyDescent="0.25">
      <c r="K881" s="286"/>
    </row>
    <row r="882" spans="11:11" ht="15.75" customHeight="1" x14ac:dyDescent="0.25">
      <c r="K882" s="286"/>
    </row>
    <row r="883" spans="11:11" ht="15.75" customHeight="1" x14ac:dyDescent="0.25">
      <c r="K883" s="286"/>
    </row>
    <row r="884" spans="11:11" ht="15.75" customHeight="1" x14ac:dyDescent="0.25">
      <c r="K884" s="286"/>
    </row>
    <row r="885" spans="11:11" ht="15.75" customHeight="1" x14ac:dyDescent="0.25">
      <c r="K885" s="286"/>
    </row>
    <row r="886" spans="11:11" ht="15.75" customHeight="1" x14ac:dyDescent="0.25">
      <c r="K886" s="286"/>
    </row>
    <row r="887" spans="11:11" ht="15.75" customHeight="1" x14ac:dyDescent="0.25">
      <c r="K887" s="286"/>
    </row>
    <row r="888" spans="11:11" ht="15.75" customHeight="1" x14ac:dyDescent="0.25">
      <c r="K888" s="286"/>
    </row>
    <row r="889" spans="11:11" ht="15.75" customHeight="1" x14ac:dyDescent="0.25">
      <c r="K889" s="286"/>
    </row>
    <row r="890" spans="11:11" ht="15.75" customHeight="1" x14ac:dyDescent="0.25">
      <c r="K890" s="286"/>
    </row>
    <row r="891" spans="11:11" ht="15.75" customHeight="1" x14ac:dyDescent="0.25">
      <c r="K891" s="286"/>
    </row>
    <row r="892" spans="11:11" ht="15.75" customHeight="1" x14ac:dyDescent="0.25">
      <c r="K892" s="286"/>
    </row>
    <row r="893" spans="11:11" ht="15.75" customHeight="1" x14ac:dyDescent="0.25">
      <c r="K893" s="286"/>
    </row>
    <row r="894" spans="11:11" ht="15.75" customHeight="1" x14ac:dyDescent="0.25">
      <c r="K894" s="286"/>
    </row>
    <row r="895" spans="11:11" ht="15.75" customHeight="1" x14ac:dyDescent="0.25">
      <c r="K895" s="286"/>
    </row>
    <row r="896" spans="11:11" ht="15.75" customHeight="1" x14ac:dyDescent="0.25">
      <c r="K896" s="286"/>
    </row>
    <row r="897" spans="11:11" ht="15.75" customHeight="1" x14ac:dyDescent="0.25">
      <c r="K897" s="286"/>
    </row>
    <row r="898" spans="11:11" ht="15.75" customHeight="1" x14ac:dyDescent="0.25">
      <c r="K898" s="286"/>
    </row>
    <row r="899" spans="11:11" ht="15.75" customHeight="1" x14ac:dyDescent="0.25">
      <c r="K899" s="286"/>
    </row>
    <row r="900" spans="11:11" ht="15.75" customHeight="1" x14ac:dyDescent="0.25">
      <c r="K900" s="286"/>
    </row>
    <row r="901" spans="11:11" ht="15.75" customHeight="1" x14ac:dyDescent="0.25">
      <c r="K901" s="286"/>
    </row>
    <row r="902" spans="11:11" ht="15.75" customHeight="1" x14ac:dyDescent="0.25">
      <c r="K902" s="286"/>
    </row>
    <row r="903" spans="11:11" ht="15.75" customHeight="1" x14ac:dyDescent="0.25">
      <c r="K903" s="286"/>
    </row>
    <row r="904" spans="11:11" ht="15.75" customHeight="1" x14ac:dyDescent="0.25">
      <c r="K904" s="286"/>
    </row>
    <row r="905" spans="11:11" ht="15.75" customHeight="1" x14ac:dyDescent="0.25">
      <c r="K905" s="286"/>
    </row>
    <row r="906" spans="11:11" ht="15.75" customHeight="1" x14ac:dyDescent="0.25">
      <c r="K906" s="286"/>
    </row>
    <row r="907" spans="11:11" ht="15.75" customHeight="1" x14ac:dyDescent="0.25">
      <c r="K907" s="286"/>
    </row>
    <row r="908" spans="11:11" ht="15.75" customHeight="1" x14ac:dyDescent="0.25">
      <c r="K908" s="286"/>
    </row>
    <row r="909" spans="11:11" ht="15.75" customHeight="1" x14ac:dyDescent="0.25">
      <c r="K909" s="286"/>
    </row>
    <row r="910" spans="11:11" ht="15.75" customHeight="1" x14ac:dyDescent="0.25">
      <c r="K910" s="286"/>
    </row>
    <row r="911" spans="11:11" ht="15.75" customHeight="1" x14ac:dyDescent="0.25">
      <c r="K911" s="286"/>
    </row>
    <row r="912" spans="11:11" ht="15.75" customHeight="1" x14ac:dyDescent="0.25">
      <c r="K912" s="286"/>
    </row>
    <row r="913" spans="11:11" ht="15.75" customHeight="1" x14ac:dyDescent="0.25">
      <c r="K913" s="286"/>
    </row>
    <row r="914" spans="11:11" ht="15.75" customHeight="1" x14ac:dyDescent="0.25">
      <c r="K914" s="286"/>
    </row>
    <row r="915" spans="11:11" ht="15.75" customHeight="1" x14ac:dyDescent="0.25">
      <c r="K915" s="286"/>
    </row>
    <row r="916" spans="11:11" ht="15.75" customHeight="1" x14ac:dyDescent="0.25">
      <c r="K916" s="286"/>
    </row>
    <row r="917" spans="11:11" ht="15.75" customHeight="1" x14ac:dyDescent="0.25">
      <c r="K917" s="286"/>
    </row>
    <row r="918" spans="11:11" ht="15.75" customHeight="1" x14ac:dyDescent="0.25">
      <c r="K918" s="286"/>
    </row>
    <row r="919" spans="11:11" ht="15.75" customHeight="1" x14ac:dyDescent="0.25">
      <c r="K919" s="286"/>
    </row>
    <row r="920" spans="11:11" ht="15.75" customHeight="1" x14ac:dyDescent="0.25">
      <c r="K920" s="286"/>
    </row>
    <row r="921" spans="11:11" ht="15.75" customHeight="1" x14ac:dyDescent="0.25">
      <c r="K921" s="286"/>
    </row>
    <row r="922" spans="11:11" ht="15.75" customHeight="1" x14ac:dyDescent="0.25">
      <c r="K922" s="286"/>
    </row>
    <row r="923" spans="11:11" ht="15.75" customHeight="1" x14ac:dyDescent="0.25">
      <c r="K923" s="286"/>
    </row>
    <row r="924" spans="11:11" ht="15.75" customHeight="1" x14ac:dyDescent="0.25">
      <c r="K924" s="286"/>
    </row>
    <row r="925" spans="11:11" ht="15.75" customHeight="1" x14ac:dyDescent="0.25">
      <c r="K925" s="286"/>
    </row>
    <row r="926" spans="11:11" ht="15.75" customHeight="1" x14ac:dyDescent="0.25">
      <c r="K926" s="286"/>
    </row>
    <row r="927" spans="11:11" ht="15.75" customHeight="1" x14ac:dyDescent="0.25">
      <c r="K927" s="286"/>
    </row>
    <row r="928" spans="11:11" ht="15.75" customHeight="1" x14ac:dyDescent="0.25">
      <c r="K928" s="286"/>
    </row>
    <row r="929" spans="11:11" ht="15.75" customHeight="1" x14ac:dyDescent="0.25">
      <c r="K929" s="286"/>
    </row>
    <row r="930" spans="11:11" ht="15.75" customHeight="1" x14ac:dyDescent="0.25">
      <c r="K930" s="286"/>
    </row>
    <row r="931" spans="11:11" ht="15.75" customHeight="1" x14ac:dyDescent="0.25">
      <c r="K931" s="286"/>
    </row>
    <row r="932" spans="11:11" ht="15.75" customHeight="1" x14ac:dyDescent="0.25">
      <c r="K932" s="286"/>
    </row>
    <row r="933" spans="11:11" ht="15.75" customHeight="1" x14ac:dyDescent="0.25">
      <c r="K933" s="286"/>
    </row>
    <row r="934" spans="11:11" ht="15.75" customHeight="1" x14ac:dyDescent="0.25">
      <c r="K934" s="286"/>
    </row>
    <row r="935" spans="11:11" ht="15.75" customHeight="1" x14ac:dyDescent="0.25">
      <c r="K935" s="286"/>
    </row>
    <row r="936" spans="11:11" ht="15.75" customHeight="1" x14ac:dyDescent="0.25">
      <c r="K936" s="286"/>
    </row>
    <row r="937" spans="11:11" ht="15.75" customHeight="1" x14ac:dyDescent="0.25">
      <c r="K937" s="286"/>
    </row>
    <row r="938" spans="11:11" ht="15.75" customHeight="1" x14ac:dyDescent="0.25">
      <c r="K938" s="286"/>
    </row>
    <row r="939" spans="11:11" ht="15.75" customHeight="1" x14ac:dyDescent="0.25">
      <c r="K939" s="286"/>
    </row>
    <row r="940" spans="11:11" ht="15.75" customHeight="1" x14ac:dyDescent="0.25">
      <c r="K940" s="286"/>
    </row>
    <row r="941" spans="11:11" ht="15.75" customHeight="1" x14ac:dyDescent="0.25">
      <c r="K941" s="286"/>
    </row>
    <row r="942" spans="11:11" ht="15.75" customHeight="1" x14ac:dyDescent="0.25">
      <c r="K942" s="286"/>
    </row>
    <row r="943" spans="11:11" ht="15.75" customHeight="1" x14ac:dyDescent="0.25">
      <c r="K943" s="286"/>
    </row>
    <row r="944" spans="11:11" ht="15.75" customHeight="1" x14ac:dyDescent="0.25">
      <c r="K944" s="286"/>
    </row>
    <row r="945" spans="11:11" ht="15.75" customHeight="1" x14ac:dyDescent="0.25">
      <c r="K945" s="286"/>
    </row>
    <row r="946" spans="11:11" ht="15.75" customHeight="1" x14ac:dyDescent="0.25">
      <c r="K946" s="286"/>
    </row>
    <row r="947" spans="11:11" ht="15.75" customHeight="1" x14ac:dyDescent="0.25">
      <c r="K947" s="286"/>
    </row>
    <row r="948" spans="11:11" ht="15.75" customHeight="1" x14ac:dyDescent="0.25">
      <c r="K948" s="286"/>
    </row>
    <row r="949" spans="11:11" ht="15.75" customHeight="1" x14ac:dyDescent="0.25">
      <c r="K949" s="286"/>
    </row>
    <row r="950" spans="11:11" ht="15.75" customHeight="1" x14ac:dyDescent="0.25">
      <c r="K950" s="286"/>
    </row>
    <row r="951" spans="11:11" ht="15.75" customHeight="1" x14ac:dyDescent="0.25">
      <c r="K951" s="286"/>
    </row>
    <row r="952" spans="11:11" ht="15.75" customHeight="1" x14ac:dyDescent="0.25">
      <c r="K952" s="286"/>
    </row>
    <row r="953" spans="11:11" ht="15.75" customHeight="1" x14ac:dyDescent="0.25">
      <c r="K953" s="286"/>
    </row>
    <row r="954" spans="11:11" ht="15.75" customHeight="1" x14ac:dyDescent="0.25">
      <c r="K954" s="286"/>
    </row>
    <row r="955" spans="11:11" ht="15.75" customHeight="1" x14ac:dyDescent="0.25">
      <c r="K955" s="286"/>
    </row>
    <row r="956" spans="11:11" ht="15.75" customHeight="1" x14ac:dyDescent="0.25">
      <c r="K956" s="286"/>
    </row>
    <row r="957" spans="11:11" ht="15.75" customHeight="1" x14ac:dyDescent="0.25">
      <c r="K957" s="286"/>
    </row>
    <row r="958" spans="11:11" ht="15.75" customHeight="1" x14ac:dyDescent="0.25">
      <c r="K958" s="286"/>
    </row>
    <row r="959" spans="11:11" ht="15.75" customHeight="1" x14ac:dyDescent="0.25">
      <c r="K959" s="286"/>
    </row>
    <row r="960" spans="11:11" ht="15.75" customHeight="1" x14ac:dyDescent="0.25">
      <c r="K960" s="286"/>
    </row>
    <row r="961" spans="11:11" ht="15.75" customHeight="1" x14ac:dyDescent="0.25">
      <c r="K961" s="286"/>
    </row>
    <row r="962" spans="11:11" ht="15.75" customHeight="1" x14ac:dyDescent="0.25">
      <c r="K962" s="286"/>
    </row>
    <row r="963" spans="11:11" ht="15.75" customHeight="1" x14ac:dyDescent="0.25">
      <c r="K963" s="286"/>
    </row>
    <row r="964" spans="11:11" ht="15.75" customHeight="1" x14ac:dyDescent="0.25">
      <c r="K964" s="286"/>
    </row>
    <row r="965" spans="11:11" ht="15.75" customHeight="1" x14ac:dyDescent="0.25">
      <c r="K965" s="286"/>
    </row>
    <row r="966" spans="11:11" ht="15.75" customHeight="1" x14ac:dyDescent="0.25">
      <c r="K966" s="286"/>
    </row>
    <row r="967" spans="11:11" ht="15.75" customHeight="1" x14ac:dyDescent="0.25">
      <c r="K967" s="286"/>
    </row>
    <row r="968" spans="11:11" ht="15.75" customHeight="1" x14ac:dyDescent="0.25">
      <c r="K968" s="286"/>
    </row>
    <row r="969" spans="11:11" ht="15.75" customHeight="1" x14ac:dyDescent="0.25">
      <c r="K969" s="286"/>
    </row>
    <row r="970" spans="11:11" ht="15.75" customHeight="1" x14ac:dyDescent="0.25">
      <c r="K970" s="286"/>
    </row>
    <row r="971" spans="11:11" ht="15.75" customHeight="1" x14ac:dyDescent="0.25">
      <c r="K971" s="286"/>
    </row>
    <row r="972" spans="11:11" ht="15.75" customHeight="1" x14ac:dyDescent="0.25">
      <c r="K972" s="286"/>
    </row>
    <row r="973" spans="11:11" ht="15.75" customHeight="1" x14ac:dyDescent="0.25">
      <c r="K973" s="286"/>
    </row>
    <row r="974" spans="11:11" ht="15.75" customHeight="1" x14ac:dyDescent="0.25">
      <c r="K974" s="286"/>
    </row>
    <row r="975" spans="11:11" ht="15.75" customHeight="1" x14ac:dyDescent="0.25">
      <c r="K975" s="286"/>
    </row>
    <row r="976" spans="11:11" ht="15.75" customHeight="1" x14ac:dyDescent="0.25">
      <c r="K976" s="286"/>
    </row>
    <row r="977" spans="11:11" ht="15.75" customHeight="1" x14ac:dyDescent="0.25">
      <c r="K977" s="286"/>
    </row>
    <row r="978" spans="11:11" ht="15.75" customHeight="1" x14ac:dyDescent="0.25">
      <c r="K978" s="286"/>
    </row>
    <row r="979" spans="11:11" ht="15.75" customHeight="1" x14ac:dyDescent="0.25">
      <c r="K979" s="286"/>
    </row>
    <row r="980" spans="11:11" ht="15.75" customHeight="1" x14ac:dyDescent="0.25">
      <c r="K980" s="286"/>
    </row>
    <row r="981" spans="11:11" ht="15.75" customHeight="1" x14ac:dyDescent="0.25">
      <c r="K981" s="286"/>
    </row>
    <row r="982" spans="11:11" ht="15.75" customHeight="1" x14ac:dyDescent="0.25">
      <c r="K982" s="286"/>
    </row>
    <row r="983" spans="11:11" ht="15.75" customHeight="1" x14ac:dyDescent="0.25">
      <c r="K983" s="286"/>
    </row>
    <row r="984" spans="11:11" ht="15.75" customHeight="1" x14ac:dyDescent="0.25">
      <c r="K984" s="286"/>
    </row>
    <row r="985" spans="11:11" ht="15.75" customHeight="1" x14ac:dyDescent="0.25">
      <c r="K985" s="286"/>
    </row>
    <row r="986" spans="11:11" ht="15.75" customHeight="1" x14ac:dyDescent="0.25">
      <c r="K986" s="286"/>
    </row>
    <row r="987" spans="11:11" ht="15.75" customHeight="1" x14ac:dyDescent="0.25">
      <c r="K987" s="286"/>
    </row>
    <row r="988" spans="11:11" ht="15.75" customHeight="1" x14ac:dyDescent="0.25">
      <c r="K988" s="286"/>
    </row>
    <row r="989" spans="11:11" ht="15.75" customHeight="1" x14ac:dyDescent="0.25">
      <c r="K989" s="286"/>
    </row>
    <row r="990" spans="11:11" ht="15.75" customHeight="1" x14ac:dyDescent="0.25">
      <c r="K990" s="286"/>
    </row>
    <row r="991" spans="11:11" ht="15.75" customHeight="1" x14ac:dyDescent="0.25">
      <c r="K991" s="286"/>
    </row>
    <row r="992" spans="11:11" ht="15.75" customHeight="1" x14ac:dyDescent="0.25">
      <c r="K992" s="286"/>
    </row>
    <row r="993" spans="11:11" ht="15.75" customHeight="1" x14ac:dyDescent="0.25">
      <c r="K993" s="286"/>
    </row>
    <row r="994" spans="11:11" ht="15.75" customHeight="1" x14ac:dyDescent="0.25">
      <c r="K994" s="286"/>
    </row>
    <row r="995" spans="11:11" ht="15.75" customHeight="1" x14ac:dyDescent="0.25">
      <c r="K995" s="286"/>
    </row>
    <row r="996" spans="11:11" ht="15.75" customHeight="1" x14ac:dyDescent="0.25">
      <c r="K996" s="286"/>
    </row>
    <row r="997" spans="11:11" ht="15.75" customHeight="1" x14ac:dyDescent="0.25">
      <c r="K997" s="286"/>
    </row>
    <row r="998" spans="11:11" ht="15.75" customHeight="1" x14ac:dyDescent="0.25">
      <c r="K998" s="286"/>
    </row>
    <row r="999" spans="11:11" ht="15.75" customHeight="1" x14ac:dyDescent="0.25">
      <c r="K999" s="286"/>
    </row>
    <row r="1000" spans="11:11" ht="15.75" customHeight="1" x14ac:dyDescent="0.25">
      <c r="K1000"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legacy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1"/>
  <sheetViews>
    <sheetView showGridLines="0" topLeftCell="D1" workbookViewId="0">
      <selection activeCell="K13" sqref="K13"/>
    </sheetView>
  </sheetViews>
  <sheetFormatPr baseColWidth="10" defaultColWidth="12.625" defaultRowHeight="15" customHeight="1" x14ac:dyDescent="0.2"/>
  <cols>
    <col min="1" max="1" width="46.625" bestFit="1" customWidth="1"/>
    <col min="2" max="2" width="23.5" customWidth="1"/>
    <col min="3" max="3" width="11.5" bestFit="1" customWidth="1"/>
    <col min="4" max="4" width="15" bestFit="1" customWidth="1"/>
    <col min="10" max="10" width="15.75" bestFit="1" customWidth="1"/>
  </cols>
  <sheetData>
    <row r="1" spans="1:11" x14ac:dyDescent="0.25">
      <c r="A1" s="96"/>
      <c r="B1" s="322"/>
      <c r="C1" s="322"/>
      <c r="D1" s="322"/>
      <c r="E1" s="322"/>
      <c r="F1" s="322"/>
      <c r="G1" s="322"/>
      <c r="H1" s="322"/>
      <c r="I1" s="322"/>
      <c r="J1" s="322"/>
      <c r="K1" s="603"/>
    </row>
    <row r="2" spans="1:11" x14ac:dyDescent="0.25">
      <c r="A2" s="617" t="s">
        <v>105</v>
      </c>
      <c r="B2" s="318"/>
      <c r="C2" s="318"/>
      <c r="D2" s="318"/>
      <c r="E2" s="318"/>
      <c r="F2" s="318"/>
      <c r="G2" s="318"/>
      <c r="H2" s="318"/>
      <c r="I2" s="318"/>
      <c r="J2" s="318"/>
      <c r="K2" s="674" t="s">
        <v>106</v>
      </c>
    </row>
    <row r="3" spans="1:11" x14ac:dyDescent="0.25">
      <c r="A3" s="619" t="s">
        <v>107</v>
      </c>
      <c r="B3" s="318"/>
      <c r="C3" s="318"/>
      <c r="D3" s="318"/>
      <c r="E3" s="318"/>
      <c r="F3" s="318"/>
      <c r="G3" s="318"/>
      <c r="H3" s="318"/>
      <c r="I3" s="318"/>
      <c r="J3" s="318"/>
      <c r="K3" s="647"/>
    </row>
    <row r="4" spans="1:11" x14ac:dyDescent="0.25">
      <c r="A4" s="719" t="s">
        <v>3245</v>
      </c>
      <c r="B4" s="318"/>
      <c r="C4" s="318"/>
      <c r="D4" s="318"/>
      <c r="E4" s="318"/>
      <c r="F4" s="318"/>
      <c r="G4" s="318"/>
      <c r="H4" s="318"/>
      <c r="I4" s="318"/>
      <c r="J4" s="318"/>
      <c r="K4" s="647"/>
    </row>
    <row r="5" spans="1:11" x14ac:dyDescent="0.25">
      <c r="A5" s="96"/>
      <c r="B5" s="322"/>
      <c r="C5" s="322"/>
      <c r="D5" s="322"/>
      <c r="E5" s="322"/>
      <c r="F5" s="322"/>
      <c r="G5" s="322"/>
      <c r="H5" s="322"/>
      <c r="I5" s="322"/>
      <c r="J5" s="322"/>
      <c r="K5" s="603"/>
    </row>
    <row r="6" spans="1:11" x14ac:dyDescent="0.25">
      <c r="A6" s="49" t="s">
        <v>108</v>
      </c>
      <c r="B6" s="49" t="s">
        <v>109</v>
      </c>
      <c r="C6" s="49" t="s">
        <v>110</v>
      </c>
      <c r="D6" s="49"/>
      <c r="E6" s="951" t="s">
        <v>111</v>
      </c>
      <c r="F6" s="937"/>
      <c r="G6" s="49" t="s">
        <v>112</v>
      </c>
      <c r="H6" s="951" t="s">
        <v>113</v>
      </c>
      <c r="I6" s="937"/>
      <c r="J6" s="49" t="s">
        <v>114</v>
      </c>
      <c r="K6" s="468" t="s">
        <v>115</v>
      </c>
    </row>
    <row r="7" spans="1:11" ht="15" customHeight="1" x14ac:dyDescent="0.2">
      <c r="A7" s="1069" t="s">
        <v>116</v>
      </c>
      <c r="B7" s="1043" t="s">
        <v>117</v>
      </c>
      <c r="C7" s="1043" t="s">
        <v>118</v>
      </c>
      <c r="D7" s="1043" t="s">
        <v>119</v>
      </c>
      <c r="E7" s="1045" t="s">
        <v>120</v>
      </c>
      <c r="F7" s="1054"/>
      <c r="G7" s="1055" t="s">
        <v>121</v>
      </c>
      <c r="H7" s="1045" t="s">
        <v>122</v>
      </c>
      <c r="I7" s="1054"/>
      <c r="J7" s="1043" t="s">
        <v>123</v>
      </c>
      <c r="K7" s="1057" t="s">
        <v>124</v>
      </c>
    </row>
    <row r="8" spans="1:11" ht="15" customHeight="1" x14ac:dyDescent="0.2">
      <c r="A8" s="1042"/>
      <c r="B8" s="1042"/>
      <c r="C8" s="1042"/>
      <c r="D8" s="1042"/>
      <c r="E8" s="517" t="s">
        <v>125</v>
      </c>
      <c r="F8" s="517" t="s">
        <v>126</v>
      </c>
      <c r="G8" s="1042"/>
      <c r="H8" s="518" t="s">
        <v>125</v>
      </c>
      <c r="I8" s="518" t="s">
        <v>126</v>
      </c>
      <c r="J8" s="1042"/>
      <c r="K8" s="1042"/>
    </row>
    <row r="9" spans="1:11" ht="15" customHeight="1" x14ac:dyDescent="0.2">
      <c r="A9" s="633" t="s">
        <v>460</v>
      </c>
      <c r="B9" s="634"/>
      <c r="C9" s="634"/>
      <c r="D9" s="634"/>
      <c r="E9" s="634"/>
      <c r="F9" s="634"/>
      <c r="G9" s="635"/>
      <c r="H9" s="635"/>
      <c r="I9" s="635"/>
      <c r="J9" s="634"/>
      <c r="K9" s="663"/>
    </row>
    <row r="10" spans="1:11" x14ac:dyDescent="0.25">
      <c r="A10" s="57"/>
      <c r="B10" s="58"/>
      <c r="C10" s="58"/>
      <c r="D10" s="58"/>
      <c r="E10" s="58"/>
      <c r="F10" s="58"/>
      <c r="G10" s="58"/>
      <c r="H10" s="58"/>
      <c r="I10" s="58"/>
      <c r="J10" s="58"/>
      <c r="K10" s="61"/>
    </row>
    <row r="11" spans="1:11" ht="15" customHeight="1" x14ac:dyDescent="0.2">
      <c r="A11" s="633" t="s">
        <v>461</v>
      </c>
      <c r="B11" s="634"/>
      <c r="C11" s="634"/>
      <c r="D11" s="634"/>
      <c r="E11" s="634"/>
      <c r="F11" s="634"/>
      <c r="G11" s="635"/>
      <c r="H11" s="635"/>
      <c r="I11" s="635"/>
      <c r="J11" s="634"/>
      <c r="K11" s="663">
        <f>SUM(K12:K15)</f>
        <v>23996551.219999999</v>
      </c>
    </row>
    <row r="12" spans="1:11" x14ac:dyDescent="0.25">
      <c r="A12" s="57" t="s">
        <v>3033</v>
      </c>
      <c r="B12" s="58" t="s">
        <v>3034</v>
      </c>
      <c r="C12" s="58" t="s">
        <v>212</v>
      </c>
      <c r="D12" s="58">
        <v>1.2</v>
      </c>
      <c r="E12" s="58">
        <v>0.8</v>
      </c>
      <c r="F12" s="58">
        <v>6</v>
      </c>
      <c r="G12" s="58"/>
      <c r="H12" s="58"/>
      <c r="I12" s="58"/>
      <c r="J12" s="58" t="s">
        <v>3035</v>
      </c>
      <c r="K12" s="60">
        <v>8960343.4399999995</v>
      </c>
    </row>
    <row r="13" spans="1:11" x14ac:dyDescent="0.25">
      <c r="A13" s="57" t="s">
        <v>321</v>
      </c>
      <c r="B13" s="58" t="s">
        <v>1111</v>
      </c>
      <c r="C13" s="58" t="s">
        <v>131</v>
      </c>
      <c r="D13" s="58"/>
      <c r="E13" s="58"/>
      <c r="F13" s="58"/>
      <c r="G13" s="58"/>
      <c r="H13" s="58">
        <v>90</v>
      </c>
      <c r="I13" s="58">
        <v>300</v>
      </c>
      <c r="J13" s="58" t="s">
        <v>3035</v>
      </c>
      <c r="K13" s="60">
        <v>4074832.68</v>
      </c>
    </row>
    <row r="14" spans="1:11" x14ac:dyDescent="0.25">
      <c r="A14" s="57" t="s">
        <v>3036</v>
      </c>
      <c r="B14" s="58" t="s">
        <v>3037</v>
      </c>
      <c r="C14" s="58" t="s">
        <v>212</v>
      </c>
      <c r="D14" s="58">
        <v>16</v>
      </c>
      <c r="E14" s="58"/>
      <c r="F14" s="58"/>
      <c r="G14" s="58"/>
      <c r="H14" s="58"/>
      <c r="I14" s="58"/>
      <c r="J14" s="58" t="s">
        <v>3035</v>
      </c>
      <c r="K14" s="60">
        <v>4475419.96</v>
      </c>
    </row>
    <row r="15" spans="1:11" x14ac:dyDescent="0.25">
      <c r="A15" s="57" t="s">
        <v>3038</v>
      </c>
      <c r="B15" s="58" t="s">
        <v>3039</v>
      </c>
      <c r="C15" s="58" t="s">
        <v>212</v>
      </c>
      <c r="D15" s="58"/>
      <c r="E15" s="58"/>
      <c r="F15" s="58"/>
      <c r="G15" s="58"/>
      <c r="H15" s="58">
        <v>80</v>
      </c>
      <c r="I15" s="58">
        <v>4100</v>
      </c>
      <c r="J15" s="58" t="s">
        <v>3035</v>
      </c>
      <c r="K15" s="60">
        <v>6485955.1399999997</v>
      </c>
    </row>
    <row r="16" spans="1:11" x14ac:dyDescent="0.25">
      <c r="A16" s="57"/>
      <c r="B16" s="58"/>
      <c r="C16" s="58"/>
      <c r="D16" s="58"/>
      <c r="E16" s="58"/>
      <c r="F16" s="58"/>
      <c r="G16" s="58"/>
      <c r="H16" s="58"/>
      <c r="I16" s="58"/>
      <c r="J16" s="58"/>
      <c r="K16" s="61"/>
    </row>
    <row r="17" spans="1:11" ht="15" customHeight="1" x14ac:dyDescent="0.2">
      <c r="A17" s="633" t="s">
        <v>475</v>
      </c>
      <c r="B17" s="634"/>
      <c r="C17" s="634"/>
      <c r="D17" s="634"/>
      <c r="E17" s="634"/>
      <c r="F17" s="634"/>
      <c r="G17" s="635"/>
      <c r="H17" s="635"/>
      <c r="I17" s="635"/>
      <c r="J17" s="634"/>
      <c r="K17" s="663">
        <f>K18</f>
        <v>635875.41</v>
      </c>
    </row>
    <row r="18" spans="1:11" x14ac:dyDescent="0.25">
      <c r="A18" s="57" t="s">
        <v>3040</v>
      </c>
      <c r="B18" s="58" t="s">
        <v>3041</v>
      </c>
      <c r="C18" s="58" t="s">
        <v>212</v>
      </c>
      <c r="D18" s="63"/>
      <c r="E18" s="63"/>
      <c r="F18" s="63"/>
      <c r="G18" s="63"/>
      <c r="H18" s="63"/>
      <c r="I18" s="63"/>
      <c r="J18" s="58" t="s">
        <v>3035</v>
      </c>
      <c r="K18" s="60">
        <v>635875.41</v>
      </c>
    </row>
    <row r="19" spans="1:11" x14ac:dyDescent="0.25">
      <c r="A19" s="57"/>
      <c r="B19" s="63"/>
      <c r="C19" s="63"/>
      <c r="D19" s="63"/>
      <c r="E19" s="63"/>
      <c r="F19" s="63"/>
      <c r="G19" s="63"/>
      <c r="H19" s="63"/>
      <c r="I19" s="63"/>
      <c r="J19" s="63"/>
      <c r="K19" s="64"/>
    </row>
    <row r="20" spans="1:11" ht="15" customHeight="1" x14ac:dyDescent="0.2">
      <c r="A20" s="633" t="s">
        <v>476</v>
      </c>
      <c r="B20" s="634"/>
      <c r="C20" s="634"/>
      <c r="D20" s="634"/>
      <c r="E20" s="634"/>
      <c r="F20" s="634"/>
      <c r="G20" s="635"/>
      <c r="H20" s="635"/>
      <c r="I20" s="635"/>
      <c r="J20" s="634"/>
      <c r="K20" s="663">
        <f>SUM(K21:K29)</f>
        <v>2531146.4</v>
      </c>
    </row>
    <row r="21" spans="1:11" x14ac:dyDescent="0.25">
      <c r="A21" s="57" t="s">
        <v>405</v>
      </c>
      <c r="B21" s="58"/>
      <c r="C21" s="58" t="s">
        <v>814</v>
      </c>
      <c r="D21" s="58"/>
      <c r="E21" s="58"/>
      <c r="F21" s="58"/>
      <c r="G21" s="58"/>
      <c r="H21" s="58">
        <v>300</v>
      </c>
      <c r="I21" s="58">
        <v>1500</v>
      </c>
      <c r="J21" s="58" t="s">
        <v>3035</v>
      </c>
      <c r="K21" s="60">
        <v>509950</v>
      </c>
    </row>
    <row r="22" spans="1:11" x14ac:dyDescent="0.25">
      <c r="A22" s="57" t="s">
        <v>1253</v>
      </c>
      <c r="B22" s="58"/>
      <c r="C22" s="58" t="s">
        <v>814</v>
      </c>
      <c r="D22" s="58"/>
      <c r="E22" s="58"/>
      <c r="F22" s="58"/>
      <c r="G22" s="58">
        <v>250</v>
      </c>
      <c r="H22" s="58"/>
      <c r="I22" s="58"/>
      <c r="J22" s="58" t="s">
        <v>3035</v>
      </c>
      <c r="K22" s="60">
        <v>56000</v>
      </c>
    </row>
    <row r="23" spans="1:11" x14ac:dyDescent="0.25">
      <c r="A23" s="57" t="s">
        <v>1990</v>
      </c>
      <c r="B23" s="58"/>
      <c r="C23" s="58" t="s">
        <v>814</v>
      </c>
      <c r="D23" s="58"/>
      <c r="E23" s="58"/>
      <c r="F23" s="58"/>
      <c r="G23" s="58"/>
      <c r="H23" s="58">
        <v>280</v>
      </c>
      <c r="I23" s="58">
        <v>625</v>
      </c>
      <c r="J23" s="58" t="s">
        <v>3035</v>
      </c>
      <c r="K23" s="60">
        <v>648589.65</v>
      </c>
    </row>
    <row r="24" spans="1:11" x14ac:dyDescent="0.25">
      <c r="A24" s="57" t="s">
        <v>3042</v>
      </c>
      <c r="B24" s="58"/>
      <c r="C24" s="58" t="s">
        <v>814</v>
      </c>
      <c r="D24" s="58"/>
      <c r="E24" s="58"/>
      <c r="F24" s="58"/>
      <c r="G24" s="58"/>
      <c r="H24" s="58"/>
      <c r="I24" s="58"/>
      <c r="J24" s="58" t="s">
        <v>3035</v>
      </c>
      <c r="K24" s="60">
        <v>287200</v>
      </c>
    </row>
    <row r="25" spans="1:11" x14ac:dyDescent="0.25">
      <c r="A25" s="57" t="s">
        <v>333</v>
      </c>
      <c r="B25" s="58"/>
      <c r="C25" s="58" t="s">
        <v>383</v>
      </c>
      <c r="D25" s="58"/>
      <c r="E25" s="58"/>
      <c r="F25" s="58"/>
      <c r="G25" s="58"/>
      <c r="H25" s="58">
        <v>280</v>
      </c>
      <c r="I25" s="58">
        <v>800</v>
      </c>
      <c r="J25" s="58" t="s">
        <v>3035</v>
      </c>
      <c r="K25" s="60">
        <v>404535</v>
      </c>
    </row>
    <row r="26" spans="1:11" x14ac:dyDescent="0.25">
      <c r="A26" s="57" t="s">
        <v>3043</v>
      </c>
      <c r="B26" s="58"/>
      <c r="C26" s="58" t="s">
        <v>814</v>
      </c>
      <c r="D26" s="58"/>
      <c r="E26" s="58"/>
      <c r="F26" s="58"/>
      <c r="G26" s="58"/>
      <c r="H26" s="58"/>
      <c r="I26" s="58"/>
      <c r="J26" s="58" t="s">
        <v>3035</v>
      </c>
      <c r="K26" s="60">
        <f>209420</f>
        <v>209420</v>
      </c>
    </row>
    <row r="27" spans="1:11" x14ac:dyDescent="0.25">
      <c r="A27" s="57" t="s">
        <v>408</v>
      </c>
      <c r="B27" s="58"/>
      <c r="C27" s="58" t="s">
        <v>814</v>
      </c>
      <c r="D27" s="58"/>
      <c r="E27" s="58"/>
      <c r="F27" s="58"/>
      <c r="G27" s="58"/>
      <c r="H27" s="58">
        <v>20</v>
      </c>
      <c r="I27" s="58">
        <v>500</v>
      </c>
      <c r="J27" s="58" t="s">
        <v>3035</v>
      </c>
      <c r="K27" s="60">
        <v>218769</v>
      </c>
    </row>
    <row r="28" spans="1:11" x14ac:dyDescent="0.25">
      <c r="A28" s="57" t="s">
        <v>3044</v>
      </c>
      <c r="B28" s="58"/>
      <c r="C28" s="58" t="s">
        <v>814</v>
      </c>
      <c r="D28" s="58"/>
      <c r="E28" s="58"/>
      <c r="F28" s="58"/>
      <c r="G28" s="58"/>
      <c r="H28" s="58"/>
      <c r="I28" s="58"/>
      <c r="J28" s="58" t="s">
        <v>3035</v>
      </c>
      <c r="K28" s="60">
        <v>184542.75</v>
      </c>
    </row>
    <row r="29" spans="1:11" x14ac:dyDescent="0.25">
      <c r="A29" s="57" t="s">
        <v>3045</v>
      </c>
      <c r="B29" s="58"/>
      <c r="C29" s="58" t="s">
        <v>814</v>
      </c>
      <c r="D29" s="58"/>
      <c r="E29" s="58"/>
      <c r="F29" s="58"/>
      <c r="G29" s="58"/>
      <c r="H29" s="58"/>
      <c r="I29" s="58"/>
      <c r="J29" s="58" t="s">
        <v>3035</v>
      </c>
      <c r="K29" s="60">
        <v>12140</v>
      </c>
    </row>
    <row r="30" spans="1:11" x14ac:dyDescent="0.25">
      <c r="A30" s="57"/>
      <c r="B30" s="58"/>
      <c r="C30" s="58"/>
      <c r="D30" s="58"/>
      <c r="E30" s="58"/>
      <c r="F30" s="58"/>
      <c r="G30" s="58"/>
      <c r="H30" s="58"/>
      <c r="I30" s="58"/>
      <c r="J30" s="58"/>
      <c r="K30" s="64"/>
    </row>
    <row r="31" spans="1:11" x14ac:dyDescent="0.2">
      <c r="A31" s="633" t="s">
        <v>489</v>
      </c>
      <c r="B31" s="634"/>
      <c r="C31" s="634"/>
      <c r="D31" s="634"/>
      <c r="E31" s="634"/>
      <c r="F31" s="634"/>
      <c r="G31" s="635"/>
      <c r="H31" s="635"/>
      <c r="I31" s="635"/>
      <c r="J31" s="634"/>
      <c r="K31" s="663">
        <f>K32</f>
        <v>16935</v>
      </c>
    </row>
    <row r="32" spans="1:11" x14ac:dyDescent="0.25">
      <c r="A32" s="57" t="s">
        <v>3046</v>
      </c>
      <c r="B32" s="58">
        <v>0</v>
      </c>
      <c r="C32" s="58" t="s">
        <v>814</v>
      </c>
      <c r="D32" s="58"/>
      <c r="E32" s="58"/>
      <c r="F32" s="58"/>
      <c r="G32" s="58"/>
      <c r="H32" s="58"/>
      <c r="I32" s="58"/>
      <c r="J32" s="58" t="s">
        <v>3035</v>
      </c>
      <c r="K32" s="60">
        <v>16935</v>
      </c>
    </row>
    <row r="33" spans="1:11" x14ac:dyDescent="0.25">
      <c r="A33" s="57"/>
      <c r="B33" s="58"/>
      <c r="C33" s="58"/>
      <c r="D33" s="58"/>
      <c r="E33" s="58"/>
      <c r="F33" s="58"/>
      <c r="G33" s="58"/>
      <c r="H33" s="58"/>
      <c r="I33" s="58"/>
      <c r="J33" s="58"/>
      <c r="K33" s="61"/>
    </row>
    <row r="34" spans="1:11" x14ac:dyDescent="0.2">
      <c r="A34" s="633" t="s">
        <v>490</v>
      </c>
      <c r="B34" s="634"/>
      <c r="C34" s="634"/>
      <c r="D34" s="634"/>
      <c r="E34" s="634"/>
      <c r="F34" s="634"/>
      <c r="G34" s="635"/>
      <c r="H34" s="635"/>
      <c r="I34" s="635"/>
      <c r="J34" s="634"/>
      <c r="K34" s="663">
        <f>SUM(K35:K37)</f>
        <v>822479.32</v>
      </c>
    </row>
    <row r="35" spans="1:11" x14ac:dyDescent="0.25">
      <c r="A35" s="57" t="s">
        <v>3047</v>
      </c>
      <c r="B35" s="58" t="s">
        <v>3048</v>
      </c>
      <c r="C35" s="58" t="s">
        <v>814</v>
      </c>
      <c r="D35" s="58"/>
      <c r="E35" s="58"/>
      <c r="F35" s="58"/>
      <c r="G35" s="58"/>
      <c r="H35" s="58">
        <v>25</v>
      </c>
      <c r="I35" s="58">
        <v>500</v>
      </c>
      <c r="J35" s="58" t="s">
        <v>3035</v>
      </c>
      <c r="K35" s="60">
        <v>151789.92000000001</v>
      </c>
    </row>
    <row r="36" spans="1:11" x14ac:dyDescent="0.25">
      <c r="A36" s="57" t="s">
        <v>1926</v>
      </c>
      <c r="B36" s="58"/>
      <c r="C36" s="58"/>
      <c r="D36" s="58"/>
      <c r="E36" s="58"/>
      <c r="F36" s="58"/>
      <c r="G36" s="58"/>
      <c r="H36" s="58"/>
      <c r="I36" s="58"/>
      <c r="J36" s="58" t="s">
        <v>3035</v>
      </c>
      <c r="K36" s="60">
        <v>10076.58</v>
      </c>
    </row>
    <row r="37" spans="1:11" x14ac:dyDescent="0.25">
      <c r="A37" s="57" t="s">
        <v>1927</v>
      </c>
      <c r="B37" s="58"/>
      <c r="C37" s="58"/>
      <c r="D37" s="58"/>
      <c r="E37" s="58"/>
      <c r="F37" s="58"/>
      <c r="G37" s="58"/>
      <c r="H37" s="58"/>
      <c r="I37" s="58"/>
      <c r="J37" s="58" t="s">
        <v>3035</v>
      </c>
      <c r="K37" s="60">
        <v>660612.81999999995</v>
      </c>
    </row>
    <row r="38" spans="1:11" x14ac:dyDescent="0.25">
      <c r="A38" s="57"/>
      <c r="B38" s="58"/>
      <c r="C38" s="58"/>
      <c r="D38" s="58"/>
      <c r="E38" s="58"/>
      <c r="F38" s="58"/>
      <c r="G38" s="58"/>
      <c r="H38" s="58"/>
      <c r="I38" s="58"/>
      <c r="J38" s="58"/>
      <c r="K38" s="61"/>
    </row>
    <row r="39" spans="1:11" x14ac:dyDescent="0.2">
      <c r="A39" s="633" t="s">
        <v>495</v>
      </c>
      <c r="B39" s="634"/>
      <c r="C39" s="634"/>
      <c r="D39" s="634"/>
      <c r="E39" s="634"/>
      <c r="F39" s="634"/>
      <c r="G39" s="635"/>
      <c r="H39" s="635"/>
      <c r="I39" s="635"/>
      <c r="J39" s="634"/>
      <c r="K39" s="663">
        <f>K40</f>
        <v>80500</v>
      </c>
    </row>
    <row r="40" spans="1:11" x14ac:dyDescent="0.25">
      <c r="A40" s="57" t="s">
        <v>3049</v>
      </c>
      <c r="B40" s="63"/>
      <c r="C40" s="58" t="s">
        <v>212</v>
      </c>
      <c r="D40" s="63"/>
      <c r="E40" s="63"/>
      <c r="F40" s="63"/>
      <c r="G40" s="63"/>
      <c r="H40" s="63"/>
      <c r="I40" s="63"/>
      <c r="J40" s="58" t="s">
        <v>3035</v>
      </c>
      <c r="K40" s="60">
        <v>80500</v>
      </c>
    </row>
    <row r="41" spans="1:11" x14ac:dyDescent="0.25">
      <c r="A41" s="57"/>
      <c r="B41" s="63"/>
      <c r="C41" s="63"/>
      <c r="D41" s="63"/>
      <c r="E41" s="63"/>
      <c r="F41" s="63"/>
      <c r="G41" s="63"/>
      <c r="H41" s="63"/>
      <c r="I41" s="63"/>
      <c r="J41" s="63"/>
      <c r="K41" s="64"/>
    </row>
    <row r="42" spans="1:11" x14ac:dyDescent="0.2">
      <c r="A42" s="633" t="s">
        <v>496</v>
      </c>
      <c r="B42" s="634"/>
      <c r="C42" s="634"/>
      <c r="D42" s="634"/>
      <c r="E42" s="634"/>
      <c r="F42" s="634"/>
      <c r="G42" s="635"/>
      <c r="H42" s="635"/>
      <c r="I42" s="635"/>
      <c r="J42" s="634"/>
      <c r="K42" s="663">
        <f>SUM(K43:K46)</f>
        <v>71210.22</v>
      </c>
    </row>
    <row r="43" spans="1:11" x14ac:dyDescent="0.25">
      <c r="A43" s="57" t="s">
        <v>3050</v>
      </c>
      <c r="B43" s="63"/>
      <c r="C43" s="58" t="s">
        <v>212</v>
      </c>
      <c r="D43" s="63"/>
      <c r="E43" s="63"/>
      <c r="F43" s="63"/>
      <c r="G43" s="63"/>
      <c r="H43" s="63"/>
      <c r="I43" s="63"/>
      <c r="J43" s="58" t="s">
        <v>3035</v>
      </c>
      <c r="K43" s="60">
        <v>2814.95</v>
      </c>
    </row>
    <row r="44" spans="1:11" x14ac:dyDescent="0.25">
      <c r="A44" s="57" t="s">
        <v>1931</v>
      </c>
      <c r="B44" s="63"/>
      <c r="C44" s="58" t="s">
        <v>2979</v>
      </c>
      <c r="D44" s="63"/>
      <c r="E44" s="63"/>
      <c r="F44" s="63"/>
      <c r="G44" s="63"/>
      <c r="H44" s="63"/>
      <c r="I44" s="63"/>
      <c r="J44" s="58" t="s">
        <v>3035</v>
      </c>
      <c r="K44" s="60">
        <f>3695+45574.02</f>
        <v>49269.02</v>
      </c>
    </row>
    <row r="45" spans="1:11" x14ac:dyDescent="0.25">
      <c r="A45" s="57" t="s">
        <v>3051</v>
      </c>
      <c r="B45" s="63"/>
      <c r="C45" s="58" t="s">
        <v>2979</v>
      </c>
      <c r="D45" s="63"/>
      <c r="E45" s="63"/>
      <c r="F45" s="63"/>
      <c r="G45" s="63"/>
      <c r="H45" s="63"/>
      <c r="I45" s="63"/>
      <c r="J45" s="58" t="s">
        <v>3035</v>
      </c>
      <c r="K45" s="60">
        <v>2424</v>
      </c>
    </row>
    <row r="46" spans="1:11" x14ac:dyDescent="0.25">
      <c r="A46" s="57" t="s">
        <v>3052</v>
      </c>
      <c r="B46" s="63"/>
      <c r="C46" s="58" t="s">
        <v>2979</v>
      </c>
      <c r="D46" s="63"/>
      <c r="E46" s="63"/>
      <c r="F46" s="63"/>
      <c r="G46" s="63"/>
      <c r="H46" s="63"/>
      <c r="I46" s="63"/>
      <c r="J46" s="63"/>
      <c r="K46" s="60">
        <v>16702.25</v>
      </c>
    </row>
    <row r="47" spans="1:11" x14ac:dyDescent="0.25">
      <c r="A47" s="57"/>
      <c r="B47" s="58"/>
      <c r="C47" s="58"/>
      <c r="D47" s="58"/>
      <c r="E47" s="58"/>
      <c r="F47" s="58"/>
      <c r="G47" s="58"/>
      <c r="H47" s="58"/>
      <c r="I47" s="58"/>
      <c r="J47" s="58"/>
      <c r="K47" s="61"/>
    </row>
    <row r="48" spans="1:11" x14ac:dyDescent="0.25">
      <c r="A48" s="353" t="s">
        <v>602</v>
      </c>
      <c r="B48" s="354"/>
      <c r="C48" s="354"/>
      <c r="D48" s="354"/>
      <c r="E48" s="354"/>
      <c r="F48" s="354"/>
      <c r="G48" s="354"/>
      <c r="H48" s="354"/>
      <c r="I48" s="354"/>
      <c r="J48" s="354"/>
      <c r="K48" s="675">
        <f>K42+K39+K34+K31+K20+K17+K11</f>
        <v>28154697.57</v>
      </c>
    </row>
    <row r="49" spans="2:11" x14ac:dyDescent="0.25">
      <c r="B49" s="79"/>
      <c r="C49" s="79"/>
      <c r="D49" s="79"/>
      <c r="E49" s="79"/>
      <c r="F49" s="79"/>
      <c r="G49" s="79"/>
      <c r="H49" s="79"/>
      <c r="I49" s="79"/>
      <c r="J49" s="79"/>
      <c r="K49" s="81"/>
    </row>
    <row r="50" spans="2:11" x14ac:dyDescent="0.25">
      <c r="B50" s="79"/>
      <c r="C50" s="79"/>
      <c r="D50" s="79"/>
      <c r="E50" s="79"/>
      <c r="F50" s="79"/>
      <c r="G50" s="79"/>
      <c r="H50" s="79"/>
      <c r="I50" s="79"/>
      <c r="J50" s="79"/>
      <c r="K50" s="81"/>
    </row>
    <row r="51" spans="2:11" x14ac:dyDescent="0.25">
      <c r="B51" s="79"/>
      <c r="C51" s="79"/>
      <c r="D51" s="79"/>
      <c r="E51" s="79"/>
      <c r="F51" s="79"/>
      <c r="G51" s="79"/>
      <c r="H51" s="79"/>
      <c r="I51" s="79"/>
      <c r="J51" s="79"/>
      <c r="K51" s="81"/>
    </row>
    <row r="52" spans="2:11" x14ac:dyDescent="0.25">
      <c r="B52" s="79"/>
      <c r="C52" s="79"/>
      <c r="D52" s="79"/>
      <c r="E52" s="79"/>
      <c r="F52" s="79"/>
      <c r="G52" s="79"/>
      <c r="H52" s="79"/>
      <c r="I52" s="79"/>
      <c r="J52" s="79"/>
      <c r="K52" s="81"/>
    </row>
    <row r="53" spans="2:11" x14ac:dyDescent="0.25">
      <c r="B53" s="79"/>
      <c r="C53" s="79"/>
      <c r="D53" s="79"/>
      <c r="E53" s="79"/>
      <c r="F53" s="79"/>
      <c r="G53" s="79"/>
      <c r="H53" s="79"/>
      <c r="I53" s="79"/>
      <c r="J53" s="79"/>
      <c r="K53" s="81"/>
    </row>
    <row r="54" spans="2:11" x14ac:dyDescent="0.25">
      <c r="B54" s="79"/>
      <c r="C54" s="79"/>
      <c r="D54" s="79"/>
      <c r="E54" s="79"/>
      <c r="F54" s="79"/>
      <c r="G54" s="79"/>
      <c r="H54" s="79"/>
      <c r="I54" s="79"/>
      <c r="J54" s="79"/>
      <c r="K54" s="81"/>
    </row>
    <row r="55" spans="2:11" x14ac:dyDescent="0.25">
      <c r="B55" s="79"/>
      <c r="C55" s="79"/>
      <c r="D55" s="79"/>
      <c r="E55" s="79"/>
      <c r="F55" s="79"/>
      <c r="G55" s="79"/>
      <c r="H55" s="79"/>
      <c r="I55" s="79"/>
      <c r="J55" s="79"/>
      <c r="K55" s="81"/>
    </row>
    <row r="56" spans="2:11" x14ac:dyDescent="0.25">
      <c r="B56" s="79"/>
      <c r="C56" s="79"/>
      <c r="D56" s="79"/>
      <c r="E56" s="79"/>
      <c r="F56" s="79"/>
      <c r="G56" s="79"/>
      <c r="H56" s="79"/>
      <c r="I56" s="79"/>
      <c r="J56" s="79"/>
      <c r="K56" s="81"/>
    </row>
    <row r="57" spans="2:11" x14ac:dyDescent="0.25">
      <c r="B57" s="79"/>
      <c r="C57" s="79"/>
      <c r="D57" s="79"/>
      <c r="E57" s="79"/>
      <c r="F57" s="79"/>
      <c r="G57" s="79"/>
      <c r="H57" s="79"/>
      <c r="I57" s="79"/>
      <c r="J57" s="79"/>
      <c r="K57" s="81"/>
    </row>
    <row r="58" spans="2:11" x14ac:dyDescent="0.25">
      <c r="B58" s="79"/>
      <c r="C58" s="79"/>
      <c r="D58" s="79"/>
      <c r="E58" s="79"/>
      <c r="F58" s="79"/>
      <c r="G58" s="79"/>
      <c r="H58" s="79"/>
      <c r="I58" s="79"/>
      <c r="J58" s="79"/>
      <c r="K58" s="81"/>
    </row>
    <row r="59" spans="2:11" x14ac:dyDescent="0.25">
      <c r="B59" s="79"/>
      <c r="C59" s="79"/>
      <c r="D59" s="79"/>
      <c r="E59" s="79"/>
      <c r="F59" s="79"/>
      <c r="G59" s="79"/>
      <c r="H59" s="79"/>
      <c r="I59" s="79"/>
      <c r="J59" s="79"/>
      <c r="K59" s="81"/>
    </row>
    <row r="60" spans="2:11" x14ac:dyDescent="0.25">
      <c r="B60" s="79"/>
      <c r="C60" s="79"/>
      <c r="D60" s="79"/>
      <c r="E60" s="79"/>
      <c r="F60" s="79"/>
      <c r="G60" s="79"/>
      <c r="H60" s="79"/>
      <c r="I60" s="79"/>
      <c r="J60" s="79"/>
      <c r="K60" s="81"/>
    </row>
    <row r="61" spans="2:11" x14ac:dyDescent="0.25">
      <c r="B61" s="79"/>
      <c r="C61" s="79"/>
      <c r="D61" s="79"/>
      <c r="E61" s="79"/>
      <c r="F61" s="79"/>
      <c r="G61" s="79"/>
      <c r="H61" s="79"/>
      <c r="I61" s="79"/>
      <c r="J61" s="79"/>
      <c r="K61" s="81"/>
    </row>
    <row r="62" spans="2:11" x14ac:dyDescent="0.25">
      <c r="B62" s="79"/>
      <c r="C62" s="79"/>
      <c r="D62" s="79"/>
      <c r="E62" s="79"/>
      <c r="F62" s="79"/>
      <c r="G62" s="79"/>
      <c r="H62" s="79"/>
      <c r="I62" s="79"/>
      <c r="J62" s="79"/>
      <c r="K62" s="81"/>
    </row>
    <row r="63" spans="2:11" x14ac:dyDescent="0.25">
      <c r="B63" s="79"/>
      <c r="C63" s="79"/>
      <c r="D63" s="79"/>
      <c r="E63" s="79"/>
      <c r="F63" s="79"/>
      <c r="G63" s="79"/>
      <c r="H63" s="79"/>
      <c r="I63" s="79"/>
      <c r="J63" s="79"/>
      <c r="K63" s="81"/>
    </row>
    <row r="64" spans="2:11" x14ac:dyDescent="0.25">
      <c r="B64" s="79"/>
      <c r="C64" s="79"/>
      <c r="D64" s="79"/>
      <c r="E64" s="79"/>
      <c r="F64" s="79"/>
      <c r="G64" s="79"/>
      <c r="H64" s="79"/>
      <c r="I64" s="79"/>
      <c r="J64" s="79"/>
      <c r="K64" s="81"/>
    </row>
    <row r="65" spans="2:11" x14ac:dyDescent="0.25">
      <c r="B65" s="79"/>
      <c r="C65" s="79"/>
      <c r="D65" s="79"/>
      <c r="E65" s="79"/>
      <c r="F65" s="79"/>
      <c r="G65" s="79"/>
      <c r="H65" s="79"/>
      <c r="I65" s="79"/>
      <c r="J65" s="79"/>
      <c r="K65" s="81"/>
    </row>
    <row r="66" spans="2:11" x14ac:dyDescent="0.25">
      <c r="B66" s="79"/>
      <c r="C66" s="79"/>
      <c r="D66" s="79"/>
      <c r="E66" s="79"/>
      <c r="F66" s="79"/>
      <c r="G66" s="79"/>
      <c r="H66" s="79"/>
      <c r="I66" s="79"/>
      <c r="J66" s="79"/>
      <c r="K66" s="81"/>
    </row>
    <row r="67" spans="2:11" x14ac:dyDescent="0.25">
      <c r="B67" s="79"/>
      <c r="C67" s="79"/>
      <c r="D67" s="79"/>
      <c r="E67" s="79"/>
      <c r="F67" s="79"/>
      <c r="G67" s="79"/>
      <c r="H67" s="79"/>
      <c r="I67" s="79"/>
      <c r="J67" s="79"/>
      <c r="K67" s="81"/>
    </row>
    <row r="68" spans="2:11" x14ac:dyDescent="0.25">
      <c r="B68" s="79"/>
      <c r="C68" s="79"/>
      <c r="D68" s="79"/>
      <c r="E68" s="79"/>
      <c r="F68" s="79"/>
      <c r="G68" s="79"/>
      <c r="H68" s="79"/>
      <c r="I68" s="79"/>
      <c r="J68" s="79"/>
      <c r="K68" s="81"/>
    </row>
    <row r="69" spans="2:11" x14ac:dyDescent="0.25">
      <c r="B69" s="79"/>
      <c r="C69" s="79"/>
      <c r="D69" s="79"/>
      <c r="E69" s="79"/>
      <c r="F69" s="79"/>
      <c r="G69" s="79"/>
      <c r="H69" s="79"/>
      <c r="I69" s="79"/>
      <c r="J69" s="79"/>
      <c r="K69" s="81"/>
    </row>
    <row r="70" spans="2:11" x14ac:dyDescent="0.25">
      <c r="B70" s="79"/>
      <c r="C70" s="79"/>
      <c r="D70" s="79"/>
      <c r="E70" s="79"/>
      <c r="F70" s="79"/>
      <c r="G70" s="79"/>
      <c r="H70" s="79"/>
      <c r="I70" s="79"/>
      <c r="J70" s="79"/>
      <c r="K70" s="81"/>
    </row>
    <row r="71" spans="2:11" x14ac:dyDescent="0.25">
      <c r="B71" s="79"/>
      <c r="C71" s="79"/>
      <c r="D71" s="79"/>
      <c r="E71" s="79"/>
      <c r="F71" s="79"/>
      <c r="G71" s="79"/>
      <c r="H71" s="79"/>
      <c r="I71" s="79"/>
      <c r="J71" s="79"/>
      <c r="K71" s="81"/>
    </row>
    <row r="72" spans="2:11" x14ac:dyDescent="0.25">
      <c r="B72" s="79"/>
      <c r="C72" s="79"/>
      <c r="D72" s="79"/>
      <c r="E72" s="79"/>
      <c r="F72" s="79"/>
      <c r="G72" s="79"/>
      <c r="H72" s="79"/>
      <c r="I72" s="79"/>
      <c r="J72" s="79"/>
      <c r="K72" s="81"/>
    </row>
    <row r="73" spans="2:11" x14ac:dyDescent="0.25">
      <c r="B73" s="79"/>
      <c r="C73" s="79"/>
      <c r="D73" s="79"/>
      <c r="E73" s="79"/>
      <c r="F73" s="79"/>
      <c r="G73" s="79"/>
      <c r="H73" s="79"/>
      <c r="I73" s="79"/>
      <c r="J73" s="79"/>
      <c r="K73" s="81"/>
    </row>
    <row r="74" spans="2:11" x14ac:dyDescent="0.25">
      <c r="B74" s="79"/>
      <c r="C74" s="79"/>
      <c r="D74" s="79"/>
      <c r="E74" s="79"/>
      <c r="F74" s="79"/>
      <c r="G74" s="79"/>
      <c r="H74" s="79"/>
      <c r="I74" s="79"/>
      <c r="J74" s="79"/>
      <c r="K74" s="81"/>
    </row>
    <row r="75" spans="2:11" x14ac:dyDescent="0.25">
      <c r="B75" s="79"/>
      <c r="C75" s="79"/>
      <c r="D75" s="79"/>
      <c r="E75" s="79"/>
      <c r="F75" s="79"/>
      <c r="G75" s="79"/>
      <c r="H75" s="79"/>
      <c r="I75" s="79"/>
      <c r="J75" s="79"/>
      <c r="K75" s="81"/>
    </row>
    <row r="76" spans="2:11" x14ac:dyDescent="0.25">
      <c r="B76" s="79"/>
      <c r="C76" s="79"/>
      <c r="D76" s="79"/>
      <c r="E76" s="79"/>
      <c r="F76" s="79"/>
      <c r="G76" s="79"/>
      <c r="H76" s="79"/>
      <c r="I76" s="79"/>
      <c r="J76" s="79"/>
      <c r="K76" s="81"/>
    </row>
    <row r="77" spans="2:11" x14ac:dyDescent="0.25">
      <c r="B77" s="79"/>
      <c r="C77" s="79"/>
      <c r="D77" s="79"/>
      <c r="E77" s="79"/>
      <c r="F77" s="79"/>
      <c r="G77" s="79"/>
      <c r="H77" s="79"/>
      <c r="I77" s="79"/>
      <c r="J77" s="79"/>
      <c r="K77" s="81"/>
    </row>
    <row r="78" spans="2:11" x14ac:dyDescent="0.25">
      <c r="B78" s="79"/>
      <c r="C78" s="79"/>
      <c r="D78" s="79"/>
      <c r="E78" s="79"/>
      <c r="F78" s="79"/>
      <c r="G78" s="79"/>
      <c r="H78" s="79"/>
      <c r="I78" s="79"/>
      <c r="J78" s="79"/>
      <c r="K78" s="81"/>
    </row>
    <row r="79" spans="2:11" x14ac:dyDescent="0.25">
      <c r="B79" s="79"/>
      <c r="C79" s="79"/>
      <c r="D79" s="79"/>
      <c r="E79" s="79"/>
      <c r="F79" s="79"/>
      <c r="G79" s="79"/>
      <c r="H79" s="79"/>
      <c r="I79" s="79"/>
      <c r="J79" s="79"/>
      <c r="K79" s="81"/>
    </row>
    <row r="80" spans="2:11" x14ac:dyDescent="0.25">
      <c r="B80" s="79"/>
      <c r="C80" s="79"/>
      <c r="D80" s="79"/>
      <c r="E80" s="79"/>
      <c r="F80" s="79"/>
      <c r="G80" s="79"/>
      <c r="H80" s="79"/>
      <c r="I80" s="79"/>
      <c r="J80" s="79"/>
      <c r="K80" s="81"/>
    </row>
    <row r="81" spans="2:11" x14ac:dyDescent="0.25">
      <c r="B81" s="79"/>
      <c r="C81" s="79"/>
      <c r="D81" s="79"/>
      <c r="E81" s="79"/>
      <c r="F81" s="79"/>
      <c r="G81" s="79"/>
      <c r="H81" s="79"/>
      <c r="I81" s="79"/>
      <c r="J81" s="79"/>
      <c r="K81" s="81"/>
    </row>
    <row r="82" spans="2:11" x14ac:dyDescent="0.25">
      <c r="B82" s="79"/>
      <c r="C82" s="79"/>
      <c r="D82" s="79"/>
      <c r="E82" s="79"/>
      <c r="F82" s="79"/>
      <c r="G82" s="79"/>
      <c r="H82" s="79"/>
      <c r="I82" s="79"/>
      <c r="J82" s="79"/>
      <c r="K82" s="81"/>
    </row>
    <row r="83" spans="2:11" x14ac:dyDescent="0.25">
      <c r="B83" s="79"/>
      <c r="C83" s="79"/>
      <c r="D83" s="79"/>
      <c r="E83" s="79"/>
      <c r="F83" s="79"/>
      <c r="G83" s="79"/>
      <c r="H83" s="79"/>
      <c r="I83" s="79"/>
      <c r="J83" s="79"/>
      <c r="K83" s="81"/>
    </row>
    <row r="84" spans="2:11" x14ac:dyDescent="0.25">
      <c r="B84" s="79"/>
      <c r="C84" s="79"/>
      <c r="D84" s="79"/>
      <c r="E84" s="79"/>
      <c r="F84" s="79"/>
      <c r="G84" s="79"/>
      <c r="H84" s="79"/>
      <c r="I84" s="79"/>
      <c r="J84" s="79"/>
      <c r="K84" s="81"/>
    </row>
    <row r="85" spans="2:11" x14ac:dyDescent="0.25">
      <c r="B85" s="79"/>
      <c r="C85" s="79"/>
      <c r="D85" s="79"/>
      <c r="E85" s="79"/>
      <c r="F85" s="79"/>
      <c r="G85" s="79"/>
      <c r="H85" s="79"/>
      <c r="I85" s="79"/>
      <c r="J85" s="79"/>
      <c r="K85" s="81"/>
    </row>
    <row r="86" spans="2:11" x14ac:dyDescent="0.25">
      <c r="B86" s="79"/>
      <c r="C86" s="79"/>
      <c r="D86" s="79"/>
      <c r="E86" s="79"/>
      <c r="F86" s="79"/>
      <c r="G86" s="79"/>
      <c r="H86" s="79"/>
      <c r="I86" s="79"/>
      <c r="J86" s="79"/>
      <c r="K86" s="81"/>
    </row>
    <row r="87" spans="2:11" x14ac:dyDescent="0.25">
      <c r="B87" s="79"/>
      <c r="C87" s="79"/>
      <c r="D87" s="79"/>
      <c r="E87" s="79"/>
      <c r="F87" s="79"/>
      <c r="G87" s="79"/>
      <c r="H87" s="79"/>
      <c r="I87" s="79"/>
      <c r="J87" s="79"/>
      <c r="K87" s="81"/>
    </row>
    <row r="88" spans="2:11" x14ac:dyDescent="0.25">
      <c r="B88" s="79"/>
      <c r="C88" s="79"/>
      <c r="D88" s="79"/>
      <c r="E88" s="79"/>
      <c r="F88" s="79"/>
      <c r="G88" s="79"/>
      <c r="H88" s="79"/>
      <c r="I88" s="79"/>
      <c r="J88" s="79"/>
      <c r="K88" s="81"/>
    </row>
    <row r="89" spans="2:11" x14ac:dyDescent="0.25">
      <c r="B89" s="79"/>
      <c r="C89" s="79"/>
      <c r="D89" s="79"/>
      <c r="E89" s="79"/>
      <c r="F89" s="79"/>
      <c r="G89" s="79"/>
      <c r="H89" s="79"/>
      <c r="I89" s="79"/>
      <c r="J89" s="79"/>
      <c r="K89" s="81"/>
    </row>
    <row r="90" spans="2:11" x14ac:dyDescent="0.25">
      <c r="B90" s="79"/>
      <c r="C90" s="79"/>
      <c r="D90" s="79"/>
      <c r="E90" s="79"/>
      <c r="F90" s="79"/>
      <c r="G90" s="79"/>
      <c r="H90" s="79"/>
      <c r="I90" s="79"/>
      <c r="J90" s="79"/>
      <c r="K90" s="81"/>
    </row>
    <row r="91" spans="2:11" x14ac:dyDescent="0.25">
      <c r="B91" s="79"/>
      <c r="C91" s="79"/>
      <c r="D91" s="79"/>
      <c r="E91" s="79"/>
      <c r="F91" s="79"/>
      <c r="G91" s="79"/>
      <c r="H91" s="79"/>
      <c r="I91" s="79"/>
      <c r="J91" s="79"/>
      <c r="K91" s="81"/>
    </row>
    <row r="92" spans="2:11" x14ac:dyDescent="0.25">
      <c r="B92" s="79"/>
      <c r="C92" s="79"/>
      <c r="D92" s="79"/>
      <c r="E92" s="79"/>
      <c r="F92" s="79"/>
      <c r="G92" s="79"/>
      <c r="H92" s="79"/>
      <c r="I92" s="79"/>
      <c r="J92" s="79"/>
      <c r="K92" s="81"/>
    </row>
    <row r="93" spans="2:11" x14ac:dyDescent="0.25">
      <c r="B93" s="79"/>
      <c r="C93" s="79"/>
      <c r="D93" s="79"/>
      <c r="E93" s="79"/>
      <c r="F93" s="79"/>
      <c r="G93" s="79"/>
      <c r="H93" s="79"/>
      <c r="I93" s="79"/>
      <c r="J93" s="79"/>
      <c r="K93" s="81"/>
    </row>
    <row r="94" spans="2:11" x14ac:dyDescent="0.25">
      <c r="B94" s="79"/>
      <c r="C94" s="79"/>
      <c r="D94" s="79"/>
      <c r="E94" s="79"/>
      <c r="F94" s="79"/>
      <c r="G94" s="79"/>
      <c r="H94" s="79"/>
      <c r="I94" s="79"/>
      <c r="J94" s="79"/>
      <c r="K94" s="81"/>
    </row>
    <row r="95" spans="2:11" x14ac:dyDescent="0.25">
      <c r="B95" s="79"/>
      <c r="C95" s="79"/>
      <c r="D95" s="79"/>
      <c r="E95" s="79"/>
      <c r="F95" s="79"/>
      <c r="G95" s="79"/>
      <c r="H95" s="79"/>
      <c r="I95" s="79"/>
      <c r="J95" s="79"/>
      <c r="K95" s="81"/>
    </row>
    <row r="96" spans="2:11" x14ac:dyDescent="0.25">
      <c r="B96" s="79"/>
      <c r="C96" s="79"/>
      <c r="D96" s="79"/>
      <c r="E96" s="79"/>
      <c r="F96" s="79"/>
      <c r="G96" s="79"/>
      <c r="H96" s="79"/>
      <c r="I96" s="79"/>
      <c r="J96" s="79"/>
      <c r="K96" s="81"/>
    </row>
    <row r="97" spans="2:11" x14ac:dyDescent="0.25">
      <c r="B97" s="79"/>
      <c r="C97" s="79"/>
      <c r="D97" s="79"/>
      <c r="E97" s="79"/>
      <c r="F97" s="79"/>
      <c r="G97" s="79"/>
      <c r="H97" s="79"/>
      <c r="I97" s="79"/>
      <c r="J97" s="79"/>
      <c r="K97" s="81"/>
    </row>
    <row r="98" spans="2:11" x14ac:dyDescent="0.25">
      <c r="B98" s="79"/>
      <c r="C98" s="79"/>
      <c r="D98" s="79"/>
      <c r="E98" s="79"/>
      <c r="F98" s="79"/>
      <c r="G98" s="79"/>
      <c r="H98" s="79"/>
      <c r="I98" s="79"/>
      <c r="J98" s="79"/>
      <c r="K98" s="81"/>
    </row>
    <row r="99" spans="2:11" x14ac:dyDescent="0.25">
      <c r="B99" s="79"/>
      <c r="C99" s="79"/>
      <c r="D99" s="79"/>
      <c r="E99" s="79"/>
      <c r="F99" s="79"/>
      <c r="G99" s="79"/>
      <c r="H99" s="79"/>
      <c r="I99" s="79"/>
      <c r="J99" s="79"/>
      <c r="K99" s="81"/>
    </row>
    <row r="100" spans="2:11" x14ac:dyDescent="0.25">
      <c r="B100" s="79"/>
      <c r="C100" s="79"/>
      <c r="D100" s="79"/>
      <c r="E100" s="79"/>
      <c r="F100" s="79"/>
      <c r="G100" s="79"/>
      <c r="H100" s="79"/>
      <c r="I100" s="79"/>
      <c r="J100" s="79"/>
      <c r="K100" s="81"/>
    </row>
    <row r="101" spans="2:11" x14ac:dyDescent="0.25">
      <c r="B101" s="79"/>
      <c r="C101" s="79"/>
      <c r="D101" s="79"/>
      <c r="E101" s="79"/>
      <c r="F101" s="79"/>
      <c r="G101" s="79"/>
      <c r="H101" s="79"/>
      <c r="I101" s="79"/>
      <c r="J101" s="79"/>
      <c r="K101" s="81"/>
    </row>
    <row r="102" spans="2:11" x14ac:dyDescent="0.25">
      <c r="B102" s="79"/>
      <c r="C102" s="79"/>
      <c r="D102" s="79"/>
      <c r="E102" s="79"/>
      <c r="F102" s="79"/>
      <c r="G102" s="79"/>
      <c r="H102" s="79"/>
      <c r="I102" s="79"/>
      <c r="J102" s="79"/>
      <c r="K102" s="81"/>
    </row>
    <row r="103" spans="2:11" x14ac:dyDescent="0.25">
      <c r="B103" s="79"/>
      <c r="C103" s="79"/>
      <c r="D103" s="79"/>
      <c r="E103" s="79"/>
      <c r="F103" s="79"/>
      <c r="G103" s="79"/>
      <c r="H103" s="79"/>
      <c r="I103" s="79"/>
      <c r="J103" s="79"/>
      <c r="K103" s="81"/>
    </row>
    <row r="104" spans="2:11" x14ac:dyDescent="0.25">
      <c r="B104" s="79"/>
      <c r="C104" s="79"/>
      <c r="D104" s="79"/>
      <c r="E104" s="79"/>
      <c r="F104" s="79"/>
      <c r="G104" s="79"/>
      <c r="H104" s="79"/>
      <c r="I104" s="79"/>
      <c r="J104" s="79"/>
      <c r="K104" s="81"/>
    </row>
    <row r="105" spans="2:11" x14ac:dyDescent="0.25">
      <c r="B105" s="79"/>
      <c r="C105" s="79"/>
      <c r="D105" s="79"/>
      <c r="E105" s="79"/>
      <c r="F105" s="79"/>
      <c r="G105" s="79"/>
      <c r="H105" s="79"/>
      <c r="I105" s="79"/>
      <c r="J105" s="79"/>
      <c r="K105" s="81"/>
    </row>
    <row r="106" spans="2:11" x14ac:dyDescent="0.25">
      <c r="B106" s="79"/>
      <c r="C106" s="79"/>
      <c r="D106" s="79"/>
      <c r="E106" s="79"/>
      <c r="F106" s="79"/>
      <c r="G106" s="79"/>
      <c r="H106" s="79"/>
      <c r="I106" s="79"/>
      <c r="J106" s="79"/>
      <c r="K106" s="81"/>
    </row>
    <row r="107" spans="2:11" x14ac:dyDescent="0.25">
      <c r="B107" s="79"/>
      <c r="C107" s="79"/>
      <c r="D107" s="79"/>
      <c r="E107" s="79"/>
      <c r="F107" s="79"/>
      <c r="G107" s="79"/>
      <c r="H107" s="79"/>
      <c r="I107" s="79"/>
      <c r="J107" s="79"/>
      <c r="K107" s="81"/>
    </row>
    <row r="108" spans="2:11" x14ac:dyDescent="0.25">
      <c r="B108" s="79"/>
      <c r="C108" s="79"/>
      <c r="D108" s="79"/>
      <c r="E108" s="79"/>
      <c r="F108" s="79"/>
      <c r="G108" s="79"/>
      <c r="H108" s="79"/>
      <c r="I108" s="79"/>
      <c r="J108" s="79"/>
      <c r="K108" s="81"/>
    </row>
    <row r="109" spans="2:11" x14ac:dyDescent="0.25">
      <c r="B109" s="79"/>
      <c r="C109" s="79"/>
      <c r="D109" s="79"/>
      <c r="E109" s="79"/>
      <c r="F109" s="79"/>
      <c r="G109" s="79"/>
      <c r="H109" s="79"/>
      <c r="I109" s="79"/>
      <c r="J109" s="79"/>
      <c r="K109" s="81"/>
    </row>
    <row r="110" spans="2:11" x14ac:dyDescent="0.25">
      <c r="B110" s="79"/>
      <c r="C110" s="79"/>
      <c r="D110" s="79"/>
      <c r="E110" s="79"/>
      <c r="F110" s="79"/>
      <c r="G110" s="79"/>
      <c r="H110" s="79"/>
      <c r="I110" s="79"/>
      <c r="J110" s="79"/>
      <c r="K110" s="81"/>
    </row>
    <row r="111" spans="2:11" x14ac:dyDescent="0.25">
      <c r="B111" s="79"/>
      <c r="C111" s="79"/>
      <c r="D111" s="79"/>
      <c r="E111" s="79"/>
      <c r="F111" s="79"/>
      <c r="G111" s="79"/>
      <c r="H111" s="79"/>
      <c r="I111" s="79"/>
      <c r="J111" s="79"/>
      <c r="K111" s="81"/>
    </row>
    <row r="112" spans="2:11" x14ac:dyDescent="0.25">
      <c r="B112" s="79"/>
      <c r="C112" s="79"/>
      <c r="D112" s="79"/>
      <c r="E112" s="79"/>
      <c r="F112" s="79"/>
      <c r="G112" s="79"/>
      <c r="H112" s="79"/>
      <c r="I112" s="79"/>
      <c r="J112" s="79"/>
      <c r="K112" s="81"/>
    </row>
    <row r="113" spans="2:11" x14ac:dyDescent="0.25">
      <c r="B113" s="79"/>
      <c r="C113" s="79"/>
      <c r="D113" s="79"/>
      <c r="E113" s="79"/>
      <c r="F113" s="79"/>
      <c r="G113" s="79"/>
      <c r="H113" s="79"/>
      <c r="I113" s="79"/>
      <c r="J113" s="79"/>
      <c r="K113" s="81"/>
    </row>
    <row r="114" spans="2:11" x14ac:dyDescent="0.25">
      <c r="B114" s="79"/>
      <c r="C114" s="79"/>
      <c r="D114" s="79"/>
      <c r="E114" s="79"/>
      <c r="F114" s="79"/>
      <c r="G114" s="79"/>
      <c r="H114" s="79"/>
      <c r="I114" s="79"/>
      <c r="J114" s="79"/>
      <c r="K114" s="81"/>
    </row>
    <row r="115" spans="2:11" x14ac:dyDescent="0.25">
      <c r="B115" s="79"/>
      <c r="C115" s="79"/>
      <c r="D115" s="79"/>
      <c r="E115" s="79"/>
      <c r="F115" s="79"/>
      <c r="G115" s="79"/>
      <c r="H115" s="79"/>
      <c r="I115" s="79"/>
      <c r="J115" s="79"/>
      <c r="K115" s="81"/>
    </row>
    <row r="116" spans="2:11" x14ac:dyDescent="0.25">
      <c r="B116" s="79"/>
      <c r="C116" s="79"/>
      <c r="D116" s="79"/>
      <c r="E116" s="79"/>
      <c r="F116" s="79"/>
      <c r="G116" s="79"/>
      <c r="H116" s="79"/>
      <c r="I116" s="79"/>
      <c r="J116" s="79"/>
      <c r="K116" s="81"/>
    </row>
    <row r="117" spans="2:11" x14ac:dyDescent="0.25">
      <c r="B117" s="79"/>
      <c r="C117" s="79"/>
      <c r="D117" s="79"/>
      <c r="E117" s="79"/>
      <c r="F117" s="79"/>
      <c r="G117" s="79"/>
      <c r="H117" s="79"/>
      <c r="I117" s="79"/>
      <c r="J117" s="79"/>
      <c r="K117" s="81"/>
    </row>
    <row r="118" spans="2:11" x14ac:dyDescent="0.25">
      <c r="B118" s="79"/>
      <c r="C118" s="79"/>
      <c r="D118" s="79"/>
      <c r="E118" s="79"/>
      <c r="F118" s="79"/>
      <c r="G118" s="79"/>
      <c r="H118" s="79"/>
      <c r="I118" s="79"/>
      <c r="J118" s="79"/>
      <c r="K118" s="81"/>
    </row>
    <row r="119" spans="2:11" x14ac:dyDescent="0.25">
      <c r="B119" s="79"/>
      <c r="C119" s="79"/>
      <c r="D119" s="79"/>
      <c r="E119" s="79"/>
      <c r="F119" s="79"/>
      <c r="G119" s="79"/>
      <c r="H119" s="79"/>
      <c r="I119" s="79"/>
      <c r="J119" s="79"/>
      <c r="K119" s="81"/>
    </row>
    <row r="120" spans="2:11" x14ac:dyDescent="0.25">
      <c r="B120" s="79"/>
      <c r="C120" s="79"/>
      <c r="D120" s="79"/>
      <c r="E120" s="79"/>
      <c r="F120" s="79"/>
      <c r="G120" s="79"/>
      <c r="H120" s="79"/>
      <c r="I120" s="79"/>
      <c r="J120" s="79"/>
      <c r="K120" s="81"/>
    </row>
    <row r="121" spans="2:11" x14ac:dyDescent="0.25">
      <c r="B121" s="79"/>
      <c r="C121" s="79"/>
      <c r="D121" s="79"/>
      <c r="E121" s="79"/>
      <c r="F121" s="79"/>
      <c r="G121" s="79"/>
      <c r="H121" s="79"/>
      <c r="I121" s="79"/>
      <c r="J121" s="79"/>
      <c r="K121" s="81"/>
    </row>
    <row r="122" spans="2:11" x14ac:dyDescent="0.25">
      <c r="B122" s="79"/>
      <c r="C122" s="79"/>
      <c r="D122" s="79"/>
      <c r="E122" s="79"/>
      <c r="F122" s="79"/>
      <c r="G122" s="79"/>
      <c r="H122" s="79"/>
      <c r="I122" s="79"/>
      <c r="J122" s="79"/>
      <c r="K122" s="81"/>
    </row>
    <row r="123" spans="2:11" x14ac:dyDescent="0.25">
      <c r="B123" s="79"/>
      <c r="C123" s="79"/>
      <c r="D123" s="79"/>
      <c r="E123" s="79"/>
      <c r="F123" s="79"/>
      <c r="G123" s="79"/>
      <c r="H123" s="79"/>
      <c r="I123" s="79"/>
      <c r="J123" s="79"/>
      <c r="K123" s="81"/>
    </row>
    <row r="124" spans="2:11" x14ac:dyDescent="0.25">
      <c r="B124" s="79"/>
      <c r="C124" s="79"/>
      <c r="D124" s="79"/>
      <c r="E124" s="79"/>
      <c r="F124" s="79"/>
      <c r="G124" s="79"/>
      <c r="H124" s="79"/>
      <c r="I124" s="79"/>
      <c r="J124" s="79"/>
      <c r="K124" s="81"/>
    </row>
    <row r="125" spans="2:11" x14ac:dyDescent="0.25">
      <c r="B125" s="79"/>
      <c r="C125" s="79"/>
      <c r="D125" s="79"/>
      <c r="E125" s="79"/>
      <c r="F125" s="79"/>
      <c r="G125" s="79"/>
      <c r="H125" s="79"/>
      <c r="I125" s="79"/>
      <c r="J125" s="79"/>
      <c r="K125" s="81"/>
    </row>
    <row r="126" spans="2:11" x14ac:dyDescent="0.25">
      <c r="B126" s="79"/>
      <c r="C126" s="79"/>
      <c r="D126" s="79"/>
      <c r="E126" s="79"/>
      <c r="F126" s="79"/>
      <c r="G126" s="79"/>
      <c r="H126" s="79"/>
      <c r="I126" s="79"/>
      <c r="J126" s="79"/>
      <c r="K126" s="81"/>
    </row>
    <row r="127" spans="2:11" x14ac:dyDescent="0.25">
      <c r="B127" s="79"/>
      <c r="C127" s="79"/>
      <c r="D127" s="79"/>
      <c r="E127" s="79"/>
      <c r="F127" s="79"/>
      <c r="G127" s="79"/>
      <c r="H127" s="79"/>
      <c r="I127" s="79"/>
      <c r="J127" s="79"/>
      <c r="K127" s="81"/>
    </row>
    <row r="128" spans="2:11" x14ac:dyDescent="0.25">
      <c r="B128" s="79"/>
      <c r="C128" s="79"/>
      <c r="D128" s="79"/>
      <c r="E128" s="79"/>
      <c r="F128" s="79"/>
      <c r="G128" s="79"/>
      <c r="H128" s="79"/>
      <c r="I128" s="79"/>
      <c r="J128" s="79"/>
      <c r="K128" s="81"/>
    </row>
    <row r="129" spans="2:11" x14ac:dyDescent="0.25">
      <c r="B129" s="79"/>
      <c r="C129" s="79"/>
      <c r="D129" s="79"/>
      <c r="E129" s="79"/>
      <c r="F129" s="79"/>
      <c r="G129" s="79"/>
      <c r="H129" s="79"/>
      <c r="I129" s="79"/>
      <c r="J129" s="79"/>
      <c r="K129" s="81"/>
    </row>
    <row r="130" spans="2:11" x14ac:dyDescent="0.25">
      <c r="B130" s="79"/>
      <c r="C130" s="79"/>
      <c r="D130" s="79"/>
      <c r="E130" s="79"/>
      <c r="F130" s="79"/>
      <c r="G130" s="79"/>
      <c r="H130" s="79"/>
      <c r="I130" s="79"/>
      <c r="J130" s="79"/>
      <c r="K130" s="81"/>
    </row>
    <row r="131" spans="2:11" x14ac:dyDescent="0.25">
      <c r="B131" s="79"/>
      <c r="C131" s="79"/>
      <c r="D131" s="79"/>
      <c r="E131" s="79"/>
      <c r="F131" s="79"/>
      <c r="G131" s="79"/>
      <c r="H131" s="79"/>
      <c r="I131" s="79"/>
      <c r="J131" s="79"/>
      <c r="K131" s="81"/>
    </row>
    <row r="132" spans="2:11" x14ac:dyDescent="0.25">
      <c r="B132" s="79"/>
      <c r="C132" s="79"/>
      <c r="D132" s="79"/>
      <c r="E132" s="79"/>
      <c r="F132" s="79"/>
      <c r="G132" s="79"/>
      <c r="H132" s="79"/>
      <c r="I132" s="79"/>
      <c r="J132" s="79"/>
      <c r="K132" s="81"/>
    </row>
    <row r="133" spans="2:11" x14ac:dyDescent="0.25">
      <c r="B133" s="79"/>
      <c r="C133" s="79"/>
      <c r="D133" s="79"/>
      <c r="E133" s="79"/>
      <c r="F133" s="79"/>
      <c r="G133" s="79"/>
      <c r="H133" s="79"/>
      <c r="I133" s="79"/>
      <c r="J133" s="79"/>
      <c r="K133" s="81"/>
    </row>
    <row r="134" spans="2:11" x14ac:dyDescent="0.25">
      <c r="B134" s="79"/>
      <c r="C134" s="79"/>
      <c r="D134" s="79"/>
      <c r="E134" s="79"/>
      <c r="F134" s="79"/>
      <c r="G134" s="79"/>
      <c r="H134" s="79"/>
      <c r="I134" s="79"/>
      <c r="J134" s="79"/>
      <c r="K134" s="81"/>
    </row>
    <row r="135" spans="2:11" x14ac:dyDescent="0.25">
      <c r="B135" s="79"/>
      <c r="C135" s="79"/>
      <c r="D135" s="79"/>
      <c r="E135" s="79"/>
      <c r="F135" s="79"/>
      <c r="G135" s="79"/>
      <c r="H135" s="79"/>
      <c r="I135" s="79"/>
      <c r="J135" s="79"/>
      <c r="K135" s="81"/>
    </row>
    <row r="136" spans="2:11" x14ac:dyDescent="0.25">
      <c r="B136" s="79"/>
      <c r="C136" s="79"/>
      <c r="D136" s="79"/>
      <c r="E136" s="79"/>
      <c r="F136" s="79"/>
      <c r="G136" s="79"/>
      <c r="H136" s="79"/>
      <c r="I136" s="79"/>
      <c r="J136" s="79"/>
      <c r="K136" s="81"/>
    </row>
    <row r="137" spans="2:11" x14ac:dyDescent="0.25">
      <c r="B137" s="79"/>
      <c r="C137" s="79"/>
      <c r="D137" s="79"/>
      <c r="E137" s="79"/>
      <c r="F137" s="79"/>
      <c r="G137" s="79"/>
      <c r="H137" s="79"/>
      <c r="I137" s="79"/>
      <c r="J137" s="79"/>
      <c r="K137" s="81"/>
    </row>
    <row r="138" spans="2:11" x14ac:dyDescent="0.25">
      <c r="B138" s="79"/>
      <c r="C138" s="79"/>
      <c r="D138" s="79"/>
      <c r="E138" s="79"/>
      <c r="F138" s="79"/>
      <c r="G138" s="79"/>
      <c r="H138" s="79"/>
      <c r="I138" s="79"/>
      <c r="J138" s="79"/>
      <c r="K138" s="81"/>
    </row>
    <row r="139" spans="2:11" x14ac:dyDescent="0.25">
      <c r="B139" s="79"/>
      <c r="C139" s="79"/>
      <c r="D139" s="79"/>
      <c r="E139" s="79"/>
      <c r="F139" s="79"/>
      <c r="G139" s="79"/>
      <c r="H139" s="79"/>
      <c r="I139" s="79"/>
      <c r="J139" s="79"/>
      <c r="K139" s="81"/>
    </row>
    <row r="140" spans="2:11" x14ac:dyDescent="0.25">
      <c r="B140" s="79"/>
      <c r="C140" s="79"/>
      <c r="D140" s="79"/>
      <c r="E140" s="79"/>
      <c r="F140" s="79"/>
      <c r="G140" s="79"/>
      <c r="H140" s="79"/>
      <c r="I140" s="79"/>
      <c r="J140" s="79"/>
      <c r="K140" s="81"/>
    </row>
    <row r="141" spans="2:11" x14ac:dyDescent="0.25">
      <c r="B141" s="79"/>
      <c r="C141" s="79"/>
      <c r="D141" s="79"/>
      <c r="E141" s="79"/>
      <c r="F141" s="79"/>
      <c r="G141" s="79"/>
      <c r="H141" s="79"/>
      <c r="I141" s="79"/>
      <c r="J141" s="79"/>
      <c r="K141" s="81"/>
    </row>
    <row r="142" spans="2:11" x14ac:dyDescent="0.25">
      <c r="B142" s="79"/>
      <c r="C142" s="79"/>
      <c r="D142" s="79"/>
      <c r="E142" s="79"/>
      <c r="F142" s="79"/>
      <c r="G142" s="79"/>
      <c r="H142" s="79"/>
      <c r="I142" s="79"/>
      <c r="J142" s="79"/>
      <c r="K142" s="81"/>
    </row>
    <row r="143" spans="2:11" x14ac:dyDescent="0.25">
      <c r="B143" s="79"/>
      <c r="C143" s="79"/>
      <c r="D143" s="79"/>
      <c r="E143" s="79"/>
      <c r="F143" s="79"/>
      <c r="G143" s="79"/>
      <c r="H143" s="79"/>
      <c r="I143" s="79"/>
      <c r="J143" s="79"/>
      <c r="K143" s="81"/>
    </row>
    <row r="144" spans="2:11" x14ac:dyDescent="0.25">
      <c r="B144" s="79"/>
      <c r="C144" s="79"/>
      <c r="D144" s="79"/>
      <c r="E144" s="79"/>
      <c r="F144" s="79"/>
      <c r="G144" s="79"/>
      <c r="H144" s="79"/>
      <c r="I144" s="79"/>
      <c r="J144" s="79"/>
      <c r="K144" s="81"/>
    </row>
    <row r="145" spans="2:11" x14ac:dyDescent="0.25">
      <c r="B145" s="79"/>
      <c r="C145" s="79"/>
      <c r="D145" s="79"/>
      <c r="E145" s="79"/>
      <c r="F145" s="79"/>
      <c r="G145" s="79"/>
      <c r="H145" s="79"/>
      <c r="I145" s="79"/>
      <c r="J145" s="79"/>
      <c r="K145" s="81"/>
    </row>
    <row r="146" spans="2:11" x14ac:dyDescent="0.25">
      <c r="B146" s="79"/>
      <c r="C146" s="79"/>
      <c r="D146" s="79"/>
      <c r="E146" s="79"/>
      <c r="F146" s="79"/>
      <c r="G146" s="79"/>
      <c r="H146" s="79"/>
      <c r="I146" s="79"/>
      <c r="J146" s="79"/>
      <c r="K146" s="81"/>
    </row>
    <row r="147" spans="2:11" x14ac:dyDescent="0.25">
      <c r="B147" s="79"/>
      <c r="C147" s="79"/>
      <c r="D147" s="79"/>
      <c r="E147" s="79"/>
      <c r="F147" s="79"/>
      <c r="G147" s="79"/>
      <c r="H147" s="79"/>
      <c r="I147" s="79"/>
      <c r="J147" s="79"/>
      <c r="K147" s="81"/>
    </row>
    <row r="148" spans="2:11" x14ac:dyDescent="0.25">
      <c r="B148" s="79"/>
      <c r="C148" s="79"/>
      <c r="D148" s="79"/>
      <c r="E148" s="79"/>
      <c r="F148" s="79"/>
      <c r="G148" s="79"/>
      <c r="H148" s="79"/>
      <c r="I148" s="79"/>
      <c r="J148" s="79"/>
      <c r="K148" s="81"/>
    </row>
    <row r="149" spans="2:11" x14ac:dyDescent="0.25">
      <c r="B149" s="79"/>
      <c r="C149" s="79"/>
      <c r="D149" s="79"/>
      <c r="E149" s="79"/>
      <c r="F149" s="79"/>
      <c r="G149" s="79"/>
      <c r="H149" s="79"/>
      <c r="I149" s="79"/>
      <c r="J149" s="79"/>
      <c r="K149" s="81"/>
    </row>
    <row r="150" spans="2:11" x14ac:dyDescent="0.25">
      <c r="B150" s="79"/>
      <c r="C150" s="79"/>
      <c r="D150" s="79"/>
      <c r="E150" s="79"/>
      <c r="F150" s="79"/>
      <c r="G150" s="79"/>
      <c r="H150" s="79"/>
      <c r="I150" s="79"/>
      <c r="J150" s="79"/>
      <c r="K150" s="81"/>
    </row>
    <row r="151" spans="2:11" x14ac:dyDescent="0.25">
      <c r="B151" s="79"/>
      <c r="C151" s="79"/>
      <c r="D151" s="79"/>
      <c r="E151" s="79"/>
      <c r="F151" s="79"/>
      <c r="G151" s="79"/>
      <c r="H151" s="79"/>
      <c r="I151" s="79"/>
      <c r="J151" s="79"/>
      <c r="K151" s="81"/>
    </row>
    <row r="152" spans="2:11" x14ac:dyDescent="0.25">
      <c r="B152" s="79"/>
      <c r="C152" s="79"/>
      <c r="D152" s="79"/>
      <c r="E152" s="79"/>
      <c r="F152" s="79"/>
      <c r="G152" s="79"/>
      <c r="H152" s="79"/>
      <c r="I152" s="79"/>
      <c r="J152" s="79"/>
      <c r="K152" s="81"/>
    </row>
    <row r="153" spans="2:11" x14ac:dyDescent="0.25">
      <c r="B153" s="79"/>
      <c r="C153" s="79"/>
      <c r="D153" s="79"/>
      <c r="E153" s="79"/>
      <c r="F153" s="79"/>
      <c r="G153" s="79"/>
      <c r="H153" s="79"/>
      <c r="I153" s="79"/>
      <c r="J153" s="79"/>
      <c r="K153" s="81"/>
    </row>
    <row r="154" spans="2:11" x14ac:dyDescent="0.25">
      <c r="B154" s="79"/>
      <c r="C154" s="79"/>
      <c r="D154" s="79"/>
      <c r="E154" s="79"/>
      <c r="F154" s="79"/>
      <c r="G154" s="79"/>
      <c r="H154" s="79"/>
      <c r="I154" s="79"/>
      <c r="J154" s="79"/>
      <c r="K154" s="81"/>
    </row>
    <row r="155" spans="2:11" x14ac:dyDescent="0.25">
      <c r="B155" s="79"/>
      <c r="C155" s="79"/>
      <c r="D155" s="79"/>
      <c r="E155" s="79"/>
      <c r="F155" s="79"/>
      <c r="G155" s="79"/>
      <c r="H155" s="79"/>
      <c r="I155" s="79"/>
      <c r="J155" s="79"/>
      <c r="K155" s="81"/>
    </row>
    <row r="156" spans="2:11" x14ac:dyDescent="0.25">
      <c r="B156" s="79"/>
      <c r="C156" s="79"/>
      <c r="D156" s="79"/>
      <c r="E156" s="79"/>
      <c r="F156" s="79"/>
      <c r="G156" s="79"/>
      <c r="H156" s="79"/>
      <c r="I156" s="79"/>
      <c r="J156" s="79"/>
      <c r="K156" s="81"/>
    </row>
    <row r="157" spans="2:11" x14ac:dyDescent="0.25">
      <c r="B157" s="79"/>
      <c r="C157" s="79"/>
      <c r="D157" s="79"/>
      <c r="E157" s="79"/>
      <c r="F157" s="79"/>
      <c r="G157" s="79"/>
      <c r="H157" s="79"/>
      <c r="I157" s="79"/>
      <c r="J157" s="79"/>
      <c r="K157" s="81"/>
    </row>
    <row r="158" spans="2:11" x14ac:dyDescent="0.25">
      <c r="B158" s="79"/>
      <c r="C158" s="79"/>
      <c r="D158" s="79"/>
      <c r="E158" s="79"/>
      <c r="F158" s="79"/>
      <c r="G158" s="79"/>
      <c r="H158" s="79"/>
      <c r="I158" s="79"/>
      <c r="J158" s="79"/>
      <c r="K158" s="81"/>
    </row>
    <row r="159" spans="2:11" x14ac:dyDescent="0.25">
      <c r="B159" s="79"/>
      <c r="C159" s="79"/>
      <c r="D159" s="79"/>
      <c r="E159" s="79"/>
      <c r="F159" s="79"/>
      <c r="G159" s="79"/>
      <c r="H159" s="79"/>
      <c r="I159" s="79"/>
      <c r="J159" s="79"/>
      <c r="K159" s="81"/>
    </row>
    <row r="160" spans="2:11" x14ac:dyDescent="0.25">
      <c r="B160" s="79"/>
      <c r="C160" s="79"/>
      <c r="D160" s="79"/>
      <c r="E160" s="79"/>
      <c r="F160" s="79"/>
      <c r="G160" s="79"/>
      <c r="H160" s="79"/>
      <c r="I160" s="79"/>
      <c r="J160" s="79"/>
      <c r="K160" s="81"/>
    </row>
    <row r="161" spans="2:11" x14ac:dyDescent="0.25">
      <c r="B161" s="79"/>
      <c r="C161" s="79"/>
      <c r="D161" s="79"/>
      <c r="E161" s="79"/>
      <c r="F161" s="79"/>
      <c r="G161" s="79"/>
      <c r="H161" s="79"/>
      <c r="I161" s="79"/>
      <c r="J161" s="79"/>
      <c r="K161" s="81"/>
    </row>
    <row r="162" spans="2:11" x14ac:dyDescent="0.25">
      <c r="B162" s="79"/>
      <c r="C162" s="79"/>
      <c r="D162" s="79"/>
      <c r="E162" s="79"/>
      <c r="F162" s="79"/>
      <c r="G162" s="79"/>
      <c r="H162" s="79"/>
      <c r="I162" s="79"/>
      <c r="J162" s="79"/>
      <c r="K162" s="81"/>
    </row>
    <row r="163" spans="2:11" x14ac:dyDescent="0.25">
      <c r="B163" s="79"/>
      <c r="C163" s="79"/>
      <c r="D163" s="79"/>
      <c r="E163" s="79"/>
      <c r="F163" s="79"/>
      <c r="G163" s="79"/>
      <c r="H163" s="79"/>
      <c r="I163" s="79"/>
      <c r="J163" s="79"/>
      <c r="K163" s="81"/>
    </row>
    <row r="164" spans="2:11" x14ac:dyDescent="0.25">
      <c r="B164" s="79"/>
      <c r="C164" s="79"/>
      <c r="D164" s="79"/>
      <c r="E164" s="79"/>
      <c r="F164" s="79"/>
      <c r="G164" s="79"/>
      <c r="H164" s="79"/>
      <c r="I164" s="79"/>
      <c r="J164" s="79"/>
      <c r="K164" s="81"/>
    </row>
    <row r="165" spans="2:11" x14ac:dyDescent="0.25">
      <c r="B165" s="79"/>
      <c r="C165" s="79"/>
      <c r="D165" s="79"/>
      <c r="E165" s="79"/>
      <c r="F165" s="79"/>
      <c r="G165" s="79"/>
      <c r="H165" s="79"/>
      <c r="I165" s="79"/>
      <c r="J165" s="79"/>
      <c r="K165" s="81"/>
    </row>
    <row r="166" spans="2:11" x14ac:dyDescent="0.25">
      <c r="B166" s="79"/>
      <c r="C166" s="79"/>
      <c r="D166" s="79"/>
      <c r="E166" s="79"/>
      <c r="F166" s="79"/>
      <c r="G166" s="79"/>
      <c r="H166" s="79"/>
      <c r="I166" s="79"/>
      <c r="J166" s="79"/>
      <c r="K166" s="81"/>
    </row>
    <row r="167" spans="2:11" x14ac:dyDescent="0.25">
      <c r="B167" s="79"/>
      <c r="C167" s="79"/>
      <c r="D167" s="79"/>
      <c r="E167" s="79"/>
      <c r="F167" s="79"/>
      <c r="G167" s="79"/>
      <c r="H167" s="79"/>
      <c r="I167" s="79"/>
      <c r="J167" s="79"/>
      <c r="K167" s="81"/>
    </row>
    <row r="168" spans="2:11" x14ac:dyDescent="0.25">
      <c r="B168" s="79"/>
      <c r="C168" s="79"/>
      <c r="D168" s="79"/>
      <c r="E168" s="79"/>
      <c r="F168" s="79"/>
      <c r="G168" s="79"/>
      <c r="H168" s="79"/>
      <c r="I168" s="79"/>
      <c r="J168" s="79"/>
      <c r="K168" s="81"/>
    </row>
    <row r="169" spans="2:11" x14ac:dyDescent="0.25">
      <c r="B169" s="79"/>
      <c r="C169" s="79"/>
      <c r="D169" s="79"/>
      <c r="E169" s="79"/>
      <c r="F169" s="79"/>
      <c r="G169" s="79"/>
      <c r="H169" s="79"/>
      <c r="I169" s="79"/>
      <c r="J169" s="79"/>
      <c r="K169" s="81"/>
    </row>
    <row r="170" spans="2:11" x14ac:dyDescent="0.25">
      <c r="B170" s="79"/>
      <c r="C170" s="79"/>
      <c r="D170" s="79"/>
      <c r="E170" s="79"/>
      <c r="F170" s="79"/>
      <c r="G170" s="79"/>
      <c r="H170" s="79"/>
      <c r="I170" s="79"/>
      <c r="J170" s="79"/>
      <c r="K170" s="81"/>
    </row>
    <row r="171" spans="2:11" x14ac:dyDescent="0.25">
      <c r="B171" s="79"/>
      <c r="C171" s="79"/>
      <c r="D171" s="79"/>
      <c r="E171" s="79"/>
      <c r="F171" s="79"/>
      <c r="G171" s="79"/>
      <c r="H171" s="79"/>
      <c r="I171" s="79"/>
      <c r="J171" s="79"/>
      <c r="K171" s="81"/>
    </row>
    <row r="172" spans="2:11" x14ac:dyDescent="0.25">
      <c r="B172" s="79"/>
      <c r="C172" s="79"/>
      <c r="D172" s="79"/>
      <c r="E172" s="79"/>
      <c r="F172" s="79"/>
      <c r="G172" s="79"/>
      <c r="H172" s="79"/>
      <c r="I172" s="79"/>
      <c r="J172" s="79"/>
      <c r="K172" s="81"/>
    </row>
    <row r="173" spans="2:11" x14ac:dyDescent="0.25">
      <c r="B173" s="79"/>
      <c r="C173" s="79"/>
      <c r="D173" s="79"/>
      <c r="E173" s="79"/>
      <c r="F173" s="79"/>
      <c r="G173" s="79"/>
      <c r="H173" s="79"/>
      <c r="I173" s="79"/>
      <c r="J173" s="79"/>
      <c r="K173" s="81"/>
    </row>
    <row r="174" spans="2:11" x14ac:dyDescent="0.25">
      <c r="B174" s="79"/>
      <c r="C174" s="79"/>
      <c r="D174" s="79"/>
      <c r="E174" s="79"/>
      <c r="F174" s="79"/>
      <c r="G174" s="79"/>
      <c r="H174" s="79"/>
      <c r="I174" s="79"/>
      <c r="J174" s="79"/>
      <c r="K174" s="81"/>
    </row>
    <row r="175" spans="2:11" x14ac:dyDescent="0.25">
      <c r="B175" s="79"/>
      <c r="C175" s="79"/>
      <c r="D175" s="79"/>
      <c r="E175" s="79"/>
      <c r="F175" s="79"/>
      <c r="G175" s="79"/>
      <c r="H175" s="79"/>
      <c r="I175" s="79"/>
      <c r="J175" s="79"/>
      <c r="K175" s="81"/>
    </row>
    <row r="176" spans="2:11" x14ac:dyDescent="0.25">
      <c r="B176" s="79"/>
      <c r="C176" s="79"/>
      <c r="D176" s="79"/>
      <c r="E176" s="79"/>
      <c r="F176" s="79"/>
      <c r="G176" s="79"/>
      <c r="H176" s="79"/>
      <c r="I176" s="79"/>
      <c r="J176" s="79"/>
      <c r="K176" s="81"/>
    </row>
    <row r="177" spans="2:11" x14ac:dyDescent="0.25">
      <c r="B177" s="79"/>
      <c r="C177" s="79"/>
      <c r="D177" s="79"/>
      <c r="E177" s="79"/>
      <c r="F177" s="79"/>
      <c r="G177" s="79"/>
      <c r="H177" s="79"/>
      <c r="I177" s="79"/>
      <c r="J177" s="79"/>
      <c r="K177" s="81"/>
    </row>
    <row r="178" spans="2:11" x14ac:dyDescent="0.25">
      <c r="B178" s="79"/>
      <c r="C178" s="79"/>
      <c r="D178" s="79"/>
      <c r="E178" s="79"/>
      <c r="F178" s="79"/>
      <c r="G178" s="79"/>
      <c r="H178" s="79"/>
      <c r="I178" s="79"/>
      <c r="J178" s="79"/>
      <c r="K178" s="81"/>
    </row>
    <row r="179" spans="2:11" x14ac:dyDescent="0.25">
      <c r="B179" s="79"/>
      <c r="C179" s="79"/>
      <c r="D179" s="79"/>
      <c r="E179" s="79"/>
      <c r="F179" s="79"/>
      <c r="G179" s="79"/>
      <c r="H179" s="79"/>
      <c r="I179" s="79"/>
      <c r="J179" s="79"/>
      <c r="K179" s="81"/>
    </row>
    <row r="180" spans="2:11" x14ac:dyDescent="0.25">
      <c r="B180" s="79"/>
      <c r="C180" s="79"/>
      <c r="D180" s="79"/>
      <c r="E180" s="79"/>
      <c r="F180" s="79"/>
      <c r="G180" s="79"/>
      <c r="H180" s="79"/>
      <c r="I180" s="79"/>
      <c r="J180" s="79"/>
      <c r="K180" s="81"/>
    </row>
    <row r="181" spans="2:11" x14ac:dyDescent="0.25">
      <c r="B181" s="79"/>
      <c r="C181" s="79"/>
      <c r="D181" s="79"/>
      <c r="E181" s="79"/>
      <c r="F181" s="79"/>
      <c r="G181" s="79"/>
      <c r="H181" s="79"/>
      <c r="I181" s="79"/>
      <c r="J181" s="79"/>
      <c r="K181" s="81"/>
    </row>
    <row r="182" spans="2:11" x14ac:dyDescent="0.25">
      <c r="B182" s="79"/>
      <c r="C182" s="79"/>
      <c r="D182" s="79"/>
      <c r="E182" s="79"/>
      <c r="F182" s="79"/>
      <c r="G182" s="79"/>
      <c r="H182" s="79"/>
      <c r="I182" s="79"/>
      <c r="J182" s="79"/>
      <c r="K182" s="81"/>
    </row>
    <row r="183" spans="2:11" x14ac:dyDescent="0.25">
      <c r="B183" s="79"/>
      <c r="C183" s="79"/>
      <c r="D183" s="79"/>
      <c r="E183" s="79"/>
      <c r="F183" s="79"/>
      <c r="G183" s="79"/>
      <c r="H183" s="79"/>
      <c r="I183" s="79"/>
      <c r="J183" s="79"/>
      <c r="K183" s="81"/>
    </row>
    <row r="184" spans="2:11" x14ac:dyDescent="0.25">
      <c r="B184" s="79"/>
      <c r="C184" s="79"/>
      <c r="D184" s="79"/>
      <c r="E184" s="79"/>
      <c r="F184" s="79"/>
      <c r="G184" s="79"/>
      <c r="H184" s="79"/>
      <c r="I184" s="79"/>
      <c r="J184" s="79"/>
      <c r="K184" s="81"/>
    </row>
    <row r="185" spans="2:11" x14ac:dyDescent="0.25">
      <c r="B185" s="79"/>
      <c r="C185" s="79"/>
      <c r="D185" s="79"/>
      <c r="E185" s="79"/>
      <c r="F185" s="79"/>
      <c r="G185" s="79"/>
      <c r="H185" s="79"/>
      <c r="I185" s="79"/>
      <c r="J185" s="79"/>
      <c r="K185" s="81"/>
    </row>
    <row r="186" spans="2:11" x14ac:dyDescent="0.25">
      <c r="B186" s="79"/>
      <c r="C186" s="79"/>
      <c r="D186" s="79"/>
      <c r="E186" s="79"/>
      <c r="F186" s="79"/>
      <c r="G186" s="79"/>
      <c r="H186" s="79"/>
      <c r="I186" s="79"/>
      <c r="J186" s="79"/>
      <c r="K186" s="81"/>
    </row>
    <row r="187" spans="2:11" x14ac:dyDescent="0.25">
      <c r="B187" s="79"/>
      <c r="C187" s="79"/>
      <c r="D187" s="79"/>
      <c r="E187" s="79"/>
      <c r="F187" s="79"/>
      <c r="G187" s="79"/>
      <c r="H187" s="79"/>
      <c r="I187" s="79"/>
      <c r="J187" s="79"/>
      <c r="K187" s="81"/>
    </row>
    <row r="188" spans="2:11" x14ac:dyDescent="0.25">
      <c r="B188" s="79"/>
      <c r="C188" s="79"/>
      <c r="D188" s="79"/>
      <c r="E188" s="79"/>
      <c r="F188" s="79"/>
      <c r="G188" s="79"/>
      <c r="H188" s="79"/>
      <c r="I188" s="79"/>
      <c r="J188" s="79"/>
      <c r="K188" s="81"/>
    </row>
    <row r="189" spans="2:11" x14ac:dyDescent="0.25">
      <c r="B189" s="79"/>
      <c r="C189" s="79"/>
      <c r="D189" s="79"/>
      <c r="E189" s="79"/>
      <c r="F189" s="79"/>
      <c r="G189" s="79"/>
      <c r="H189" s="79"/>
      <c r="I189" s="79"/>
      <c r="J189" s="79"/>
      <c r="K189" s="81"/>
    </row>
    <row r="190" spans="2:11" x14ac:dyDescent="0.25">
      <c r="B190" s="79"/>
      <c r="C190" s="79"/>
      <c r="D190" s="79"/>
      <c r="E190" s="79"/>
      <c r="F190" s="79"/>
      <c r="G190" s="79"/>
      <c r="H190" s="79"/>
      <c r="I190" s="79"/>
      <c r="J190" s="79"/>
      <c r="K190" s="81"/>
    </row>
    <row r="191" spans="2:11" x14ac:dyDescent="0.25">
      <c r="B191" s="79"/>
      <c r="C191" s="79"/>
      <c r="D191" s="79"/>
      <c r="E191" s="79"/>
      <c r="F191" s="79"/>
      <c r="G191" s="79"/>
      <c r="H191" s="79"/>
      <c r="I191" s="79"/>
      <c r="J191" s="79"/>
      <c r="K191" s="81"/>
    </row>
    <row r="192" spans="2:11" x14ac:dyDescent="0.25">
      <c r="B192" s="79"/>
      <c r="C192" s="79"/>
      <c r="D192" s="79"/>
      <c r="E192" s="79"/>
      <c r="F192" s="79"/>
      <c r="G192" s="79"/>
      <c r="H192" s="79"/>
      <c r="I192" s="79"/>
      <c r="J192" s="79"/>
      <c r="K192" s="81"/>
    </row>
    <row r="193" spans="2:11" x14ac:dyDescent="0.25">
      <c r="B193" s="79"/>
      <c r="C193" s="79"/>
      <c r="D193" s="79"/>
      <c r="E193" s="79"/>
      <c r="F193" s="79"/>
      <c r="G193" s="79"/>
      <c r="H193" s="79"/>
      <c r="I193" s="79"/>
      <c r="J193" s="79"/>
      <c r="K193" s="81"/>
    </row>
    <row r="194" spans="2:11" x14ac:dyDescent="0.25">
      <c r="B194" s="79"/>
      <c r="C194" s="79"/>
      <c r="D194" s="79"/>
      <c r="E194" s="79"/>
      <c r="F194" s="79"/>
      <c r="G194" s="79"/>
      <c r="H194" s="79"/>
      <c r="I194" s="79"/>
      <c r="J194" s="79"/>
      <c r="K194" s="81"/>
    </row>
    <row r="195" spans="2:11" x14ac:dyDescent="0.25">
      <c r="B195" s="79"/>
      <c r="C195" s="79"/>
      <c r="D195" s="79"/>
      <c r="E195" s="79"/>
      <c r="F195" s="79"/>
      <c r="G195" s="79"/>
      <c r="H195" s="79"/>
      <c r="I195" s="79"/>
      <c r="J195" s="79"/>
      <c r="K195" s="81"/>
    </row>
    <row r="196" spans="2:11" x14ac:dyDescent="0.25">
      <c r="B196" s="79"/>
      <c r="C196" s="79"/>
      <c r="D196" s="79"/>
      <c r="E196" s="79"/>
      <c r="F196" s="79"/>
      <c r="G196" s="79"/>
      <c r="H196" s="79"/>
      <c r="I196" s="79"/>
      <c r="J196" s="79"/>
      <c r="K196" s="81"/>
    </row>
    <row r="197" spans="2:11" x14ac:dyDescent="0.25">
      <c r="B197" s="79"/>
      <c r="C197" s="79"/>
      <c r="D197" s="79"/>
      <c r="E197" s="79"/>
      <c r="F197" s="79"/>
      <c r="G197" s="79"/>
      <c r="H197" s="79"/>
      <c r="I197" s="79"/>
      <c r="J197" s="79"/>
      <c r="K197" s="81"/>
    </row>
    <row r="198" spans="2:11" x14ac:dyDescent="0.25">
      <c r="B198" s="79"/>
      <c r="C198" s="79"/>
      <c r="D198" s="79"/>
      <c r="E198" s="79"/>
      <c r="F198" s="79"/>
      <c r="G198" s="79"/>
      <c r="H198" s="79"/>
      <c r="I198" s="79"/>
      <c r="J198" s="79"/>
      <c r="K198" s="81"/>
    </row>
    <row r="199" spans="2:11" x14ac:dyDescent="0.25">
      <c r="B199" s="79"/>
      <c r="C199" s="79"/>
      <c r="D199" s="79"/>
      <c r="E199" s="79"/>
      <c r="F199" s="79"/>
      <c r="G199" s="79"/>
      <c r="H199" s="79"/>
      <c r="I199" s="79"/>
      <c r="J199" s="79"/>
      <c r="K199" s="81"/>
    </row>
    <row r="200" spans="2:11" x14ac:dyDescent="0.25">
      <c r="B200" s="79"/>
      <c r="C200" s="79"/>
      <c r="D200" s="79"/>
      <c r="E200" s="79"/>
      <c r="F200" s="79"/>
      <c r="G200" s="79"/>
      <c r="H200" s="79"/>
      <c r="I200" s="79"/>
      <c r="J200" s="79"/>
      <c r="K200" s="81"/>
    </row>
    <row r="201" spans="2:11" x14ac:dyDescent="0.25">
      <c r="B201" s="79"/>
      <c r="C201" s="79"/>
      <c r="D201" s="79"/>
      <c r="E201" s="79"/>
      <c r="F201" s="79"/>
      <c r="G201" s="79"/>
      <c r="H201" s="79"/>
      <c r="I201" s="79"/>
      <c r="J201" s="79"/>
      <c r="K201" s="81"/>
    </row>
    <row r="202" spans="2:11" x14ac:dyDescent="0.25">
      <c r="B202" s="79"/>
      <c r="C202" s="79"/>
      <c r="D202" s="79"/>
      <c r="E202" s="79"/>
      <c r="F202" s="79"/>
      <c r="G202" s="79"/>
      <c r="H202" s="79"/>
      <c r="I202" s="79"/>
      <c r="J202" s="79"/>
      <c r="K202" s="81"/>
    </row>
    <row r="203" spans="2:11" x14ac:dyDescent="0.25">
      <c r="B203" s="79"/>
      <c r="C203" s="79"/>
      <c r="D203" s="79"/>
      <c r="E203" s="79"/>
      <c r="F203" s="79"/>
      <c r="G203" s="79"/>
      <c r="H203" s="79"/>
      <c r="I203" s="79"/>
      <c r="J203" s="79"/>
      <c r="K203" s="81"/>
    </row>
    <row r="204" spans="2:11" x14ac:dyDescent="0.25">
      <c r="B204" s="79"/>
      <c r="C204" s="79"/>
      <c r="D204" s="79"/>
      <c r="E204" s="79"/>
      <c r="F204" s="79"/>
      <c r="G204" s="79"/>
      <c r="H204" s="79"/>
      <c r="I204" s="79"/>
      <c r="J204" s="79"/>
      <c r="K204" s="81"/>
    </row>
    <row r="205" spans="2:11" x14ac:dyDescent="0.25">
      <c r="B205" s="79"/>
      <c r="C205" s="79"/>
      <c r="D205" s="79"/>
      <c r="E205" s="79"/>
      <c r="F205" s="79"/>
      <c r="G205" s="79"/>
      <c r="H205" s="79"/>
      <c r="I205" s="79"/>
      <c r="J205" s="79"/>
      <c r="K205" s="81"/>
    </row>
    <row r="206" spans="2:11" x14ac:dyDescent="0.25">
      <c r="B206" s="79"/>
      <c r="C206" s="79"/>
      <c r="D206" s="79"/>
      <c r="E206" s="79"/>
      <c r="F206" s="79"/>
      <c r="G206" s="79"/>
      <c r="H206" s="79"/>
      <c r="I206" s="79"/>
      <c r="J206" s="79"/>
      <c r="K206" s="81"/>
    </row>
    <row r="207" spans="2:11" x14ac:dyDescent="0.25">
      <c r="B207" s="79"/>
      <c r="C207" s="79"/>
      <c r="D207" s="79"/>
      <c r="E207" s="79"/>
      <c r="F207" s="79"/>
      <c r="G207" s="79"/>
      <c r="H207" s="79"/>
      <c r="I207" s="79"/>
      <c r="J207" s="79"/>
      <c r="K207" s="81"/>
    </row>
    <row r="208" spans="2:11" x14ac:dyDescent="0.25">
      <c r="B208" s="79"/>
      <c r="C208" s="79"/>
      <c r="D208" s="79"/>
      <c r="E208" s="79"/>
      <c r="F208" s="79"/>
      <c r="G208" s="79"/>
      <c r="H208" s="79"/>
      <c r="I208" s="79"/>
      <c r="J208" s="79"/>
      <c r="K208" s="81"/>
    </row>
    <row r="209" spans="2:11" x14ac:dyDescent="0.25">
      <c r="B209" s="79"/>
      <c r="C209" s="79"/>
      <c r="D209" s="79"/>
      <c r="E209" s="79"/>
      <c r="F209" s="79"/>
      <c r="G209" s="79"/>
      <c r="H209" s="79"/>
      <c r="I209" s="79"/>
      <c r="J209" s="79"/>
      <c r="K209" s="81"/>
    </row>
    <row r="210" spans="2:11" x14ac:dyDescent="0.25">
      <c r="B210" s="79"/>
      <c r="C210" s="79"/>
      <c r="D210" s="79"/>
      <c r="E210" s="79"/>
      <c r="F210" s="79"/>
      <c r="G210" s="79"/>
      <c r="H210" s="79"/>
      <c r="I210" s="79"/>
      <c r="J210" s="79"/>
      <c r="K210" s="81"/>
    </row>
    <row r="211" spans="2:11" x14ac:dyDescent="0.25">
      <c r="B211" s="79"/>
      <c r="C211" s="79"/>
      <c r="D211" s="79"/>
      <c r="E211" s="79"/>
      <c r="F211" s="79"/>
      <c r="G211" s="79"/>
      <c r="H211" s="79"/>
      <c r="I211" s="79"/>
      <c r="J211" s="79"/>
      <c r="K211" s="81"/>
    </row>
    <row r="212" spans="2:11" x14ac:dyDescent="0.25">
      <c r="B212" s="79"/>
      <c r="C212" s="79"/>
      <c r="D212" s="79"/>
      <c r="E212" s="79"/>
      <c r="F212" s="79"/>
      <c r="G212" s="79"/>
      <c r="H212" s="79"/>
      <c r="I212" s="79"/>
      <c r="J212" s="79"/>
      <c r="K212" s="81"/>
    </row>
    <row r="213" spans="2:11" x14ac:dyDescent="0.25">
      <c r="B213" s="79"/>
      <c r="C213" s="79"/>
      <c r="D213" s="79"/>
      <c r="E213" s="79"/>
      <c r="F213" s="79"/>
      <c r="G213" s="79"/>
      <c r="H213" s="79"/>
      <c r="I213" s="79"/>
      <c r="J213" s="79"/>
      <c r="K213" s="81"/>
    </row>
    <row r="214" spans="2:11" x14ac:dyDescent="0.25">
      <c r="B214" s="79"/>
      <c r="C214" s="79"/>
      <c r="D214" s="79"/>
      <c r="E214" s="79"/>
      <c r="F214" s="79"/>
      <c r="G214" s="79"/>
      <c r="H214" s="79"/>
      <c r="I214" s="79"/>
      <c r="J214" s="79"/>
      <c r="K214" s="81"/>
    </row>
    <row r="215" spans="2:11" x14ac:dyDescent="0.25">
      <c r="B215" s="79"/>
      <c r="C215" s="79"/>
      <c r="D215" s="79"/>
      <c r="E215" s="79"/>
      <c r="F215" s="79"/>
      <c r="G215" s="79"/>
      <c r="H215" s="79"/>
      <c r="I215" s="79"/>
      <c r="J215" s="79"/>
      <c r="K215" s="81"/>
    </row>
    <row r="216" spans="2:11" x14ac:dyDescent="0.25">
      <c r="B216" s="79"/>
      <c r="C216" s="79"/>
      <c r="D216" s="79"/>
      <c r="E216" s="79"/>
      <c r="F216" s="79"/>
      <c r="G216" s="79"/>
      <c r="H216" s="79"/>
      <c r="I216" s="79"/>
      <c r="J216" s="79"/>
      <c r="K216" s="81"/>
    </row>
    <row r="217" spans="2:11" x14ac:dyDescent="0.25">
      <c r="B217" s="79"/>
      <c r="C217" s="79"/>
      <c r="D217" s="79"/>
      <c r="E217" s="79"/>
      <c r="F217" s="79"/>
      <c r="G217" s="79"/>
      <c r="H217" s="79"/>
      <c r="I217" s="79"/>
      <c r="J217" s="79"/>
      <c r="K217" s="81"/>
    </row>
    <row r="218" spans="2:11" x14ac:dyDescent="0.25">
      <c r="B218" s="79"/>
      <c r="C218" s="79"/>
      <c r="D218" s="79"/>
      <c r="E218" s="79"/>
      <c r="F218" s="79"/>
      <c r="G218" s="79"/>
      <c r="H218" s="79"/>
      <c r="I218" s="79"/>
      <c r="J218" s="79"/>
      <c r="K218" s="81"/>
    </row>
    <row r="219" spans="2:11" x14ac:dyDescent="0.25">
      <c r="B219" s="79"/>
      <c r="C219" s="79"/>
      <c r="D219" s="79"/>
      <c r="E219" s="79"/>
      <c r="F219" s="79"/>
      <c r="G219" s="79"/>
      <c r="H219" s="79"/>
      <c r="I219" s="79"/>
      <c r="J219" s="79"/>
      <c r="K219" s="81"/>
    </row>
    <row r="220" spans="2:11" x14ac:dyDescent="0.25">
      <c r="B220" s="79"/>
      <c r="C220" s="79"/>
      <c r="D220" s="79"/>
      <c r="E220" s="79"/>
      <c r="F220" s="79"/>
      <c r="G220" s="79"/>
      <c r="H220" s="79"/>
      <c r="I220" s="79"/>
      <c r="J220" s="79"/>
      <c r="K220" s="81"/>
    </row>
    <row r="221" spans="2:11" x14ac:dyDescent="0.25">
      <c r="B221" s="79"/>
      <c r="C221" s="79"/>
      <c r="D221" s="79"/>
      <c r="E221" s="79"/>
      <c r="F221" s="79"/>
      <c r="G221" s="79"/>
      <c r="H221" s="79"/>
      <c r="I221" s="79"/>
      <c r="J221" s="79"/>
      <c r="K221" s="81"/>
    </row>
    <row r="222" spans="2:11" x14ac:dyDescent="0.25">
      <c r="B222" s="79"/>
      <c r="C222" s="79"/>
      <c r="D222" s="79"/>
      <c r="E222" s="79"/>
      <c r="F222" s="79"/>
      <c r="G222" s="79"/>
      <c r="H222" s="79"/>
      <c r="I222" s="79"/>
      <c r="J222" s="79"/>
      <c r="K222" s="81"/>
    </row>
    <row r="223" spans="2:11" x14ac:dyDescent="0.25">
      <c r="B223" s="79"/>
      <c r="C223" s="79"/>
      <c r="D223" s="79"/>
      <c r="E223" s="79"/>
      <c r="F223" s="79"/>
      <c r="G223" s="79"/>
      <c r="H223" s="79"/>
      <c r="I223" s="79"/>
      <c r="J223" s="79"/>
      <c r="K223" s="81"/>
    </row>
    <row r="224" spans="2:11" x14ac:dyDescent="0.25">
      <c r="B224" s="79"/>
      <c r="C224" s="79"/>
      <c r="D224" s="79"/>
      <c r="E224" s="79"/>
      <c r="F224" s="79"/>
      <c r="G224" s="79"/>
      <c r="H224" s="79"/>
      <c r="I224" s="79"/>
      <c r="J224" s="79"/>
      <c r="K224" s="81"/>
    </row>
    <row r="225" spans="2:11" x14ac:dyDescent="0.25">
      <c r="B225" s="79"/>
      <c r="C225" s="79"/>
      <c r="D225" s="79"/>
      <c r="E225" s="79"/>
      <c r="F225" s="79"/>
      <c r="G225" s="79"/>
      <c r="H225" s="79"/>
      <c r="I225" s="79"/>
      <c r="J225" s="79"/>
      <c r="K225" s="81"/>
    </row>
    <row r="226" spans="2:11" x14ac:dyDescent="0.25">
      <c r="B226" s="79"/>
      <c r="C226" s="79"/>
      <c r="D226" s="79"/>
      <c r="E226" s="79"/>
      <c r="F226" s="79"/>
      <c r="G226" s="79"/>
      <c r="H226" s="79"/>
      <c r="I226" s="79"/>
      <c r="J226" s="79"/>
      <c r="K226" s="81"/>
    </row>
    <row r="227" spans="2:11" x14ac:dyDescent="0.25">
      <c r="B227" s="79"/>
      <c r="C227" s="79"/>
      <c r="D227" s="79"/>
      <c r="E227" s="79"/>
      <c r="F227" s="79"/>
      <c r="G227" s="79"/>
      <c r="H227" s="79"/>
      <c r="I227" s="79"/>
      <c r="J227" s="79"/>
      <c r="K227" s="81"/>
    </row>
    <row r="228" spans="2:11" x14ac:dyDescent="0.25">
      <c r="B228" s="79"/>
      <c r="C228" s="79"/>
      <c r="D228" s="79"/>
      <c r="E228" s="79"/>
      <c r="F228" s="79"/>
      <c r="G228" s="79"/>
      <c r="H228" s="79"/>
      <c r="I228" s="79"/>
      <c r="J228" s="79"/>
      <c r="K228" s="81"/>
    </row>
    <row r="229" spans="2:11" x14ac:dyDescent="0.25">
      <c r="B229" s="79"/>
      <c r="C229" s="79"/>
      <c r="D229" s="79"/>
      <c r="E229" s="79"/>
      <c r="F229" s="79"/>
      <c r="G229" s="79"/>
      <c r="H229" s="79"/>
      <c r="I229" s="79"/>
      <c r="J229" s="79"/>
      <c r="K229" s="81"/>
    </row>
    <row r="230" spans="2:11" x14ac:dyDescent="0.25">
      <c r="B230" s="79"/>
      <c r="C230" s="79"/>
      <c r="D230" s="79"/>
      <c r="E230" s="79"/>
      <c r="F230" s="79"/>
      <c r="G230" s="79"/>
      <c r="H230" s="79"/>
      <c r="I230" s="79"/>
      <c r="J230" s="79"/>
      <c r="K230" s="81"/>
    </row>
    <row r="231" spans="2:11" x14ac:dyDescent="0.25">
      <c r="B231" s="79"/>
      <c r="C231" s="79"/>
      <c r="D231" s="79"/>
      <c r="E231" s="79"/>
      <c r="F231" s="79"/>
      <c r="G231" s="79"/>
      <c r="H231" s="79"/>
      <c r="I231" s="79"/>
      <c r="J231" s="79"/>
      <c r="K231" s="81"/>
    </row>
    <row r="232" spans="2:11" x14ac:dyDescent="0.25">
      <c r="B232" s="79"/>
      <c r="C232" s="79"/>
      <c r="D232" s="79"/>
      <c r="E232" s="79"/>
      <c r="F232" s="79"/>
      <c r="G232" s="79"/>
      <c r="H232" s="79"/>
      <c r="I232" s="79"/>
      <c r="J232" s="79"/>
      <c r="K232" s="81"/>
    </row>
    <row r="233" spans="2:11" x14ac:dyDescent="0.25">
      <c r="B233" s="79"/>
      <c r="C233" s="79"/>
      <c r="D233" s="79"/>
      <c r="E233" s="79"/>
      <c r="F233" s="79"/>
      <c r="G233" s="79"/>
      <c r="H233" s="79"/>
      <c r="I233" s="79"/>
      <c r="J233" s="79"/>
      <c r="K233" s="81"/>
    </row>
    <row r="234" spans="2:11" x14ac:dyDescent="0.25">
      <c r="B234" s="79"/>
      <c r="C234" s="79"/>
      <c r="D234" s="79"/>
      <c r="E234" s="79"/>
      <c r="F234" s="79"/>
      <c r="G234" s="79"/>
      <c r="H234" s="79"/>
      <c r="I234" s="79"/>
      <c r="J234" s="79"/>
      <c r="K234" s="81"/>
    </row>
    <row r="235" spans="2:11" x14ac:dyDescent="0.25">
      <c r="B235" s="79"/>
      <c r="C235" s="79"/>
      <c r="D235" s="79"/>
      <c r="E235" s="79"/>
      <c r="F235" s="79"/>
      <c r="G235" s="79"/>
      <c r="H235" s="79"/>
      <c r="I235" s="79"/>
      <c r="J235" s="79"/>
      <c r="K235" s="81"/>
    </row>
    <row r="236" spans="2:11" x14ac:dyDescent="0.25">
      <c r="B236" s="79"/>
      <c r="C236" s="79"/>
      <c r="D236" s="79"/>
      <c r="E236" s="79"/>
      <c r="F236" s="79"/>
      <c r="G236" s="79"/>
      <c r="H236" s="79"/>
      <c r="I236" s="79"/>
      <c r="J236" s="79"/>
      <c r="K236" s="81"/>
    </row>
    <row r="237" spans="2:11" x14ac:dyDescent="0.25">
      <c r="B237" s="79"/>
      <c r="C237" s="79"/>
      <c r="D237" s="79"/>
      <c r="E237" s="79"/>
      <c r="F237" s="79"/>
      <c r="G237" s="79"/>
      <c r="H237" s="79"/>
      <c r="I237" s="79"/>
      <c r="J237" s="79"/>
      <c r="K237" s="81"/>
    </row>
    <row r="238" spans="2:11" x14ac:dyDescent="0.25">
      <c r="B238" s="79"/>
      <c r="C238" s="79"/>
      <c r="D238" s="79"/>
      <c r="E238" s="79"/>
      <c r="F238" s="79"/>
      <c r="G238" s="79"/>
      <c r="H238" s="79"/>
      <c r="I238" s="79"/>
      <c r="J238" s="79"/>
      <c r="K238" s="81"/>
    </row>
    <row r="239" spans="2:11" x14ac:dyDescent="0.25">
      <c r="B239" s="79"/>
      <c r="C239" s="79"/>
      <c r="D239" s="79"/>
      <c r="E239" s="79"/>
      <c r="F239" s="79"/>
      <c r="G239" s="79"/>
      <c r="H239" s="79"/>
      <c r="I239" s="79"/>
      <c r="J239" s="79"/>
      <c r="K239" s="81"/>
    </row>
    <row r="240" spans="2:11" x14ac:dyDescent="0.25">
      <c r="B240" s="79"/>
      <c r="C240" s="79"/>
      <c r="D240" s="79"/>
      <c r="E240" s="79"/>
      <c r="F240" s="79"/>
      <c r="G240" s="79"/>
      <c r="H240" s="79"/>
      <c r="I240" s="79"/>
      <c r="J240" s="79"/>
      <c r="K240" s="81"/>
    </row>
    <row r="241" spans="2:11" x14ac:dyDescent="0.25">
      <c r="B241" s="79"/>
      <c r="C241" s="79"/>
      <c r="D241" s="79"/>
      <c r="E241" s="79"/>
      <c r="F241" s="79"/>
      <c r="G241" s="79"/>
      <c r="H241" s="79"/>
      <c r="I241" s="79"/>
      <c r="J241" s="79"/>
      <c r="K241" s="81"/>
    </row>
    <row r="242" spans="2:11" x14ac:dyDescent="0.25">
      <c r="B242" s="79"/>
      <c r="C242" s="79"/>
      <c r="D242" s="79"/>
      <c r="E242" s="79"/>
      <c r="F242" s="79"/>
      <c r="G242" s="79"/>
      <c r="H242" s="79"/>
      <c r="I242" s="79"/>
      <c r="J242" s="79"/>
      <c r="K242" s="81"/>
    </row>
    <row r="243" spans="2:11" x14ac:dyDescent="0.25">
      <c r="B243" s="79"/>
      <c r="C243" s="79"/>
      <c r="D243" s="79"/>
      <c r="E243" s="79"/>
      <c r="F243" s="79"/>
      <c r="G243" s="79"/>
      <c r="H243" s="79"/>
      <c r="I243" s="79"/>
      <c r="J243" s="79"/>
      <c r="K243" s="81"/>
    </row>
    <row r="244" spans="2:11" x14ac:dyDescent="0.25">
      <c r="B244" s="79"/>
      <c r="C244" s="79"/>
      <c r="D244" s="79"/>
      <c r="E244" s="79"/>
      <c r="F244" s="79"/>
      <c r="G244" s="79"/>
      <c r="H244" s="79"/>
      <c r="I244" s="79"/>
      <c r="J244" s="79"/>
      <c r="K244" s="81"/>
    </row>
    <row r="245" spans="2:11" x14ac:dyDescent="0.25">
      <c r="B245" s="79"/>
      <c r="C245" s="79"/>
      <c r="D245" s="79"/>
      <c r="E245" s="79"/>
      <c r="F245" s="79"/>
      <c r="G245" s="79"/>
      <c r="H245" s="79"/>
      <c r="I245" s="79"/>
      <c r="J245" s="79"/>
      <c r="K245" s="81"/>
    </row>
    <row r="246" spans="2:11" x14ac:dyDescent="0.25">
      <c r="B246" s="79"/>
      <c r="C246" s="79"/>
      <c r="D246" s="79"/>
      <c r="E246" s="79"/>
      <c r="F246" s="79"/>
      <c r="G246" s="79"/>
      <c r="H246" s="79"/>
      <c r="I246" s="79"/>
      <c r="J246" s="79"/>
      <c r="K246" s="81"/>
    </row>
    <row r="247" spans="2:11" x14ac:dyDescent="0.25">
      <c r="B247" s="79"/>
      <c r="C247" s="79"/>
      <c r="D247" s="79"/>
      <c r="E247" s="79"/>
      <c r="F247" s="79"/>
      <c r="G247" s="79"/>
      <c r="H247" s="79"/>
      <c r="I247" s="79"/>
      <c r="J247" s="79"/>
      <c r="K247" s="81"/>
    </row>
    <row r="248" spans="2:11" x14ac:dyDescent="0.25">
      <c r="B248" s="79"/>
      <c r="C248" s="79"/>
      <c r="D248" s="79"/>
      <c r="E248" s="79"/>
      <c r="F248" s="79"/>
      <c r="G248" s="79"/>
      <c r="H248" s="79"/>
      <c r="I248" s="79"/>
      <c r="J248" s="79"/>
      <c r="K248" s="81"/>
    </row>
    <row r="249" spans="2:11" x14ac:dyDescent="0.25">
      <c r="B249" s="79"/>
      <c r="C249" s="79"/>
      <c r="D249" s="79"/>
      <c r="E249" s="79"/>
      <c r="F249" s="79"/>
      <c r="G249" s="79"/>
      <c r="H249" s="79"/>
      <c r="I249" s="79"/>
      <c r="J249" s="79"/>
      <c r="K249" s="81"/>
    </row>
    <row r="250" spans="2:11" x14ac:dyDescent="0.25">
      <c r="B250" s="79"/>
      <c r="C250" s="79"/>
      <c r="D250" s="79"/>
      <c r="E250" s="79"/>
      <c r="F250" s="79"/>
      <c r="G250" s="79"/>
      <c r="H250" s="79"/>
      <c r="I250" s="79"/>
      <c r="J250" s="79"/>
      <c r="K250" s="81"/>
    </row>
    <row r="251" spans="2:11" x14ac:dyDescent="0.25">
      <c r="B251" s="79"/>
      <c r="C251" s="79"/>
      <c r="D251" s="79"/>
      <c r="E251" s="79"/>
      <c r="F251" s="79"/>
      <c r="G251" s="79"/>
      <c r="H251" s="79"/>
      <c r="I251" s="79"/>
      <c r="J251" s="79"/>
      <c r="K251" s="81"/>
    </row>
    <row r="252" spans="2:11" x14ac:dyDescent="0.25">
      <c r="B252" s="79"/>
      <c r="C252" s="79"/>
      <c r="D252" s="79"/>
      <c r="E252" s="79"/>
      <c r="F252" s="79"/>
      <c r="G252" s="79"/>
      <c r="H252" s="79"/>
      <c r="I252" s="79"/>
      <c r="J252" s="79"/>
      <c r="K252" s="81"/>
    </row>
    <row r="253" spans="2:11" x14ac:dyDescent="0.25">
      <c r="B253" s="79"/>
      <c r="C253" s="79"/>
      <c r="D253" s="79"/>
      <c r="E253" s="79"/>
      <c r="F253" s="79"/>
      <c r="G253" s="79"/>
      <c r="H253" s="79"/>
      <c r="I253" s="79"/>
      <c r="J253" s="79"/>
      <c r="K253" s="81"/>
    </row>
    <row r="254" spans="2:11" x14ac:dyDescent="0.25">
      <c r="B254" s="79"/>
      <c r="C254" s="79"/>
      <c r="D254" s="79"/>
      <c r="E254" s="79"/>
      <c r="F254" s="79"/>
      <c r="G254" s="79"/>
      <c r="H254" s="79"/>
      <c r="I254" s="79"/>
      <c r="J254" s="79"/>
      <c r="K254" s="81"/>
    </row>
    <row r="255" spans="2:11" x14ac:dyDescent="0.25">
      <c r="B255" s="79"/>
      <c r="C255" s="79"/>
      <c r="D255" s="79"/>
      <c r="E255" s="79"/>
      <c r="F255" s="79"/>
      <c r="G255" s="79"/>
      <c r="H255" s="79"/>
      <c r="I255" s="79"/>
      <c r="J255" s="79"/>
      <c r="K255" s="81"/>
    </row>
    <row r="256" spans="2:11" x14ac:dyDescent="0.25">
      <c r="B256" s="79"/>
      <c r="C256" s="79"/>
      <c r="D256" s="79"/>
      <c r="E256" s="79"/>
      <c r="F256" s="79"/>
      <c r="G256" s="79"/>
      <c r="H256" s="79"/>
      <c r="I256" s="79"/>
      <c r="J256" s="79"/>
      <c r="K256" s="81"/>
    </row>
    <row r="257" spans="2:11" x14ac:dyDescent="0.25">
      <c r="B257" s="79"/>
      <c r="C257" s="79"/>
      <c r="D257" s="79"/>
      <c r="E257" s="79"/>
      <c r="F257" s="79"/>
      <c r="G257" s="79"/>
      <c r="H257" s="79"/>
      <c r="I257" s="79"/>
      <c r="J257" s="79"/>
      <c r="K257" s="81"/>
    </row>
    <row r="258" spans="2:11" x14ac:dyDescent="0.25">
      <c r="B258" s="79"/>
      <c r="C258" s="79"/>
      <c r="D258" s="79"/>
      <c r="E258" s="79"/>
      <c r="F258" s="79"/>
      <c r="G258" s="79"/>
      <c r="H258" s="79"/>
      <c r="I258" s="79"/>
      <c r="J258" s="79"/>
      <c r="K258" s="81"/>
    </row>
    <row r="259" spans="2:11" x14ac:dyDescent="0.25">
      <c r="B259" s="79"/>
      <c r="C259" s="79"/>
      <c r="D259" s="79"/>
      <c r="E259" s="79"/>
      <c r="F259" s="79"/>
      <c r="G259" s="79"/>
      <c r="H259" s="79"/>
      <c r="I259" s="79"/>
      <c r="J259" s="79"/>
      <c r="K259" s="81"/>
    </row>
    <row r="260" spans="2:11" x14ac:dyDescent="0.25">
      <c r="B260" s="79"/>
      <c r="C260" s="79"/>
      <c r="D260" s="79"/>
      <c r="E260" s="79"/>
      <c r="F260" s="79"/>
      <c r="G260" s="79"/>
      <c r="H260" s="79"/>
      <c r="I260" s="79"/>
      <c r="J260" s="79"/>
      <c r="K260" s="81"/>
    </row>
    <row r="261" spans="2:11" x14ac:dyDescent="0.25">
      <c r="B261" s="79"/>
      <c r="C261" s="79"/>
      <c r="D261" s="79"/>
      <c r="E261" s="79"/>
      <c r="F261" s="79"/>
      <c r="G261" s="79"/>
      <c r="H261" s="79"/>
      <c r="I261" s="79"/>
      <c r="J261" s="79"/>
      <c r="K261" s="81"/>
    </row>
    <row r="262" spans="2:11" x14ac:dyDescent="0.25">
      <c r="B262" s="79"/>
      <c r="C262" s="79"/>
      <c r="D262" s="79"/>
      <c r="E262" s="79"/>
      <c r="F262" s="79"/>
      <c r="G262" s="79"/>
      <c r="H262" s="79"/>
      <c r="I262" s="79"/>
      <c r="J262" s="79"/>
      <c r="K262" s="81"/>
    </row>
    <row r="263" spans="2:11" x14ac:dyDescent="0.25">
      <c r="B263" s="79"/>
      <c r="C263" s="79"/>
      <c r="D263" s="79"/>
      <c r="E263" s="79"/>
      <c r="F263" s="79"/>
      <c r="G263" s="79"/>
      <c r="H263" s="79"/>
      <c r="I263" s="79"/>
      <c r="J263" s="79"/>
      <c r="K263" s="81"/>
    </row>
    <row r="264" spans="2:11" x14ac:dyDescent="0.25">
      <c r="B264" s="79"/>
      <c r="C264" s="79"/>
      <c r="D264" s="79"/>
      <c r="E264" s="79"/>
      <c r="F264" s="79"/>
      <c r="G264" s="79"/>
      <c r="H264" s="79"/>
      <c r="I264" s="79"/>
      <c r="J264" s="79"/>
      <c r="K264" s="81"/>
    </row>
    <row r="265" spans="2:11" x14ac:dyDescent="0.25">
      <c r="B265" s="79"/>
      <c r="C265" s="79"/>
      <c r="D265" s="79"/>
      <c r="E265" s="79"/>
      <c r="F265" s="79"/>
      <c r="G265" s="79"/>
      <c r="H265" s="79"/>
      <c r="I265" s="79"/>
      <c r="J265" s="79"/>
      <c r="K265" s="81"/>
    </row>
    <row r="266" spans="2:11" x14ac:dyDescent="0.25">
      <c r="B266" s="79"/>
      <c r="C266" s="79"/>
      <c r="D266" s="79"/>
      <c r="E266" s="79"/>
      <c r="F266" s="79"/>
      <c r="G266" s="79"/>
      <c r="H266" s="79"/>
      <c r="I266" s="79"/>
      <c r="J266" s="79"/>
      <c r="K266" s="81"/>
    </row>
    <row r="267" spans="2:11" x14ac:dyDescent="0.25">
      <c r="B267" s="79"/>
      <c r="C267" s="79"/>
      <c r="D267" s="79"/>
      <c r="E267" s="79"/>
      <c r="F267" s="79"/>
      <c r="G267" s="79"/>
      <c r="H267" s="79"/>
      <c r="I267" s="79"/>
      <c r="J267" s="79"/>
      <c r="K267" s="81"/>
    </row>
    <row r="268" spans="2:11" x14ac:dyDescent="0.25">
      <c r="B268" s="79"/>
      <c r="C268" s="79"/>
      <c r="D268" s="79"/>
      <c r="E268" s="79"/>
      <c r="F268" s="79"/>
      <c r="G268" s="79"/>
      <c r="H268" s="79"/>
      <c r="I268" s="79"/>
      <c r="J268" s="79"/>
      <c r="K268" s="81"/>
    </row>
    <row r="269" spans="2:11" x14ac:dyDescent="0.25">
      <c r="B269" s="79"/>
      <c r="C269" s="79"/>
      <c r="D269" s="79"/>
      <c r="E269" s="79"/>
      <c r="F269" s="79"/>
      <c r="G269" s="79"/>
      <c r="H269" s="79"/>
      <c r="I269" s="79"/>
      <c r="J269" s="79"/>
      <c r="K269" s="81"/>
    </row>
    <row r="270" spans="2:11" x14ac:dyDescent="0.25">
      <c r="B270" s="79"/>
      <c r="C270" s="79"/>
      <c r="D270" s="79"/>
      <c r="E270" s="79"/>
      <c r="F270" s="79"/>
      <c r="G270" s="79"/>
      <c r="H270" s="79"/>
      <c r="I270" s="79"/>
      <c r="J270" s="79"/>
      <c r="K270" s="81"/>
    </row>
    <row r="271" spans="2:11" x14ac:dyDescent="0.25">
      <c r="B271" s="79"/>
      <c r="C271" s="79"/>
      <c r="D271" s="79"/>
      <c r="E271" s="79"/>
      <c r="F271" s="79"/>
      <c r="G271" s="79"/>
      <c r="H271" s="79"/>
      <c r="I271" s="79"/>
      <c r="J271" s="79"/>
      <c r="K271" s="81"/>
    </row>
    <row r="272" spans="2:11" x14ac:dyDescent="0.25">
      <c r="B272" s="79"/>
      <c r="C272" s="79"/>
      <c r="D272" s="79"/>
      <c r="E272" s="79"/>
      <c r="F272" s="79"/>
      <c r="G272" s="79"/>
      <c r="H272" s="79"/>
      <c r="I272" s="79"/>
      <c r="J272" s="79"/>
      <c r="K272" s="81"/>
    </row>
    <row r="273" spans="2:11" x14ac:dyDescent="0.25">
      <c r="B273" s="79"/>
      <c r="C273" s="79"/>
      <c r="D273" s="79"/>
      <c r="E273" s="79"/>
      <c r="F273" s="79"/>
      <c r="G273" s="79"/>
      <c r="H273" s="79"/>
      <c r="I273" s="79"/>
      <c r="J273" s="79"/>
      <c r="K273" s="81"/>
    </row>
    <row r="274" spans="2:11" x14ac:dyDescent="0.25">
      <c r="B274" s="79"/>
      <c r="C274" s="79"/>
      <c r="D274" s="79"/>
      <c r="E274" s="79"/>
      <c r="F274" s="79"/>
      <c r="G274" s="79"/>
      <c r="H274" s="79"/>
      <c r="I274" s="79"/>
      <c r="J274" s="79"/>
      <c r="K274" s="81"/>
    </row>
    <row r="275" spans="2:11" x14ac:dyDescent="0.25">
      <c r="B275" s="79"/>
      <c r="C275" s="79"/>
      <c r="D275" s="79"/>
      <c r="E275" s="79"/>
      <c r="F275" s="79"/>
      <c r="G275" s="79"/>
      <c r="H275" s="79"/>
      <c r="I275" s="79"/>
      <c r="J275" s="79"/>
      <c r="K275" s="81"/>
    </row>
    <row r="276" spans="2:11" x14ac:dyDescent="0.25">
      <c r="B276" s="79"/>
      <c r="C276" s="79"/>
      <c r="D276" s="79"/>
      <c r="E276" s="79"/>
      <c r="F276" s="79"/>
      <c r="G276" s="79"/>
      <c r="H276" s="79"/>
      <c r="I276" s="79"/>
      <c r="J276" s="79"/>
      <c r="K276" s="81"/>
    </row>
    <row r="277" spans="2:11" x14ac:dyDescent="0.25">
      <c r="B277" s="79"/>
      <c r="C277" s="79"/>
      <c r="D277" s="79"/>
      <c r="E277" s="79"/>
      <c r="F277" s="79"/>
      <c r="G277" s="79"/>
      <c r="H277" s="79"/>
      <c r="I277" s="79"/>
      <c r="J277" s="79"/>
      <c r="K277" s="81"/>
    </row>
    <row r="278" spans="2:11" x14ac:dyDescent="0.25">
      <c r="B278" s="79"/>
      <c r="C278" s="79"/>
      <c r="D278" s="79"/>
      <c r="E278" s="79"/>
      <c r="F278" s="79"/>
      <c r="G278" s="79"/>
      <c r="H278" s="79"/>
      <c r="I278" s="79"/>
      <c r="J278" s="79"/>
      <c r="K278" s="81"/>
    </row>
    <row r="279" spans="2:11" x14ac:dyDescent="0.25">
      <c r="B279" s="79"/>
      <c r="C279" s="79"/>
      <c r="D279" s="79"/>
      <c r="E279" s="79"/>
      <c r="F279" s="79"/>
      <c r="G279" s="79"/>
      <c r="H279" s="79"/>
      <c r="I279" s="79"/>
      <c r="J279" s="79"/>
      <c r="K279" s="81"/>
    </row>
    <row r="280" spans="2:11" x14ac:dyDescent="0.25">
      <c r="B280" s="79"/>
      <c r="C280" s="79"/>
      <c r="D280" s="79"/>
      <c r="E280" s="79"/>
      <c r="F280" s="79"/>
      <c r="G280" s="79"/>
      <c r="H280" s="79"/>
      <c r="I280" s="79"/>
      <c r="J280" s="79"/>
      <c r="K280" s="81"/>
    </row>
    <row r="281" spans="2:11" x14ac:dyDescent="0.25">
      <c r="B281" s="79"/>
      <c r="C281" s="79"/>
      <c r="D281" s="79"/>
      <c r="E281" s="79"/>
      <c r="F281" s="79"/>
      <c r="G281" s="79"/>
      <c r="H281" s="79"/>
      <c r="I281" s="79"/>
      <c r="J281" s="79"/>
      <c r="K281" s="81"/>
    </row>
    <row r="282" spans="2:11" x14ac:dyDescent="0.25">
      <c r="B282" s="79"/>
      <c r="C282" s="79"/>
      <c r="D282" s="79"/>
      <c r="E282" s="79"/>
      <c r="F282" s="79"/>
      <c r="G282" s="79"/>
      <c r="H282" s="79"/>
      <c r="I282" s="79"/>
      <c r="J282" s="79"/>
      <c r="K282" s="81"/>
    </row>
    <row r="283" spans="2:11" x14ac:dyDescent="0.25">
      <c r="B283" s="79"/>
      <c r="C283" s="79"/>
      <c r="D283" s="79"/>
      <c r="E283" s="79"/>
      <c r="F283" s="79"/>
      <c r="G283" s="79"/>
      <c r="H283" s="79"/>
      <c r="I283" s="79"/>
      <c r="J283" s="79"/>
      <c r="K283" s="81"/>
    </row>
    <row r="284" spans="2:11" x14ac:dyDescent="0.25">
      <c r="B284" s="79"/>
      <c r="C284" s="79"/>
      <c r="D284" s="79"/>
      <c r="E284" s="79"/>
      <c r="F284" s="79"/>
      <c r="G284" s="79"/>
      <c r="H284" s="79"/>
      <c r="I284" s="79"/>
      <c r="J284" s="79"/>
      <c r="K284" s="81"/>
    </row>
    <row r="285" spans="2:11" x14ac:dyDescent="0.25">
      <c r="B285" s="79"/>
      <c r="C285" s="79"/>
      <c r="D285" s="79"/>
      <c r="E285" s="79"/>
      <c r="F285" s="79"/>
      <c r="G285" s="79"/>
      <c r="H285" s="79"/>
      <c r="I285" s="79"/>
      <c r="J285" s="79"/>
      <c r="K285" s="81"/>
    </row>
    <row r="286" spans="2:11" x14ac:dyDescent="0.25">
      <c r="B286" s="79"/>
      <c r="C286" s="79"/>
      <c r="D286" s="79"/>
      <c r="E286" s="79"/>
      <c r="F286" s="79"/>
      <c r="G286" s="79"/>
      <c r="H286" s="79"/>
      <c r="I286" s="79"/>
      <c r="J286" s="79"/>
      <c r="K286" s="81"/>
    </row>
    <row r="287" spans="2:11" x14ac:dyDescent="0.25">
      <c r="B287" s="79"/>
      <c r="C287" s="79"/>
      <c r="D287" s="79"/>
      <c r="E287" s="79"/>
      <c r="F287" s="79"/>
      <c r="G287" s="79"/>
      <c r="H287" s="79"/>
      <c r="I287" s="79"/>
      <c r="J287" s="79"/>
      <c r="K287" s="81"/>
    </row>
    <row r="288" spans="2:11" x14ac:dyDescent="0.25">
      <c r="B288" s="79"/>
      <c r="C288" s="79"/>
      <c r="D288" s="79"/>
      <c r="E288" s="79"/>
      <c r="F288" s="79"/>
      <c r="G288" s="79"/>
      <c r="H288" s="79"/>
      <c r="I288" s="79"/>
      <c r="J288" s="79"/>
      <c r="K288" s="81"/>
    </row>
    <row r="289" spans="2:11" x14ac:dyDescent="0.25">
      <c r="B289" s="79"/>
      <c r="C289" s="79"/>
      <c r="D289" s="79"/>
      <c r="E289" s="79"/>
      <c r="F289" s="79"/>
      <c r="G289" s="79"/>
      <c r="H289" s="79"/>
      <c r="I289" s="79"/>
      <c r="J289" s="79"/>
      <c r="K289" s="81"/>
    </row>
    <row r="290" spans="2:11" x14ac:dyDescent="0.25">
      <c r="B290" s="79"/>
      <c r="C290" s="79"/>
      <c r="D290" s="79"/>
      <c r="E290" s="79"/>
      <c r="F290" s="79"/>
      <c r="G290" s="79"/>
      <c r="H290" s="79"/>
      <c r="I290" s="79"/>
      <c r="J290" s="79"/>
      <c r="K290" s="81"/>
    </row>
    <row r="291" spans="2:11" x14ac:dyDescent="0.25">
      <c r="B291" s="79"/>
      <c r="C291" s="79"/>
      <c r="D291" s="79"/>
      <c r="E291" s="79"/>
      <c r="F291" s="79"/>
      <c r="G291" s="79"/>
      <c r="H291" s="79"/>
      <c r="I291" s="79"/>
      <c r="J291" s="79"/>
      <c r="K291" s="81"/>
    </row>
    <row r="292" spans="2:11" x14ac:dyDescent="0.25">
      <c r="B292" s="79"/>
      <c r="C292" s="79"/>
      <c r="D292" s="79"/>
      <c r="E292" s="79"/>
      <c r="F292" s="79"/>
      <c r="G292" s="79"/>
      <c r="H292" s="79"/>
      <c r="I292" s="79"/>
      <c r="J292" s="79"/>
      <c r="K292" s="81"/>
    </row>
    <row r="293" spans="2:11" x14ac:dyDescent="0.25">
      <c r="B293" s="79"/>
      <c r="C293" s="79"/>
      <c r="D293" s="79"/>
      <c r="E293" s="79"/>
      <c r="F293" s="79"/>
      <c r="G293" s="79"/>
      <c r="H293" s="79"/>
      <c r="I293" s="79"/>
      <c r="J293" s="79"/>
      <c r="K293" s="81"/>
    </row>
    <row r="294" spans="2:11" x14ac:dyDescent="0.25">
      <c r="B294" s="79"/>
      <c r="C294" s="79"/>
      <c r="D294" s="79"/>
      <c r="E294" s="79"/>
      <c r="F294" s="79"/>
      <c r="G294" s="79"/>
      <c r="H294" s="79"/>
      <c r="I294" s="79"/>
      <c r="J294" s="79"/>
      <c r="K294" s="81"/>
    </row>
    <row r="295" spans="2:11" x14ac:dyDescent="0.25">
      <c r="B295" s="79"/>
      <c r="C295" s="79"/>
      <c r="D295" s="79"/>
      <c r="E295" s="79"/>
      <c r="F295" s="79"/>
      <c r="G295" s="79"/>
      <c r="H295" s="79"/>
      <c r="I295" s="79"/>
      <c r="J295" s="79"/>
      <c r="K295" s="81"/>
    </row>
    <row r="296" spans="2:11" x14ac:dyDescent="0.25">
      <c r="B296" s="79"/>
      <c r="C296" s="79"/>
      <c r="D296" s="79"/>
      <c r="E296" s="79"/>
      <c r="F296" s="79"/>
      <c r="G296" s="79"/>
      <c r="H296" s="79"/>
      <c r="I296" s="79"/>
      <c r="J296" s="79"/>
      <c r="K296" s="81"/>
    </row>
    <row r="297" spans="2:11" x14ac:dyDescent="0.25">
      <c r="B297" s="79"/>
      <c r="C297" s="79"/>
      <c r="D297" s="79"/>
      <c r="E297" s="79"/>
      <c r="F297" s="79"/>
      <c r="G297" s="79"/>
      <c r="H297" s="79"/>
      <c r="I297" s="79"/>
      <c r="J297" s="79"/>
      <c r="K297" s="81"/>
    </row>
    <row r="298" spans="2:11" x14ac:dyDescent="0.25">
      <c r="B298" s="79"/>
      <c r="C298" s="79"/>
      <c r="D298" s="79"/>
      <c r="E298" s="79"/>
      <c r="F298" s="79"/>
      <c r="G298" s="79"/>
      <c r="H298" s="79"/>
      <c r="I298" s="79"/>
      <c r="J298" s="79"/>
      <c r="K298" s="81"/>
    </row>
    <row r="299" spans="2:11" x14ac:dyDescent="0.25">
      <c r="B299" s="79"/>
      <c r="C299" s="79"/>
      <c r="D299" s="79"/>
      <c r="E299" s="79"/>
      <c r="F299" s="79"/>
      <c r="G299" s="79"/>
      <c r="H299" s="79"/>
      <c r="I299" s="79"/>
      <c r="J299" s="79"/>
      <c r="K299" s="81"/>
    </row>
    <row r="300" spans="2:11" x14ac:dyDescent="0.25">
      <c r="B300" s="79"/>
      <c r="C300" s="79"/>
      <c r="D300" s="79"/>
      <c r="E300" s="79"/>
      <c r="F300" s="79"/>
      <c r="G300" s="79"/>
      <c r="H300" s="79"/>
      <c r="I300" s="79"/>
      <c r="J300" s="79"/>
      <c r="K300" s="81"/>
    </row>
    <row r="301" spans="2:11" x14ac:dyDescent="0.25">
      <c r="B301" s="79"/>
      <c r="C301" s="79"/>
      <c r="D301" s="79"/>
      <c r="E301" s="79"/>
      <c r="F301" s="79"/>
      <c r="G301" s="79"/>
      <c r="H301" s="79"/>
      <c r="I301" s="79"/>
      <c r="J301" s="79"/>
      <c r="K301" s="81"/>
    </row>
    <row r="302" spans="2:11" x14ac:dyDescent="0.25">
      <c r="B302" s="79"/>
      <c r="C302" s="79"/>
      <c r="D302" s="79"/>
      <c r="E302" s="79"/>
      <c r="F302" s="79"/>
      <c r="G302" s="79"/>
      <c r="H302" s="79"/>
      <c r="I302" s="79"/>
      <c r="J302" s="79"/>
      <c r="K302" s="81"/>
    </row>
    <row r="303" spans="2:11" x14ac:dyDescent="0.25">
      <c r="B303" s="79"/>
      <c r="C303" s="79"/>
      <c r="D303" s="79"/>
      <c r="E303" s="79"/>
      <c r="F303" s="79"/>
      <c r="G303" s="79"/>
      <c r="H303" s="79"/>
      <c r="I303" s="79"/>
      <c r="J303" s="79"/>
      <c r="K303" s="81"/>
    </row>
    <row r="304" spans="2:11" x14ac:dyDescent="0.25">
      <c r="B304" s="79"/>
      <c r="C304" s="79"/>
      <c r="D304" s="79"/>
      <c r="E304" s="79"/>
      <c r="F304" s="79"/>
      <c r="G304" s="79"/>
      <c r="H304" s="79"/>
      <c r="I304" s="79"/>
      <c r="J304" s="79"/>
      <c r="K304" s="81"/>
    </row>
    <row r="305" spans="2:11" x14ac:dyDescent="0.25">
      <c r="B305" s="79"/>
      <c r="C305" s="79"/>
      <c r="D305" s="79"/>
      <c r="E305" s="79"/>
      <c r="F305" s="79"/>
      <c r="G305" s="79"/>
      <c r="H305" s="79"/>
      <c r="I305" s="79"/>
      <c r="J305" s="79"/>
      <c r="K305" s="81"/>
    </row>
    <row r="306" spans="2:11" x14ac:dyDescent="0.25">
      <c r="B306" s="79"/>
      <c r="C306" s="79"/>
      <c r="D306" s="79"/>
      <c r="E306" s="79"/>
      <c r="F306" s="79"/>
      <c r="G306" s="79"/>
      <c r="H306" s="79"/>
      <c r="I306" s="79"/>
      <c r="J306" s="79"/>
      <c r="K306" s="81"/>
    </row>
    <row r="307" spans="2:11" x14ac:dyDescent="0.25">
      <c r="B307" s="79"/>
      <c r="C307" s="79"/>
      <c r="D307" s="79"/>
      <c r="E307" s="79"/>
      <c r="F307" s="79"/>
      <c r="G307" s="79"/>
      <c r="H307" s="79"/>
      <c r="I307" s="79"/>
      <c r="J307" s="79"/>
      <c r="K307" s="81"/>
    </row>
    <row r="308" spans="2:11" x14ac:dyDescent="0.25">
      <c r="B308" s="79"/>
      <c r="C308" s="79"/>
      <c r="D308" s="79"/>
      <c r="E308" s="79"/>
      <c r="F308" s="79"/>
      <c r="G308" s="79"/>
      <c r="H308" s="79"/>
      <c r="I308" s="79"/>
      <c r="J308" s="79"/>
      <c r="K308" s="81"/>
    </row>
    <row r="309" spans="2:11" x14ac:dyDescent="0.25">
      <c r="B309" s="79"/>
      <c r="C309" s="79"/>
      <c r="D309" s="79"/>
      <c r="E309" s="79"/>
      <c r="F309" s="79"/>
      <c r="G309" s="79"/>
      <c r="H309" s="79"/>
      <c r="I309" s="79"/>
      <c r="J309" s="79"/>
      <c r="K309" s="81"/>
    </row>
    <row r="310" spans="2:11" x14ac:dyDescent="0.25">
      <c r="B310" s="79"/>
      <c r="C310" s="79"/>
      <c r="D310" s="79"/>
      <c r="E310" s="79"/>
      <c r="F310" s="79"/>
      <c r="G310" s="79"/>
      <c r="H310" s="79"/>
      <c r="I310" s="79"/>
      <c r="J310" s="79"/>
      <c r="K310" s="81"/>
    </row>
    <row r="311" spans="2:11" x14ac:dyDescent="0.25">
      <c r="B311" s="79"/>
      <c r="C311" s="79"/>
      <c r="D311" s="79"/>
      <c r="E311" s="79"/>
      <c r="F311" s="79"/>
      <c r="G311" s="79"/>
      <c r="H311" s="79"/>
      <c r="I311" s="79"/>
      <c r="J311" s="79"/>
      <c r="K311" s="81"/>
    </row>
    <row r="312" spans="2:11" x14ac:dyDescent="0.25">
      <c r="B312" s="79"/>
      <c r="C312" s="79"/>
      <c r="D312" s="79"/>
      <c r="E312" s="79"/>
      <c r="F312" s="79"/>
      <c r="G312" s="79"/>
      <c r="H312" s="79"/>
      <c r="I312" s="79"/>
      <c r="J312" s="79"/>
      <c r="K312" s="81"/>
    </row>
    <row r="313" spans="2:11" x14ac:dyDescent="0.25">
      <c r="B313" s="79"/>
      <c r="C313" s="79"/>
      <c r="D313" s="79"/>
      <c r="E313" s="79"/>
      <c r="F313" s="79"/>
      <c r="G313" s="79"/>
      <c r="H313" s="79"/>
      <c r="I313" s="79"/>
      <c r="J313" s="79"/>
      <c r="K313" s="81"/>
    </row>
    <row r="314" spans="2:11" x14ac:dyDescent="0.25">
      <c r="B314" s="79"/>
      <c r="C314" s="79"/>
      <c r="D314" s="79"/>
      <c r="E314" s="79"/>
      <c r="F314" s="79"/>
      <c r="G314" s="79"/>
      <c r="H314" s="79"/>
      <c r="I314" s="79"/>
      <c r="J314" s="79"/>
      <c r="K314" s="81"/>
    </row>
    <row r="315" spans="2:11" x14ac:dyDescent="0.25">
      <c r="B315" s="79"/>
      <c r="C315" s="79"/>
      <c r="D315" s="79"/>
      <c r="E315" s="79"/>
      <c r="F315" s="79"/>
      <c r="G315" s="79"/>
      <c r="H315" s="79"/>
      <c r="I315" s="79"/>
      <c r="J315" s="79"/>
      <c r="K315" s="81"/>
    </row>
    <row r="316" spans="2:11" x14ac:dyDescent="0.25">
      <c r="B316" s="79"/>
      <c r="C316" s="79"/>
      <c r="D316" s="79"/>
      <c r="E316" s="79"/>
      <c r="F316" s="79"/>
      <c r="G316" s="79"/>
      <c r="H316" s="79"/>
      <c r="I316" s="79"/>
      <c r="J316" s="79"/>
      <c r="K316" s="81"/>
    </row>
    <row r="317" spans="2:11" x14ac:dyDescent="0.25">
      <c r="B317" s="79"/>
      <c r="C317" s="79"/>
      <c r="D317" s="79"/>
      <c r="E317" s="79"/>
      <c r="F317" s="79"/>
      <c r="G317" s="79"/>
      <c r="H317" s="79"/>
      <c r="I317" s="79"/>
      <c r="J317" s="79"/>
      <c r="K317" s="81"/>
    </row>
    <row r="318" spans="2:11" x14ac:dyDescent="0.25">
      <c r="B318" s="79"/>
      <c r="C318" s="79"/>
      <c r="D318" s="79"/>
      <c r="E318" s="79"/>
      <c r="F318" s="79"/>
      <c r="G318" s="79"/>
      <c r="H318" s="79"/>
      <c r="I318" s="79"/>
      <c r="J318" s="79"/>
      <c r="K318" s="81"/>
    </row>
    <row r="319" spans="2:11" x14ac:dyDescent="0.25">
      <c r="B319" s="79"/>
      <c r="C319" s="79"/>
      <c r="D319" s="79"/>
      <c r="E319" s="79"/>
      <c r="F319" s="79"/>
      <c r="G319" s="79"/>
      <c r="H319" s="79"/>
      <c r="I319" s="79"/>
      <c r="J319" s="79"/>
      <c r="K319" s="81"/>
    </row>
    <row r="320" spans="2:11" x14ac:dyDescent="0.25">
      <c r="B320" s="79"/>
      <c r="C320" s="79"/>
      <c r="D320" s="79"/>
      <c r="E320" s="79"/>
      <c r="F320" s="79"/>
      <c r="G320" s="79"/>
      <c r="H320" s="79"/>
      <c r="I320" s="79"/>
      <c r="J320" s="79"/>
      <c r="K320" s="81"/>
    </row>
    <row r="321" spans="2:11" x14ac:dyDescent="0.25">
      <c r="B321" s="79"/>
      <c r="C321" s="79"/>
      <c r="D321" s="79"/>
      <c r="E321" s="79"/>
      <c r="F321" s="79"/>
      <c r="G321" s="79"/>
      <c r="H321" s="79"/>
      <c r="I321" s="79"/>
      <c r="J321" s="79"/>
      <c r="K321" s="81"/>
    </row>
    <row r="322" spans="2:11" x14ac:dyDescent="0.25">
      <c r="B322" s="79"/>
      <c r="C322" s="79"/>
      <c r="D322" s="79"/>
      <c r="E322" s="79"/>
      <c r="F322" s="79"/>
      <c r="G322" s="79"/>
      <c r="H322" s="79"/>
      <c r="I322" s="79"/>
      <c r="J322" s="79"/>
      <c r="K322" s="81"/>
    </row>
    <row r="323" spans="2:11" x14ac:dyDescent="0.25">
      <c r="B323" s="79"/>
      <c r="C323" s="79"/>
      <c r="D323" s="79"/>
      <c r="E323" s="79"/>
      <c r="F323" s="79"/>
      <c r="G323" s="79"/>
      <c r="H323" s="79"/>
      <c r="I323" s="79"/>
      <c r="J323" s="79"/>
      <c r="K323" s="81"/>
    </row>
    <row r="324" spans="2:11" x14ac:dyDescent="0.25">
      <c r="B324" s="79"/>
      <c r="C324" s="79"/>
      <c r="D324" s="79"/>
      <c r="E324" s="79"/>
      <c r="F324" s="79"/>
      <c r="G324" s="79"/>
      <c r="H324" s="79"/>
      <c r="I324" s="79"/>
      <c r="J324" s="79"/>
      <c r="K324" s="81"/>
    </row>
    <row r="325" spans="2:11" x14ac:dyDescent="0.25">
      <c r="B325" s="79"/>
      <c r="C325" s="79"/>
      <c r="D325" s="79"/>
      <c r="E325" s="79"/>
      <c r="F325" s="79"/>
      <c r="G325" s="79"/>
      <c r="H325" s="79"/>
      <c r="I325" s="79"/>
      <c r="J325" s="79"/>
      <c r="K325" s="81"/>
    </row>
    <row r="326" spans="2:11" x14ac:dyDescent="0.25">
      <c r="B326" s="79"/>
      <c r="C326" s="79"/>
      <c r="D326" s="79"/>
      <c r="E326" s="79"/>
      <c r="F326" s="79"/>
      <c r="G326" s="79"/>
      <c r="H326" s="79"/>
      <c r="I326" s="79"/>
      <c r="J326" s="79"/>
      <c r="K326" s="81"/>
    </row>
    <row r="327" spans="2:11" x14ac:dyDescent="0.25">
      <c r="B327" s="79"/>
      <c r="C327" s="79"/>
      <c r="D327" s="79"/>
      <c r="E327" s="79"/>
      <c r="F327" s="79"/>
      <c r="G327" s="79"/>
      <c r="H327" s="79"/>
      <c r="I327" s="79"/>
      <c r="J327" s="79"/>
      <c r="K327" s="81"/>
    </row>
    <row r="328" spans="2:11" x14ac:dyDescent="0.25">
      <c r="B328" s="79"/>
      <c r="C328" s="79"/>
      <c r="D328" s="79"/>
      <c r="E328" s="79"/>
      <c r="F328" s="79"/>
      <c r="G328" s="79"/>
      <c r="H328" s="79"/>
      <c r="I328" s="79"/>
      <c r="J328" s="79"/>
      <c r="K328" s="81"/>
    </row>
    <row r="329" spans="2:11" x14ac:dyDescent="0.25">
      <c r="B329" s="79"/>
      <c r="C329" s="79"/>
      <c r="D329" s="79"/>
      <c r="E329" s="79"/>
      <c r="F329" s="79"/>
      <c r="G329" s="79"/>
      <c r="H329" s="79"/>
      <c r="I329" s="79"/>
      <c r="J329" s="79"/>
      <c r="K329" s="81"/>
    </row>
    <row r="330" spans="2:11" x14ac:dyDescent="0.25">
      <c r="B330" s="79"/>
      <c r="C330" s="79"/>
      <c r="D330" s="79"/>
      <c r="E330" s="79"/>
      <c r="F330" s="79"/>
      <c r="G330" s="79"/>
      <c r="H330" s="79"/>
      <c r="I330" s="79"/>
      <c r="J330" s="79"/>
      <c r="K330" s="81"/>
    </row>
    <row r="331" spans="2:11" x14ac:dyDescent="0.25">
      <c r="B331" s="79"/>
      <c r="C331" s="79"/>
      <c r="D331" s="79"/>
      <c r="E331" s="79"/>
      <c r="F331" s="79"/>
      <c r="G331" s="79"/>
      <c r="H331" s="79"/>
      <c r="I331" s="79"/>
      <c r="J331" s="79"/>
      <c r="K331" s="81"/>
    </row>
    <row r="332" spans="2:11" x14ac:dyDescent="0.25">
      <c r="B332" s="79"/>
      <c r="C332" s="79"/>
      <c r="D332" s="79"/>
      <c r="E332" s="79"/>
      <c r="F332" s="79"/>
      <c r="G332" s="79"/>
      <c r="H332" s="79"/>
      <c r="I332" s="79"/>
      <c r="J332" s="79"/>
      <c r="K332" s="81"/>
    </row>
    <row r="333" spans="2:11" x14ac:dyDescent="0.25">
      <c r="B333" s="79"/>
      <c r="C333" s="79"/>
      <c r="D333" s="79"/>
      <c r="E333" s="79"/>
      <c r="F333" s="79"/>
      <c r="G333" s="79"/>
      <c r="H333" s="79"/>
      <c r="I333" s="79"/>
      <c r="J333" s="79"/>
      <c r="K333" s="81"/>
    </row>
    <row r="334" spans="2:11" x14ac:dyDescent="0.25">
      <c r="B334" s="79"/>
      <c r="C334" s="79"/>
      <c r="D334" s="79"/>
      <c r="E334" s="79"/>
      <c r="F334" s="79"/>
      <c r="G334" s="79"/>
      <c r="H334" s="79"/>
      <c r="I334" s="79"/>
      <c r="J334" s="79"/>
      <c r="K334" s="81"/>
    </row>
    <row r="335" spans="2:11" x14ac:dyDescent="0.25">
      <c r="B335" s="79"/>
      <c r="C335" s="79"/>
      <c r="D335" s="79"/>
      <c r="E335" s="79"/>
      <c r="F335" s="79"/>
      <c r="G335" s="79"/>
      <c r="H335" s="79"/>
      <c r="I335" s="79"/>
      <c r="J335" s="79"/>
      <c r="K335" s="81"/>
    </row>
    <row r="336" spans="2:11" x14ac:dyDescent="0.25">
      <c r="B336" s="79"/>
      <c r="C336" s="79"/>
      <c r="D336" s="79"/>
      <c r="E336" s="79"/>
      <c r="F336" s="79"/>
      <c r="G336" s="79"/>
      <c r="H336" s="79"/>
      <c r="I336" s="79"/>
      <c r="J336" s="79"/>
      <c r="K336" s="81"/>
    </row>
    <row r="337" spans="2:11" x14ac:dyDescent="0.25">
      <c r="B337" s="79"/>
      <c r="C337" s="79"/>
      <c r="D337" s="79"/>
      <c r="E337" s="79"/>
      <c r="F337" s="79"/>
      <c r="G337" s="79"/>
      <c r="H337" s="79"/>
      <c r="I337" s="79"/>
      <c r="J337" s="79"/>
      <c r="K337" s="81"/>
    </row>
    <row r="338" spans="2:11" x14ac:dyDescent="0.25">
      <c r="B338" s="79"/>
      <c r="C338" s="79"/>
      <c r="D338" s="79"/>
      <c r="E338" s="79"/>
      <c r="F338" s="79"/>
      <c r="G338" s="79"/>
      <c r="H338" s="79"/>
      <c r="I338" s="79"/>
      <c r="J338" s="79"/>
      <c r="K338" s="81"/>
    </row>
    <row r="339" spans="2:11" x14ac:dyDescent="0.25">
      <c r="B339" s="79"/>
      <c r="C339" s="79"/>
      <c r="D339" s="79"/>
      <c r="E339" s="79"/>
      <c r="F339" s="79"/>
      <c r="G339" s="79"/>
      <c r="H339" s="79"/>
      <c r="I339" s="79"/>
      <c r="J339" s="79"/>
      <c r="K339" s="81"/>
    </row>
    <row r="340" spans="2:11" x14ac:dyDescent="0.25">
      <c r="B340" s="79"/>
      <c r="C340" s="79"/>
      <c r="D340" s="79"/>
      <c r="E340" s="79"/>
      <c r="F340" s="79"/>
      <c r="G340" s="79"/>
      <c r="H340" s="79"/>
      <c r="I340" s="79"/>
      <c r="J340" s="79"/>
      <c r="K340" s="81"/>
    </row>
    <row r="341" spans="2:11" x14ac:dyDescent="0.25">
      <c r="B341" s="79"/>
      <c r="C341" s="79"/>
      <c r="D341" s="79"/>
      <c r="E341" s="79"/>
      <c r="F341" s="79"/>
      <c r="G341" s="79"/>
      <c r="H341" s="79"/>
      <c r="I341" s="79"/>
      <c r="J341" s="79"/>
      <c r="K341" s="81"/>
    </row>
    <row r="342" spans="2:11" x14ac:dyDescent="0.25">
      <c r="B342" s="79"/>
      <c r="C342" s="79"/>
      <c r="D342" s="79"/>
      <c r="E342" s="79"/>
      <c r="F342" s="79"/>
      <c r="G342" s="79"/>
      <c r="H342" s="79"/>
      <c r="I342" s="79"/>
      <c r="J342" s="79"/>
      <c r="K342" s="81"/>
    </row>
    <row r="343" spans="2:11" x14ac:dyDescent="0.25">
      <c r="B343" s="79"/>
      <c r="C343" s="79"/>
      <c r="D343" s="79"/>
      <c r="E343" s="79"/>
      <c r="F343" s="79"/>
      <c r="G343" s="79"/>
      <c r="H343" s="79"/>
      <c r="I343" s="79"/>
      <c r="J343" s="79"/>
      <c r="K343" s="81"/>
    </row>
    <row r="344" spans="2:11" x14ac:dyDescent="0.25">
      <c r="B344" s="79"/>
      <c r="C344" s="79"/>
      <c r="D344" s="79"/>
      <c r="E344" s="79"/>
      <c r="F344" s="79"/>
      <c r="G344" s="79"/>
      <c r="H344" s="79"/>
      <c r="I344" s="79"/>
      <c r="J344" s="79"/>
      <c r="K344" s="81"/>
    </row>
    <row r="345" spans="2:11" x14ac:dyDescent="0.25">
      <c r="B345" s="79"/>
      <c r="C345" s="79"/>
      <c r="D345" s="79"/>
      <c r="E345" s="79"/>
      <c r="F345" s="79"/>
      <c r="G345" s="79"/>
      <c r="H345" s="79"/>
      <c r="I345" s="79"/>
      <c r="J345" s="79"/>
      <c r="K345" s="81"/>
    </row>
    <row r="346" spans="2:11" x14ac:dyDescent="0.25">
      <c r="B346" s="79"/>
      <c r="C346" s="79"/>
      <c r="D346" s="79"/>
      <c r="E346" s="79"/>
      <c r="F346" s="79"/>
      <c r="G346" s="79"/>
      <c r="H346" s="79"/>
      <c r="I346" s="79"/>
      <c r="J346" s="79"/>
      <c r="K346" s="81"/>
    </row>
    <row r="347" spans="2:11" x14ac:dyDescent="0.25">
      <c r="B347" s="79"/>
      <c r="C347" s="79"/>
      <c r="D347" s="79"/>
      <c r="E347" s="79"/>
      <c r="F347" s="79"/>
      <c r="G347" s="79"/>
      <c r="H347" s="79"/>
      <c r="I347" s="79"/>
      <c r="J347" s="79"/>
      <c r="K347" s="81"/>
    </row>
    <row r="348" spans="2:11" x14ac:dyDescent="0.25">
      <c r="B348" s="79"/>
      <c r="C348" s="79"/>
      <c r="D348" s="79"/>
      <c r="E348" s="79"/>
      <c r="F348" s="79"/>
      <c r="G348" s="79"/>
      <c r="H348" s="79"/>
      <c r="I348" s="79"/>
      <c r="J348" s="79"/>
      <c r="K348" s="81"/>
    </row>
    <row r="349" spans="2:11" x14ac:dyDescent="0.25">
      <c r="B349" s="79"/>
      <c r="C349" s="79"/>
      <c r="D349" s="79"/>
      <c r="E349" s="79"/>
      <c r="F349" s="79"/>
      <c r="G349" s="79"/>
      <c r="H349" s="79"/>
      <c r="I349" s="79"/>
      <c r="J349" s="79"/>
      <c r="K349" s="81"/>
    </row>
    <row r="350" spans="2:11" x14ac:dyDescent="0.25">
      <c r="B350" s="79"/>
      <c r="C350" s="79"/>
      <c r="D350" s="79"/>
      <c r="E350" s="79"/>
      <c r="F350" s="79"/>
      <c r="G350" s="79"/>
      <c r="H350" s="79"/>
      <c r="I350" s="79"/>
      <c r="J350" s="79"/>
      <c r="K350" s="81"/>
    </row>
    <row r="351" spans="2:11" x14ac:dyDescent="0.25">
      <c r="B351" s="79"/>
      <c r="C351" s="79"/>
      <c r="D351" s="79"/>
      <c r="E351" s="79"/>
      <c r="F351" s="79"/>
      <c r="G351" s="79"/>
      <c r="H351" s="79"/>
      <c r="I351" s="79"/>
      <c r="J351" s="79"/>
      <c r="K351" s="81"/>
    </row>
    <row r="352" spans="2:11" x14ac:dyDescent="0.25">
      <c r="B352" s="79"/>
      <c r="C352" s="79"/>
      <c r="D352" s="79"/>
      <c r="E352" s="79"/>
      <c r="F352" s="79"/>
      <c r="G352" s="79"/>
      <c r="H352" s="79"/>
      <c r="I352" s="79"/>
      <c r="J352" s="79"/>
      <c r="K352" s="81"/>
    </row>
    <row r="353" spans="2:11" x14ac:dyDescent="0.25">
      <c r="B353" s="79"/>
      <c r="C353" s="79"/>
      <c r="D353" s="79"/>
      <c r="E353" s="79"/>
      <c r="F353" s="79"/>
      <c r="G353" s="79"/>
      <c r="H353" s="79"/>
      <c r="I353" s="79"/>
      <c r="J353" s="79"/>
      <c r="K353" s="81"/>
    </row>
    <row r="354" spans="2:11" x14ac:dyDescent="0.25">
      <c r="B354" s="79"/>
      <c r="C354" s="79"/>
      <c r="D354" s="79"/>
      <c r="E354" s="79"/>
      <c r="F354" s="79"/>
      <c r="G354" s="79"/>
      <c r="H354" s="79"/>
      <c r="I354" s="79"/>
      <c r="J354" s="79"/>
      <c r="K354" s="81"/>
    </row>
    <row r="355" spans="2:11" x14ac:dyDescent="0.25">
      <c r="B355" s="79"/>
      <c r="C355" s="79"/>
      <c r="D355" s="79"/>
      <c r="E355" s="79"/>
      <c r="F355" s="79"/>
      <c r="G355" s="79"/>
      <c r="H355" s="79"/>
      <c r="I355" s="79"/>
      <c r="J355" s="79"/>
      <c r="K355" s="81"/>
    </row>
    <row r="356" spans="2:11" x14ac:dyDescent="0.25">
      <c r="B356" s="79"/>
      <c r="C356" s="79"/>
      <c r="D356" s="79"/>
      <c r="E356" s="79"/>
      <c r="F356" s="79"/>
      <c r="G356" s="79"/>
      <c r="H356" s="79"/>
      <c r="I356" s="79"/>
      <c r="J356" s="79"/>
      <c r="K356" s="81"/>
    </row>
    <row r="357" spans="2:11" x14ac:dyDescent="0.25">
      <c r="B357" s="79"/>
      <c r="C357" s="79"/>
      <c r="D357" s="79"/>
      <c r="E357" s="79"/>
      <c r="F357" s="79"/>
      <c r="G357" s="79"/>
      <c r="H357" s="79"/>
      <c r="I357" s="79"/>
      <c r="J357" s="79"/>
      <c r="K357" s="81"/>
    </row>
    <row r="358" spans="2:11" x14ac:dyDescent="0.25">
      <c r="B358" s="79"/>
      <c r="C358" s="79"/>
      <c r="D358" s="79"/>
      <c r="E358" s="79"/>
      <c r="F358" s="79"/>
      <c r="G358" s="79"/>
      <c r="H358" s="79"/>
      <c r="I358" s="79"/>
      <c r="J358" s="79"/>
      <c r="K358" s="81"/>
    </row>
    <row r="359" spans="2:11" x14ac:dyDescent="0.25">
      <c r="B359" s="79"/>
      <c r="C359" s="79"/>
      <c r="D359" s="79"/>
      <c r="E359" s="79"/>
      <c r="F359" s="79"/>
      <c r="G359" s="79"/>
      <c r="H359" s="79"/>
      <c r="I359" s="79"/>
      <c r="J359" s="79"/>
      <c r="K359" s="81"/>
    </row>
    <row r="360" spans="2:11" x14ac:dyDescent="0.25">
      <c r="B360" s="79"/>
      <c r="C360" s="79"/>
      <c r="D360" s="79"/>
      <c r="E360" s="79"/>
      <c r="F360" s="79"/>
      <c r="G360" s="79"/>
      <c r="H360" s="79"/>
      <c r="I360" s="79"/>
      <c r="J360" s="79"/>
      <c r="K360" s="81"/>
    </row>
    <row r="361" spans="2:11" x14ac:dyDescent="0.25">
      <c r="B361" s="79"/>
      <c r="C361" s="79"/>
      <c r="D361" s="79"/>
      <c r="E361" s="79"/>
      <c r="F361" s="79"/>
      <c r="G361" s="79"/>
      <c r="H361" s="79"/>
      <c r="I361" s="79"/>
      <c r="J361" s="79"/>
      <c r="K361" s="81"/>
    </row>
    <row r="362" spans="2:11" x14ac:dyDescent="0.25">
      <c r="B362" s="79"/>
      <c r="C362" s="79"/>
      <c r="D362" s="79"/>
      <c r="E362" s="79"/>
      <c r="F362" s="79"/>
      <c r="G362" s="79"/>
      <c r="H362" s="79"/>
      <c r="I362" s="79"/>
      <c r="J362" s="79"/>
      <c r="K362" s="81"/>
    </row>
    <row r="363" spans="2:11" x14ac:dyDescent="0.25">
      <c r="B363" s="79"/>
      <c r="C363" s="79"/>
      <c r="D363" s="79"/>
      <c r="E363" s="79"/>
      <c r="F363" s="79"/>
      <c r="G363" s="79"/>
      <c r="H363" s="79"/>
      <c r="I363" s="79"/>
      <c r="J363" s="79"/>
      <c r="K363" s="81"/>
    </row>
    <row r="364" spans="2:11" x14ac:dyDescent="0.25">
      <c r="B364" s="79"/>
      <c r="C364" s="79"/>
      <c r="D364" s="79"/>
      <c r="E364" s="79"/>
      <c r="F364" s="79"/>
      <c r="G364" s="79"/>
      <c r="H364" s="79"/>
      <c r="I364" s="79"/>
      <c r="J364" s="79"/>
      <c r="K364" s="81"/>
    </row>
    <row r="365" spans="2:11" x14ac:dyDescent="0.25">
      <c r="B365" s="79"/>
      <c r="C365" s="79"/>
      <c r="D365" s="79"/>
      <c r="E365" s="79"/>
      <c r="F365" s="79"/>
      <c r="G365" s="79"/>
      <c r="H365" s="79"/>
      <c r="I365" s="79"/>
      <c r="J365" s="79"/>
      <c r="K365" s="81"/>
    </row>
    <row r="366" spans="2:11" x14ac:dyDescent="0.25">
      <c r="B366" s="79"/>
      <c r="C366" s="79"/>
      <c r="D366" s="79"/>
      <c r="E366" s="79"/>
      <c r="F366" s="79"/>
      <c r="G366" s="79"/>
      <c r="H366" s="79"/>
      <c r="I366" s="79"/>
      <c r="J366" s="79"/>
      <c r="K366" s="81"/>
    </row>
    <row r="367" spans="2:11" x14ac:dyDescent="0.25">
      <c r="B367" s="79"/>
      <c r="C367" s="79"/>
      <c r="D367" s="79"/>
      <c r="E367" s="79"/>
      <c r="F367" s="79"/>
      <c r="G367" s="79"/>
      <c r="H367" s="79"/>
      <c r="I367" s="79"/>
      <c r="J367" s="79"/>
      <c r="K367" s="81"/>
    </row>
    <row r="368" spans="2:11" x14ac:dyDescent="0.25">
      <c r="B368" s="79"/>
      <c r="C368" s="79"/>
      <c r="D368" s="79"/>
      <c r="E368" s="79"/>
      <c r="F368" s="79"/>
      <c r="G368" s="79"/>
      <c r="H368" s="79"/>
      <c r="I368" s="79"/>
      <c r="J368" s="79"/>
      <c r="K368" s="81"/>
    </row>
    <row r="369" spans="2:11" x14ac:dyDescent="0.25">
      <c r="B369" s="79"/>
      <c r="C369" s="79"/>
      <c r="D369" s="79"/>
      <c r="E369" s="79"/>
      <c r="F369" s="79"/>
      <c r="G369" s="79"/>
      <c r="H369" s="79"/>
      <c r="I369" s="79"/>
      <c r="J369" s="79"/>
      <c r="K369" s="81"/>
    </row>
    <row r="370" spans="2:11" x14ac:dyDescent="0.25">
      <c r="B370" s="79"/>
      <c r="C370" s="79"/>
      <c r="D370" s="79"/>
      <c r="E370" s="79"/>
      <c r="F370" s="79"/>
      <c r="G370" s="79"/>
      <c r="H370" s="79"/>
      <c r="I370" s="79"/>
      <c r="J370" s="79"/>
      <c r="K370" s="81"/>
    </row>
    <row r="371" spans="2:11" x14ac:dyDescent="0.25">
      <c r="B371" s="79"/>
      <c r="C371" s="79"/>
      <c r="D371" s="79"/>
      <c r="E371" s="79"/>
      <c r="F371" s="79"/>
      <c r="G371" s="79"/>
      <c r="H371" s="79"/>
      <c r="I371" s="79"/>
      <c r="J371" s="79"/>
      <c r="K371" s="81"/>
    </row>
    <row r="372" spans="2:11" x14ac:dyDescent="0.25">
      <c r="B372" s="79"/>
      <c r="C372" s="79"/>
      <c r="D372" s="79"/>
      <c r="E372" s="79"/>
      <c r="F372" s="79"/>
      <c r="G372" s="79"/>
      <c r="H372" s="79"/>
      <c r="I372" s="79"/>
      <c r="J372" s="79"/>
      <c r="K372" s="81"/>
    </row>
    <row r="373" spans="2:11" x14ac:dyDescent="0.25">
      <c r="B373" s="79"/>
      <c r="C373" s="79"/>
      <c r="D373" s="79"/>
      <c r="E373" s="79"/>
      <c r="F373" s="79"/>
      <c r="G373" s="79"/>
      <c r="H373" s="79"/>
      <c r="I373" s="79"/>
      <c r="J373" s="79"/>
      <c r="K373" s="81"/>
    </row>
    <row r="374" spans="2:11" x14ac:dyDescent="0.25">
      <c r="B374" s="79"/>
      <c r="C374" s="79"/>
      <c r="D374" s="79"/>
      <c r="E374" s="79"/>
      <c r="F374" s="79"/>
      <c r="G374" s="79"/>
      <c r="H374" s="79"/>
      <c r="I374" s="79"/>
      <c r="J374" s="79"/>
      <c r="K374" s="81"/>
    </row>
    <row r="375" spans="2:11" x14ac:dyDescent="0.25">
      <c r="B375" s="79"/>
      <c r="C375" s="79"/>
      <c r="D375" s="79"/>
      <c r="E375" s="79"/>
      <c r="F375" s="79"/>
      <c r="G375" s="79"/>
      <c r="H375" s="79"/>
      <c r="I375" s="79"/>
      <c r="J375" s="79"/>
      <c r="K375" s="81"/>
    </row>
    <row r="376" spans="2:11" x14ac:dyDescent="0.25">
      <c r="B376" s="79"/>
      <c r="C376" s="79"/>
      <c r="D376" s="79"/>
      <c r="E376" s="79"/>
      <c r="F376" s="79"/>
      <c r="G376" s="79"/>
      <c r="H376" s="79"/>
      <c r="I376" s="79"/>
      <c r="J376" s="79"/>
      <c r="K376" s="81"/>
    </row>
    <row r="377" spans="2:11" x14ac:dyDescent="0.25">
      <c r="B377" s="79"/>
      <c r="C377" s="79"/>
      <c r="D377" s="79"/>
      <c r="E377" s="79"/>
      <c r="F377" s="79"/>
      <c r="G377" s="79"/>
      <c r="H377" s="79"/>
      <c r="I377" s="79"/>
      <c r="J377" s="79"/>
      <c r="K377" s="81"/>
    </row>
    <row r="378" spans="2:11" x14ac:dyDescent="0.25">
      <c r="B378" s="79"/>
      <c r="C378" s="79"/>
      <c r="D378" s="79"/>
      <c r="E378" s="79"/>
      <c r="F378" s="79"/>
      <c r="G378" s="79"/>
      <c r="H378" s="79"/>
      <c r="I378" s="79"/>
      <c r="J378" s="79"/>
      <c r="K378" s="81"/>
    </row>
    <row r="379" spans="2:11" x14ac:dyDescent="0.25">
      <c r="B379" s="79"/>
      <c r="C379" s="79"/>
      <c r="D379" s="79"/>
      <c r="E379" s="79"/>
      <c r="F379" s="79"/>
      <c r="G379" s="79"/>
      <c r="H379" s="79"/>
      <c r="I379" s="79"/>
      <c r="J379" s="79"/>
      <c r="K379" s="81"/>
    </row>
    <row r="380" spans="2:11" x14ac:dyDescent="0.25">
      <c r="B380" s="79"/>
      <c r="C380" s="79"/>
      <c r="D380" s="79"/>
      <c r="E380" s="79"/>
      <c r="F380" s="79"/>
      <c r="G380" s="79"/>
      <c r="H380" s="79"/>
      <c r="I380" s="79"/>
      <c r="J380" s="79"/>
      <c r="K380" s="81"/>
    </row>
    <row r="381" spans="2:11" x14ac:dyDescent="0.25">
      <c r="B381" s="79"/>
      <c r="C381" s="79"/>
      <c r="D381" s="79"/>
      <c r="E381" s="79"/>
      <c r="F381" s="79"/>
      <c r="G381" s="79"/>
      <c r="H381" s="79"/>
      <c r="I381" s="79"/>
      <c r="J381" s="79"/>
      <c r="K381" s="81"/>
    </row>
    <row r="382" spans="2:11" x14ac:dyDescent="0.25">
      <c r="B382" s="79"/>
      <c r="C382" s="79"/>
      <c r="D382" s="79"/>
      <c r="E382" s="79"/>
      <c r="F382" s="79"/>
      <c r="G382" s="79"/>
      <c r="H382" s="79"/>
      <c r="I382" s="79"/>
      <c r="J382" s="79"/>
      <c r="K382" s="81"/>
    </row>
    <row r="383" spans="2:11" x14ac:dyDescent="0.25">
      <c r="B383" s="79"/>
      <c r="C383" s="79"/>
      <c r="D383" s="79"/>
      <c r="E383" s="79"/>
      <c r="F383" s="79"/>
      <c r="G383" s="79"/>
      <c r="H383" s="79"/>
      <c r="I383" s="79"/>
      <c r="J383" s="79"/>
      <c r="K383" s="81"/>
    </row>
    <row r="384" spans="2:11" x14ac:dyDescent="0.25">
      <c r="B384" s="79"/>
      <c r="C384" s="79"/>
      <c r="D384" s="79"/>
      <c r="E384" s="79"/>
      <c r="F384" s="79"/>
      <c r="G384" s="79"/>
      <c r="H384" s="79"/>
      <c r="I384" s="79"/>
      <c r="J384" s="79"/>
      <c r="K384" s="81"/>
    </row>
    <row r="385" spans="2:11" x14ac:dyDescent="0.25">
      <c r="B385" s="79"/>
      <c r="C385" s="79"/>
      <c r="D385" s="79"/>
      <c r="E385" s="79"/>
      <c r="F385" s="79"/>
      <c r="G385" s="79"/>
      <c r="H385" s="79"/>
      <c r="I385" s="79"/>
      <c r="J385" s="79"/>
      <c r="K385" s="81"/>
    </row>
    <row r="386" spans="2:11" x14ac:dyDescent="0.25">
      <c r="B386" s="79"/>
      <c r="C386" s="79"/>
      <c r="D386" s="79"/>
      <c r="E386" s="79"/>
      <c r="F386" s="79"/>
      <c r="G386" s="79"/>
      <c r="H386" s="79"/>
      <c r="I386" s="79"/>
      <c r="J386" s="79"/>
      <c r="K386" s="81"/>
    </row>
    <row r="387" spans="2:11" x14ac:dyDescent="0.25">
      <c r="B387" s="79"/>
      <c r="C387" s="79"/>
      <c r="D387" s="79"/>
      <c r="E387" s="79"/>
      <c r="F387" s="79"/>
      <c r="G387" s="79"/>
      <c r="H387" s="79"/>
      <c r="I387" s="79"/>
      <c r="J387" s="79"/>
      <c r="K387" s="81"/>
    </row>
    <row r="388" spans="2:11" x14ac:dyDescent="0.25">
      <c r="B388" s="79"/>
      <c r="C388" s="79"/>
      <c r="D388" s="79"/>
      <c r="E388" s="79"/>
      <c r="F388" s="79"/>
      <c r="G388" s="79"/>
      <c r="H388" s="79"/>
      <c r="I388" s="79"/>
      <c r="J388" s="79"/>
      <c r="K388" s="81"/>
    </row>
    <row r="389" spans="2:11" x14ac:dyDescent="0.25">
      <c r="B389" s="79"/>
      <c r="C389" s="79"/>
      <c r="D389" s="79"/>
      <c r="E389" s="79"/>
      <c r="F389" s="79"/>
      <c r="G389" s="79"/>
      <c r="H389" s="79"/>
      <c r="I389" s="79"/>
      <c r="J389" s="79"/>
      <c r="K389" s="81"/>
    </row>
    <row r="390" spans="2:11" x14ac:dyDescent="0.25">
      <c r="B390" s="79"/>
      <c r="C390" s="79"/>
      <c r="D390" s="79"/>
      <c r="E390" s="79"/>
      <c r="F390" s="79"/>
      <c r="G390" s="79"/>
      <c r="H390" s="79"/>
      <c r="I390" s="79"/>
      <c r="J390" s="79"/>
      <c r="K390" s="81"/>
    </row>
    <row r="391" spans="2:11" x14ac:dyDescent="0.25">
      <c r="B391" s="79"/>
      <c r="C391" s="79"/>
      <c r="D391" s="79"/>
      <c r="E391" s="79"/>
      <c r="F391" s="79"/>
      <c r="G391" s="79"/>
      <c r="H391" s="79"/>
      <c r="I391" s="79"/>
      <c r="J391" s="79"/>
      <c r="K391" s="81"/>
    </row>
    <row r="392" spans="2:11" x14ac:dyDescent="0.25">
      <c r="B392" s="79"/>
      <c r="C392" s="79"/>
      <c r="D392" s="79"/>
      <c r="E392" s="79"/>
      <c r="F392" s="79"/>
      <c r="G392" s="79"/>
      <c r="H392" s="79"/>
      <c r="I392" s="79"/>
      <c r="J392" s="79"/>
      <c r="K392" s="81"/>
    </row>
    <row r="393" spans="2:11" x14ac:dyDescent="0.25">
      <c r="B393" s="79"/>
      <c r="C393" s="79"/>
      <c r="D393" s="79"/>
      <c r="E393" s="79"/>
      <c r="F393" s="79"/>
      <c r="G393" s="79"/>
      <c r="H393" s="79"/>
      <c r="I393" s="79"/>
      <c r="J393" s="79"/>
      <c r="K393" s="81"/>
    </row>
    <row r="394" spans="2:11" x14ac:dyDescent="0.25">
      <c r="B394" s="79"/>
      <c r="C394" s="79"/>
      <c r="D394" s="79"/>
      <c r="E394" s="79"/>
      <c r="F394" s="79"/>
      <c r="G394" s="79"/>
      <c r="H394" s="79"/>
      <c r="I394" s="79"/>
      <c r="J394" s="79"/>
      <c r="K394" s="81"/>
    </row>
    <row r="395" spans="2:11" x14ac:dyDescent="0.25">
      <c r="B395" s="79"/>
      <c r="C395" s="79"/>
      <c r="D395" s="79"/>
      <c r="E395" s="79"/>
      <c r="F395" s="79"/>
      <c r="G395" s="79"/>
      <c r="H395" s="79"/>
      <c r="I395" s="79"/>
      <c r="J395" s="79"/>
      <c r="K395" s="81"/>
    </row>
    <row r="396" spans="2:11" x14ac:dyDescent="0.25">
      <c r="B396" s="79"/>
      <c r="C396" s="79"/>
      <c r="D396" s="79"/>
      <c r="E396" s="79"/>
      <c r="F396" s="79"/>
      <c r="G396" s="79"/>
      <c r="H396" s="79"/>
      <c r="I396" s="79"/>
      <c r="J396" s="79"/>
      <c r="K396" s="81"/>
    </row>
    <row r="397" spans="2:11" x14ac:dyDescent="0.25">
      <c r="B397" s="79"/>
      <c r="C397" s="79"/>
      <c r="D397" s="79"/>
      <c r="E397" s="79"/>
      <c r="F397" s="79"/>
      <c r="G397" s="79"/>
      <c r="H397" s="79"/>
      <c r="I397" s="79"/>
      <c r="J397" s="79"/>
      <c r="K397" s="81"/>
    </row>
    <row r="398" spans="2:11" x14ac:dyDescent="0.25">
      <c r="B398" s="79"/>
      <c r="C398" s="79"/>
      <c r="D398" s="79"/>
      <c r="E398" s="79"/>
      <c r="F398" s="79"/>
      <c r="G398" s="79"/>
      <c r="H398" s="79"/>
      <c r="I398" s="79"/>
      <c r="J398" s="79"/>
      <c r="K398" s="81"/>
    </row>
    <row r="399" spans="2:11" x14ac:dyDescent="0.25">
      <c r="B399" s="79"/>
      <c r="C399" s="79"/>
      <c r="D399" s="79"/>
      <c r="E399" s="79"/>
      <c r="F399" s="79"/>
      <c r="G399" s="79"/>
      <c r="H399" s="79"/>
      <c r="I399" s="79"/>
      <c r="J399" s="79"/>
      <c r="K399" s="81"/>
    </row>
    <row r="400" spans="2:11" x14ac:dyDescent="0.25">
      <c r="B400" s="79"/>
      <c r="C400" s="79"/>
      <c r="D400" s="79"/>
      <c r="E400" s="79"/>
      <c r="F400" s="79"/>
      <c r="G400" s="79"/>
      <c r="H400" s="79"/>
      <c r="I400" s="79"/>
      <c r="J400" s="79"/>
      <c r="K400" s="81"/>
    </row>
    <row r="401" spans="2:11" x14ac:dyDescent="0.25">
      <c r="B401" s="79"/>
      <c r="C401" s="79"/>
      <c r="D401" s="79"/>
      <c r="E401" s="79"/>
      <c r="F401" s="79"/>
      <c r="G401" s="79"/>
      <c r="H401" s="79"/>
      <c r="I401" s="79"/>
      <c r="J401" s="79"/>
      <c r="K401" s="81"/>
    </row>
    <row r="402" spans="2:11" x14ac:dyDescent="0.25">
      <c r="B402" s="79"/>
      <c r="C402" s="79"/>
      <c r="D402" s="79"/>
      <c r="E402" s="79"/>
      <c r="F402" s="79"/>
      <c r="G402" s="79"/>
      <c r="H402" s="79"/>
      <c r="I402" s="79"/>
      <c r="J402" s="79"/>
      <c r="K402" s="81"/>
    </row>
    <row r="403" spans="2:11" x14ac:dyDescent="0.25">
      <c r="B403" s="79"/>
      <c r="C403" s="79"/>
      <c r="D403" s="79"/>
      <c r="E403" s="79"/>
      <c r="F403" s="79"/>
      <c r="G403" s="79"/>
      <c r="H403" s="79"/>
      <c r="I403" s="79"/>
      <c r="J403" s="79"/>
      <c r="K403" s="81"/>
    </row>
    <row r="404" spans="2:11" x14ac:dyDescent="0.25">
      <c r="B404" s="79"/>
      <c r="C404" s="79"/>
      <c r="D404" s="79"/>
      <c r="E404" s="79"/>
      <c r="F404" s="79"/>
      <c r="G404" s="79"/>
      <c r="H404" s="79"/>
      <c r="I404" s="79"/>
      <c r="J404" s="79"/>
      <c r="K404" s="81"/>
    </row>
    <row r="405" spans="2:11" x14ac:dyDescent="0.25">
      <c r="B405" s="79"/>
      <c r="C405" s="79"/>
      <c r="D405" s="79"/>
      <c r="E405" s="79"/>
      <c r="F405" s="79"/>
      <c r="G405" s="79"/>
      <c r="H405" s="79"/>
      <c r="I405" s="79"/>
      <c r="J405" s="79"/>
      <c r="K405" s="81"/>
    </row>
    <row r="406" spans="2:11" x14ac:dyDescent="0.25">
      <c r="B406" s="79"/>
      <c r="C406" s="79"/>
      <c r="D406" s="79"/>
      <c r="E406" s="79"/>
      <c r="F406" s="79"/>
      <c r="G406" s="79"/>
      <c r="H406" s="79"/>
      <c r="I406" s="79"/>
      <c r="J406" s="79"/>
      <c r="K406" s="81"/>
    </row>
    <row r="407" spans="2:11" x14ac:dyDescent="0.25">
      <c r="B407" s="79"/>
      <c r="C407" s="79"/>
      <c r="D407" s="79"/>
      <c r="E407" s="79"/>
      <c r="F407" s="79"/>
      <c r="G407" s="79"/>
      <c r="H407" s="79"/>
      <c r="I407" s="79"/>
      <c r="J407" s="79"/>
      <c r="K407" s="81"/>
    </row>
    <row r="408" spans="2:11" x14ac:dyDescent="0.25">
      <c r="B408" s="79"/>
      <c r="C408" s="79"/>
      <c r="D408" s="79"/>
      <c r="E408" s="79"/>
      <c r="F408" s="79"/>
      <c r="G408" s="79"/>
      <c r="H408" s="79"/>
      <c r="I408" s="79"/>
      <c r="J408" s="79"/>
      <c r="K408" s="81"/>
    </row>
    <row r="409" spans="2:11" x14ac:dyDescent="0.25">
      <c r="B409" s="79"/>
      <c r="C409" s="79"/>
      <c r="D409" s="79"/>
      <c r="E409" s="79"/>
      <c r="F409" s="79"/>
      <c r="G409" s="79"/>
      <c r="H409" s="79"/>
      <c r="I409" s="79"/>
      <c r="J409" s="79"/>
      <c r="K409" s="81"/>
    </row>
    <row r="410" spans="2:11" x14ac:dyDescent="0.25">
      <c r="B410" s="79"/>
      <c r="C410" s="79"/>
      <c r="D410" s="79"/>
      <c r="E410" s="79"/>
      <c r="F410" s="79"/>
      <c r="G410" s="79"/>
      <c r="H410" s="79"/>
      <c r="I410" s="79"/>
      <c r="J410" s="79"/>
      <c r="K410" s="81"/>
    </row>
    <row r="411" spans="2:11" x14ac:dyDescent="0.25">
      <c r="B411" s="79"/>
      <c r="C411" s="79"/>
      <c r="D411" s="79"/>
      <c r="E411" s="79"/>
      <c r="F411" s="79"/>
      <c r="G411" s="79"/>
      <c r="H411" s="79"/>
      <c r="I411" s="79"/>
      <c r="J411" s="79"/>
      <c r="K411" s="81"/>
    </row>
    <row r="412" spans="2:11" x14ac:dyDescent="0.25">
      <c r="B412" s="79"/>
      <c r="C412" s="79"/>
      <c r="D412" s="79"/>
      <c r="E412" s="79"/>
      <c r="F412" s="79"/>
      <c r="G412" s="79"/>
      <c r="H412" s="79"/>
      <c r="I412" s="79"/>
      <c r="J412" s="79"/>
      <c r="K412" s="81"/>
    </row>
    <row r="413" spans="2:11" x14ac:dyDescent="0.25">
      <c r="B413" s="79"/>
      <c r="C413" s="79"/>
      <c r="D413" s="79"/>
      <c r="E413" s="79"/>
      <c r="F413" s="79"/>
      <c r="G413" s="79"/>
      <c r="H413" s="79"/>
      <c r="I413" s="79"/>
      <c r="J413" s="79"/>
      <c r="K413" s="81"/>
    </row>
    <row r="414" spans="2:11" x14ac:dyDescent="0.25">
      <c r="B414" s="79"/>
      <c r="C414" s="79"/>
      <c r="D414" s="79"/>
      <c r="E414" s="79"/>
      <c r="F414" s="79"/>
      <c r="G414" s="79"/>
      <c r="H414" s="79"/>
      <c r="I414" s="79"/>
      <c r="J414" s="79"/>
      <c r="K414" s="81"/>
    </row>
    <row r="415" spans="2:11" x14ac:dyDescent="0.25">
      <c r="B415" s="79"/>
      <c r="C415" s="79"/>
      <c r="D415" s="79"/>
      <c r="E415" s="79"/>
      <c r="F415" s="79"/>
      <c r="G415" s="79"/>
      <c r="H415" s="79"/>
      <c r="I415" s="79"/>
      <c r="J415" s="79"/>
      <c r="K415" s="81"/>
    </row>
    <row r="416" spans="2:11" x14ac:dyDescent="0.25">
      <c r="B416" s="79"/>
      <c r="C416" s="79"/>
      <c r="D416" s="79"/>
      <c r="E416" s="79"/>
      <c r="F416" s="79"/>
      <c r="G416" s="79"/>
      <c r="H416" s="79"/>
      <c r="I416" s="79"/>
      <c r="J416" s="79"/>
      <c r="K416" s="81"/>
    </row>
    <row r="417" spans="2:11" x14ac:dyDescent="0.25">
      <c r="B417" s="79"/>
      <c r="C417" s="79"/>
      <c r="D417" s="79"/>
      <c r="E417" s="79"/>
      <c r="F417" s="79"/>
      <c r="G417" s="79"/>
      <c r="H417" s="79"/>
      <c r="I417" s="79"/>
      <c r="J417" s="79"/>
      <c r="K417" s="81"/>
    </row>
    <row r="418" spans="2:11" x14ac:dyDescent="0.25">
      <c r="B418" s="79"/>
      <c r="C418" s="79"/>
      <c r="D418" s="79"/>
      <c r="E418" s="79"/>
      <c r="F418" s="79"/>
      <c r="G418" s="79"/>
      <c r="H418" s="79"/>
      <c r="I418" s="79"/>
      <c r="J418" s="79"/>
      <c r="K418" s="81"/>
    </row>
    <row r="419" spans="2:11" x14ac:dyDescent="0.25">
      <c r="B419" s="79"/>
      <c r="C419" s="79"/>
      <c r="D419" s="79"/>
      <c r="E419" s="79"/>
      <c r="F419" s="79"/>
      <c r="G419" s="79"/>
      <c r="H419" s="79"/>
      <c r="I419" s="79"/>
      <c r="J419" s="79"/>
      <c r="K419" s="81"/>
    </row>
    <row r="420" spans="2:11" x14ac:dyDescent="0.25">
      <c r="B420" s="79"/>
      <c r="C420" s="79"/>
      <c r="D420" s="79"/>
      <c r="E420" s="79"/>
      <c r="F420" s="79"/>
      <c r="G420" s="79"/>
      <c r="H420" s="79"/>
      <c r="I420" s="79"/>
      <c r="J420" s="79"/>
      <c r="K420" s="81"/>
    </row>
    <row r="421" spans="2:11" x14ac:dyDescent="0.25">
      <c r="B421" s="79"/>
      <c r="C421" s="79"/>
      <c r="D421" s="79"/>
      <c r="E421" s="79"/>
      <c r="F421" s="79"/>
      <c r="G421" s="79"/>
      <c r="H421" s="79"/>
      <c r="I421" s="79"/>
      <c r="J421" s="79"/>
      <c r="K421" s="81"/>
    </row>
    <row r="422" spans="2:11" x14ac:dyDescent="0.25">
      <c r="B422" s="79"/>
      <c r="C422" s="79"/>
      <c r="D422" s="79"/>
      <c r="E422" s="79"/>
      <c r="F422" s="79"/>
      <c r="G422" s="79"/>
      <c r="H422" s="79"/>
      <c r="I422" s="79"/>
      <c r="J422" s="79"/>
      <c r="K422" s="81"/>
    </row>
    <row r="423" spans="2:11" x14ac:dyDescent="0.25">
      <c r="B423" s="79"/>
      <c r="C423" s="79"/>
      <c r="D423" s="79"/>
      <c r="E423" s="79"/>
      <c r="F423" s="79"/>
      <c r="G423" s="79"/>
      <c r="H423" s="79"/>
      <c r="I423" s="79"/>
      <c r="J423" s="79"/>
      <c r="K423" s="81"/>
    </row>
    <row r="424" spans="2:11" x14ac:dyDescent="0.25">
      <c r="B424" s="79"/>
      <c r="C424" s="79"/>
      <c r="D424" s="79"/>
      <c r="E424" s="79"/>
      <c r="F424" s="79"/>
      <c r="G424" s="79"/>
      <c r="H424" s="79"/>
      <c r="I424" s="79"/>
      <c r="J424" s="79"/>
      <c r="K424" s="81"/>
    </row>
    <row r="425" spans="2:11" x14ac:dyDescent="0.25">
      <c r="B425" s="79"/>
      <c r="C425" s="79"/>
      <c r="D425" s="79"/>
      <c r="E425" s="79"/>
      <c r="F425" s="79"/>
      <c r="G425" s="79"/>
      <c r="H425" s="79"/>
      <c r="I425" s="79"/>
      <c r="J425" s="79"/>
      <c r="K425" s="81"/>
    </row>
    <row r="426" spans="2:11" x14ac:dyDescent="0.25">
      <c r="B426" s="79"/>
      <c r="C426" s="79"/>
      <c r="D426" s="79"/>
      <c r="E426" s="79"/>
      <c r="F426" s="79"/>
      <c r="G426" s="79"/>
      <c r="H426" s="79"/>
      <c r="I426" s="79"/>
      <c r="J426" s="79"/>
      <c r="K426" s="81"/>
    </row>
    <row r="427" spans="2:11" x14ac:dyDescent="0.25">
      <c r="B427" s="79"/>
      <c r="C427" s="79"/>
      <c r="D427" s="79"/>
      <c r="E427" s="79"/>
      <c r="F427" s="79"/>
      <c r="G427" s="79"/>
      <c r="H427" s="79"/>
      <c r="I427" s="79"/>
      <c r="J427" s="79"/>
      <c r="K427" s="81"/>
    </row>
    <row r="428" spans="2:11" x14ac:dyDescent="0.25">
      <c r="B428" s="79"/>
      <c r="C428" s="79"/>
      <c r="D428" s="79"/>
      <c r="E428" s="79"/>
      <c r="F428" s="79"/>
      <c r="G428" s="79"/>
      <c r="H428" s="79"/>
      <c r="I428" s="79"/>
      <c r="J428" s="79"/>
      <c r="K428" s="81"/>
    </row>
    <row r="429" spans="2:11" x14ac:dyDescent="0.25">
      <c r="B429" s="79"/>
      <c r="C429" s="79"/>
      <c r="D429" s="79"/>
      <c r="E429" s="79"/>
      <c r="F429" s="79"/>
      <c r="G429" s="79"/>
      <c r="H429" s="79"/>
      <c r="I429" s="79"/>
      <c r="J429" s="79"/>
      <c r="K429" s="81"/>
    </row>
    <row r="430" spans="2:11" x14ac:dyDescent="0.25">
      <c r="B430" s="79"/>
      <c r="C430" s="79"/>
      <c r="D430" s="79"/>
      <c r="E430" s="79"/>
      <c r="F430" s="79"/>
      <c r="G430" s="79"/>
      <c r="H430" s="79"/>
      <c r="I430" s="79"/>
      <c r="J430" s="79"/>
      <c r="K430" s="81"/>
    </row>
    <row r="431" spans="2:11" x14ac:dyDescent="0.25">
      <c r="B431" s="79"/>
      <c r="C431" s="79"/>
      <c r="D431" s="79"/>
      <c r="E431" s="79"/>
      <c r="F431" s="79"/>
      <c r="G431" s="79"/>
      <c r="H431" s="79"/>
      <c r="I431" s="79"/>
      <c r="J431" s="79"/>
      <c r="K431" s="81"/>
    </row>
    <row r="432" spans="2:11" x14ac:dyDescent="0.25">
      <c r="B432" s="79"/>
      <c r="C432" s="79"/>
      <c r="D432" s="79"/>
      <c r="E432" s="79"/>
      <c r="F432" s="79"/>
      <c r="G432" s="79"/>
      <c r="H432" s="79"/>
      <c r="I432" s="79"/>
      <c r="J432" s="79"/>
      <c r="K432" s="81"/>
    </row>
    <row r="433" spans="2:11" x14ac:dyDescent="0.25">
      <c r="B433" s="79"/>
      <c r="C433" s="79"/>
      <c r="D433" s="79"/>
      <c r="E433" s="79"/>
      <c r="F433" s="79"/>
      <c r="G433" s="79"/>
      <c r="H433" s="79"/>
      <c r="I433" s="79"/>
      <c r="J433" s="79"/>
      <c r="K433" s="81"/>
    </row>
    <row r="434" spans="2:11" x14ac:dyDescent="0.25">
      <c r="B434" s="79"/>
      <c r="C434" s="79"/>
      <c r="D434" s="79"/>
      <c r="E434" s="79"/>
      <c r="F434" s="79"/>
      <c r="G434" s="79"/>
      <c r="H434" s="79"/>
      <c r="I434" s="79"/>
      <c r="J434" s="79"/>
      <c r="K434" s="81"/>
    </row>
    <row r="435" spans="2:11" x14ac:dyDescent="0.25">
      <c r="B435" s="79"/>
      <c r="C435" s="79"/>
      <c r="D435" s="79"/>
      <c r="E435" s="79"/>
      <c r="F435" s="79"/>
      <c r="G435" s="79"/>
      <c r="H435" s="79"/>
      <c r="I435" s="79"/>
      <c r="J435" s="79"/>
      <c r="K435" s="81"/>
    </row>
    <row r="436" spans="2:11" x14ac:dyDescent="0.25">
      <c r="B436" s="79"/>
      <c r="C436" s="79"/>
      <c r="D436" s="79"/>
      <c r="E436" s="79"/>
      <c r="F436" s="79"/>
      <c r="G436" s="79"/>
      <c r="H436" s="79"/>
      <c r="I436" s="79"/>
      <c r="J436" s="79"/>
      <c r="K436" s="81"/>
    </row>
    <row r="437" spans="2:11" x14ac:dyDescent="0.25">
      <c r="B437" s="79"/>
      <c r="C437" s="79"/>
      <c r="D437" s="79"/>
      <c r="E437" s="79"/>
      <c r="F437" s="79"/>
      <c r="G437" s="79"/>
      <c r="H437" s="79"/>
      <c r="I437" s="79"/>
      <c r="J437" s="79"/>
      <c r="K437" s="81"/>
    </row>
    <row r="438" spans="2:11" x14ac:dyDescent="0.25">
      <c r="B438" s="79"/>
      <c r="C438" s="79"/>
      <c r="D438" s="79"/>
      <c r="E438" s="79"/>
      <c r="F438" s="79"/>
      <c r="G438" s="79"/>
      <c r="H438" s="79"/>
      <c r="I438" s="79"/>
      <c r="J438" s="79"/>
      <c r="K438" s="81"/>
    </row>
    <row r="439" spans="2:11" x14ac:dyDescent="0.25">
      <c r="B439" s="79"/>
      <c r="C439" s="79"/>
      <c r="D439" s="79"/>
      <c r="E439" s="79"/>
      <c r="F439" s="79"/>
      <c r="G439" s="79"/>
      <c r="H439" s="79"/>
      <c r="I439" s="79"/>
      <c r="J439" s="79"/>
      <c r="K439" s="81"/>
    </row>
    <row r="440" spans="2:11" x14ac:dyDescent="0.25">
      <c r="B440" s="79"/>
      <c r="C440" s="79"/>
      <c r="D440" s="79"/>
      <c r="E440" s="79"/>
      <c r="F440" s="79"/>
      <c r="G440" s="79"/>
      <c r="H440" s="79"/>
      <c r="I440" s="79"/>
      <c r="J440" s="79"/>
      <c r="K440" s="81"/>
    </row>
    <row r="441" spans="2:11" x14ac:dyDescent="0.25">
      <c r="B441" s="79"/>
      <c r="C441" s="79"/>
      <c r="D441" s="79"/>
      <c r="E441" s="79"/>
      <c r="F441" s="79"/>
      <c r="G441" s="79"/>
      <c r="H441" s="79"/>
      <c r="I441" s="79"/>
      <c r="J441" s="79"/>
      <c r="K441" s="81"/>
    </row>
    <row r="442" spans="2:11" x14ac:dyDescent="0.25">
      <c r="B442" s="79"/>
      <c r="C442" s="79"/>
      <c r="D442" s="79"/>
      <c r="E442" s="79"/>
      <c r="F442" s="79"/>
      <c r="G442" s="79"/>
      <c r="H442" s="79"/>
      <c r="I442" s="79"/>
      <c r="J442" s="79"/>
      <c r="K442" s="81"/>
    </row>
    <row r="443" spans="2:11" x14ac:dyDescent="0.25">
      <c r="B443" s="79"/>
      <c r="C443" s="79"/>
      <c r="D443" s="79"/>
      <c r="E443" s="79"/>
      <c r="F443" s="79"/>
      <c r="G443" s="79"/>
      <c r="H443" s="79"/>
      <c r="I443" s="79"/>
      <c r="J443" s="79"/>
      <c r="K443" s="81"/>
    </row>
    <row r="444" spans="2:11" x14ac:dyDescent="0.25">
      <c r="B444" s="79"/>
      <c r="C444" s="79"/>
      <c r="D444" s="79"/>
      <c r="E444" s="79"/>
      <c r="F444" s="79"/>
      <c r="G444" s="79"/>
      <c r="H444" s="79"/>
      <c r="I444" s="79"/>
      <c r="J444" s="79"/>
      <c r="K444" s="81"/>
    </row>
    <row r="445" spans="2:11" x14ac:dyDescent="0.25">
      <c r="B445" s="79"/>
      <c r="C445" s="79"/>
      <c r="D445" s="79"/>
      <c r="E445" s="79"/>
      <c r="F445" s="79"/>
      <c r="G445" s="79"/>
      <c r="H445" s="79"/>
      <c r="I445" s="79"/>
      <c r="J445" s="79"/>
      <c r="K445" s="81"/>
    </row>
    <row r="446" spans="2:11" x14ac:dyDescent="0.25">
      <c r="B446" s="79"/>
      <c r="C446" s="79"/>
      <c r="D446" s="79"/>
      <c r="E446" s="79"/>
      <c r="F446" s="79"/>
      <c r="G446" s="79"/>
      <c r="H446" s="79"/>
      <c r="I446" s="79"/>
      <c r="J446" s="79"/>
      <c r="K446" s="81"/>
    </row>
    <row r="447" spans="2:11" x14ac:dyDescent="0.25">
      <c r="B447" s="79"/>
      <c r="C447" s="79"/>
      <c r="D447" s="79"/>
      <c r="E447" s="79"/>
      <c r="F447" s="79"/>
      <c r="G447" s="79"/>
      <c r="H447" s="79"/>
      <c r="I447" s="79"/>
      <c r="J447" s="79"/>
      <c r="K447" s="81"/>
    </row>
    <row r="448" spans="2:11" x14ac:dyDescent="0.25">
      <c r="B448" s="79"/>
      <c r="C448" s="79"/>
      <c r="D448" s="79"/>
      <c r="E448" s="79"/>
      <c r="F448" s="79"/>
      <c r="G448" s="79"/>
      <c r="H448" s="79"/>
      <c r="I448" s="79"/>
      <c r="J448" s="79"/>
      <c r="K448" s="81"/>
    </row>
    <row r="449" spans="2:11" x14ac:dyDescent="0.25">
      <c r="B449" s="79"/>
      <c r="C449" s="79"/>
      <c r="D449" s="79"/>
      <c r="E449" s="79"/>
      <c r="F449" s="79"/>
      <c r="G449" s="79"/>
      <c r="H449" s="79"/>
      <c r="I449" s="79"/>
      <c r="J449" s="79"/>
      <c r="K449" s="81"/>
    </row>
    <row r="450" spans="2:11" x14ac:dyDescent="0.25">
      <c r="B450" s="79"/>
      <c r="C450" s="79"/>
      <c r="D450" s="79"/>
      <c r="E450" s="79"/>
      <c r="F450" s="79"/>
      <c r="G450" s="79"/>
      <c r="H450" s="79"/>
      <c r="I450" s="79"/>
      <c r="J450" s="79"/>
      <c r="K450" s="81"/>
    </row>
    <row r="451" spans="2:11" x14ac:dyDescent="0.25">
      <c r="B451" s="79"/>
      <c r="C451" s="79"/>
      <c r="D451" s="79"/>
      <c r="E451" s="79"/>
      <c r="F451" s="79"/>
      <c r="G451" s="79"/>
      <c r="H451" s="79"/>
      <c r="I451" s="79"/>
      <c r="J451" s="79"/>
      <c r="K451" s="81"/>
    </row>
    <row r="452" spans="2:11" x14ac:dyDescent="0.25">
      <c r="B452" s="79"/>
      <c r="C452" s="79"/>
      <c r="D452" s="79"/>
      <c r="E452" s="79"/>
      <c r="F452" s="79"/>
      <c r="G452" s="79"/>
      <c r="H452" s="79"/>
      <c r="I452" s="79"/>
      <c r="J452" s="79"/>
      <c r="K452" s="81"/>
    </row>
    <row r="453" spans="2:11" x14ac:dyDescent="0.25">
      <c r="B453" s="79"/>
      <c r="C453" s="79"/>
      <c r="D453" s="79"/>
      <c r="E453" s="79"/>
      <c r="F453" s="79"/>
      <c r="G453" s="79"/>
      <c r="H453" s="79"/>
      <c r="I453" s="79"/>
      <c r="J453" s="79"/>
      <c r="K453" s="81"/>
    </row>
    <row r="454" spans="2:11" x14ac:dyDescent="0.25">
      <c r="B454" s="79"/>
      <c r="C454" s="79"/>
      <c r="D454" s="79"/>
      <c r="E454" s="79"/>
      <c r="F454" s="79"/>
      <c r="G454" s="79"/>
      <c r="H454" s="79"/>
      <c r="I454" s="79"/>
      <c r="J454" s="79"/>
      <c r="K454" s="81"/>
    </row>
    <row r="455" spans="2:11" x14ac:dyDescent="0.25">
      <c r="B455" s="79"/>
      <c r="C455" s="79"/>
      <c r="D455" s="79"/>
      <c r="E455" s="79"/>
      <c r="F455" s="79"/>
      <c r="G455" s="79"/>
      <c r="H455" s="79"/>
      <c r="I455" s="79"/>
      <c r="J455" s="79"/>
      <c r="K455" s="81"/>
    </row>
    <row r="456" spans="2:11" x14ac:dyDescent="0.25">
      <c r="B456" s="79"/>
      <c r="C456" s="79"/>
      <c r="D456" s="79"/>
      <c r="E456" s="79"/>
      <c r="F456" s="79"/>
      <c r="G456" s="79"/>
      <c r="H456" s="79"/>
      <c r="I456" s="79"/>
      <c r="J456" s="79"/>
      <c r="K456" s="81"/>
    </row>
    <row r="457" spans="2:11" x14ac:dyDescent="0.25">
      <c r="B457" s="79"/>
      <c r="C457" s="79"/>
      <c r="D457" s="79"/>
      <c r="E457" s="79"/>
      <c r="F457" s="79"/>
      <c r="G457" s="79"/>
      <c r="H457" s="79"/>
      <c r="I457" s="79"/>
      <c r="J457" s="79"/>
      <c r="K457" s="81"/>
    </row>
    <row r="458" spans="2:11" x14ac:dyDescent="0.25">
      <c r="B458" s="79"/>
      <c r="C458" s="79"/>
      <c r="D458" s="79"/>
      <c r="E458" s="79"/>
      <c r="F458" s="79"/>
      <c r="G458" s="79"/>
      <c r="H458" s="79"/>
      <c r="I458" s="79"/>
      <c r="J458" s="79"/>
      <c r="K458" s="81"/>
    </row>
    <row r="459" spans="2:11" x14ac:dyDescent="0.25">
      <c r="B459" s="79"/>
      <c r="C459" s="79"/>
      <c r="D459" s="79"/>
      <c r="E459" s="79"/>
      <c r="F459" s="79"/>
      <c r="G459" s="79"/>
      <c r="H459" s="79"/>
      <c r="I459" s="79"/>
      <c r="J459" s="79"/>
      <c r="K459" s="81"/>
    </row>
    <row r="460" spans="2:11" x14ac:dyDescent="0.25">
      <c r="B460" s="79"/>
      <c r="C460" s="79"/>
      <c r="D460" s="79"/>
      <c r="E460" s="79"/>
      <c r="F460" s="79"/>
      <c r="G460" s="79"/>
      <c r="H460" s="79"/>
      <c r="I460" s="79"/>
      <c r="J460" s="79"/>
      <c r="K460" s="81"/>
    </row>
    <row r="461" spans="2:11" x14ac:dyDescent="0.25">
      <c r="B461" s="79"/>
      <c r="C461" s="79"/>
      <c r="D461" s="79"/>
      <c r="E461" s="79"/>
      <c r="F461" s="79"/>
      <c r="G461" s="79"/>
      <c r="H461" s="79"/>
      <c r="I461" s="79"/>
      <c r="J461" s="79"/>
      <c r="K461" s="81"/>
    </row>
    <row r="462" spans="2:11" x14ac:dyDescent="0.25">
      <c r="B462" s="79"/>
      <c r="C462" s="79"/>
      <c r="D462" s="79"/>
      <c r="E462" s="79"/>
      <c r="F462" s="79"/>
      <c r="G462" s="79"/>
      <c r="H462" s="79"/>
      <c r="I462" s="79"/>
      <c r="J462" s="79"/>
      <c r="K462" s="81"/>
    </row>
    <row r="463" spans="2:11" x14ac:dyDescent="0.25">
      <c r="B463" s="79"/>
      <c r="C463" s="79"/>
      <c r="D463" s="79"/>
      <c r="E463" s="79"/>
      <c r="F463" s="79"/>
      <c r="G463" s="79"/>
      <c r="H463" s="79"/>
      <c r="I463" s="79"/>
      <c r="J463" s="79"/>
      <c r="K463" s="81"/>
    </row>
    <row r="464" spans="2:11" x14ac:dyDescent="0.25">
      <c r="B464" s="79"/>
      <c r="C464" s="79"/>
      <c r="D464" s="79"/>
      <c r="E464" s="79"/>
      <c r="F464" s="79"/>
      <c r="G464" s="79"/>
      <c r="H464" s="79"/>
      <c r="I464" s="79"/>
      <c r="J464" s="79"/>
      <c r="K464" s="81"/>
    </row>
    <row r="465" spans="2:11" x14ac:dyDescent="0.25">
      <c r="B465" s="79"/>
      <c r="C465" s="79"/>
      <c r="D465" s="79"/>
      <c r="E465" s="79"/>
      <c r="F465" s="79"/>
      <c r="G465" s="79"/>
      <c r="H465" s="79"/>
      <c r="I465" s="79"/>
      <c r="J465" s="79"/>
      <c r="K465" s="81"/>
    </row>
    <row r="466" spans="2:11" x14ac:dyDescent="0.25">
      <c r="B466" s="79"/>
      <c r="C466" s="79"/>
      <c r="D466" s="79"/>
      <c r="E466" s="79"/>
      <c r="F466" s="79"/>
      <c r="G466" s="79"/>
      <c r="H466" s="79"/>
      <c r="I466" s="79"/>
      <c r="J466" s="79"/>
      <c r="K466" s="81"/>
    </row>
    <row r="467" spans="2:11" x14ac:dyDescent="0.25">
      <c r="B467" s="79"/>
      <c r="C467" s="79"/>
      <c r="D467" s="79"/>
      <c r="E467" s="79"/>
      <c r="F467" s="79"/>
      <c r="G467" s="79"/>
      <c r="H467" s="79"/>
      <c r="I467" s="79"/>
      <c r="J467" s="79"/>
      <c r="K467" s="81"/>
    </row>
    <row r="468" spans="2:11" x14ac:dyDescent="0.25">
      <c r="B468" s="79"/>
      <c r="C468" s="79"/>
      <c r="D468" s="79"/>
      <c r="E468" s="79"/>
      <c r="F468" s="79"/>
      <c r="G468" s="79"/>
      <c r="H468" s="79"/>
      <c r="I468" s="79"/>
      <c r="J468" s="79"/>
      <c r="K468" s="81"/>
    </row>
    <row r="469" spans="2:11" x14ac:dyDescent="0.25">
      <c r="B469" s="79"/>
      <c r="C469" s="79"/>
      <c r="D469" s="79"/>
      <c r="E469" s="79"/>
      <c r="F469" s="79"/>
      <c r="G469" s="79"/>
      <c r="H469" s="79"/>
      <c r="I469" s="79"/>
      <c r="J469" s="79"/>
      <c r="K469" s="81"/>
    </row>
    <row r="470" spans="2:11" x14ac:dyDescent="0.25">
      <c r="B470" s="79"/>
      <c r="C470" s="79"/>
      <c r="D470" s="79"/>
      <c r="E470" s="79"/>
      <c r="F470" s="79"/>
      <c r="G470" s="79"/>
      <c r="H470" s="79"/>
      <c r="I470" s="79"/>
      <c r="J470" s="79"/>
      <c r="K470" s="81"/>
    </row>
    <row r="471" spans="2:11" x14ac:dyDescent="0.25">
      <c r="B471" s="79"/>
      <c r="C471" s="79"/>
      <c r="D471" s="79"/>
      <c r="E471" s="79"/>
      <c r="F471" s="79"/>
      <c r="G471" s="79"/>
      <c r="H471" s="79"/>
      <c r="I471" s="79"/>
      <c r="J471" s="79"/>
      <c r="K471" s="81"/>
    </row>
    <row r="472" spans="2:11" x14ac:dyDescent="0.25">
      <c r="B472" s="79"/>
      <c r="C472" s="79"/>
      <c r="D472" s="79"/>
      <c r="E472" s="79"/>
      <c r="F472" s="79"/>
      <c r="G472" s="79"/>
      <c r="H472" s="79"/>
      <c r="I472" s="79"/>
      <c r="J472" s="79"/>
      <c r="K472" s="81"/>
    </row>
    <row r="473" spans="2:11" x14ac:dyDescent="0.25">
      <c r="B473" s="79"/>
      <c r="C473" s="79"/>
      <c r="D473" s="79"/>
      <c r="E473" s="79"/>
      <c r="F473" s="79"/>
      <c r="G473" s="79"/>
      <c r="H473" s="79"/>
      <c r="I473" s="79"/>
      <c r="J473" s="79"/>
      <c r="K473" s="81"/>
    </row>
    <row r="474" spans="2:11" x14ac:dyDescent="0.25">
      <c r="B474" s="79"/>
      <c r="C474" s="79"/>
      <c r="D474" s="79"/>
      <c r="E474" s="79"/>
      <c r="F474" s="79"/>
      <c r="G474" s="79"/>
      <c r="H474" s="79"/>
      <c r="I474" s="79"/>
      <c r="J474" s="79"/>
      <c r="K474" s="81"/>
    </row>
    <row r="475" spans="2:11" x14ac:dyDescent="0.25">
      <c r="B475" s="79"/>
      <c r="C475" s="79"/>
      <c r="D475" s="79"/>
      <c r="E475" s="79"/>
      <c r="F475" s="79"/>
      <c r="G475" s="79"/>
      <c r="H475" s="79"/>
      <c r="I475" s="79"/>
      <c r="J475" s="79"/>
      <c r="K475" s="81"/>
    </row>
    <row r="476" spans="2:11" x14ac:dyDescent="0.25">
      <c r="B476" s="79"/>
      <c r="C476" s="79"/>
      <c r="D476" s="79"/>
      <c r="E476" s="79"/>
      <c r="F476" s="79"/>
      <c r="G476" s="79"/>
      <c r="H476" s="79"/>
      <c r="I476" s="79"/>
      <c r="J476" s="79"/>
      <c r="K476" s="81"/>
    </row>
    <row r="477" spans="2:11" x14ac:dyDescent="0.25">
      <c r="B477" s="79"/>
      <c r="C477" s="79"/>
      <c r="D477" s="79"/>
      <c r="E477" s="79"/>
      <c r="F477" s="79"/>
      <c r="G477" s="79"/>
      <c r="H477" s="79"/>
      <c r="I477" s="79"/>
      <c r="J477" s="79"/>
      <c r="K477" s="81"/>
    </row>
    <row r="478" spans="2:11" x14ac:dyDescent="0.25">
      <c r="B478" s="79"/>
      <c r="C478" s="79"/>
      <c r="D478" s="79"/>
      <c r="E478" s="79"/>
      <c r="F478" s="79"/>
      <c r="G478" s="79"/>
      <c r="H478" s="79"/>
      <c r="I478" s="79"/>
      <c r="J478" s="79"/>
      <c r="K478" s="81"/>
    </row>
    <row r="479" spans="2:11" x14ac:dyDescent="0.25">
      <c r="B479" s="79"/>
      <c r="C479" s="79"/>
      <c r="D479" s="79"/>
      <c r="E479" s="79"/>
      <c r="F479" s="79"/>
      <c r="G479" s="79"/>
      <c r="H479" s="79"/>
      <c r="I479" s="79"/>
      <c r="J479" s="79"/>
      <c r="K479" s="81"/>
    </row>
    <row r="480" spans="2:11" x14ac:dyDescent="0.25">
      <c r="B480" s="79"/>
      <c r="C480" s="79"/>
      <c r="D480" s="79"/>
      <c r="E480" s="79"/>
      <c r="F480" s="79"/>
      <c r="G480" s="79"/>
      <c r="H480" s="79"/>
      <c r="I480" s="79"/>
      <c r="J480" s="79"/>
      <c r="K480" s="81"/>
    </row>
    <row r="481" spans="2:11" x14ac:dyDescent="0.25">
      <c r="B481" s="79"/>
      <c r="C481" s="79"/>
      <c r="D481" s="79"/>
      <c r="E481" s="79"/>
      <c r="F481" s="79"/>
      <c r="G481" s="79"/>
      <c r="H481" s="79"/>
      <c r="I481" s="79"/>
      <c r="J481" s="79"/>
      <c r="K481" s="81"/>
    </row>
    <row r="482" spans="2:11" x14ac:dyDescent="0.25">
      <c r="B482" s="79"/>
      <c r="C482" s="79"/>
      <c r="D482" s="79"/>
      <c r="E482" s="79"/>
      <c r="F482" s="79"/>
      <c r="G482" s="79"/>
      <c r="H482" s="79"/>
      <c r="I482" s="79"/>
      <c r="J482" s="79"/>
      <c r="K482" s="81"/>
    </row>
    <row r="483" spans="2:11" x14ac:dyDescent="0.25">
      <c r="B483" s="79"/>
      <c r="C483" s="79"/>
      <c r="D483" s="79"/>
      <c r="E483" s="79"/>
      <c r="F483" s="79"/>
      <c r="G483" s="79"/>
      <c r="H483" s="79"/>
      <c r="I483" s="79"/>
      <c r="J483" s="79"/>
      <c r="K483" s="81"/>
    </row>
    <row r="484" spans="2:11" x14ac:dyDescent="0.25">
      <c r="B484" s="79"/>
      <c r="C484" s="79"/>
      <c r="D484" s="79"/>
      <c r="E484" s="79"/>
      <c r="F484" s="79"/>
      <c r="G484" s="79"/>
      <c r="H484" s="79"/>
      <c r="I484" s="79"/>
      <c r="J484" s="79"/>
      <c r="K484" s="81"/>
    </row>
    <row r="485" spans="2:11" x14ac:dyDescent="0.25">
      <c r="B485" s="79"/>
      <c r="C485" s="79"/>
      <c r="D485" s="79"/>
      <c r="E485" s="79"/>
      <c r="F485" s="79"/>
      <c r="G485" s="79"/>
      <c r="H485" s="79"/>
      <c r="I485" s="79"/>
      <c r="J485" s="79"/>
      <c r="K485" s="81"/>
    </row>
    <row r="486" spans="2:11" x14ac:dyDescent="0.25">
      <c r="B486" s="79"/>
      <c r="C486" s="79"/>
      <c r="D486" s="79"/>
      <c r="E486" s="79"/>
      <c r="F486" s="79"/>
      <c r="G486" s="79"/>
      <c r="H486" s="79"/>
      <c r="I486" s="79"/>
      <c r="J486" s="79"/>
      <c r="K486" s="81"/>
    </row>
    <row r="487" spans="2:11" x14ac:dyDescent="0.25">
      <c r="B487" s="79"/>
      <c r="C487" s="79"/>
      <c r="D487" s="79"/>
      <c r="E487" s="79"/>
      <c r="F487" s="79"/>
      <c r="G487" s="79"/>
      <c r="H487" s="79"/>
      <c r="I487" s="79"/>
      <c r="J487" s="79"/>
      <c r="K487" s="81"/>
    </row>
    <row r="488" spans="2:11" x14ac:dyDescent="0.25">
      <c r="B488" s="79"/>
      <c r="C488" s="79"/>
      <c r="D488" s="79"/>
      <c r="E488" s="79"/>
      <c r="F488" s="79"/>
      <c r="G488" s="79"/>
      <c r="H488" s="79"/>
      <c r="I488" s="79"/>
      <c r="J488" s="79"/>
      <c r="K488" s="81"/>
    </row>
    <row r="489" spans="2:11" x14ac:dyDescent="0.25">
      <c r="B489" s="79"/>
      <c r="C489" s="79"/>
      <c r="D489" s="79"/>
      <c r="E489" s="79"/>
      <c r="F489" s="79"/>
      <c r="G489" s="79"/>
      <c r="H489" s="79"/>
      <c r="I489" s="79"/>
      <c r="J489" s="79"/>
      <c r="K489" s="81"/>
    </row>
    <row r="490" spans="2:11" x14ac:dyDescent="0.25">
      <c r="B490" s="79"/>
      <c r="C490" s="79"/>
      <c r="D490" s="79"/>
      <c r="E490" s="79"/>
      <c r="F490" s="79"/>
      <c r="G490" s="79"/>
      <c r="H490" s="79"/>
      <c r="I490" s="79"/>
      <c r="J490" s="79"/>
      <c r="K490" s="81"/>
    </row>
    <row r="491" spans="2:11" x14ac:dyDescent="0.25">
      <c r="B491" s="79"/>
      <c r="C491" s="79"/>
      <c r="D491" s="79"/>
      <c r="E491" s="79"/>
      <c r="F491" s="79"/>
      <c r="G491" s="79"/>
      <c r="H491" s="79"/>
      <c r="I491" s="79"/>
      <c r="J491" s="79"/>
      <c r="K491" s="81"/>
    </row>
    <row r="492" spans="2:11" x14ac:dyDescent="0.25">
      <c r="B492" s="79"/>
      <c r="C492" s="79"/>
      <c r="D492" s="79"/>
      <c r="E492" s="79"/>
      <c r="F492" s="79"/>
      <c r="G492" s="79"/>
      <c r="H492" s="79"/>
      <c r="I492" s="79"/>
      <c r="J492" s="79"/>
      <c r="K492" s="81"/>
    </row>
    <row r="493" spans="2:11" x14ac:dyDescent="0.25">
      <c r="B493" s="79"/>
      <c r="C493" s="79"/>
      <c r="D493" s="79"/>
      <c r="E493" s="79"/>
      <c r="F493" s="79"/>
      <c r="G493" s="79"/>
      <c r="H493" s="79"/>
      <c r="I493" s="79"/>
      <c r="J493" s="79"/>
      <c r="K493" s="81"/>
    </row>
    <row r="494" spans="2:11" x14ac:dyDescent="0.25">
      <c r="B494" s="79"/>
      <c r="C494" s="79"/>
      <c r="D494" s="79"/>
      <c r="E494" s="79"/>
      <c r="F494" s="79"/>
      <c r="G494" s="79"/>
      <c r="H494" s="79"/>
      <c r="I494" s="79"/>
      <c r="J494" s="79"/>
      <c r="K494" s="81"/>
    </row>
    <row r="495" spans="2:11" x14ac:dyDescent="0.25">
      <c r="B495" s="79"/>
      <c r="C495" s="79"/>
      <c r="D495" s="79"/>
      <c r="E495" s="79"/>
      <c r="F495" s="79"/>
      <c r="G495" s="79"/>
      <c r="H495" s="79"/>
      <c r="I495" s="79"/>
      <c r="J495" s="79"/>
      <c r="K495" s="81"/>
    </row>
    <row r="496" spans="2:11" x14ac:dyDescent="0.25">
      <c r="B496" s="79"/>
      <c r="C496" s="79"/>
      <c r="D496" s="79"/>
      <c r="E496" s="79"/>
      <c r="F496" s="79"/>
      <c r="G496" s="79"/>
      <c r="H496" s="79"/>
      <c r="I496" s="79"/>
      <c r="J496" s="79"/>
      <c r="K496" s="81"/>
    </row>
    <row r="497" spans="2:11" x14ac:dyDescent="0.25">
      <c r="B497" s="79"/>
      <c r="C497" s="79"/>
      <c r="D497" s="79"/>
      <c r="E497" s="79"/>
      <c r="F497" s="79"/>
      <c r="G497" s="79"/>
      <c r="H497" s="79"/>
      <c r="I497" s="79"/>
      <c r="J497" s="79"/>
      <c r="K497" s="81"/>
    </row>
    <row r="498" spans="2:11" x14ac:dyDescent="0.25">
      <c r="B498" s="79"/>
      <c r="C498" s="79"/>
      <c r="D498" s="79"/>
      <c r="E498" s="79"/>
      <c r="F498" s="79"/>
      <c r="G498" s="79"/>
      <c r="H498" s="79"/>
      <c r="I498" s="79"/>
      <c r="J498" s="79"/>
      <c r="K498" s="81"/>
    </row>
    <row r="499" spans="2:11" x14ac:dyDescent="0.25">
      <c r="B499" s="79"/>
      <c r="C499" s="79"/>
      <c r="D499" s="79"/>
      <c r="E499" s="79"/>
      <c r="F499" s="79"/>
      <c r="G499" s="79"/>
      <c r="H499" s="79"/>
      <c r="I499" s="79"/>
      <c r="J499" s="79"/>
      <c r="K499" s="81"/>
    </row>
    <row r="500" spans="2:11" x14ac:dyDescent="0.25">
      <c r="B500" s="79"/>
      <c r="C500" s="79"/>
      <c r="D500" s="79"/>
      <c r="E500" s="79"/>
      <c r="F500" s="79"/>
      <c r="G500" s="79"/>
      <c r="H500" s="79"/>
      <c r="I500" s="79"/>
      <c r="J500" s="79"/>
      <c r="K500" s="81"/>
    </row>
    <row r="501" spans="2:11" x14ac:dyDescent="0.25">
      <c r="B501" s="79"/>
      <c r="C501" s="79"/>
      <c r="D501" s="79"/>
      <c r="E501" s="79"/>
      <c r="F501" s="79"/>
      <c r="G501" s="79"/>
      <c r="H501" s="79"/>
      <c r="I501" s="79"/>
      <c r="J501" s="79"/>
      <c r="K501" s="81"/>
    </row>
    <row r="502" spans="2:11" x14ac:dyDescent="0.25">
      <c r="B502" s="79"/>
      <c r="C502" s="79"/>
      <c r="D502" s="79"/>
      <c r="E502" s="79"/>
      <c r="F502" s="79"/>
      <c r="G502" s="79"/>
      <c r="H502" s="79"/>
      <c r="I502" s="79"/>
      <c r="J502" s="79"/>
      <c r="K502" s="81"/>
    </row>
    <row r="503" spans="2:11" x14ac:dyDescent="0.25">
      <c r="B503" s="79"/>
      <c r="C503" s="79"/>
      <c r="D503" s="79"/>
      <c r="E503" s="79"/>
      <c r="F503" s="79"/>
      <c r="G503" s="79"/>
      <c r="H503" s="79"/>
      <c r="I503" s="79"/>
      <c r="J503" s="79"/>
      <c r="K503" s="81"/>
    </row>
    <row r="504" spans="2:11" x14ac:dyDescent="0.25">
      <c r="B504" s="79"/>
      <c r="C504" s="79"/>
      <c r="D504" s="79"/>
      <c r="E504" s="79"/>
      <c r="F504" s="79"/>
      <c r="G504" s="79"/>
      <c r="H504" s="79"/>
      <c r="I504" s="79"/>
      <c r="J504" s="79"/>
      <c r="K504" s="81"/>
    </row>
    <row r="505" spans="2:11" x14ac:dyDescent="0.25">
      <c r="B505" s="79"/>
      <c r="C505" s="79"/>
      <c r="D505" s="79"/>
      <c r="E505" s="79"/>
      <c r="F505" s="79"/>
      <c r="G505" s="79"/>
      <c r="H505" s="79"/>
      <c r="I505" s="79"/>
      <c r="J505" s="79"/>
      <c r="K505" s="81"/>
    </row>
    <row r="506" spans="2:11" x14ac:dyDescent="0.25">
      <c r="B506" s="79"/>
      <c r="C506" s="79"/>
      <c r="D506" s="79"/>
      <c r="E506" s="79"/>
      <c r="F506" s="79"/>
      <c r="G506" s="79"/>
      <c r="H506" s="79"/>
      <c r="I506" s="79"/>
      <c r="J506" s="79"/>
      <c r="K506" s="81"/>
    </row>
    <row r="507" spans="2:11" x14ac:dyDescent="0.25">
      <c r="B507" s="79"/>
      <c r="C507" s="79"/>
      <c r="D507" s="79"/>
      <c r="E507" s="79"/>
      <c r="F507" s="79"/>
      <c r="G507" s="79"/>
      <c r="H507" s="79"/>
      <c r="I507" s="79"/>
      <c r="J507" s="79"/>
      <c r="K507" s="81"/>
    </row>
    <row r="508" spans="2:11" x14ac:dyDescent="0.25">
      <c r="B508" s="79"/>
      <c r="C508" s="79"/>
      <c r="D508" s="79"/>
      <c r="E508" s="79"/>
      <c r="F508" s="79"/>
      <c r="G508" s="79"/>
      <c r="H508" s="79"/>
      <c r="I508" s="79"/>
      <c r="J508" s="79"/>
      <c r="K508" s="81"/>
    </row>
    <row r="509" spans="2:11" x14ac:dyDescent="0.25">
      <c r="B509" s="79"/>
      <c r="C509" s="79"/>
      <c r="D509" s="79"/>
      <c r="E509" s="79"/>
      <c r="F509" s="79"/>
      <c r="G509" s="79"/>
      <c r="H509" s="79"/>
      <c r="I509" s="79"/>
      <c r="J509" s="79"/>
      <c r="K509" s="81"/>
    </row>
    <row r="510" spans="2:11" x14ac:dyDescent="0.25">
      <c r="B510" s="79"/>
      <c r="C510" s="79"/>
      <c r="D510" s="79"/>
      <c r="E510" s="79"/>
      <c r="F510" s="79"/>
      <c r="G510" s="79"/>
      <c r="H510" s="79"/>
      <c r="I510" s="79"/>
      <c r="J510" s="79"/>
      <c r="K510" s="81"/>
    </row>
    <row r="511" spans="2:11" x14ac:dyDescent="0.25">
      <c r="B511" s="79"/>
      <c r="C511" s="79"/>
      <c r="D511" s="79"/>
      <c r="E511" s="79"/>
      <c r="F511" s="79"/>
      <c r="G511" s="79"/>
      <c r="H511" s="79"/>
      <c r="I511" s="79"/>
      <c r="J511" s="79"/>
      <c r="K511" s="81"/>
    </row>
    <row r="512" spans="2:11" x14ac:dyDescent="0.25">
      <c r="B512" s="79"/>
      <c r="C512" s="79"/>
      <c r="D512" s="79"/>
      <c r="E512" s="79"/>
      <c r="F512" s="79"/>
      <c r="G512" s="79"/>
      <c r="H512" s="79"/>
      <c r="I512" s="79"/>
      <c r="J512" s="79"/>
      <c r="K512" s="81"/>
    </row>
    <row r="513" spans="2:11" x14ac:dyDescent="0.25">
      <c r="B513" s="79"/>
      <c r="C513" s="79"/>
      <c r="D513" s="79"/>
      <c r="E513" s="79"/>
      <c r="F513" s="79"/>
      <c r="G513" s="79"/>
      <c r="H513" s="79"/>
      <c r="I513" s="79"/>
      <c r="J513" s="79"/>
      <c r="K513" s="81"/>
    </row>
    <row r="514" spans="2:11" x14ac:dyDescent="0.25">
      <c r="B514" s="79"/>
      <c r="C514" s="79"/>
      <c r="D514" s="79"/>
      <c r="E514" s="79"/>
      <c r="F514" s="79"/>
      <c r="G514" s="79"/>
      <c r="H514" s="79"/>
      <c r="I514" s="79"/>
      <c r="J514" s="79"/>
      <c r="K514" s="81"/>
    </row>
    <row r="515" spans="2:11" x14ac:dyDescent="0.25">
      <c r="B515" s="79"/>
      <c r="C515" s="79"/>
      <c r="D515" s="79"/>
      <c r="E515" s="79"/>
      <c r="F515" s="79"/>
      <c r="G515" s="79"/>
      <c r="H515" s="79"/>
      <c r="I515" s="79"/>
      <c r="J515" s="79"/>
      <c r="K515" s="81"/>
    </row>
    <row r="516" spans="2:11" x14ac:dyDescent="0.25">
      <c r="B516" s="79"/>
      <c r="C516" s="79"/>
      <c r="D516" s="79"/>
      <c r="E516" s="79"/>
      <c r="F516" s="79"/>
      <c r="G516" s="79"/>
      <c r="H516" s="79"/>
      <c r="I516" s="79"/>
      <c r="J516" s="79"/>
      <c r="K516" s="81"/>
    </row>
    <row r="517" spans="2:11" x14ac:dyDescent="0.25">
      <c r="B517" s="79"/>
      <c r="C517" s="79"/>
      <c r="D517" s="79"/>
      <c r="E517" s="79"/>
      <c r="F517" s="79"/>
      <c r="G517" s="79"/>
      <c r="H517" s="79"/>
      <c r="I517" s="79"/>
      <c r="J517" s="79"/>
      <c r="K517" s="81"/>
    </row>
    <row r="518" spans="2:11" x14ac:dyDescent="0.25">
      <c r="B518" s="79"/>
      <c r="C518" s="79"/>
      <c r="D518" s="79"/>
      <c r="E518" s="79"/>
      <c r="F518" s="79"/>
      <c r="G518" s="79"/>
      <c r="H518" s="79"/>
      <c r="I518" s="79"/>
      <c r="J518" s="79"/>
      <c r="K518" s="81"/>
    </row>
    <row r="519" spans="2:11" x14ac:dyDescent="0.25">
      <c r="B519" s="79"/>
      <c r="C519" s="79"/>
      <c r="D519" s="79"/>
      <c r="E519" s="79"/>
      <c r="F519" s="79"/>
      <c r="G519" s="79"/>
      <c r="H519" s="79"/>
      <c r="I519" s="79"/>
      <c r="J519" s="79"/>
      <c r="K519" s="81"/>
    </row>
    <row r="520" spans="2:11" x14ac:dyDescent="0.25">
      <c r="B520" s="79"/>
      <c r="C520" s="79"/>
      <c r="D520" s="79"/>
      <c r="E520" s="79"/>
      <c r="F520" s="79"/>
      <c r="G520" s="79"/>
      <c r="H520" s="79"/>
      <c r="I520" s="79"/>
      <c r="J520" s="79"/>
      <c r="K520" s="81"/>
    </row>
    <row r="521" spans="2:11" x14ac:dyDescent="0.25">
      <c r="B521" s="79"/>
      <c r="C521" s="79"/>
      <c r="D521" s="79"/>
      <c r="E521" s="79"/>
      <c r="F521" s="79"/>
      <c r="G521" s="79"/>
      <c r="H521" s="79"/>
      <c r="I521" s="79"/>
      <c r="J521" s="79"/>
      <c r="K521" s="81"/>
    </row>
    <row r="522" spans="2:11" x14ac:dyDescent="0.25">
      <c r="B522" s="79"/>
      <c r="C522" s="79"/>
      <c r="D522" s="79"/>
      <c r="E522" s="79"/>
      <c r="F522" s="79"/>
      <c r="G522" s="79"/>
      <c r="H522" s="79"/>
      <c r="I522" s="79"/>
      <c r="J522" s="79"/>
      <c r="K522" s="81"/>
    </row>
    <row r="523" spans="2:11" x14ac:dyDescent="0.25">
      <c r="B523" s="79"/>
      <c r="C523" s="79"/>
      <c r="D523" s="79"/>
      <c r="E523" s="79"/>
      <c r="F523" s="79"/>
      <c r="G523" s="79"/>
      <c r="H523" s="79"/>
      <c r="I523" s="79"/>
      <c r="J523" s="79"/>
      <c r="K523" s="81"/>
    </row>
    <row r="524" spans="2:11" x14ac:dyDescent="0.25">
      <c r="B524" s="79"/>
      <c r="C524" s="79"/>
      <c r="D524" s="79"/>
      <c r="E524" s="79"/>
      <c r="F524" s="79"/>
      <c r="G524" s="79"/>
      <c r="H524" s="79"/>
      <c r="I524" s="79"/>
      <c r="J524" s="79"/>
      <c r="K524" s="81"/>
    </row>
    <row r="525" spans="2:11" x14ac:dyDescent="0.25">
      <c r="B525" s="79"/>
      <c r="C525" s="79"/>
      <c r="D525" s="79"/>
      <c r="E525" s="79"/>
      <c r="F525" s="79"/>
      <c r="G525" s="79"/>
      <c r="H525" s="79"/>
      <c r="I525" s="79"/>
      <c r="J525" s="79"/>
      <c r="K525" s="81"/>
    </row>
    <row r="526" spans="2:11" x14ac:dyDescent="0.25">
      <c r="B526" s="79"/>
      <c r="C526" s="79"/>
      <c r="D526" s="79"/>
      <c r="E526" s="79"/>
      <c r="F526" s="79"/>
      <c r="G526" s="79"/>
      <c r="H526" s="79"/>
      <c r="I526" s="79"/>
      <c r="J526" s="79"/>
      <c r="K526" s="81"/>
    </row>
    <row r="527" spans="2:11" x14ac:dyDescent="0.25">
      <c r="B527" s="79"/>
      <c r="C527" s="79"/>
      <c r="D527" s="79"/>
      <c r="E527" s="79"/>
      <c r="F527" s="79"/>
      <c r="G527" s="79"/>
      <c r="H527" s="79"/>
      <c r="I527" s="79"/>
      <c r="J527" s="79"/>
      <c r="K527" s="81"/>
    </row>
    <row r="528" spans="2:11" x14ac:dyDescent="0.25">
      <c r="B528" s="79"/>
      <c r="C528" s="79"/>
      <c r="D528" s="79"/>
      <c r="E528" s="79"/>
      <c r="F528" s="79"/>
      <c r="G528" s="79"/>
      <c r="H528" s="79"/>
      <c r="I528" s="79"/>
      <c r="J528" s="79"/>
      <c r="K528" s="81"/>
    </row>
    <row r="529" spans="2:11" x14ac:dyDescent="0.25">
      <c r="B529" s="79"/>
      <c r="C529" s="79"/>
      <c r="D529" s="79"/>
      <c r="E529" s="79"/>
      <c r="F529" s="79"/>
      <c r="G529" s="79"/>
      <c r="H529" s="79"/>
      <c r="I529" s="79"/>
      <c r="J529" s="79"/>
      <c r="K529" s="81"/>
    </row>
    <row r="530" spans="2:11" x14ac:dyDescent="0.25">
      <c r="B530" s="79"/>
      <c r="C530" s="79"/>
      <c r="D530" s="79"/>
      <c r="E530" s="79"/>
      <c r="F530" s="79"/>
      <c r="G530" s="79"/>
      <c r="H530" s="79"/>
      <c r="I530" s="79"/>
      <c r="J530" s="79"/>
      <c r="K530" s="81"/>
    </row>
    <row r="531" spans="2:11" x14ac:dyDescent="0.25">
      <c r="B531" s="79"/>
      <c r="C531" s="79"/>
      <c r="D531" s="79"/>
      <c r="E531" s="79"/>
      <c r="F531" s="79"/>
      <c r="G531" s="79"/>
      <c r="H531" s="79"/>
      <c r="I531" s="79"/>
      <c r="J531" s="79"/>
      <c r="K531" s="81"/>
    </row>
    <row r="532" spans="2:11" x14ac:dyDescent="0.25">
      <c r="B532" s="79"/>
      <c r="C532" s="79"/>
      <c r="D532" s="79"/>
      <c r="E532" s="79"/>
      <c r="F532" s="79"/>
      <c r="G532" s="79"/>
      <c r="H532" s="79"/>
      <c r="I532" s="79"/>
      <c r="J532" s="79"/>
      <c r="K532" s="81"/>
    </row>
    <row r="533" spans="2:11" x14ac:dyDescent="0.25">
      <c r="B533" s="79"/>
      <c r="C533" s="79"/>
      <c r="D533" s="79"/>
      <c r="E533" s="79"/>
      <c r="F533" s="79"/>
      <c r="G533" s="79"/>
      <c r="H533" s="79"/>
      <c r="I533" s="79"/>
      <c r="J533" s="79"/>
      <c r="K533" s="81"/>
    </row>
    <row r="534" spans="2:11" x14ac:dyDescent="0.25">
      <c r="B534" s="79"/>
      <c r="C534" s="79"/>
      <c r="D534" s="79"/>
      <c r="E534" s="79"/>
      <c r="F534" s="79"/>
      <c r="G534" s="79"/>
      <c r="H534" s="79"/>
      <c r="I534" s="79"/>
      <c r="J534" s="79"/>
      <c r="K534" s="81"/>
    </row>
    <row r="535" spans="2:11" x14ac:dyDescent="0.25">
      <c r="B535" s="79"/>
      <c r="C535" s="79"/>
      <c r="D535" s="79"/>
      <c r="E535" s="79"/>
      <c r="F535" s="79"/>
      <c r="G535" s="79"/>
      <c r="H535" s="79"/>
      <c r="I535" s="79"/>
      <c r="J535" s="79"/>
      <c r="K535" s="81"/>
    </row>
    <row r="536" spans="2:11" x14ac:dyDescent="0.25">
      <c r="B536" s="79"/>
      <c r="C536" s="79"/>
      <c r="D536" s="79"/>
      <c r="E536" s="79"/>
      <c r="F536" s="79"/>
      <c r="G536" s="79"/>
      <c r="H536" s="79"/>
      <c r="I536" s="79"/>
      <c r="J536" s="79"/>
      <c r="K536" s="81"/>
    </row>
    <row r="537" spans="2:11" x14ac:dyDescent="0.25">
      <c r="B537" s="79"/>
      <c r="C537" s="79"/>
      <c r="D537" s="79"/>
      <c r="E537" s="79"/>
      <c r="F537" s="79"/>
      <c r="G537" s="79"/>
      <c r="H537" s="79"/>
      <c r="I537" s="79"/>
      <c r="J537" s="79"/>
      <c r="K537" s="81"/>
    </row>
    <row r="538" spans="2:11" x14ac:dyDescent="0.25">
      <c r="B538" s="79"/>
      <c r="C538" s="79"/>
      <c r="D538" s="79"/>
      <c r="E538" s="79"/>
      <c r="F538" s="79"/>
      <c r="G538" s="79"/>
      <c r="H538" s="79"/>
      <c r="I538" s="79"/>
      <c r="J538" s="79"/>
      <c r="K538" s="81"/>
    </row>
    <row r="539" spans="2:11" x14ac:dyDescent="0.25">
      <c r="B539" s="79"/>
      <c r="C539" s="79"/>
      <c r="D539" s="79"/>
      <c r="E539" s="79"/>
      <c r="F539" s="79"/>
      <c r="G539" s="79"/>
      <c r="H539" s="79"/>
      <c r="I539" s="79"/>
      <c r="J539" s="79"/>
      <c r="K539" s="81"/>
    </row>
    <row r="540" spans="2:11" x14ac:dyDescent="0.25">
      <c r="B540" s="79"/>
      <c r="C540" s="79"/>
      <c r="D540" s="79"/>
      <c r="E540" s="79"/>
      <c r="F540" s="79"/>
      <c r="G540" s="79"/>
      <c r="H540" s="79"/>
      <c r="I540" s="79"/>
      <c r="J540" s="79"/>
      <c r="K540" s="81"/>
    </row>
    <row r="541" spans="2:11" x14ac:dyDescent="0.25">
      <c r="B541" s="79"/>
      <c r="C541" s="79"/>
      <c r="D541" s="79"/>
      <c r="E541" s="79"/>
      <c r="F541" s="79"/>
      <c r="G541" s="79"/>
      <c r="H541" s="79"/>
      <c r="I541" s="79"/>
      <c r="J541" s="79"/>
      <c r="K541" s="81"/>
    </row>
    <row r="542" spans="2:11" x14ac:dyDescent="0.25">
      <c r="B542" s="79"/>
      <c r="C542" s="79"/>
      <c r="D542" s="79"/>
      <c r="E542" s="79"/>
      <c r="F542" s="79"/>
      <c r="G542" s="79"/>
      <c r="H542" s="79"/>
      <c r="I542" s="79"/>
      <c r="J542" s="79"/>
      <c r="K542" s="81"/>
    </row>
    <row r="543" spans="2:11" x14ac:dyDescent="0.25">
      <c r="B543" s="79"/>
      <c r="C543" s="79"/>
      <c r="D543" s="79"/>
      <c r="E543" s="79"/>
      <c r="F543" s="79"/>
      <c r="G543" s="79"/>
      <c r="H543" s="79"/>
      <c r="I543" s="79"/>
      <c r="J543" s="79"/>
      <c r="K543" s="81"/>
    </row>
    <row r="544" spans="2:11" x14ac:dyDescent="0.25">
      <c r="B544" s="79"/>
      <c r="C544" s="79"/>
      <c r="D544" s="79"/>
      <c r="E544" s="79"/>
      <c r="F544" s="79"/>
      <c r="G544" s="79"/>
      <c r="H544" s="79"/>
      <c r="I544" s="79"/>
      <c r="J544" s="79"/>
      <c r="K544" s="81"/>
    </row>
    <row r="545" spans="2:11" x14ac:dyDescent="0.25">
      <c r="B545" s="79"/>
      <c r="C545" s="79"/>
      <c r="D545" s="79"/>
      <c r="E545" s="79"/>
      <c r="F545" s="79"/>
      <c r="G545" s="79"/>
      <c r="H545" s="79"/>
      <c r="I545" s="79"/>
      <c r="J545" s="79"/>
      <c r="K545" s="81"/>
    </row>
    <row r="546" spans="2:11" x14ac:dyDescent="0.25">
      <c r="B546" s="79"/>
      <c r="C546" s="79"/>
      <c r="D546" s="79"/>
      <c r="E546" s="79"/>
      <c r="F546" s="79"/>
      <c r="G546" s="79"/>
      <c r="H546" s="79"/>
      <c r="I546" s="79"/>
      <c r="J546" s="79"/>
      <c r="K546" s="81"/>
    </row>
    <row r="547" spans="2:11" x14ac:dyDescent="0.25">
      <c r="B547" s="79"/>
      <c r="C547" s="79"/>
      <c r="D547" s="79"/>
      <c r="E547" s="79"/>
      <c r="F547" s="79"/>
      <c r="G547" s="79"/>
      <c r="H547" s="79"/>
      <c r="I547" s="79"/>
      <c r="J547" s="79"/>
      <c r="K547" s="81"/>
    </row>
    <row r="548" spans="2:11" x14ac:dyDescent="0.25">
      <c r="B548" s="79"/>
      <c r="C548" s="79"/>
      <c r="D548" s="79"/>
      <c r="E548" s="79"/>
      <c r="F548" s="79"/>
      <c r="G548" s="79"/>
      <c r="H548" s="79"/>
      <c r="I548" s="79"/>
      <c r="J548" s="79"/>
      <c r="K548" s="81"/>
    </row>
    <row r="549" spans="2:11" x14ac:dyDescent="0.25">
      <c r="B549" s="79"/>
      <c r="C549" s="79"/>
      <c r="D549" s="79"/>
      <c r="E549" s="79"/>
      <c r="F549" s="79"/>
      <c r="G549" s="79"/>
      <c r="H549" s="79"/>
      <c r="I549" s="79"/>
      <c r="J549" s="79"/>
      <c r="K549" s="81"/>
    </row>
    <row r="550" spans="2:11" x14ac:dyDescent="0.25">
      <c r="B550" s="79"/>
      <c r="C550" s="79"/>
      <c r="D550" s="79"/>
      <c r="E550" s="79"/>
      <c r="F550" s="79"/>
      <c r="G550" s="79"/>
      <c r="H550" s="79"/>
      <c r="I550" s="79"/>
      <c r="J550" s="79"/>
      <c r="K550" s="81"/>
    </row>
    <row r="551" spans="2:11" x14ac:dyDescent="0.25">
      <c r="B551" s="79"/>
      <c r="C551" s="79"/>
      <c r="D551" s="79"/>
      <c r="E551" s="79"/>
      <c r="F551" s="79"/>
      <c r="G551" s="79"/>
      <c r="H551" s="79"/>
      <c r="I551" s="79"/>
      <c r="J551" s="79"/>
      <c r="K551" s="81"/>
    </row>
    <row r="552" spans="2:11" x14ac:dyDescent="0.25">
      <c r="B552" s="79"/>
      <c r="C552" s="79"/>
      <c r="D552" s="79"/>
      <c r="E552" s="79"/>
      <c r="F552" s="79"/>
      <c r="G552" s="79"/>
      <c r="H552" s="79"/>
      <c r="I552" s="79"/>
      <c r="J552" s="79"/>
      <c r="K552" s="81"/>
    </row>
    <row r="553" spans="2:11" x14ac:dyDescent="0.25">
      <c r="B553" s="79"/>
      <c r="C553" s="79"/>
      <c r="D553" s="79"/>
      <c r="E553" s="79"/>
      <c r="F553" s="79"/>
      <c r="G553" s="79"/>
      <c r="H553" s="79"/>
      <c r="I553" s="79"/>
      <c r="J553" s="79"/>
      <c r="K553" s="81"/>
    </row>
    <row r="554" spans="2:11" x14ac:dyDescent="0.25">
      <c r="B554" s="79"/>
      <c r="C554" s="79"/>
      <c r="D554" s="79"/>
      <c r="E554" s="79"/>
      <c r="F554" s="79"/>
      <c r="G554" s="79"/>
      <c r="H554" s="79"/>
      <c r="I554" s="79"/>
      <c r="J554" s="79"/>
      <c r="K554" s="81"/>
    </row>
    <row r="555" spans="2:11" x14ac:dyDescent="0.25">
      <c r="B555" s="79"/>
      <c r="C555" s="79"/>
      <c r="D555" s="79"/>
      <c r="E555" s="79"/>
      <c r="F555" s="79"/>
      <c r="G555" s="79"/>
      <c r="H555" s="79"/>
      <c r="I555" s="79"/>
      <c r="J555" s="79"/>
      <c r="K555" s="81"/>
    </row>
    <row r="556" spans="2:11" x14ac:dyDescent="0.25">
      <c r="B556" s="79"/>
      <c r="C556" s="79"/>
      <c r="D556" s="79"/>
      <c r="E556" s="79"/>
      <c r="F556" s="79"/>
      <c r="G556" s="79"/>
      <c r="H556" s="79"/>
      <c r="I556" s="79"/>
      <c r="J556" s="79"/>
      <c r="K556" s="81"/>
    </row>
    <row r="557" spans="2:11" x14ac:dyDescent="0.25">
      <c r="B557" s="79"/>
      <c r="C557" s="79"/>
      <c r="D557" s="79"/>
      <c r="E557" s="79"/>
      <c r="F557" s="79"/>
      <c r="G557" s="79"/>
      <c r="H557" s="79"/>
      <c r="I557" s="79"/>
      <c r="J557" s="79"/>
      <c r="K557" s="81"/>
    </row>
    <row r="558" spans="2:11" x14ac:dyDescent="0.25">
      <c r="B558" s="79"/>
      <c r="C558" s="79"/>
      <c r="D558" s="79"/>
      <c r="E558" s="79"/>
      <c r="F558" s="79"/>
      <c r="G558" s="79"/>
      <c r="H558" s="79"/>
      <c r="I558" s="79"/>
      <c r="J558" s="79"/>
      <c r="K558" s="81"/>
    </row>
    <row r="559" spans="2:11" x14ac:dyDescent="0.25">
      <c r="B559" s="79"/>
      <c r="C559" s="79"/>
      <c r="D559" s="79"/>
      <c r="E559" s="79"/>
      <c r="F559" s="79"/>
      <c r="G559" s="79"/>
      <c r="H559" s="79"/>
      <c r="I559" s="79"/>
      <c r="J559" s="79"/>
      <c r="K559" s="81"/>
    </row>
    <row r="560" spans="2:11" x14ac:dyDescent="0.25">
      <c r="B560" s="79"/>
      <c r="C560" s="79"/>
      <c r="D560" s="79"/>
      <c r="E560" s="79"/>
      <c r="F560" s="79"/>
      <c r="G560" s="79"/>
      <c r="H560" s="79"/>
      <c r="I560" s="79"/>
      <c r="J560" s="79"/>
      <c r="K560" s="81"/>
    </row>
    <row r="561" spans="2:11" x14ac:dyDescent="0.25">
      <c r="B561" s="79"/>
      <c r="C561" s="79"/>
      <c r="D561" s="79"/>
      <c r="E561" s="79"/>
      <c r="F561" s="79"/>
      <c r="G561" s="79"/>
      <c r="H561" s="79"/>
      <c r="I561" s="79"/>
      <c r="J561" s="79"/>
      <c r="K561" s="81"/>
    </row>
    <row r="562" spans="2:11" x14ac:dyDescent="0.25">
      <c r="B562" s="79"/>
      <c r="C562" s="79"/>
      <c r="D562" s="79"/>
      <c r="E562" s="79"/>
      <c r="F562" s="79"/>
      <c r="G562" s="79"/>
      <c r="H562" s="79"/>
      <c r="I562" s="79"/>
      <c r="J562" s="79"/>
      <c r="K562" s="81"/>
    </row>
    <row r="563" spans="2:11" x14ac:dyDescent="0.25">
      <c r="B563" s="79"/>
      <c r="C563" s="79"/>
      <c r="D563" s="79"/>
      <c r="E563" s="79"/>
      <c r="F563" s="79"/>
      <c r="G563" s="79"/>
      <c r="H563" s="79"/>
      <c r="I563" s="79"/>
      <c r="J563" s="79"/>
      <c r="K563" s="81"/>
    </row>
    <row r="564" spans="2:11" x14ac:dyDescent="0.25">
      <c r="B564" s="79"/>
      <c r="C564" s="79"/>
      <c r="D564" s="79"/>
      <c r="E564" s="79"/>
      <c r="F564" s="79"/>
      <c r="G564" s="79"/>
      <c r="H564" s="79"/>
      <c r="I564" s="79"/>
      <c r="J564" s="79"/>
      <c r="K564" s="81"/>
    </row>
    <row r="565" spans="2:11" x14ac:dyDescent="0.25">
      <c r="B565" s="79"/>
      <c r="C565" s="79"/>
      <c r="D565" s="79"/>
      <c r="E565" s="79"/>
      <c r="F565" s="79"/>
      <c r="G565" s="79"/>
      <c r="H565" s="79"/>
      <c r="I565" s="79"/>
      <c r="J565" s="79"/>
      <c r="K565" s="81"/>
    </row>
    <row r="566" spans="2:11" x14ac:dyDescent="0.25">
      <c r="B566" s="79"/>
      <c r="C566" s="79"/>
      <c r="D566" s="79"/>
      <c r="E566" s="79"/>
      <c r="F566" s="79"/>
      <c r="G566" s="79"/>
      <c r="H566" s="79"/>
      <c r="I566" s="79"/>
      <c r="J566" s="79"/>
      <c r="K566" s="81"/>
    </row>
    <row r="567" spans="2:11" x14ac:dyDescent="0.25">
      <c r="B567" s="79"/>
      <c r="C567" s="79"/>
      <c r="D567" s="79"/>
      <c r="E567" s="79"/>
      <c r="F567" s="79"/>
      <c r="G567" s="79"/>
      <c r="H567" s="79"/>
      <c r="I567" s="79"/>
      <c r="J567" s="79"/>
      <c r="K567" s="81"/>
    </row>
    <row r="568" spans="2:11" x14ac:dyDescent="0.25">
      <c r="B568" s="79"/>
      <c r="C568" s="79"/>
      <c r="D568" s="79"/>
      <c r="E568" s="79"/>
      <c r="F568" s="79"/>
      <c r="G568" s="79"/>
      <c r="H568" s="79"/>
      <c r="I568" s="79"/>
      <c r="J568" s="79"/>
      <c r="K568" s="81"/>
    </row>
    <row r="569" spans="2:11" x14ac:dyDescent="0.25">
      <c r="B569" s="79"/>
      <c r="C569" s="79"/>
      <c r="D569" s="79"/>
      <c r="E569" s="79"/>
      <c r="F569" s="79"/>
      <c r="G569" s="79"/>
      <c r="H569" s="79"/>
      <c r="I569" s="79"/>
      <c r="J569" s="79"/>
      <c r="K569" s="81"/>
    </row>
    <row r="570" spans="2:11" x14ac:dyDescent="0.25">
      <c r="B570" s="79"/>
      <c r="C570" s="79"/>
      <c r="D570" s="79"/>
      <c r="E570" s="79"/>
      <c r="F570" s="79"/>
      <c r="G570" s="79"/>
      <c r="H570" s="79"/>
      <c r="I570" s="79"/>
      <c r="J570" s="79"/>
      <c r="K570" s="81"/>
    </row>
    <row r="571" spans="2:11" x14ac:dyDescent="0.25">
      <c r="B571" s="79"/>
      <c r="C571" s="79"/>
      <c r="D571" s="79"/>
      <c r="E571" s="79"/>
      <c r="F571" s="79"/>
      <c r="G571" s="79"/>
      <c r="H571" s="79"/>
      <c r="I571" s="79"/>
      <c r="J571" s="79"/>
      <c r="K571" s="81"/>
    </row>
    <row r="572" spans="2:11" x14ac:dyDescent="0.25">
      <c r="B572" s="79"/>
      <c r="C572" s="79"/>
      <c r="D572" s="79"/>
      <c r="E572" s="79"/>
      <c r="F572" s="79"/>
      <c r="G572" s="79"/>
      <c r="H572" s="79"/>
      <c r="I572" s="79"/>
      <c r="J572" s="79"/>
      <c r="K572" s="81"/>
    </row>
    <row r="573" spans="2:11" x14ac:dyDescent="0.25">
      <c r="B573" s="79"/>
      <c r="C573" s="79"/>
      <c r="D573" s="79"/>
      <c r="E573" s="79"/>
      <c r="F573" s="79"/>
      <c r="G573" s="79"/>
      <c r="H573" s="79"/>
      <c r="I573" s="79"/>
      <c r="J573" s="79"/>
      <c r="K573" s="81"/>
    </row>
    <row r="574" spans="2:11" x14ac:dyDescent="0.25">
      <c r="B574" s="79"/>
      <c r="C574" s="79"/>
      <c r="D574" s="79"/>
      <c r="E574" s="79"/>
      <c r="F574" s="79"/>
      <c r="G574" s="79"/>
      <c r="H574" s="79"/>
      <c r="I574" s="79"/>
      <c r="J574" s="79"/>
      <c r="K574" s="81"/>
    </row>
    <row r="575" spans="2:11" x14ac:dyDescent="0.25">
      <c r="B575" s="79"/>
      <c r="C575" s="79"/>
      <c r="D575" s="79"/>
      <c r="E575" s="79"/>
      <c r="F575" s="79"/>
      <c r="G575" s="79"/>
      <c r="H575" s="79"/>
      <c r="I575" s="79"/>
      <c r="J575" s="79"/>
      <c r="K575" s="81"/>
    </row>
    <row r="576" spans="2:11" x14ac:dyDescent="0.25">
      <c r="B576" s="79"/>
      <c r="C576" s="79"/>
      <c r="D576" s="79"/>
      <c r="E576" s="79"/>
      <c r="F576" s="79"/>
      <c r="G576" s="79"/>
      <c r="H576" s="79"/>
      <c r="I576" s="79"/>
      <c r="J576" s="79"/>
      <c r="K576" s="81"/>
    </row>
    <row r="577" spans="2:11" x14ac:dyDescent="0.25">
      <c r="B577" s="79"/>
      <c r="C577" s="79"/>
      <c r="D577" s="79"/>
      <c r="E577" s="79"/>
      <c r="F577" s="79"/>
      <c r="G577" s="79"/>
      <c r="H577" s="79"/>
      <c r="I577" s="79"/>
      <c r="J577" s="79"/>
      <c r="K577" s="81"/>
    </row>
    <row r="578" spans="2:11" x14ac:dyDescent="0.25">
      <c r="B578" s="79"/>
      <c r="C578" s="79"/>
      <c r="D578" s="79"/>
      <c r="E578" s="79"/>
      <c r="F578" s="79"/>
      <c r="G578" s="79"/>
      <c r="H578" s="79"/>
      <c r="I578" s="79"/>
      <c r="J578" s="79"/>
      <c r="K578" s="81"/>
    </row>
    <row r="579" spans="2:11" x14ac:dyDescent="0.25">
      <c r="B579" s="79"/>
      <c r="C579" s="79"/>
      <c r="D579" s="79"/>
      <c r="E579" s="79"/>
      <c r="F579" s="79"/>
      <c r="G579" s="79"/>
      <c r="H579" s="79"/>
      <c r="I579" s="79"/>
      <c r="J579" s="79"/>
      <c r="K579" s="81"/>
    </row>
    <row r="580" spans="2:11" x14ac:dyDescent="0.25">
      <c r="B580" s="79"/>
      <c r="C580" s="79"/>
      <c r="D580" s="79"/>
      <c r="E580" s="79"/>
      <c r="F580" s="79"/>
      <c r="G580" s="79"/>
      <c r="H580" s="79"/>
      <c r="I580" s="79"/>
      <c r="J580" s="79"/>
      <c r="K580" s="81"/>
    </row>
    <row r="581" spans="2:11" x14ac:dyDescent="0.25">
      <c r="B581" s="79"/>
      <c r="C581" s="79"/>
      <c r="D581" s="79"/>
      <c r="E581" s="79"/>
      <c r="F581" s="79"/>
      <c r="G581" s="79"/>
      <c r="H581" s="79"/>
      <c r="I581" s="79"/>
      <c r="J581" s="79"/>
      <c r="K581" s="81"/>
    </row>
    <row r="582" spans="2:11" x14ac:dyDescent="0.25">
      <c r="B582" s="79"/>
      <c r="C582" s="79"/>
      <c r="D582" s="79"/>
      <c r="E582" s="79"/>
      <c r="F582" s="79"/>
      <c r="G582" s="79"/>
      <c r="H582" s="79"/>
      <c r="I582" s="79"/>
      <c r="J582" s="79"/>
      <c r="K582" s="81"/>
    </row>
    <row r="583" spans="2:11" x14ac:dyDescent="0.25">
      <c r="B583" s="79"/>
      <c r="C583" s="79"/>
      <c r="D583" s="79"/>
      <c r="E583" s="79"/>
      <c r="F583" s="79"/>
      <c r="G583" s="79"/>
      <c r="H583" s="79"/>
      <c r="I583" s="79"/>
      <c r="J583" s="79"/>
      <c r="K583" s="81"/>
    </row>
    <row r="584" spans="2:11" x14ac:dyDescent="0.25">
      <c r="B584" s="79"/>
      <c r="C584" s="79"/>
      <c r="D584" s="79"/>
      <c r="E584" s="79"/>
      <c r="F584" s="79"/>
      <c r="G584" s="79"/>
      <c r="H584" s="79"/>
      <c r="I584" s="79"/>
      <c r="J584" s="79"/>
      <c r="K584" s="81"/>
    </row>
    <row r="585" spans="2:11" x14ac:dyDescent="0.25">
      <c r="B585" s="79"/>
      <c r="C585" s="79"/>
      <c r="D585" s="79"/>
      <c r="E585" s="79"/>
      <c r="F585" s="79"/>
      <c r="G585" s="79"/>
      <c r="H585" s="79"/>
      <c r="I585" s="79"/>
      <c r="J585" s="79"/>
      <c r="K585" s="81"/>
    </row>
    <row r="586" spans="2:11" x14ac:dyDescent="0.25">
      <c r="B586" s="79"/>
      <c r="C586" s="79"/>
      <c r="D586" s="79"/>
      <c r="E586" s="79"/>
      <c r="F586" s="79"/>
      <c r="G586" s="79"/>
      <c r="H586" s="79"/>
      <c r="I586" s="79"/>
      <c r="J586" s="79"/>
      <c r="K586" s="81"/>
    </row>
    <row r="587" spans="2:11" x14ac:dyDescent="0.25">
      <c r="B587" s="79"/>
      <c r="C587" s="79"/>
      <c r="D587" s="79"/>
      <c r="E587" s="79"/>
      <c r="F587" s="79"/>
      <c r="G587" s="79"/>
      <c r="H587" s="79"/>
      <c r="I587" s="79"/>
      <c r="J587" s="79"/>
      <c r="K587" s="81"/>
    </row>
    <row r="588" spans="2:11" x14ac:dyDescent="0.25">
      <c r="B588" s="79"/>
      <c r="C588" s="79"/>
      <c r="D588" s="79"/>
      <c r="E588" s="79"/>
      <c r="F588" s="79"/>
      <c r="G588" s="79"/>
      <c r="H588" s="79"/>
      <c r="I588" s="79"/>
      <c r="J588" s="79"/>
      <c r="K588" s="81"/>
    </row>
    <row r="589" spans="2:11" x14ac:dyDescent="0.25">
      <c r="B589" s="79"/>
      <c r="C589" s="79"/>
      <c r="D589" s="79"/>
      <c r="E589" s="79"/>
      <c r="F589" s="79"/>
      <c r="G589" s="79"/>
      <c r="H589" s="79"/>
      <c r="I589" s="79"/>
      <c r="J589" s="79"/>
      <c r="K589" s="81"/>
    </row>
    <row r="590" spans="2:11" x14ac:dyDescent="0.25">
      <c r="B590" s="79"/>
      <c r="C590" s="79"/>
      <c r="D590" s="79"/>
      <c r="E590" s="79"/>
      <c r="F590" s="79"/>
      <c r="G590" s="79"/>
      <c r="H590" s="79"/>
      <c r="I590" s="79"/>
      <c r="J590" s="79"/>
      <c r="K590" s="81"/>
    </row>
    <row r="591" spans="2:11" x14ac:dyDescent="0.25">
      <c r="B591" s="79"/>
      <c r="C591" s="79"/>
      <c r="D591" s="79"/>
      <c r="E591" s="79"/>
      <c r="F591" s="79"/>
      <c r="G591" s="79"/>
      <c r="H591" s="79"/>
      <c r="I591" s="79"/>
      <c r="J591" s="79"/>
      <c r="K591" s="81"/>
    </row>
    <row r="592" spans="2:11" x14ac:dyDescent="0.25">
      <c r="B592" s="79"/>
      <c r="C592" s="79"/>
      <c r="D592" s="79"/>
      <c r="E592" s="79"/>
      <c r="F592" s="79"/>
      <c r="G592" s="79"/>
      <c r="H592" s="79"/>
      <c r="I592" s="79"/>
      <c r="J592" s="79"/>
      <c r="K592" s="81"/>
    </row>
    <row r="593" spans="2:11" x14ac:dyDescent="0.25">
      <c r="B593" s="79"/>
      <c r="C593" s="79"/>
      <c r="D593" s="79"/>
      <c r="E593" s="79"/>
      <c r="F593" s="79"/>
      <c r="G593" s="79"/>
      <c r="H593" s="79"/>
      <c r="I593" s="79"/>
      <c r="J593" s="79"/>
      <c r="K593" s="81"/>
    </row>
    <row r="594" spans="2:11" x14ac:dyDescent="0.25">
      <c r="B594" s="79"/>
      <c r="C594" s="79"/>
      <c r="D594" s="79"/>
      <c r="E594" s="79"/>
      <c r="F594" s="79"/>
      <c r="G594" s="79"/>
      <c r="H594" s="79"/>
      <c r="I594" s="79"/>
      <c r="J594" s="79"/>
      <c r="K594" s="81"/>
    </row>
    <row r="595" spans="2:11" x14ac:dyDescent="0.25">
      <c r="B595" s="79"/>
      <c r="C595" s="79"/>
      <c r="D595" s="79"/>
      <c r="E595" s="79"/>
      <c r="F595" s="79"/>
      <c r="G595" s="79"/>
      <c r="H595" s="79"/>
      <c r="I595" s="79"/>
      <c r="J595" s="79"/>
      <c r="K595" s="81"/>
    </row>
    <row r="596" spans="2:11" x14ac:dyDescent="0.25">
      <c r="B596" s="79"/>
      <c r="C596" s="79"/>
      <c r="D596" s="79"/>
      <c r="E596" s="79"/>
      <c r="F596" s="79"/>
      <c r="G596" s="79"/>
      <c r="H596" s="79"/>
      <c r="I596" s="79"/>
      <c r="J596" s="79"/>
      <c r="K596" s="81"/>
    </row>
    <row r="597" spans="2:11" x14ac:dyDescent="0.25">
      <c r="B597" s="79"/>
      <c r="C597" s="79"/>
      <c r="D597" s="79"/>
      <c r="E597" s="79"/>
      <c r="F597" s="79"/>
      <c r="G597" s="79"/>
      <c r="H597" s="79"/>
      <c r="I597" s="79"/>
      <c r="J597" s="79"/>
      <c r="K597" s="81"/>
    </row>
    <row r="598" spans="2:11" x14ac:dyDescent="0.25">
      <c r="B598" s="79"/>
      <c r="C598" s="79"/>
      <c r="D598" s="79"/>
      <c r="E598" s="79"/>
      <c r="F598" s="79"/>
      <c r="G598" s="79"/>
      <c r="H598" s="79"/>
      <c r="I598" s="79"/>
      <c r="J598" s="79"/>
      <c r="K598" s="81"/>
    </row>
    <row r="599" spans="2:11" x14ac:dyDescent="0.25">
      <c r="B599" s="79"/>
      <c r="C599" s="79"/>
      <c r="D599" s="79"/>
      <c r="E599" s="79"/>
      <c r="F599" s="79"/>
      <c r="G599" s="79"/>
      <c r="H599" s="79"/>
      <c r="I599" s="79"/>
      <c r="J599" s="79"/>
      <c r="K599" s="81"/>
    </row>
    <row r="600" spans="2:11" x14ac:dyDescent="0.25">
      <c r="B600" s="79"/>
      <c r="C600" s="79"/>
      <c r="D600" s="79"/>
      <c r="E600" s="79"/>
      <c r="F600" s="79"/>
      <c r="G600" s="79"/>
      <c r="H600" s="79"/>
      <c r="I600" s="79"/>
      <c r="J600" s="79"/>
      <c r="K600" s="81"/>
    </row>
    <row r="601" spans="2:11" x14ac:dyDescent="0.25">
      <c r="B601" s="79"/>
      <c r="C601" s="79"/>
      <c r="D601" s="79"/>
      <c r="E601" s="79"/>
      <c r="F601" s="79"/>
      <c r="G601" s="79"/>
      <c r="H601" s="79"/>
      <c r="I601" s="79"/>
      <c r="J601" s="79"/>
      <c r="K601" s="81"/>
    </row>
    <row r="602" spans="2:11" x14ac:dyDescent="0.25">
      <c r="B602" s="79"/>
      <c r="C602" s="79"/>
      <c r="D602" s="79"/>
      <c r="E602" s="79"/>
      <c r="F602" s="79"/>
      <c r="G602" s="79"/>
      <c r="H602" s="79"/>
      <c r="I602" s="79"/>
      <c r="J602" s="79"/>
      <c r="K602" s="81"/>
    </row>
    <row r="603" spans="2:11" x14ac:dyDescent="0.25">
      <c r="B603" s="79"/>
      <c r="C603" s="79"/>
      <c r="D603" s="79"/>
      <c r="E603" s="79"/>
      <c r="F603" s="79"/>
      <c r="G603" s="79"/>
      <c r="H603" s="79"/>
      <c r="I603" s="79"/>
      <c r="J603" s="79"/>
      <c r="K603" s="81"/>
    </row>
    <row r="604" spans="2:11" x14ac:dyDescent="0.25">
      <c r="B604" s="79"/>
      <c r="C604" s="79"/>
      <c r="D604" s="79"/>
      <c r="E604" s="79"/>
      <c r="F604" s="79"/>
      <c r="G604" s="79"/>
      <c r="H604" s="79"/>
      <c r="I604" s="79"/>
      <c r="J604" s="79"/>
      <c r="K604" s="81"/>
    </row>
    <row r="605" spans="2:11" x14ac:dyDescent="0.25">
      <c r="B605" s="79"/>
      <c r="C605" s="79"/>
      <c r="D605" s="79"/>
      <c r="E605" s="79"/>
      <c r="F605" s="79"/>
      <c r="G605" s="79"/>
      <c r="H605" s="79"/>
      <c r="I605" s="79"/>
      <c r="J605" s="79"/>
      <c r="K605" s="81"/>
    </row>
    <row r="606" spans="2:11" x14ac:dyDescent="0.25">
      <c r="B606" s="79"/>
      <c r="C606" s="79"/>
      <c r="D606" s="79"/>
      <c r="E606" s="79"/>
      <c r="F606" s="79"/>
      <c r="G606" s="79"/>
      <c r="H606" s="79"/>
      <c r="I606" s="79"/>
      <c r="J606" s="79"/>
      <c r="K606" s="81"/>
    </row>
    <row r="607" spans="2:11" x14ac:dyDescent="0.25">
      <c r="B607" s="79"/>
      <c r="C607" s="79"/>
      <c r="D607" s="79"/>
      <c r="E607" s="79"/>
      <c r="F607" s="79"/>
      <c r="G607" s="79"/>
      <c r="H607" s="79"/>
      <c r="I607" s="79"/>
      <c r="J607" s="79"/>
      <c r="K607" s="81"/>
    </row>
    <row r="608" spans="2:11" x14ac:dyDescent="0.25">
      <c r="B608" s="79"/>
      <c r="C608" s="79"/>
      <c r="D608" s="79"/>
      <c r="E608" s="79"/>
      <c r="F608" s="79"/>
      <c r="G608" s="79"/>
      <c r="H608" s="79"/>
      <c r="I608" s="79"/>
      <c r="J608" s="79"/>
      <c r="K608" s="81"/>
    </row>
    <row r="609" spans="2:11" x14ac:dyDescent="0.25">
      <c r="B609" s="79"/>
      <c r="C609" s="79"/>
      <c r="D609" s="79"/>
      <c r="E609" s="79"/>
      <c r="F609" s="79"/>
      <c r="G609" s="79"/>
      <c r="H609" s="79"/>
      <c r="I609" s="79"/>
      <c r="J609" s="79"/>
      <c r="K609" s="81"/>
    </row>
    <row r="610" spans="2:11" x14ac:dyDescent="0.25">
      <c r="B610" s="79"/>
      <c r="C610" s="79"/>
      <c r="D610" s="79"/>
      <c r="E610" s="79"/>
      <c r="F610" s="79"/>
      <c r="G610" s="79"/>
      <c r="H610" s="79"/>
      <c r="I610" s="79"/>
      <c r="J610" s="79"/>
      <c r="K610" s="81"/>
    </row>
    <row r="611" spans="2:11" x14ac:dyDescent="0.25">
      <c r="B611" s="79"/>
      <c r="C611" s="79"/>
      <c r="D611" s="79"/>
      <c r="E611" s="79"/>
      <c r="F611" s="79"/>
      <c r="G611" s="79"/>
      <c r="H611" s="79"/>
      <c r="I611" s="79"/>
      <c r="J611" s="79"/>
      <c r="K611" s="81"/>
    </row>
    <row r="612" spans="2:11" x14ac:dyDescent="0.25">
      <c r="B612" s="79"/>
      <c r="C612" s="79"/>
      <c r="D612" s="79"/>
      <c r="E612" s="79"/>
      <c r="F612" s="79"/>
      <c r="G612" s="79"/>
      <c r="H612" s="79"/>
      <c r="I612" s="79"/>
      <c r="J612" s="79"/>
      <c r="K612" s="81"/>
    </row>
    <row r="613" spans="2:11" x14ac:dyDescent="0.25">
      <c r="B613" s="79"/>
      <c r="C613" s="79"/>
      <c r="D613" s="79"/>
      <c r="E613" s="79"/>
      <c r="F613" s="79"/>
      <c r="G613" s="79"/>
      <c r="H613" s="79"/>
      <c r="I613" s="79"/>
      <c r="J613" s="79"/>
      <c r="K613" s="81"/>
    </row>
    <row r="614" spans="2:11" x14ac:dyDescent="0.25">
      <c r="B614" s="79"/>
      <c r="C614" s="79"/>
      <c r="D614" s="79"/>
      <c r="E614" s="79"/>
      <c r="F614" s="79"/>
      <c r="G614" s="79"/>
      <c r="H614" s="79"/>
      <c r="I614" s="79"/>
      <c r="J614" s="79"/>
      <c r="K614" s="81"/>
    </row>
    <row r="615" spans="2:11" x14ac:dyDescent="0.25">
      <c r="B615" s="79"/>
      <c r="C615" s="79"/>
      <c r="D615" s="79"/>
      <c r="E615" s="79"/>
      <c r="F615" s="79"/>
      <c r="G615" s="79"/>
      <c r="H615" s="79"/>
      <c r="I615" s="79"/>
      <c r="J615" s="79"/>
      <c r="K615" s="81"/>
    </row>
    <row r="616" spans="2:11" x14ac:dyDescent="0.25">
      <c r="B616" s="79"/>
      <c r="C616" s="79"/>
      <c r="D616" s="79"/>
      <c r="E616" s="79"/>
      <c r="F616" s="79"/>
      <c r="G616" s="79"/>
      <c r="H616" s="79"/>
      <c r="I616" s="79"/>
      <c r="J616" s="79"/>
      <c r="K616" s="81"/>
    </row>
    <row r="617" spans="2:11" x14ac:dyDescent="0.25">
      <c r="B617" s="79"/>
      <c r="C617" s="79"/>
      <c r="D617" s="79"/>
      <c r="E617" s="79"/>
      <c r="F617" s="79"/>
      <c r="G617" s="79"/>
      <c r="H617" s="79"/>
      <c r="I617" s="79"/>
      <c r="J617" s="79"/>
      <c r="K617" s="81"/>
    </row>
    <row r="618" spans="2:11" x14ac:dyDescent="0.25">
      <c r="B618" s="79"/>
      <c r="C618" s="79"/>
      <c r="D618" s="79"/>
      <c r="E618" s="79"/>
      <c r="F618" s="79"/>
      <c r="G618" s="79"/>
      <c r="H618" s="79"/>
      <c r="I618" s="79"/>
      <c r="J618" s="79"/>
      <c r="K618" s="81"/>
    </row>
    <row r="619" spans="2:11" x14ac:dyDescent="0.25">
      <c r="B619" s="79"/>
      <c r="C619" s="79"/>
      <c r="D619" s="79"/>
      <c r="E619" s="79"/>
      <c r="F619" s="79"/>
      <c r="G619" s="79"/>
      <c r="H619" s="79"/>
      <c r="I619" s="79"/>
      <c r="J619" s="79"/>
      <c r="K619" s="81"/>
    </row>
    <row r="620" spans="2:11" x14ac:dyDescent="0.25">
      <c r="B620" s="79"/>
      <c r="C620" s="79"/>
      <c r="D620" s="79"/>
      <c r="E620" s="79"/>
      <c r="F620" s="79"/>
      <c r="G620" s="79"/>
      <c r="H620" s="79"/>
      <c r="I620" s="79"/>
      <c r="J620" s="79"/>
      <c r="K620" s="81"/>
    </row>
    <row r="621" spans="2:11" x14ac:dyDescent="0.25">
      <c r="B621" s="79"/>
      <c r="C621" s="79"/>
      <c r="D621" s="79"/>
      <c r="E621" s="79"/>
      <c r="F621" s="79"/>
      <c r="G621" s="79"/>
      <c r="H621" s="79"/>
      <c r="I621" s="79"/>
      <c r="J621" s="79"/>
      <c r="K621" s="81"/>
    </row>
    <row r="622" spans="2:11" x14ac:dyDescent="0.25">
      <c r="B622" s="79"/>
      <c r="C622" s="79"/>
      <c r="D622" s="79"/>
      <c r="E622" s="79"/>
      <c r="F622" s="79"/>
      <c r="G622" s="79"/>
      <c r="H622" s="79"/>
      <c r="I622" s="79"/>
      <c r="J622" s="79"/>
      <c r="K622" s="81"/>
    </row>
    <row r="623" spans="2:11" x14ac:dyDescent="0.25">
      <c r="B623" s="79"/>
      <c r="C623" s="79"/>
      <c r="D623" s="79"/>
      <c r="E623" s="79"/>
      <c r="F623" s="79"/>
      <c r="G623" s="79"/>
      <c r="H623" s="79"/>
      <c r="I623" s="79"/>
      <c r="J623" s="79"/>
      <c r="K623" s="81"/>
    </row>
    <row r="624" spans="2:11" x14ac:dyDescent="0.25">
      <c r="B624" s="79"/>
      <c r="C624" s="79"/>
      <c r="D624" s="79"/>
      <c r="E624" s="79"/>
      <c r="F624" s="79"/>
      <c r="G624" s="79"/>
      <c r="H624" s="79"/>
      <c r="I624" s="79"/>
      <c r="J624" s="79"/>
      <c r="K624" s="81"/>
    </row>
    <row r="625" spans="2:11" x14ac:dyDescent="0.25">
      <c r="B625" s="79"/>
      <c r="C625" s="79"/>
      <c r="D625" s="79"/>
      <c r="E625" s="79"/>
      <c r="F625" s="79"/>
      <c r="G625" s="79"/>
      <c r="H625" s="79"/>
      <c r="I625" s="79"/>
      <c r="J625" s="79"/>
      <c r="K625" s="81"/>
    </row>
    <row r="626" spans="2:11" x14ac:dyDescent="0.25">
      <c r="B626" s="79"/>
      <c r="C626" s="79"/>
      <c r="D626" s="79"/>
      <c r="E626" s="79"/>
      <c r="F626" s="79"/>
      <c r="G626" s="79"/>
      <c r="H626" s="79"/>
      <c r="I626" s="79"/>
      <c r="J626" s="79"/>
      <c r="K626" s="81"/>
    </row>
    <row r="627" spans="2:11" x14ac:dyDescent="0.25">
      <c r="B627" s="79"/>
      <c r="C627" s="79"/>
      <c r="D627" s="79"/>
      <c r="E627" s="79"/>
      <c r="F627" s="79"/>
      <c r="G627" s="79"/>
      <c r="H627" s="79"/>
      <c r="I627" s="79"/>
      <c r="J627" s="79"/>
      <c r="K627" s="81"/>
    </row>
    <row r="628" spans="2:11" x14ac:dyDescent="0.25">
      <c r="B628" s="79"/>
      <c r="C628" s="79"/>
      <c r="D628" s="79"/>
      <c r="E628" s="79"/>
      <c r="F628" s="79"/>
      <c r="G628" s="79"/>
      <c r="H628" s="79"/>
      <c r="I628" s="79"/>
      <c r="J628" s="79"/>
      <c r="K628" s="81"/>
    </row>
    <row r="629" spans="2:11" x14ac:dyDescent="0.25">
      <c r="B629" s="79"/>
      <c r="C629" s="79"/>
      <c r="D629" s="79"/>
      <c r="E629" s="79"/>
      <c r="F629" s="79"/>
      <c r="G629" s="79"/>
      <c r="H629" s="79"/>
      <c r="I629" s="79"/>
      <c r="J629" s="79"/>
      <c r="K629" s="81"/>
    </row>
    <row r="630" spans="2:11" x14ac:dyDescent="0.25">
      <c r="B630" s="79"/>
      <c r="C630" s="79"/>
      <c r="D630" s="79"/>
      <c r="E630" s="79"/>
      <c r="F630" s="79"/>
      <c r="G630" s="79"/>
      <c r="H630" s="79"/>
      <c r="I630" s="79"/>
      <c r="J630" s="79"/>
      <c r="K630" s="81"/>
    </row>
    <row r="631" spans="2:11" x14ac:dyDescent="0.25">
      <c r="B631" s="79"/>
      <c r="C631" s="79"/>
      <c r="D631" s="79"/>
      <c r="E631" s="79"/>
      <c r="F631" s="79"/>
      <c r="G631" s="79"/>
      <c r="H631" s="79"/>
      <c r="I631" s="79"/>
      <c r="J631" s="79"/>
      <c r="K631" s="81"/>
    </row>
    <row r="632" spans="2:11" x14ac:dyDescent="0.25">
      <c r="B632" s="79"/>
      <c r="C632" s="79"/>
      <c r="D632" s="79"/>
      <c r="E632" s="79"/>
      <c r="F632" s="79"/>
      <c r="G632" s="79"/>
      <c r="H632" s="79"/>
      <c r="I632" s="79"/>
      <c r="J632" s="79"/>
      <c r="K632" s="81"/>
    </row>
    <row r="633" spans="2:11" x14ac:dyDescent="0.25">
      <c r="B633" s="79"/>
      <c r="C633" s="79"/>
      <c r="D633" s="79"/>
      <c r="E633" s="79"/>
      <c r="F633" s="79"/>
      <c r="G633" s="79"/>
      <c r="H633" s="79"/>
      <c r="I633" s="79"/>
      <c r="J633" s="79"/>
      <c r="K633" s="81"/>
    </row>
    <row r="634" spans="2:11" x14ac:dyDescent="0.25">
      <c r="B634" s="79"/>
      <c r="C634" s="79"/>
      <c r="D634" s="79"/>
      <c r="E634" s="79"/>
      <c r="F634" s="79"/>
      <c r="G634" s="79"/>
      <c r="H634" s="79"/>
      <c r="I634" s="79"/>
      <c r="J634" s="79"/>
      <c r="K634" s="81"/>
    </row>
    <row r="635" spans="2:11" x14ac:dyDescent="0.25">
      <c r="B635" s="79"/>
      <c r="C635" s="79"/>
      <c r="D635" s="79"/>
      <c r="E635" s="79"/>
      <c r="F635" s="79"/>
      <c r="G635" s="79"/>
      <c r="H635" s="79"/>
      <c r="I635" s="79"/>
      <c r="J635" s="79"/>
      <c r="K635" s="81"/>
    </row>
    <row r="636" spans="2:11" x14ac:dyDescent="0.25">
      <c r="B636" s="79"/>
      <c r="C636" s="79"/>
      <c r="D636" s="79"/>
      <c r="E636" s="79"/>
      <c r="F636" s="79"/>
      <c r="G636" s="79"/>
      <c r="H636" s="79"/>
      <c r="I636" s="79"/>
      <c r="J636" s="79"/>
      <c r="K636" s="81"/>
    </row>
    <row r="637" spans="2:11" x14ac:dyDescent="0.25">
      <c r="B637" s="79"/>
      <c r="C637" s="79"/>
      <c r="D637" s="79"/>
      <c r="E637" s="79"/>
      <c r="F637" s="79"/>
      <c r="G637" s="79"/>
      <c r="H637" s="79"/>
      <c r="I637" s="79"/>
      <c r="J637" s="79"/>
      <c r="K637" s="81"/>
    </row>
    <row r="638" spans="2:11" x14ac:dyDescent="0.25">
      <c r="B638" s="79"/>
      <c r="C638" s="79"/>
      <c r="D638" s="79"/>
      <c r="E638" s="79"/>
      <c r="F638" s="79"/>
      <c r="G638" s="79"/>
      <c r="H638" s="79"/>
      <c r="I638" s="79"/>
      <c r="J638" s="79"/>
      <c r="K638" s="81"/>
    </row>
    <row r="639" spans="2:11" x14ac:dyDescent="0.25">
      <c r="B639" s="79"/>
      <c r="C639" s="79"/>
      <c r="D639" s="79"/>
      <c r="E639" s="79"/>
      <c r="F639" s="79"/>
      <c r="G639" s="79"/>
      <c r="H639" s="79"/>
      <c r="I639" s="79"/>
      <c r="J639" s="79"/>
      <c r="K639" s="81"/>
    </row>
    <row r="640" spans="2:11" x14ac:dyDescent="0.25">
      <c r="B640" s="79"/>
      <c r="C640" s="79"/>
      <c r="D640" s="79"/>
      <c r="E640" s="79"/>
      <c r="F640" s="79"/>
      <c r="G640" s="79"/>
      <c r="H640" s="79"/>
      <c r="I640" s="79"/>
      <c r="J640" s="79"/>
      <c r="K640" s="81"/>
    </row>
    <row r="641" spans="2:11" x14ac:dyDescent="0.25">
      <c r="B641" s="79"/>
      <c r="C641" s="79"/>
      <c r="D641" s="79"/>
      <c r="E641" s="79"/>
      <c r="F641" s="79"/>
      <c r="G641" s="79"/>
      <c r="H641" s="79"/>
      <c r="I641" s="79"/>
      <c r="J641" s="79"/>
      <c r="K641" s="81"/>
    </row>
    <row r="642" spans="2:11" x14ac:dyDescent="0.25">
      <c r="B642" s="79"/>
      <c r="C642" s="79"/>
      <c r="D642" s="79"/>
      <c r="E642" s="79"/>
      <c r="F642" s="79"/>
      <c r="G642" s="79"/>
      <c r="H642" s="79"/>
      <c r="I642" s="79"/>
      <c r="J642" s="79"/>
      <c r="K642" s="81"/>
    </row>
    <row r="643" spans="2:11" x14ac:dyDescent="0.25">
      <c r="B643" s="79"/>
      <c r="C643" s="79"/>
      <c r="D643" s="79"/>
      <c r="E643" s="79"/>
      <c r="F643" s="79"/>
      <c r="G643" s="79"/>
      <c r="H643" s="79"/>
      <c r="I643" s="79"/>
      <c r="J643" s="79"/>
      <c r="K643" s="81"/>
    </row>
    <row r="644" spans="2:11" x14ac:dyDescent="0.25">
      <c r="B644" s="79"/>
      <c r="C644" s="79"/>
      <c r="D644" s="79"/>
      <c r="E644" s="79"/>
      <c r="F644" s="79"/>
      <c r="G644" s="79"/>
      <c r="H644" s="79"/>
      <c r="I644" s="79"/>
      <c r="J644" s="79"/>
      <c r="K644" s="81"/>
    </row>
    <row r="645" spans="2:11" x14ac:dyDescent="0.25">
      <c r="B645" s="79"/>
      <c r="C645" s="79"/>
      <c r="D645" s="79"/>
      <c r="E645" s="79"/>
      <c r="F645" s="79"/>
      <c r="G645" s="79"/>
      <c r="H645" s="79"/>
      <c r="I645" s="79"/>
      <c r="J645" s="79"/>
      <c r="K645" s="81"/>
    </row>
    <row r="646" spans="2:11" x14ac:dyDescent="0.25">
      <c r="B646" s="79"/>
      <c r="C646" s="79"/>
      <c r="D646" s="79"/>
      <c r="E646" s="79"/>
      <c r="F646" s="79"/>
      <c r="G646" s="79"/>
      <c r="H646" s="79"/>
      <c r="I646" s="79"/>
      <c r="J646" s="79"/>
      <c r="K646" s="81"/>
    </row>
    <row r="647" spans="2:11" x14ac:dyDescent="0.25">
      <c r="B647" s="79"/>
      <c r="C647" s="79"/>
      <c r="D647" s="79"/>
      <c r="E647" s="79"/>
      <c r="F647" s="79"/>
      <c r="G647" s="79"/>
      <c r="H647" s="79"/>
      <c r="I647" s="79"/>
      <c r="J647" s="79"/>
      <c r="K647" s="81"/>
    </row>
    <row r="648" spans="2:11" x14ac:dyDescent="0.25">
      <c r="B648" s="79"/>
      <c r="C648" s="79"/>
      <c r="D648" s="79"/>
      <c r="E648" s="79"/>
      <c r="F648" s="79"/>
      <c r="G648" s="79"/>
      <c r="H648" s="79"/>
      <c r="I648" s="79"/>
      <c r="J648" s="79"/>
      <c r="K648" s="81"/>
    </row>
    <row r="649" spans="2:11" x14ac:dyDescent="0.25">
      <c r="B649" s="79"/>
      <c r="C649" s="79"/>
      <c r="D649" s="79"/>
      <c r="E649" s="79"/>
      <c r="F649" s="79"/>
      <c r="G649" s="79"/>
      <c r="H649" s="79"/>
      <c r="I649" s="79"/>
      <c r="J649" s="79"/>
      <c r="K649" s="81"/>
    </row>
    <row r="650" spans="2:11" x14ac:dyDescent="0.25">
      <c r="B650" s="79"/>
      <c r="C650" s="79"/>
      <c r="D650" s="79"/>
      <c r="E650" s="79"/>
      <c r="F650" s="79"/>
      <c r="G650" s="79"/>
      <c r="H650" s="79"/>
      <c r="I650" s="79"/>
      <c r="J650" s="79"/>
      <c r="K650" s="81"/>
    </row>
    <row r="651" spans="2:11" x14ac:dyDescent="0.25">
      <c r="B651" s="79"/>
      <c r="C651" s="79"/>
      <c r="D651" s="79"/>
      <c r="E651" s="79"/>
      <c r="F651" s="79"/>
      <c r="G651" s="79"/>
      <c r="H651" s="79"/>
      <c r="I651" s="79"/>
      <c r="J651" s="79"/>
      <c r="K651" s="81"/>
    </row>
    <row r="652" spans="2:11" x14ac:dyDescent="0.25">
      <c r="B652" s="79"/>
      <c r="C652" s="79"/>
      <c r="D652" s="79"/>
      <c r="E652" s="79"/>
      <c r="F652" s="79"/>
      <c r="G652" s="79"/>
      <c r="H652" s="79"/>
      <c r="I652" s="79"/>
      <c r="J652" s="79"/>
      <c r="K652" s="81"/>
    </row>
    <row r="653" spans="2:11" x14ac:dyDescent="0.25">
      <c r="B653" s="79"/>
      <c r="C653" s="79"/>
      <c r="D653" s="79"/>
      <c r="E653" s="79"/>
      <c r="F653" s="79"/>
      <c r="G653" s="79"/>
      <c r="H653" s="79"/>
      <c r="I653" s="79"/>
      <c r="J653" s="79"/>
      <c r="K653" s="81"/>
    </row>
    <row r="654" spans="2:11" x14ac:dyDescent="0.25">
      <c r="B654" s="79"/>
      <c r="C654" s="79"/>
      <c r="D654" s="79"/>
      <c r="E654" s="79"/>
      <c r="F654" s="79"/>
      <c r="G654" s="79"/>
      <c r="H654" s="79"/>
      <c r="I654" s="79"/>
      <c r="J654" s="79"/>
      <c r="K654" s="81"/>
    </row>
    <row r="655" spans="2:11" x14ac:dyDescent="0.25">
      <c r="B655" s="79"/>
      <c r="C655" s="79"/>
      <c r="D655" s="79"/>
      <c r="E655" s="79"/>
      <c r="F655" s="79"/>
      <c r="G655" s="79"/>
      <c r="H655" s="79"/>
      <c r="I655" s="79"/>
      <c r="J655" s="79"/>
      <c r="K655" s="81"/>
    </row>
    <row r="656" spans="2:11" x14ac:dyDescent="0.25">
      <c r="B656" s="79"/>
      <c r="C656" s="79"/>
      <c r="D656" s="79"/>
      <c r="E656" s="79"/>
      <c r="F656" s="79"/>
      <c r="G656" s="79"/>
      <c r="H656" s="79"/>
      <c r="I656" s="79"/>
      <c r="J656" s="79"/>
      <c r="K656" s="81"/>
    </row>
    <row r="657" spans="2:11" x14ac:dyDescent="0.25">
      <c r="B657" s="79"/>
      <c r="C657" s="79"/>
      <c r="D657" s="79"/>
      <c r="E657" s="79"/>
      <c r="F657" s="79"/>
      <c r="G657" s="79"/>
      <c r="H657" s="79"/>
      <c r="I657" s="79"/>
      <c r="J657" s="79"/>
      <c r="K657" s="81"/>
    </row>
    <row r="658" spans="2:11" x14ac:dyDescent="0.25">
      <c r="B658" s="79"/>
      <c r="C658" s="79"/>
      <c r="D658" s="79"/>
      <c r="E658" s="79"/>
      <c r="F658" s="79"/>
      <c r="G658" s="79"/>
      <c r="H658" s="79"/>
      <c r="I658" s="79"/>
      <c r="J658" s="79"/>
      <c r="K658" s="81"/>
    </row>
    <row r="659" spans="2:11" x14ac:dyDescent="0.25">
      <c r="B659" s="79"/>
      <c r="C659" s="79"/>
      <c r="D659" s="79"/>
      <c r="E659" s="79"/>
      <c r="F659" s="79"/>
      <c r="G659" s="79"/>
      <c r="H659" s="79"/>
      <c r="I659" s="79"/>
      <c r="J659" s="79"/>
      <c r="K659" s="81"/>
    </row>
    <row r="660" spans="2:11" x14ac:dyDescent="0.25">
      <c r="B660" s="79"/>
      <c r="C660" s="79"/>
      <c r="D660" s="79"/>
      <c r="E660" s="79"/>
      <c r="F660" s="79"/>
      <c r="G660" s="79"/>
      <c r="H660" s="79"/>
      <c r="I660" s="79"/>
      <c r="J660" s="79"/>
      <c r="K660" s="81"/>
    </row>
    <row r="661" spans="2:11" x14ac:dyDescent="0.25">
      <c r="B661" s="79"/>
      <c r="C661" s="79"/>
      <c r="D661" s="79"/>
      <c r="E661" s="79"/>
      <c r="F661" s="79"/>
      <c r="G661" s="79"/>
      <c r="H661" s="79"/>
      <c r="I661" s="79"/>
      <c r="J661" s="79"/>
      <c r="K661" s="81"/>
    </row>
    <row r="662" spans="2:11" x14ac:dyDescent="0.25">
      <c r="B662" s="79"/>
      <c r="C662" s="79"/>
      <c r="D662" s="79"/>
      <c r="E662" s="79"/>
      <c r="F662" s="79"/>
      <c r="G662" s="79"/>
      <c r="H662" s="79"/>
      <c r="I662" s="79"/>
      <c r="J662" s="79"/>
      <c r="K662" s="81"/>
    </row>
    <row r="663" spans="2:11" x14ac:dyDescent="0.25">
      <c r="B663" s="79"/>
      <c r="C663" s="79"/>
      <c r="D663" s="79"/>
      <c r="E663" s="79"/>
      <c r="F663" s="79"/>
      <c r="G663" s="79"/>
      <c r="H663" s="79"/>
      <c r="I663" s="79"/>
      <c r="J663" s="79"/>
      <c r="K663" s="81"/>
    </row>
    <row r="664" spans="2:11" x14ac:dyDescent="0.25">
      <c r="B664" s="79"/>
      <c r="C664" s="79"/>
      <c r="D664" s="79"/>
      <c r="E664" s="79"/>
      <c r="F664" s="79"/>
      <c r="G664" s="79"/>
      <c r="H664" s="79"/>
      <c r="I664" s="79"/>
      <c r="J664" s="79"/>
      <c r="K664" s="81"/>
    </row>
    <row r="665" spans="2:11" x14ac:dyDescent="0.25">
      <c r="B665" s="79"/>
      <c r="C665" s="79"/>
      <c r="D665" s="79"/>
      <c r="E665" s="79"/>
      <c r="F665" s="79"/>
      <c r="G665" s="79"/>
      <c r="H665" s="79"/>
      <c r="I665" s="79"/>
      <c r="J665" s="79"/>
      <c r="K665" s="81"/>
    </row>
    <row r="666" spans="2:11" x14ac:dyDescent="0.25">
      <c r="B666" s="79"/>
      <c r="C666" s="79"/>
      <c r="D666" s="79"/>
      <c r="E666" s="79"/>
      <c r="F666" s="79"/>
      <c r="G666" s="79"/>
      <c r="H666" s="79"/>
      <c r="I666" s="79"/>
      <c r="J666" s="79"/>
      <c r="K666" s="81"/>
    </row>
    <row r="667" spans="2:11" x14ac:dyDescent="0.25">
      <c r="B667" s="79"/>
      <c r="C667" s="79"/>
      <c r="D667" s="79"/>
      <c r="E667" s="79"/>
      <c r="F667" s="79"/>
      <c r="G667" s="79"/>
      <c r="H667" s="79"/>
      <c r="I667" s="79"/>
      <c r="J667" s="79"/>
      <c r="K667" s="81"/>
    </row>
    <row r="668" spans="2:11" x14ac:dyDescent="0.25">
      <c r="B668" s="79"/>
      <c r="C668" s="79"/>
      <c r="D668" s="79"/>
      <c r="E668" s="79"/>
      <c r="F668" s="79"/>
      <c r="G668" s="79"/>
      <c r="H668" s="79"/>
      <c r="I668" s="79"/>
      <c r="J668" s="79"/>
      <c r="K668" s="81"/>
    </row>
    <row r="669" spans="2:11" x14ac:dyDescent="0.25">
      <c r="B669" s="79"/>
      <c r="C669" s="79"/>
      <c r="D669" s="79"/>
      <c r="E669" s="79"/>
      <c r="F669" s="79"/>
      <c r="G669" s="79"/>
      <c r="H669" s="79"/>
      <c r="I669" s="79"/>
      <c r="J669" s="79"/>
      <c r="K669" s="81"/>
    </row>
    <row r="670" spans="2:11" x14ac:dyDescent="0.25">
      <c r="B670" s="79"/>
      <c r="C670" s="79"/>
      <c r="D670" s="79"/>
      <c r="E670" s="79"/>
      <c r="F670" s="79"/>
      <c r="G670" s="79"/>
      <c r="H670" s="79"/>
      <c r="I670" s="79"/>
      <c r="J670" s="79"/>
      <c r="K670" s="81"/>
    </row>
    <row r="671" spans="2:11" x14ac:dyDescent="0.25">
      <c r="B671" s="79"/>
      <c r="C671" s="79"/>
      <c r="D671" s="79"/>
      <c r="E671" s="79"/>
      <c r="F671" s="79"/>
      <c r="G671" s="79"/>
      <c r="H671" s="79"/>
      <c r="I671" s="79"/>
      <c r="J671" s="79"/>
      <c r="K671" s="81"/>
    </row>
    <row r="672" spans="2:11" x14ac:dyDescent="0.25">
      <c r="B672" s="79"/>
      <c r="C672" s="79"/>
      <c r="D672" s="79"/>
      <c r="E672" s="79"/>
      <c r="F672" s="79"/>
      <c r="G672" s="79"/>
      <c r="H672" s="79"/>
      <c r="I672" s="79"/>
      <c r="J672" s="79"/>
      <c r="K672" s="81"/>
    </row>
    <row r="673" spans="2:11" x14ac:dyDescent="0.25">
      <c r="B673" s="79"/>
      <c r="C673" s="79"/>
      <c r="D673" s="79"/>
      <c r="E673" s="79"/>
      <c r="F673" s="79"/>
      <c r="G673" s="79"/>
      <c r="H673" s="79"/>
      <c r="I673" s="79"/>
      <c r="J673" s="79"/>
      <c r="K673" s="81"/>
    </row>
    <row r="674" spans="2:11" x14ac:dyDescent="0.25">
      <c r="B674" s="79"/>
      <c r="C674" s="79"/>
      <c r="D674" s="79"/>
      <c r="E674" s="79"/>
      <c r="F674" s="79"/>
      <c r="G674" s="79"/>
      <c r="H674" s="79"/>
      <c r="I674" s="79"/>
      <c r="J674" s="79"/>
      <c r="K674" s="81"/>
    </row>
    <row r="675" spans="2:11" x14ac:dyDescent="0.25">
      <c r="B675" s="79"/>
      <c r="C675" s="79"/>
      <c r="D675" s="79"/>
      <c r="E675" s="79"/>
      <c r="F675" s="79"/>
      <c r="G675" s="79"/>
      <c r="H675" s="79"/>
      <c r="I675" s="79"/>
      <c r="J675" s="79"/>
      <c r="K675" s="81"/>
    </row>
    <row r="676" spans="2:11" x14ac:dyDescent="0.25">
      <c r="B676" s="79"/>
      <c r="C676" s="79"/>
      <c r="D676" s="79"/>
      <c r="E676" s="79"/>
      <c r="F676" s="79"/>
      <c r="G676" s="79"/>
      <c r="H676" s="79"/>
      <c r="I676" s="79"/>
      <c r="J676" s="79"/>
      <c r="K676" s="81"/>
    </row>
    <row r="677" spans="2:11" x14ac:dyDescent="0.25">
      <c r="B677" s="79"/>
      <c r="C677" s="79"/>
      <c r="D677" s="79"/>
      <c r="E677" s="79"/>
      <c r="F677" s="79"/>
      <c r="G677" s="79"/>
      <c r="H677" s="79"/>
      <c r="I677" s="79"/>
      <c r="J677" s="79"/>
      <c r="K677" s="81"/>
    </row>
    <row r="678" spans="2:11" x14ac:dyDescent="0.25">
      <c r="B678" s="79"/>
      <c r="C678" s="79"/>
      <c r="D678" s="79"/>
      <c r="E678" s="79"/>
      <c r="F678" s="79"/>
      <c r="G678" s="79"/>
      <c r="H678" s="79"/>
      <c r="I678" s="79"/>
      <c r="J678" s="79"/>
      <c r="K678" s="81"/>
    </row>
    <row r="679" spans="2:11" x14ac:dyDescent="0.25">
      <c r="B679" s="79"/>
      <c r="C679" s="79"/>
      <c r="D679" s="79"/>
      <c r="E679" s="79"/>
      <c r="F679" s="79"/>
      <c r="G679" s="79"/>
      <c r="H679" s="79"/>
      <c r="I679" s="79"/>
      <c r="J679" s="79"/>
      <c r="K679" s="81"/>
    </row>
    <row r="680" spans="2:11" x14ac:dyDescent="0.25">
      <c r="B680" s="79"/>
      <c r="C680" s="79"/>
      <c r="D680" s="79"/>
      <c r="E680" s="79"/>
      <c r="F680" s="79"/>
      <c r="G680" s="79"/>
      <c r="H680" s="79"/>
      <c r="I680" s="79"/>
      <c r="J680" s="79"/>
      <c r="K680" s="81"/>
    </row>
    <row r="681" spans="2:11" x14ac:dyDescent="0.25">
      <c r="B681" s="79"/>
      <c r="C681" s="79"/>
      <c r="D681" s="79"/>
      <c r="E681" s="79"/>
      <c r="F681" s="79"/>
      <c r="G681" s="79"/>
      <c r="H681" s="79"/>
      <c r="I681" s="79"/>
      <c r="J681" s="79"/>
      <c r="K681" s="81"/>
    </row>
    <row r="682" spans="2:11" x14ac:dyDescent="0.25">
      <c r="B682" s="79"/>
      <c r="C682" s="79"/>
      <c r="D682" s="79"/>
      <c r="E682" s="79"/>
      <c r="F682" s="79"/>
      <c r="G682" s="79"/>
      <c r="H682" s="79"/>
      <c r="I682" s="79"/>
      <c r="J682" s="79"/>
      <c r="K682" s="81"/>
    </row>
    <row r="683" spans="2:11" x14ac:dyDescent="0.25">
      <c r="B683" s="79"/>
      <c r="C683" s="79"/>
      <c r="D683" s="79"/>
      <c r="E683" s="79"/>
      <c r="F683" s="79"/>
      <c r="G683" s="79"/>
      <c r="H683" s="79"/>
      <c r="I683" s="79"/>
      <c r="J683" s="79"/>
      <c r="K683" s="81"/>
    </row>
    <row r="684" spans="2:11" x14ac:dyDescent="0.25">
      <c r="B684" s="79"/>
      <c r="C684" s="79"/>
      <c r="D684" s="79"/>
      <c r="E684" s="79"/>
      <c r="F684" s="79"/>
      <c r="G684" s="79"/>
      <c r="H684" s="79"/>
      <c r="I684" s="79"/>
      <c r="J684" s="79"/>
      <c r="K684" s="81"/>
    </row>
    <row r="685" spans="2:11" x14ac:dyDescent="0.25">
      <c r="B685" s="79"/>
      <c r="C685" s="79"/>
      <c r="D685" s="79"/>
      <c r="E685" s="79"/>
      <c r="F685" s="79"/>
      <c r="G685" s="79"/>
      <c r="H685" s="79"/>
      <c r="I685" s="79"/>
      <c r="J685" s="79"/>
      <c r="K685" s="81"/>
    </row>
    <row r="686" spans="2:11" x14ac:dyDescent="0.25">
      <c r="B686" s="79"/>
      <c r="C686" s="79"/>
      <c r="D686" s="79"/>
      <c r="E686" s="79"/>
      <c r="F686" s="79"/>
      <c r="G686" s="79"/>
      <c r="H686" s="79"/>
      <c r="I686" s="79"/>
      <c r="J686" s="79"/>
      <c r="K686" s="81"/>
    </row>
    <row r="687" spans="2:11" x14ac:dyDescent="0.25">
      <c r="B687" s="79"/>
      <c r="C687" s="79"/>
      <c r="D687" s="79"/>
      <c r="E687" s="79"/>
      <c r="F687" s="79"/>
      <c r="G687" s="79"/>
      <c r="H687" s="79"/>
      <c r="I687" s="79"/>
      <c r="J687" s="79"/>
      <c r="K687" s="81"/>
    </row>
    <row r="688" spans="2:11" x14ac:dyDescent="0.25">
      <c r="B688" s="79"/>
      <c r="C688" s="79"/>
      <c r="D688" s="79"/>
      <c r="E688" s="79"/>
      <c r="F688" s="79"/>
      <c r="G688" s="79"/>
      <c r="H688" s="79"/>
      <c r="I688" s="79"/>
      <c r="J688" s="79"/>
      <c r="K688" s="81"/>
    </row>
    <row r="689" spans="2:11" x14ac:dyDescent="0.25">
      <c r="B689" s="79"/>
      <c r="C689" s="79"/>
      <c r="D689" s="79"/>
      <c r="E689" s="79"/>
      <c r="F689" s="79"/>
      <c r="G689" s="79"/>
      <c r="H689" s="79"/>
      <c r="I689" s="79"/>
      <c r="J689" s="79"/>
      <c r="K689" s="81"/>
    </row>
    <row r="690" spans="2:11" x14ac:dyDescent="0.25">
      <c r="B690" s="79"/>
      <c r="C690" s="79"/>
      <c r="D690" s="79"/>
      <c r="E690" s="79"/>
      <c r="F690" s="79"/>
      <c r="G690" s="79"/>
      <c r="H690" s="79"/>
      <c r="I690" s="79"/>
      <c r="J690" s="79"/>
      <c r="K690" s="81"/>
    </row>
    <row r="691" spans="2:11" x14ac:dyDescent="0.25">
      <c r="B691" s="79"/>
      <c r="C691" s="79"/>
      <c r="D691" s="79"/>
      <c r="E691" s="79"/>
      <c r="F691" s="79"/>
      <c r="G691" s="79"/>
      <c r="H691" s="79"/>
      <c r="I691" s="79"/>
      <c r="J691" s="79"/>
      <c r="K691" s="81"/>
    </row>
    <row r="692" spans="2:11" x14ac:dyDescent="0.25">
      <c r="B692" s="79"/>
      <c r="C692" s="79"/>
      <c r="D692" s="79"/>
      <c r="E692" s="79"/>
      <c r="F692" s="79"/>
      <c r="G692" s="79"/>
      <c r="H692" s="79"/>
      <c r="I692" s="79"/>
      <c r="J692" s="79"/>
      <c r="K692" s="81"/>
    </row>
    <row r="693" spans="2:11" x14ac:dyDescent="0.25">
      <c r="B693" s="79"/>
      <c r="C693" s="79"/>
      <c r="D693" s="79"/>
      <c r="E693" s="79"/>
      <c r="F693" s="79"/>
      <c r="G693" s="79"/>
      <c r="H693" s="79"/>
      <c r="I693" s="79"/>
      <c r="J693" s="79"/>
      <c r="K693" s="81"/>
    </row>
    <row r="694" spans="2:11" x14ac:dyDescent="0.25">
      <c r="B694" s="79"/>
      <c r="C694" s="79"/>
      <c r="D694" s="79"/>
      <c r="E694" s="79"/>
      <c r="F694" s="79"/>
      <c r="G694" s="79"/>
      <c r="H694" s="79"/>
      <c r="I694" s="79"/>
      <c r="J694" s="79"/>
      <c r="K694" s="81"/>
    </row>
    <row r="695" spans="2:11" x14ac:dyDescent="0.25">
      <c r="B695" s="79"/>
      <c r="C695" s="79"/>
      <c r="D695" s="79"/>
      <c r="E695" s="79"/>
      <c r="F695" s="79"/>
      <c r="G695" s="79"/>
      <c r="H695" s="79"/>
      <c r="I695" s="79"/>
      <c r="J695" s="79"/>
      <c r="K695" s="81"/>
    </row>
    <row r="696" spans="2:11" x14ac:dyDescent="0.25">
      <c r="B696" s="79"/>
      <c r="C696" s="79"/>
      <c r="D696" s="79"/>
      <c r="E696" s="79"/>
      <c r="F696" s="79"/>
      <c r="G696" s="79"/>
      <c r="H696" s="79"/>
      <c r="I696" s="79"/>
      <c r="J696" s="79"/>
      <c r="K696" s="81"/>
    </row>
    <row r="697" spans="2:11" x14ac:dyDescent="0.25">
      <c r="B697" s="79"/>
      <c r="C697" s="79"/>
      <c r="D697" s="79"/>
      <c r="E697" s="79"/>
      <c r="F697" s="79"/>
      <c r="G697" s="79"/>
      <c r="H697" s="79"/>
      <c r="I697" s="79"/>
      <c r="J697" s="79"/>
      <c r="K697" s="81"/>
    </row>
    <row r="698" spans="2:11" x14ac:dyDescent="0.25">
      <c r="B698" s="79"/>
      <c r="C698" s="79"/>
      <c r="D698" s="79"/>
      <c r="E698" s="79"/>
      <c r="F698" s="79"/>
      <c r="G698" s="79"/>
      <c r="H698" s="79"/>
      <c r="I698" s="79"/>
      <c r="J698" s="79"/>
      <c r="K698" s="81"/>
    </row>
    <row r="699" spans="2:11" x14ac:dyDescent="0.25">
      <c r="B699" s="79"/>
      <c r="C699" s="79"/>
      <c r="D699" s="79"/>
      <c r="E699" s="79"/>
      <c r="F699" s="79"/>
      <c r="G699" s="79"/>
      <c r="H699" s="79"/>
      <c r="I699" s="79"/>
      <c r="J699" s="79"/>
      <c r="K699" s="81"/>
    </row>
    <row r="700" spans="2:11" x14ac:dyDescent="0.25">
      <c r="B700" s="79"/>
      <c r="C700" s="79"/>
      <c r="D700" s="79"/>
      <c r="E700" s="79"/>
      <c r="F700" s="79"/>
      <c r="G700" s="79"/>
      <c r="H700" s="79"/>
      <c r="I700" s="79"/>
      <c r="J700" s="79"/>
      <c r="K700" s="81"/>
    </row>
    <row r="701" spans="2:11" x14ac:dyDescent="0.25">
      <c r="B701" s="79"/>
      <c r="C701" s="79"/>
      <c r="D701" s="79"/>
      <c r="E701" s="79"/>
      <c r="F701" s="79"/>
      <c r="G701" s="79"/>
      <c r="H701" s="79"/>
      <c r="I701" s="79"/>
      <c r="J701" s="79"/>
      <c r="K701" s="81"/>
    </row>
    <row r="702" spans="2:11" x14ac:dyDescent="0.25">
      <c r="B702" s="79"/>
      <c r="C702" s="79"/>
      <c r="D702" s="79"/>
      <c r="E702" s="79"/>
      <c r="F702" s="79"/>
      <c r="G702" s="79"/>
      <c r="H702" s="79"/>
      <c r="I702" s="79"/>
      <c r="J702" s="79"/>
      <c r="K702" s="81"/>
    </row>
    <row r="703" spans="2:11" x14ac:dyDescent="0.25">
      <c r="B703" s="79"/>
      <c r="C703" s="79"/>
      <c r="D703" s="79"/>
      <c r="E703" s="79"/>
      <c r="F703" s="79"/>
      <c r="G703" s="79"/>
      <c r="H703" s="79"/>
      <c r="I703" s="79"/>
      <c r="J703" s="79"/>
      <c r="K703" s="81"/>
    </row>
    <row r="704" spans="2:11" x14ac:dyDescent="0.25">
      <c r="B704" s="79"/>
      <c r="C704" s="79"/>
      <c r="D704" s="79"/>
      <c r="E704" s="79"/>
      <c r="F704" s="79"/>
      <c r="G704" s="79"/>
      <c r="H704" s="79"/>
      <c r="I704" s="79"/>
      <c r="J704" s="79"/>
      <c r="K704" s="81"/>
    </row>
    <row r="705" spans="2:11" x14ac:dyDescent="0.25">
      <c r="B705" s="79"/>
      <c r="C705" s="79"/>
      <c r="D705" s="79"/>
      <c r="E705" s="79"/>
      <c r="F705" s="79"/>
      <c r="G705" s="79"/>
      <c r="H705" s="79"/>
      <c r="I705" s="79"/>
      <c r="J705" s="79"/>
      <c r="K705" s="81"/>
    </row>
    <row r="706" spans="2:11" x14ac:dyDescent="0.25">
      <c r="B706" s="79"/>
      <c r="C706" s="79"/>
      <c r="D706" s="79"/>
      <c r="E706" s="79"/>
      <c r="F706" s="79"/>
      <c r="G706" s="79"/>
      <c r="H706" s="79"/>
      <c r="I706" s="79"/>
      <c r="J706" s="79"/>
      <c r="K706" s="81"/>
    </row>
    <row r="707" spans="2:11" x14ac:dyDescent="0.25">
      <c r="B707" s="79"/>
      <c r="C707" s="79"/>
      <c r="D707" s="79"/>
      <c r="E707" s="79"/>
      <c r="F707" s="79"/>
      <c r="G707" s="79"/>
      <c r="H707" s="79"/>
      <c r="I707" s="79"/>
      <c r="J707" s="79"/>
      <c r="K707" s="81"/>
    </row>
    <row r="708" spans="2:11" x14ac:dyDescent="0.25">
      <c r="B708" s="79"/>
      <c r="C708" s="79"/>
      <c r="D708" s="79"/>
      <c r="E708" s="79"/>
      <c r="F708" s="79"/>
      <c r="G708" s="79"/>
      <c r="H708" s="79"/>
      <c r="I708" s="79"/>
      <c r="J708" s="79"/>
      <c r="K708" s="81"/>
    </row>
    <row r="709" spans="2:11" x14ac:dyDescent="0.25">
      <c r="B709" s="79"/>
      <c r="C709" s="79"/>
      <c r="D709" s="79"/>
      <c r="E709" s="79"/>
      <c r="F709" s="79"/>
      <c r="G709" s="79"/>
      <c r="H709" s="79"/>
      <c r="I709" s="79"/>
      <c r="J709" s="79"/>
      <c r="K709" s="81"/>
    </row>
    <row r="710" spans="2:11" x14ac:dyDescent="0.25">
      <c r="B710" s="79"/>
      <c r="C710" s="79"/>
      <c r="D710" s="79"/>
      <c r="E710" s="79"/>
      <c r="F710" s="79"/>
      <c r="G710" s="79"/>
      <c r="H710" s="79"/>
      <c r="I710" s="79"/>
      <c r="J710" s="79"/>
      <c r="K710" s="81"/>
    </row>
    <row r="711" spans="2:11" x14ac:dyDescent="0.25">
      <c r="B711" s="79"/>
      <c r="C711" s="79"/>
      <c r="D711" s="79"/>
      <c r="E711" s="79"/>
      <c r="F711" s="79"/>
      <c r="G711" s="79"/>
      <c r="H711" s="79"/>
      <c r="I711" s="79"/>
      <c r="J711" s="79"/>
      <c r="K711" s="81"/>
    </row>
    <row r="712" spans="2:11" x14ac:dyDescent="0.25">
      <c r="B712" s="79"/>
      <c r="C712" s="79"/>
      <c r="D712" s="79"/>
      <c r="E712" s="79"/>
      <c r="F712" s="79"/>
      <c r="G712" s="79"/>
      <c r="H712" s="79"/>
      <c r="I712" s="79"/>
      <c r="J712" s="79"/>
      <c r="K712" s="81"/>
    </row>
    <row r="713" spans="2:11" x14ac:dyDescent="0.25">
      <c r="B713" s="79"/>
      <c r="C713" s="79"/>
      <c r="D713" s="79"/>
      <c r="E713" s="79"/>
      <c r="F713" s="79"/>
      <c r="G713" s="79"/>
      <c r="H713" s="79"/>
      <c r="I713" s="79"/>
      <c r="J713" s="79"/>
      <c r="K713" s="81"/>
    </row>
    <row r="714" spans="2:11" x14ac:dyDescent="0.25">
      <c r="B714" s="79"/>
      <c r="C714" s="79"/>
      <c r="D714" s="79"/>
      <c r="E714" s="79"/>
      <c r="F714" s="79"/>
      <c r="G714" s="79"/>
      <c r="H714" s="79"/>
      <c r="I714" s="79"/>
      <c r="J714" s="79"/>
      <c r="K714" s="81"/>
    </row>
    <row r="715" spans="2:11" x14ac:dyDescent="0.25">
      <c r="B715" s="79"/>
      <c r="C715" s="79"/>
      <c r="D715" s="79"/>
      <c r="E715" s="79"/>
      <c r="F715" s="79"/>
      <c r="G715" s="79"/>
      <c r="H715" s="79"/>
      <c r="I715" s="79"/>
      <c r="J715" s="79"/>
      <c r="K715" s="81"/>
    </row>
    <row r="716" spans="2:11" x14ac:dyDescent="0.25">
      <c r="B716" s="79"/>
      <c r="C716" s="79"/>
      <c r="D716" s="79"/>
      <c r="E716" s="79"/>
      <c r="F716" s="79"/>
      <c r="G716" s="79"/>
      <c r="H716" s="79"/>
      <c r="I716" s="79"/>
      <c r="J716" s="79"/>
      <c r="K716" s="81"/>
    </row>
    <row r="717" spans="2:11" x14ac:dyDescent="0.25">
      <c r="B717" s="79"/>
      <c r="C717" s="79"/>
      <c r="D717" s="79"/>
      <c r="E717" s="79"/>
      <c r="F717" s="79"/>
      <c r="G717" s="79"/>
      <c r="H717" s="79"/>
      <c r="I717" s="79"/>
      <c r="J717" s="79"/>
      <c r="K717" s="81"/>
    </row>
    <row r="718" spans="2:11" x14ac:dyDescent="0.25">
      <c r="B718" s="79"/>
      <c r="C718" s="79"/>
      <c r="D718" s="79"/>
      <c r="E718" s="79"/>
      <c r="F718" s="79"/>
      <c r="G718" s="79"/>
      <c r="H718" s="79"/>
      <c r="I718" s="79"/>
      <c r="J718" s="79"/>
      <c r="K718" s="81"/>
    </row>
    <row r="719" spans="2:11" x14ac:dyDescent="0.25">
      <c r="B719" s="79"/>
      <c r="C719" s="79"/>
      <c r="D719" s="79"/>
      <c r="E719" s="79"/>
      <c r="F719" s="79"/>
      <c r="G719" s="79"/>
      <c r="H719" s="79"/>
      <c r="I719" s="79"/>
      <c r="J719" s="79"/>
      <c r="K719" s="81"/>
    </row>
    <row r="720" spans="2:11" x14ac:dyDescent="0.25">
      <c r="B720" s="79"/>
      <c r="C720" s="79"/>
      <c r="D720" s="79"/>
      <c r="E720" s="79"/>
      <c r="F720" s="79"/>
      <c r="G720" s="79"/>
      <c r="H720" s="79"/>
      <c r="I720" s="79"/>
      <c r="J720" s="79"/>
      <c r="K720" s="81"/>
    </row>
    <row r="721" spans="2:11" x14ac:dyDescent="0.25">
      <c r="B721" s="79"/>
      <c r="C721" s="79"/>
      <c r="D721" s="79"/>
      <c r="E721" s="79"/>
      <c r="F721" s="79"/>
      <c r="G721" s="79"/>
      <c r="H721" s="79"/>
      <c r="I721" s="79"/>
      <c r="J721" s="79"/>
      <c r="K721" s="81"/>
    </row>
    <row r="722" spans="2:11" x14ac:dyDescent="0.25">
      <c r="B722" s="79"/>
      <c r="C722" s="79"/>
      <c r="D722" s="79"/>
      <c r="E722" s="79"/>
      <c r="F722" s="79"/>
      <c r="G722" s="79"/>
      <c r="H722" s="79"/>
      <c r="I722" s="79"/>
      <c r="J722" s="79"/>
      <c r="K722" s="81"/>
    </row>
    <row r="723" spans="2:11" x14ac:dyDescent="0.25">
      <c r="B723" s="79"/>
      <c r="C723" s="79"/>
      <c r="D723" s="79"/>
      <c r="E723" s="79"/>
      <c r="F723" s="79"/>
      <c r="G723" s="79"/>
      <c r="H723" s="79"/>
      <c r="I723" s="79"/>
      <c r="J723" s="79"/>
      <c r="K723" s="81"/>
    </row>
    <row r="724" spans="2:11" x14ac:dyDescent="0.25">
      <c r="B724" s="79"/>
      <c r="C724" s="79"/>
      <c r="D724" s="79"/>
      <c r="E724" s="79"/>
      <c r="F724" s="79"/>
      <c r="G724" s="79"/>
      <c r="H724" s="79"/>
      <c r="I724" s="79"/>
      <c r="J724" s="79"/>
      <c r="K724" s="81"/>
    </row>
    <row r="725" spans="2:11" x14ac:dyDescent="0.25">
      <c r="B725" s="79"/>
      <c r="C725" s="79"/>
      <c r="D725" s="79"/>
      <c r="E725" s="79"/>
      <c r="F725" s="79"/>
      <c r="G725" s="79"/>
      <c r="H725" s="79"/>
      <c r="I725" s="79"/>
      <c r="J725" s="79"/>
      <c r="K725" s="81"/>
    </row>
    <row r="726" spans="2:11" x14ac:dyDescent="0.25">
      <c r="B726" s="79"/>
      <c r="C726" s="79"/>
      <c r="D726" s="79"/>
      <c r="E726" s="79"/>
      <c r="F726" s="79"/>
      <c r="G726" s="79"/>
      <c r="H726" s="79"/>
      <c r="I726" s="79"/>
      <c r="J726" s="79"/>
      <c r="K726" s="81"/>
    </row>
    <row r="727" spans="2:11" x14ac:dyDescent="0.25">
      <c r="B727" s="79"/>
      <c r="C727" s="79"/>
      <c r="D727" s="79"/>
      <c r="E727" s="79"/>
      <c r="F727" s="79"/>
      <c r="G727" s="79"/>
      <c r="H727" s="79"/>
      <c r="I727" s="79"/>
      <c r="J727" s="79"/>
      <c r="K727" s="81"/>
    </row>
    <row r="728" spans="2:11" x14ac:dyDescent="0.25">
      <c r="B728" s="79"/>
      <c r="C728" s="79"/>
      <c r="D728" s="79"/>
      <c r="E728" s="79"/>
      <c r="F728" s="79"/>
      <c r="G728" s="79"/>
      <c r="H728" s="79"/>
      <c r="I728" s="79"/>
      <c r="J728" s="79"/>
      <c r="K728" s="81"/>
    </row>
    <row r="729" spans="2:11" x14ac:dyDescent="0.25">
      <c r="B729" s="79"/>
      <c r="C729" s="79"/>
      <c r="D729" s="79"/>
      <c r="E729" s="79"/>
      <c r="F729" s="79"/>
      <c r="G729" s="79"/>
      <c r="H729" s="79"/>
      <c r="I729" s="79"/>
      <c r="J729" s="79"/>
      <c r="K729" s="81"/>
    </row>
    <row r="730" spans="2:11" x14ac:dyDescent="0.25">
      <c r="B730" s="79"/>
      <c r="C730" s="79"/>
      <c r="D730" s="79"/>
      <c r="E730" s="79"/>
      <c r="F730" s="79"/>
      <c r="G730" s="79"/>
      <c r="H730" s="79"/>
      <c r="I730" s="79"/>
      <c r="J730" s="79"/>
      <c r="K730" s="81"/>
    </row>
    <row r="731" spans="2:11" x14ac:dyDescent="0.25">
      <c r="B731" s="79"/>
      <c r="C731" s="79"/>
      <c r="D731" s="79"/>
      <c r="E731" s="79"/>
      <c r="F731" s="79"/>
      <c r="G731" s="79"/>
      <c r="H731" s="79"/>
      <c r="I731" s="79"/>
      <c r="J731" s="79"/>
      <c r="K731" s="81"/>
    </row>
    <row r="732" spans="2:11" x14ac:dyDescent="0.25">
      <c r="B732" s="79"/>
      <c r="C732" s="79"/>
      <c r="D732" s="79"/>
      <c r="E732" s="79"/>
      <c r="F732" s="79"/>
      <c r="G732" s="79"/>
      <c r="H732" s="79"/>
      <c r="I732" s="79"/>
      <c r="J732" s="79"/>
      <c r="K732" s="81"/>
    </row>
    <row r="733" spans="2:11" x14ac:dyDescent="0.25">
      <c r="B733" s="79"/>
      <c r="C733" s="79"/>
      <c r="D733" s="79"/>
      <c r="E733" s="79"/>
      <c r="F733" s="79"/>
      <c r="G733" s="79"/>
      <c r="H733" s="79"/>
      <c r="I733" s="79"/>
      <c r="J733" s="79"/>
      <c r="K733" s="81"/>
    </row>
    <row r="734" spans="2:11" x14ac:dyDescent="0.25">
      <c r="B734" s="79"/>
      <c r="C734" s="79"/>
      <c r="D734" s="79"/>
      <c r="E734" s="79"/>
      <c r="F734" s="79"/>
      <c r="G734" s="79"/>
      <c r="H734" s="79"/>
      <c r="I734" s="79"/>
      <c r="J734" s="79"/>
      <c r="K734" s="81"/>
    </row>
    <row r="735" spans="2:11" x14ac:dyDescent="0.25">
      <c r="B735" s="79"/>
      <c r="C735" s="79"/>
      <c r="D735" s="79"/>
      <c r="E735" s="79"/>
      <c r="F735" s="79"/>
      <c r="G735" s="79"/>
      <c r="H735" s="79"/>
      <c r="I735" s="79"/>
      <c r="J735" s="79"/>
      <c r="K735" s="81"/>
    </row>
    <row r="736" spans="2:11" x14ac:dyDescent="0.25">
      <c r="B736" s="79"/>
      <c r="C736" s="79"/>
      <c r="D736" s="79"/>
      <c r="E736" s="79"/>
      <c r="F736" s="79"/>
      <c r="G736" s="79"/>
      <c r="H736" s="79"/>
      <c r="I736" s="79"/>
      <c r="J736" s="79"/>
      <c r="K736" s="81"/>
    </row>
    <row r="737" spans="2:11" x14ac:dyDescent="0.25">
      <c r="B737" s="79"/>
      <c r="C737" s="79"/>
      <c r="D737" s="79"/>
      <c r="E737" s="79"/>
      <c r="F737" s="79"/>
      <c r="G737" s="79"/>
      <c r="H737" s="79"/>
      <c r="I737" s="79"/>
      <c r="J737" s="79"/>
      <c r="K737" s="81"/>
    </row>
    <row r="738" spans="2:11" x14ac:dyDescent="0.25">
      <c r="B738" s="79"/>
      <c r="C738" s="79"/>
      <c r="D738" s="79"/>
      <c r="E738" s="79"/>
      <c r="F738" s="79"/>
      <c r="G738" s="79"/>
      <c r="H738" s="79"/>
      <c r="I738" s="79"/>
      <c r="J738" s="79"/>
      <c r="K738" s="81"/>
    </row>
    <row r="739" spans="2:11" x14ac:dyDescent="0.25">
      <c r="B739" s="79"/>
      <c r="C739" s="79"/>
      <c r="D739" s="79"/>
      <c r="E739" s="79"/>
      <c r="F739" s="79"/>
      <c r="G739" s="79"/>
      <c r="H739" s="79"/>
      <c r="I739" s="79"/>
      <c r="J739" s="79"/>
      <c r="K739" s="81"/>
    </row>
    <row r="740" spans="2:11" x14ac:dyDescent="0.25">
      <c r="B740" s="79"/>
      <c r="C740" s="79"/>
      <c r="D740" s="79"/>
      <c r="E740" s="79"/>
      <c r="F740" s="79"/>
      <c r="G740" s="79"/>
      <c r="H740" s="79"/>
      <c r="I740" s="79"/>
      <c r="J740" s="79"/>
      <c r="K740" s="81"/>
    </row>
    <row r="741" spans="2:11" x14ac:dyDescent="0.25">
      <c r="B741" s="79"/>
      <c r="C741" s="79"/>
      <c r="D741" s="79"/>
      <c r="E741" s="79"/>
      <c r="F741" s="79"/>
      <c r="G741" s="79"/>
      <c r="H741" s="79"/>
      <c r="I741" s="79"/>
      <c r="J741" s="79"/>
      <c r="K741" s="81"/>
    </row>
    <row r="742" spans="2:11" x14ac:dyDescent="0.25">
      <c r="B742" s="79"/>
      <c r="C742" s="79"/>
      <c r="D742" s="79"/>
      <c r="E742" s="79"/>
      <c r="F742" s="79"/>
      <c r="G742" s="79"/>
      <c r="H742" s="79"/>
      <c r="I742" s="79"/>
      <c r="J742" s="79"/>
      <c r="K742" s="81"/>
    </row>
    <row r="743" spans="2:11" x14ac:dyDescent="0.25">
      <c r="B743" s="79"/>
      <c r="C743" s="79"/>
      <c r="D743" s="79"/>
      <c r="E743" s="79"/>
      <c r="F743" s="79"/>
      <c r="G743" s="79"/>
      <c r="H743" s="79"/>
      <c r="I743" s="79"/>
      <c r="J743" s="79"/>
      <c r="K743" s="81"/>
    </row>
    <row r="744" spans="2:11" x14ac:dyDescent="0.25">
      <c r="B744" s="79"/>
      <c r="C744" s="79"/>
      <c r="D744" s="79"/>
      <c r="E744" s="79"/>
      <c r="F744" s="79"/>
      <c r="G744" s="79"/>
      <c r="H744" s="79"/>
      <c r="I744" s="79"/>
      <c r="J744" s="79"/>
      <c r="K744" s="81"/>
    </row>
    <row r="745" spans="2:11" x14ac:dyDescent="0.25">
      <c r="B745" s="79"/>
      <c r="C745" s="79"/>
      <c r="D745" s="79"/>
      <c r="E745" s="79"/>
      <c r="F745" s="79"/>
      <c r="G745" s="79"/>
      <c r="H745" s="79"/>
      <c r="I745" s="79"/>
      <c r="J745" s="79"/>
      <c r="K745" s="81"/>
    </row>
    <row r="746" spans="2:11" x14ac:dyDescent="0.25">
      <c r="B746" s="79"/>
      <c r="C746" s="79"/>
      <c r="D746" s="79"/>
      <c r="E746" s="79"/>
      <c r="F746" s="79"/>
      <c r="G746" s="79"/>
      <c r="H746" s="79"/>
      <c r="I746" s="79"/>
      <c r="J746" s="79"/>
      <c r="K746" s="81"/>
    </row>
    <row r="747" spans="2:11" x14ac:dyDescent="0.25">
      <c r="B747" s="79"/>
      <c r="C747" s="79"/>
      <c r="D747" s="79"/>
      <c r="E747" s="79"/>
      <c r="F747" s="79"/>
      <c r="G747" s="79"/>
      <c r="H747" s="79"/>
      <c r="I747" s="79"/>
      <c r="J747" s="79"/>
      <c r="K747" s="81"/>
    </row>
    <row r="748" spans="2:11" x14ac:dyDescent="0.25">
      <c r="B748" s="79"/>
      <c r="C748" s="79"/>
      <c r="D748" s="79"/>
      <c r="E748" s="79"/>
      <c r="F748" s="79"/>
      <c r="G748" s="79"/>
      <c r="H748" s="79"/>
      <c r="I748" s="79"/>
      <c r="J748" s="79"/>
      <c r="K748" s="81"/>
    </row>
    <row r="749" spans="2:11" x14ac:dyDescent="0.25">
      <c r="B749" s="79"/>
      <c r="C749" s="79"/>
      <c r="D749" s="79"/>
      <c r="E749" s="79"/>
      <c r="F749" s="79"/>
      <c r="G749" s="79"/>
      <c r="H749" s="79"/>
      <c r="I749" s="79"/>
      <c r="J749" s="79"/>
      <c r="K749" s="81"/>
    </row>
    <row r="750" spans="2:11" x14ac:dyDescent="0.25">
      <c r="B750" s="79"/>
      <c r="C750" s="79"/>
      <c r="D750" s="79"/>
      <c r="E750" s="79"/>
      <c r="F750" s="79"/>
      <c r="G750" s="79"/>
      <c r="H750" s="79"/>
      <c r="I750" s="79"/>
      <c r="J750" s="79"/>
      <c r="K750" s="81"/>
    </row>
    <row r="751" spans="2:11" x14ac:dyDescent="0.25">
      <c r="B751" s="79"/>
      <c r="C751" s="79"/>
      <c r="D751" s="79"/>
      <c r="E751" s="79"/>
      <c r="F751" s="79"/>
      <c r="G751" s="79"/>
      <c r="H751" s="79"/>
      <c r="I751" s="79"/>
      <c r="J751" s="79"/>
      <c r="K751" s="81"/>
    </row>
    <row r="752" spans="2:11" x14ac:dyDescent="0.25">
      <c r="B752" s="79"/>
      <c r="C752" s="79"/>
      <c r="D752" s="79"/>
      <c r="E752" s="79"/>
      <c r="F752" s="79"/>
      <c r="G752" s="79"/>
      <c r="H752" s="79"/>
      <c r="I752" s="79"/>
      <c r="J752" s="79"/>
      <c r="K752" s="81"/>
    </row>
    <row r="753" spans="2:11" x14ac:dyDescent="0.25">
      <c r="B753" s="79"/>
      <c r="C753" s="79"/>
      <c r="D753" s="79"/>
      <c r="E753" s="79"/>
      <c r="F753" s="79"/>
      <c r="G753" s="79"/>
      <c r="H753" s="79"/>
      <c r="I753" s="79"/>
      <c r="J753" s="79"/>
      <c r="K753" s="81"/>
    </row>
    <row r="754" spans="2:11" x14ac:dyDescent="0.25">
      <c r="B754" s="79"/>
      <c r="C754" s="79"/>
      <c r="D754" s="79"/>
      <c r="E754" s="79"/>
      <c r="F754" s="79"/>
      <c r="G754" s="79"/>
      <c r="H754" s="79"/>
      <c r="I754" s="79"/>
      <c r="J754" s="79"/>
      <c r="K754" s="81"/>
    </row>
    <row r="755" spans="2:11" x14ac:dyDescent="0.25">
      <c r="B755" s="79"/>
      <c r="C755" s="79"/>
      <c r="D755" s="79"/>
      <c r="E755" s="79"/>
      <c r="F755" s="79"/>
      <c r="G755" s="79"/>
      <c r="H755" s="79"/>
      <c r="I755" s="79"/>
      <c r="J755" s="79"/>
      <c r="K755" s="81"/>
    </row>
    <row r="756" spans="2:11" x14ac:dyDescent="0.25">
      <c r="B756" s="79"/>
      <c r="C756" s="79"/>
      <c r="D756" s="79"/>
      <c r="E756" s="79"/>
      <c r="F756" s="79"/>
      <c r="G756" s="79"/>
      <c r="H756" s="79"/>
      <c r="I756" s="79"/>
      <c r="J756" s="79"/>
      <c r="K756" s="81"/>
    </row>
    <row r="757" spans="2:11" x14ac:dyDescent="0.25">
      <c r="B757" s="79"/>
      <c r="C757" s="79"/>
      <c r="D757" s="79"/>
      <c r="E757" s="79"/>
      <c r="F757" s="79"/>
      <c r="G757" s="79"/>
      <c r="H757" s="79"/>
      <c r="I757" s="79"/>
      <c r="J757" s="79"/>
      <c r="K757" s="81"/>
    </row>
    <row r="758" spans="2:11" x14ac:dyDescent="0.25">
      <c r="B758" s="79"/>
      <c r="C758" s="79"/>
      <c r="D758" s="79"/>
      <c r="E758" s="79"/>
      <c r="F758" s="79"/>
      <c r="G758" s="79"/>
      <c r="H758" s="79"/>
      <c r="I758" s="79"/>
      <c r="J758" s="79"/>
      <c r="K758" s="81"/>
    </row>
    <row r="759" spans="2:11" x14ac:dyDescent="0.25">
      <c r="B759" s="79"/>
      <c r="C759" s="79"/>
      <c r="D759" s="79"/>
      <c r="E759" s="79"/>
      <c r="F759" s="79"/>
      <c r="G759" s="79"/>
      <c r="H759" s="79"/>
      <c r="I759" s="79"/>
      <c r="J759" s="79"/>
      <c r="K759" s="81"/>
    </row>
    <row r="760" spans="2:11" x14ac:dyDescent="0.25">
      <c r="B760" s="79"/>
      <c r="C760" s="79"/>
      <c r="D760" s="79"/>
      <c r="E760" s="79"/>
      <c r="F760" s="79"/>
      <c r="G760" s="79"/>
      <c r="H760" s="79"/>
      <c r="I760" s="79"/>
      <c r="J760" s="79"/>
      <c r="K760" s="81"/>
    </row>
    <row r="761" spans="2:11" x14ac:dyDescent="0.25">
      <c r="B761" s="79"/>
      <c r="C761" s="79"/>
      <c r="D761" s="79"/>
      <c r="E761" s="79"/>
      <c r="F761" s="79"/>
      <c r="G761" s="79"/>
      <c r="H761" s="79"/>
      <c r="I761" s="79"/>
      <c r="J761" s="79"/>
      <c r="K761" s="81"/>
    </row>
    <row r="762" spans="2:11" x14ac:dyDescent="0.25">
      <c r="B762" s="79"/>
      <c r="C762" s="79"/>
      <c r="D762" s="79"/>
      <c r="E762" s="79"/>
      <c r="F762" s="79"/>
      <c r="G762" s="79"/>
      <c r="H762" s="79"/>
      <c r="I762" s="79"/>
      <c r="J762" s="79"/>
      <c r="K762" s="81"/>
    </row>
    <row r="763" spans="2:11" x14ac:dyDescent="0.25">
      <c r="B763" s="79"/>
      <c r="C763" s="79"/>
      <c r="D763" s="79"/>
      <c r="E763" s="79"/>
      <c r="F763" s="79"/>
      <c r="G763" s="79"/>
      <c r="H763" s="79"/>
      <c r="I763" s="79"/>
      <c r="J763" s="79"/>
      <c r="K763" s="81"/>
    </row>
    <row r="764" spans="2:11" x14ac:dyDescent="0.25">
      <c r="B764" s="79"/>
      <c r="C764" s="79"/>
      <c r="D764" s="79"/>
      <c r="E764" s="79"/>
      <c r="F764" s="79"/>
      <c r="G764" s="79"/>
      <c r="H764" s="79"/>
      <c r="I764" s="79"/>
      <c r="J764" s="79"/>
      <c r="K764" s="81"/>
    </row>
    <row r="765" spans="2:11" x14ac:dyDescent="0.25">
      <c r="B765" s="79"/>
      <c r="C765" s="79"/>
      <c r="D765" s="79"/>
      <c r="E765" s="79"/>
      <c r="F765" s="79"/>
      <c r="G765" s="79"/>
      <c r="H765" s="79"/>
      <c r="I765" s="79"/>
      <c r="J765" s="79"/>
      <c r="K765" s="81"/>
    </row>
    <row r="766" spans="2:11" x14ac:dyDescent="0.25">
      <c r="B766" s="79"/>
      <c r="C766" s="79"/>
      <c r="D766" s="79"/>
      <c r="E766" s="79"/>
      <c r="F766" s="79"/>
      <c r="G766" s="79"/>
      <c r="H766" s="79"/>
      <c r="I766" s="79"/>
      <c r="J766" s="79"/>
      <c r="K766" s="81"/>
    </row>
    <row r="767" spans="2:11" x14ac:dyDescent="0.25">
      <c r="B767" s="79"/>
      <c r="C767" s="79"/>
      <c r="D767" s="79"/>
      <c r="E767" s="79"/>
      <c r="F767" s="79"/>
      <c r="G767" s="79"/>
      <c r="H767" s="79"/>
      <c r="I767" s="79"/>
      <c r="J767" s="79"/>
      <c r="K767" s="81"/>
    </row>
    <row r="768" spans="2:11" x14ac:dyDescent="0.25">
      <c r="B768" s="79"/>
      <c r="C768" s="79"/>
      <c r="D768" s="79"/>
      <c r="E768" s="79"/>
      <c r="F768" s="79"/>
      <c r="G768" s="79"/>
      <c r="H768" s="79"/>
      <c r="I768" s="79"/>
      <c r="J768" s="79"/>
      <c r="K768" s="81"/>
    </row>
    <row r="769" spans="2:11" x14ac:dyDescent="0.25">
      <c r="B769" s="79"/>
      <c r="C769" s="79"/>
      <c r="D769" s="79"/>
      <c r="E769" s="79"/>
      <c r="F769" s="79"/>
      <c r="G769" s="79"/>
      <c r="H769" s="79"/>
      <c r="I769" s="79"/>
      <c r="J769" s="79"/>
      <c r="K769" s="81"/>
    </row>
    <row r="770" spans="2:11" x14ac:dyDescent="0.25">
      <c r="B770" s="79"/>
      <c r="C770" s="79"/>
      <c r="D770" s="79"/>
      <c r="E770" s="79"/>
      <c r="F770" s="79"/>
      <c r="G770" s="79"/>
      <c r="H770" s="79"/>
      <c r="I770" s="79"/>
      <c r="J770" s="79"/>
      <c r="K770" s="81"/>
    </row>
    <row r="771" spans="2:11" x14ac:dyDescent="0.25">
      <c r="B771" s="79"/>
      <c r="C771" s="79"/>
      <c r="D771" s="79"/>
      <c r="E771" s="79"/>
      <c r="F771" s="79"/>
      <c r="G771" s="79"/>
      <c r="H771" s="79"/>
      <c r="I771" s="79"/>
      <c r="J771" s="79"/>
      <c r="K771" s="81"/>
    </row>
    <row r="772" spans="2:11" x14ac:dyDescent="0.25">
      <c r="B772" s="79"/>
      <c r="C772" s="79"/>
      <c r="D772" s="79"/>
      <c r="E772" s="79"/>
      <c r="F772" s="79"/>
      <c r="G772" s="79"/>
      <c r="H772" s="79"/>
      <c r="I772" s="79"/>
      <c r="J772" s="79"/>
      <c r="K772" s="81"/>
    </row>
    <row r="773" spans="2:11" x14ac:dyDescent="0.25">
      <c r="B773" s="79"/>
      <c r="C773" s="79"/>
      <c r="D773" s="79"/>
      <c r="E773" s="79"/>
      <c r="F773" s="79"/>
      <c r="G773" s="79"/>
      <c r="H773" s="79"/>
      <c r="I773" s="79"/>
      <c r="J773" s="79"/>
      <c r="K773" s="81"/>
    </row>
    <row r="774" spans="2:11" x14ac:dyDescent="0.25">
      <c r="B774" s="79"/>
      <c r="C774" s="79"/>
      <c r="D774" s="79"/>
      <c r="E774" s="79"/>
      <c r="F774" s="79"/>
      <c r="G774" s="79"/>
      <c r="H774" s="79"/>
      <c r="I774" s="79"/>
      <c r="J774" s="79"/>
      <c r="K774" s="81"/>
    </row>
    <row r="775" spans="2:11" x14ac:dyDescent="0.25">
      <c r="B775" s="79"/>
      <c r="C775" s="79"/>
      <c r="D775" s="79"/>
      <c r="E775" s="79"/>
      <c r="F775" s="79"/>
      <c r="G775" s="79"/>
      <c r="H775" s="79"/>
      <c r="I775" s="79"/>
      <c r="J775" s="79"/>
      <c r="K775" s="81"/>
    </row>
    <row r="776" spans="2:11" x14ac:dyDescent="0.25">
      <c r="B776" s="79"/>
      <c r="C776" s="79"/>
      <c r="D776" s="79"/>
      <c r="E776" s="79"/>
      <c r="F776" s="79"/>
      <c r="G776" s="79"/>
      <c r="H776" s="79"/>
      <c r="I776" s="79"/>
      <c r="J776" s="79"/>
      <c r="K776" s="81"/>
    </row>
    <row r="777" spans="2:11" x14ac:dyDescent="0.25">
      <c r="B777" s="79"/>
      <c r="C777" s="79"/>
      <c r="D777" s="79"/>
      <c r="E777" s="79"/>
      <c r="F777" s="79"/>
      <c r="G777" s="79"/>
      <c r="H777" s="79"/>
      <c r="I777" s="79"/>
      <c r="J777" s="79"/>
      <c r="K777" s="81"/>
    </row>
    <row r="778" spans="2:11" x14ac:dyDescent="0.25">
      <c r="B778" s="79"/>
      <c r="C778" s="79"/>
      <c r="D778" s="79"/>
      <c r="E778" s="79"/>
      <c r="F778" s="79"/>
      <c r="G778" s="79"/>
      <c r="H778" s="79"/>
      <c r="I778" s="79"/>
      <c r="J778" s="79"/>
      <c r="K778" s="81"/>
    </row>
    <row r="779" spans="2:11" x14ac:dyDescent="0.25">
      <c r="B779" s="79"/>
      <c r="C779" s="79"/>
      <c r="D779" s="79"/>
      <c r="E779" s="79"/>
      <c r="F779" s="79"/>
      <c r="G779" s="79"/>
      <c r="H779" s="79"/>
      <c r="I779" s="79"/>
      <c r="J779" s="79"/>
      <c r="K779" s="81"/>
    </row>
    <row r="780" spans="2:11" x14ac:dyDescent="0.25">
      <c r="B780" s="79"/>
      <c r="C780" s="79"/>
      <c r="D780" s="79"/>
      <c r="E780" s="79"/>
      <c r="F780" s="79"/>
      <c r="G780" s="79"/>
      <c r="H780" s="79"/>
      <c r="I780" s="79"/>
      <c r="J780" s="79"/>
      <c r="K780" s="81"/>
    </row>
    <row r="781" spans="2:11" x14ac:dyDescent="0.25">
      <c r="B781" s="79"/>
      <c r="C781" s="79"/>
      <c r="D781" s="79"/>
      <c r="E781" s="79"/>
      <c r="F781" s="79"/>
      <c r="G781" s="79"/>
      <c r="H781" s="79"/>
      <c r="I781" s="79"/>
      <c r="J781" s="79"/>
      <c r="K781" s="81"/>
    </row>
    <row r="782" spans="2:11" x14ac:dyDescent="0.25">
      <c r="B782" s="79"/>
      <c r="C782" s="79"/>
      <c r="D782" s="79"/>
      <c r="E782" s="79"/>
      <c r="F782" s="79"/>
      <c r="G782" s="79"/>
      <c r="H782" s="79"/>
      <c r="I782" s="79"/>
      <c r="J782" s="79"/>
      <c r="K782" s="81"/>
    </row>
    <row r="783" spans="2:11" x14ac:dyDescent="0.25">
      <c r="B783" s="79"/>
      <c r="C783" s="79"/>
      <c r="D783" s="79"/>
      <c r="E783" s="79"/>
      <c r="F783" s="79"/>
      <c r="G783" s="79"/>
      <c r="H783" s="79"/>
      <c r="I783" s="79"/>
      <c r="J783" s="79"/>
      <c r="K783" s="81"/>
    </row>
    <row r="784" spans="2:11" x14ac:dyDescent="0.25">
      <c r="B784" s="79"/>
      <c r="C784" s="79"/>
      <c r="D784" s="79"/>
      <c r="E784" s="79"/>
      <c r="F784" s="79"/>
      <c r="G784" s="79"/>
      <c r="H784" s="79"/>
      <c r="I784" s="79"/>
      <c r="J784" s="79"/>
      <c r="K784" s="81"/>
    </row>
    <row r="785" spans="2:11" x14ac:dyDescent="0.25">
      <c r="B785" s="79"/>
      <c r="C785" s="79"/>
      <c r="D785" s="79"/>
      <c r="E785" s="79"/>
      <c r="F785" s="79"/>
      <c r="G785" s="79"/>
      <c r="H785" s="79"/>
      <c r="I785" s="79"/>
      <c r="J785" s="79"/>
      <c r="K785" s="81"/>
    </row>
    <row r="786" spans="2:11" x14ac:dyDescent="0.25">
      <c r="B786" s="79"/>
      <c r="C786" s="79"/>
      <c r="D786" s="79"/>
      <c r="E786" s="79"/>
      <c r="F786" s="79"/>
      <c r="G786" s="79"/>
      <c r="H786" s="79"/>
      <c r="I786" s="79"/>
      <c r="J786" s="79"/>
      <c r="K786" s="81"/>
    </row>
    <row r="787" spans="2:11" x14ac:dyDescent="0.25">
      <c r="B787" s="79"/>
      <c r="C787" s="79"/>
      <c r="D787" s="79"/>
      <c r="E787" s="79"/>
      <c r="F787" s="79"/>
      <c r="G787" s="79"/>
      <c r="H787" s="79"/>
      <c r="I787" s="79"/>
      <c r="J787" s="79"/>
      <c r="K787" s="81"/>
    </row>
    <row r="788" spans="2:11" x14ac:dyDescent="0.25">
      <c r="B788" s="79"/>
      <c r="C788" s="79"/>
      <c r="D788" s="79"/>
      <c r="E788" s="79"/>
      <c r="F788" s="79"/>
      <c r="G788" s="79"/>
      <c r="H788" s="79"/>
      <c r="I788" s="79"/>
      <c r="J788" s="79"/>
      <c r="K788" s="81"/>
    </row>
    <row r="789" spans="2:11" x14ac:dyDescent="0.25">
      <c r="B789" s="79"/>
      <c r="C789" s="79"/>
      <c r="D789" s="79"/>
      <c r="E789" s="79"/>
      <c r="F789" s="79"/>
      <c r="G789" s="79"/>
      <c r="H789" s="79"/>
      <c r="I789" s="79"/>
      <c r="J789" s="79"/>
      <c r="K789" s="81"/>
    </row>
    <row r="790" spans="2:11" x14ac:dyDescent="0.25">
      <c r="B790" s="79"/>
      <c r="C790" s="79"/>
      <c r="D790" s="79"/>
      <c r="E790" s="79"/>
      <c r="F790" s="79"/>
      <c r="G790" s="79"/>
      <c r="H790" s="79"/>
      <c r="I790" s="79"/>
      <c r="J790" s="79"/>
      <c r="K790" s="81"/>
    </row>
    <row r="791" spans="2:11" x14ac:dyDescent="0.25">
      <c r="B791" s="79"/>
      <c r="C791" s="79"/>
      <c r="D791" s="79"/>
      <c r="E791" s="79"/>
      <c r="F791" s="79"/>
      <c r="G791" s="79"/>
      <c r="H791" s="79"/>
      <c r="I791" s="79"/>
      <c r="J791" s="79"/>
      <c r="K791" s="81"/>
    </row>
    <row r="792" spans="2:11" x14ac:dyDescent="0.25">
      <c r="B792" s="79"/>
      <c r="C792" s="79"/>
      <c r="D792" s="79"/>
      <c r="E792" s="79"/>
      <c r="F792" s="79"/>
      <c r="G792" s="79"/>
      <c r="H792" s="79"/>
      <c r="I792" s="79"/>
      <c r="J792" s="79"/>
      <c r="K792" s="81"/>
    </row>
    <row r="793" spans="2:11" x14ac:dyDescent="0.25">
      <c r="B793" s="79"/>
      <c r="C793" s="79"/>
      <c r="D793" s="79"/>
      <c r="E793" s="79"/>
      <c r="F793" s="79"/>
      <c r="G793" s="79"/>
      <c r="H793" s="79"/>
      <c r="I793" s="79"/>
      <c r="J793" s="79"/>
      <c r="K793" s="81"/>
    </row>
    <row r="794" spans="2:11" x14ac:dyDescent="0.25">
      <c r="B794" s="79"/>
      <c r="C794" s="79"/>
      <c r="D794" s="79"/>
      <c r="E794" s="79"/>
      <c r="F794" s="79"/>
      <c r="G794" s="79"/>
      <c r="H794" s="79"/>
      <c r="I794" s="79"/>
      <c r="J794" s="79"/>
      <c r="K794" s="81"/>
    </row>
    <row r="795" spans="2:11" x14ac:dyDescent="0.25">
      <c r="B795" s="79"/>
      <c r="C795" s="79"/>
      <c r="D795" s="79"/>
      <c r="E795" s="79"/>
      <c r="F795" s="79"/>
      <c r="G795" s="79"/>
      <c r="H795" s="79"/>
      <c r="I795" s="79"/>
      <c r="J795" s="79"/>
      <c r="K795" s="81"/>
    </row>
    <row r="796" spans="2:11" x14ac:dyDescent="0.25">
      <c r="B796" s="79"/>
      <c r="C796" s="79"/>
      <c r="D796" s="79"/>
      <c r="E796" s="79"/>
      <c r="F796" s="79"/>
      <c r="G796" s="79"/>
      <c r="H796" s="79"/>
      <c r="I796" s="79"/>
      <c r="J796" s="79"/>
      <c r="K796" s="81"/>
    </row>
    <row r="797" spans="2:11" x14ac:dyDescent="0.25">
      <c r="B797" s="79"/>
      <c r="C797" s="79"/>
      <c r="D797" s="79"/>
      <c r="E797" s="79"/>
      <c r="F797" s="79"/>
      <c r="G797" s="79"/>
      <c r="H797" s="79"/>
      <c r="I797" s="79"/>
      <c r="J797" s="79"/>
      <c r="K797" s="81"/>
    </row>
    <row r="798" spans="2:11" x14ac:dyDescent="0.25">
      <c r="B798" s="79"/>
      <c r="C798" s="79"/>
      <c r="D798" s="79"/>
      <c r="E798" s="79"/>
      <c r="F798" s="79"/>
      <c r="G798" s="79"/>
      <c r="H798" s="79"/>
      <c r="I798" s="79"/>
      <c r="J798" s="79"/>
      <c r="K798" s="81"/>
    </row>
    <row r="799" spans="2:11" x14ac:dyDescent="0.25">
      <c r="B799" s="79"/>
      <c r="C799" s="79"/>
      <c r="D799" s="79"/>
      <c r="E799" s="79"/>
      <c r="F799" s="79"/>
      <c r="G799" s="79"/>
      <c r="H799" s="79"/>
      <c r="I799" s="79"/>
      <c r="J799" s="79"/>
      <c r="K799" s="81"/>
    </row>
    <row r="800" spans="2:11" x14ac:dyDescent="0.25">
      <c r="B800" s="79"/>
      <c r="C800" s="79"/>
      <c r="D800" s="79"/>
      <c r="E800" s="79"/>
      <c r="F800" s="79"/>
      <c r="G800" s="79"/>
      <c r="H800" s="79"/>
      <c r="I800" s="79"/>
      <c r="J800" s="79"/>
      <c r="K800" s="81"/>
    </row>
    <row r="801" spans="2:11" x14ac:dyDescent="0.25">
      <c r="B801" s="79"/>
      <c r="C801" s="79"/>
      <c r="D801" s="79"/>
      <c r="E801" s="79"/>
      <c r="F801" s="79"/>
      <c r="G801" s="79"/>
      <c r="H801" s="79"/>
      <c r="I801" s="79"/>
      <c r="J801" s="79"/>
      <c r="K801" s="81"/>
    </row>
    <row r="802" spans="2:11" x14ac:dyDescent="0.25">
      <c r="B802" s="79"/>
      <c r="C802" s="79"/>
      <c r="D802" s="79"/>
      <c r="E802" s="79"/>
      <c r="F802" s="79"/>
      <c r="G802" s="79"/>
      <c r="H802" s="79"/>
      <c r="I802" s="79"/>
      <c r="J802" s="79"/>
      <c r="K802" s="81"/>
    </row>
    <row r="803" spans="2:11" x14ac:dyDescent="0.25">
      <c r="B803" s="79"/>
      <c r="C803" s="79"/>
      <c r="D803" s="79"/>
      <c r="E803" s="79"/>
      <c r="F803" s="79"/>
      <c r="G803" s="79"/>
      <c r="H803" s="79"/>
      <c r="I803" s="79"/>
      <c r="J803" s="79"/>
      <c r="K803" s="81"/>
    </row>
    <row r="804" spans="2:11" x14ac:dyDescent="0.25">
      <c r="B804" s="79"/>
      <c r="C804" s="79"/>
      <c r="D804" s="79"/>
      <c r="E804" s="79"/>
      <c r="F804" s="79"/>
      <c r="G804" s="79"/>
      <c r="H804" s="79"/>
      <c r="I804" s="79"/>
      <c r="J804" s="79"/>
      <c r="K804" s="81"/>
    </row>
    <row r="805" spans="2:11" x14ac:dyDescent="0.25">
      <c r="B805" s="79"/>
      <c r="C805" s="79"/>
      <c r="D805" s="79"/>
      <c r="E805" s="79"/>
      <c r="F805" s="79"/>
      <c r="G805" s="79"/>
      <c r="H805" s="79"/>
      <c r="I805" s="79"/>
      <c r="J805" s="79"/>
      <c r="K805" s="81"/>
    </row>
    <row r="806" spans="2:11" x14ac:dyDescent="0.25">
      <c r="B806" s="79"/>
      <c r="C806" s="79"/>
      <c r="D806" s="79"/>
      <c r="E806" s="79"/>
      <c r="F806" s="79"/>
      <c r="G806" s="79"/>
      <c r="H806" s="79"/>
      <c r="I806" s="79"/>
      <c r="J806" s="79"/>
      <c r="K806" s="81"/>
    </row>
    <row r="807" spans="2:11" x14ac:dyDescent="0.25">
      <c r="B807" s="79"/>
      <c r="C807" s="79"/>
      <c r="D807" s="79"/>
      <c r="E807" s="79"/>
      <c r="F807" s="79"/>
      <c r="G807" s="79"/>
      <c r="H807" s="79"/>
      <c r="I807" s="79"/>
      <c r="J807" s="79"/>
      <c r="K807" s="81"/>
    </row>
    <row r="808" spans="2:11" x14ac:dyDescent="0.25">
      <c r="B808" s="79"/>
      <c r="C808" s="79"/>
      <c r="D808" s="79"/>
      <c r="E808" s="79"/>
      <c r="F808" s="79"/>
      <c r="G808" s="79"/>
      <c r="H808" s="79"/>
      <c r="I808" s="79"/>
      <c r="J808" s="79"/>
      <c r="K808" s="81"/>
    </row>
    <row r="809" spans="2:11" x14ac:dyDescent="0.25">
      <c r="B809" s="79"/>
      <c r="C809" s="79"/>
      <c r="D809" s="79"/>
      <c r="E809" s="79"/>
      <c r="F809" s="79"/>
      <c r="G809" s="79"/>
      <c r="H809" s="79"/>
      <c r="I809" s="79"/>
      <c r="J809" s="79"/>
      <c r="K809" s="81"/>
    </row>
    <row r="810" spans="2:11" x14ac:dyDescent="0.25">
      <c r="B810" s="79"/>
      <c r="C810" s="79"/>
      <c r="D810" s="79"/>
      <c r="E810" s="79"/>
      <c r="F810" s="79"/>
      <c r="G810" s="79"/>
      <c r="H810" s="79"/>
      <c r="I810" s="79"/>
      <c r="J810" s="79"/>
      <c r="K810" s="81"/>
    </row>
    <row r="811" spans="2:11" x14ac:dyDescent="0.25">
      <c r="B811" s="79"/>
      <c r="C811" s="79"/>
      <c r="D811" s="79"/>
      <c r="E811" s="79"/>
      <c r="F811" s="79"/>
      <c r="G811" s="79"/>
      <c r="H811" s="79"/>
      <c r="I811" s="79"/>
      <c r="J811" s="79"/>
      <c r="K811" s="81"/>
    </row>
    <row r="812" spans="2:11" x14ac:dyDescent="0.25">
      <c r="B812" s="79"/>
      <c r="C812" s="79"/>
      <c r="D812" s="79"/>
      <c r="E812" s="79"/>
      <c r="F812" s="79"/>
      <c r="G812" s="79"/>
      <c r="H812" s="79"/>
      <c r="I812" s="79"/>
      <c r="J812" s="79"/>
      <c r="K812" s="81"/>
    </row>
    <row r="813" spans="2:11" x14ac:dyDescent="0.25">
      <c r="B813" s="79"/>
      <c r="C813" s="79"/>
      <c r="D813" s="79"/>
      <c r="E813" s="79"/>
      <c r="F813" s="79"/>
      <c r="G813" s="79"/>
      <c r="H813" s="79"/>
      <c r="I813" s="79"/>
      <c r="J813" s="79"/>
      <c r="K813" s="81"/>
    </row>
    <row r="814" spans="2:11" x14ac:dyDescent="0.25">
      <c r="B814" s="79"/>
      <c r="C814" s="79"/>
      <c r="D814" s="79"/>
      <c r="E814" s="79"/>
      <c r="F814" s="79"/>
      <c r="G814" s="79"/>
      <c r="H814" s="79"/>
      <c r="I814" s="79"/>
      <c r="J814" s="79"/>
      <c r="K814" s="81"/>
    </row>
    <row r="815" spans="2:11" x14ac:dyDescent="0.25">
      <c r="B815" s="79"/>
      <c r="C815" s="79"/>
      <c r="D815" s="79"/>
      <c r="E815" s="79"/>
      <c r="F815" s="79"/>
      <c r="G815" s="79"/>
      <c r="H815" s="79"/>
      <c r="I815" s="79"/>
      <c r="J815" s="79"/>
      <c r="K815" s="81"/>
    </row>
    <row r="816" spans="2:11" x14ac:dyDescent="0.25">
      <c r="B816" s="79"/>
      <c r="C816" s="79"/>
      <c r="D816" s="79"/>
      <c r="E816" s="79"/>
      <c r="F816" s="79"/>
      <c r="G816" s="79"/>
      <c r="H816" s="79"/>
      <c r="I816" s="79"/>
      <c r="J816" s="79"/>
      <c r="K816" s="81"/>
    </row>
    <row r="817" spans="2:11" x14ac:dyDescent="0.25">
      <c r="B817" s="79"/>
      <c r="C817" s="79"/>
      <c r="D817" s="79"/>
      <c r="E817" s="79"/>
      <c r="F817" s="79"/>
      <c r="G817" s="79"/>
      <c r="H817" s="79"/>
      <c r="I817" s="79"/>
      <c r="J817" s="79"/>
      <c r="K817" s="81"/>
    </row>
    <row r="818" spans="2:11" x14ac:dyDescent="0.25">
      <c r="B818" s="79"/>
      <c r="C818" s="79"/>
      <c r="D818" s="79"/>
      <c r="E818" s="79"/>
      <c r="F818" s="79"/>
      <c r="G818" s="79"/>
      <c r="H818" s="79"/>
      <c r="I818" s="79"/>
      <c r="J818" s="79"/>
      <c r="K818" s="81"/>
    </row>
    <row r="819" spans="2:11" x14ac:dyDescent="0.25">
      <c r="B819" s="79"/>
      <c r="C819" s="79"/>
      <c r="D819" s="79"/>
      <c r="E819" s="79"/>
      <c r="F819" s="79"/>
      <c r="G819" s="79"/>
      <c r="H819" s="79"/>
      <c r="I819" s="79"/>
      <c r="J819" s="79"/>
      <c r="K819" s="81"/>
    </row>
    <row r="820" spans="2:11" x14ac:dyDescent="0.25">
      <c r="B820" s="79"/>
      <c r="C820" s="79"/>
      <c r="D820" s="79"/>
      <c r="E820" s="79"/>
      <c r="F820" s="79"/>
      <c r="G820" s="79"/>
      <c r="H820" s="79"/>
      <c r="I820" s="79"/>
      <c r="J820" s="79"/>
      <c r="K820" s="81"/>
    </row>
    <row r="821" spans="2:11" x14ac:dyDescent="0.25">
      <c r="B821" s="79"/>
      <c r="C821" s="79"/>
      <c r="D821" s="79"/>
      <c r="E821" s="79"/>
      <c r="F821" s="79"/>
      <c r="G821" s="79"/>
      <c r="H821" s="79"/>
      <c r="I821" s="79"/>
      <c r="J821" s="79"/>
      <c r="K821" s="81"/>
    </row>
    <row r="822" spans="2:11" x14ac:dyDescent="0.25">
      <c r="B822" s="79"/>
      <c r="C822" s="79"/>
      <c r="D822" s="79"/>
      <c r="E822" s="79"/>
      <c r="F822" s="79"/>
      <c r="G822" s="79"/>
      <c r="H822" s="79"/>
      <c r="I822" s="79"/>
      <c r="J822" s="79"/>
      <c r="K822" s="81"/>
    </row>
    <row r="823" spans="2:11" x14ac:dyDescent="0.25">
      <c r="B823" s="79"/>
      <c r="C823" s="79"/>
      <c r="D823" s="79"/>
      <c r="E823" s="79"/>
      <c r="F823" s="79"/>
      <c r="G823" s="79"/>
      <c r="H823" s="79"/>
      <c r="I823" s="79"/>
      <c r="J823" s="79"/>
      <c r="K823" s="81"/>
    </row>
    <row r="824" spans="2:11" x14ac:dyDescent="0.25">
      <c r="B824" s="79"/>
      <c r="C824" s="79"/>
      <c r="D824" s="79"/>
      <c r="E824" s="79"/>
      <c r="F824" s="79"/>
      <c r="G824" s="79"/>
      <c r="H824" s="79"/>
      <c r="I824" s="79"/>
      <c r="J824" s="79"/>
      <c r="K824" s="81"/>
    </row>
    <row r="825" spans="2:11" x14ac:dyDescent="0.25">
      <c r="B825" s="79"/>
      <c r="C825" s="79"/>
      <c r="D825" s="79"/>
      <c r="E825" s="79"/>
      <c r="F825" s="79"/>
      <c r="G825" s="79"/>
      <c r="H825" s="79"/>
      <c r="I825" s="79"/>
      <c r="J825" s="79"/>
      <c r="K825" s="81"/>
    </row>
    <row r="826" spans="2:11" x14ac:dyDescent="0.25">
      <c r="B826" s="79"/>
      <c r="C826" s="79"/>
      <c r="D826" s="79"/>
      <c r="E826" s="79"/>
      <c r="F826" s="79"/>
      <c r="G826" s="79"/>
      <c r="H826" s="79"/>
      <c r="I826" s="79"/>
      <c r="J826" s="79"/>
      <c r="K826" s="81"/>
    </row>
    <row r="827" spans="2:11" x14ac:dyDescent="0.25">
      <c r="B827" s="79"/>
      <c r="C827" s="79"/>
      <c r="D827" s="79"/>
      <c r="E827" s="79"/>
      <c r="F827" s="79"/>
      <c r="G827" s="79"/>
      <c r="H827" s="79"/>
      <c r="I827" s="79"/>
      <c r="J827" s="79"/>
      <c r="K827" s="81"/>
    </row>
    <row r="828" spans="2:11" x14ac:dyDescent="0.25">
      <c r="B828" s="79"/>
      <c r="C828" s="79"/>
      <c r="D828" s="79"/>
      <c r="E828" s="79"/>
      <c r="F828" s="79"/>
      <c r="G828" s="79"/>
      <c r="H828" s="79"/>
      <c r="I828" s="79"/>
      <c r="J828" s="79"/>
      <c r="K828" s="81"/>
    </row>
    <row r="829" spans="2:11" x14ac:dyDescent="0.25">
      <c r="B829" s="79"/>
      <c r="C829" s="79"/>
      <c r="D829" s="79"/>
      <c r="E829" s="79"/>
      <c r="F829" s="79"/>
      <c r="G829" s="79"/>
      <c r="H829" s="79"/>
      <c r="I829" s="79"/>
      <c r="J829" s="79"/>
      <c r="K829" s="81"/>
    </row>
    <row r="830" spans="2:11" x14ac:dyDescent="0.25">
      <c r="B830" s="79"/>
      <c r="C830" s="79"/>
      <c r="D830" s="79"/>
      <c r="E830" s="79"/>
      <c r="F830" s="79"/>
      <c r="G830" s="79"/>
      <c r="H830" s="79"/>
      <c r="I830" s="79"/>
      <c r="J830" s="79"/>
      <c r="K830" s="81"/>
    </row>
    <row r="831" spans="2:11" x14ac:dyDescent="0.25">
      <c r="B831" s="79"/>
      <c r="C831" s="79"/>
      <c r="D831" s="79"/>
      <c r="E831" s="79"/>
      <c r="F831" s="79"/>
      <c r="G831" s="79"/>
      <c r="H831" s="79"/>
      <c r="I831" s="79"/>
      <c r="J831" s="79"/>
      <c r="K831" s="81"/>
    </row>
    <row r="832" spans="2:11" x14ac:dyDescent="0.25">
      <c r="B832" s="79"/>
      <c r="C832" s="79"/>
      <c r="D832" s="79"/>
      <c r="E832" s="79"/>
      <c r="F832" s="79"/>
      <c r="G832" s="79"/>
      <c r="H832" s="79"/>
      <c r="I832" s="79"/>
      <c r="J832" s="79"/>
      <c r="K832" s="81"/>
    </row>
    <row r="833" spans="2:11" x14ac:dyDescent="0.25">
      <c r="B833" s="79"/>
      <c r="C833" s="79"/>
      <c r="D833" s="79"/>
      <c r="E833" s="79"/>
      <c r="F833" s="79"/>
      <c r="G833" s="79"/>
      <c r="H833" s="79"/>
      <c r="I833" s="79"/>
      <c r="J833" s="79"/>
      <c r="K833" s="81"/>
    </row>
    <row r="834" spans="2:11" x14ac:dyDescent="0.25">
      <c r="B834" s="79"/>
      <c r="C834" s="79"/>
      <c r="D834" s="79"/>
      <c r="E834" s="79"/>
      <c r="F834" s="79"/>
      <c r="G834" s="79"/>
      <c r="H834" s="79"/>
      <c r="I834" s="79"/>
      <c r="J834" s="79"/>
      <c r="K834" s="81"/>
    </row>
    <row r="835" spans="2:11" x14ac:dyDescent="0.25">
      <c r="B835" s="79"/>
      <c r="C835" s="79"/>
      <c r="D835" s="79"/>
      <c r="E835" s="79"/>
      <c r="F835" s="79"/>
      <c r="G835" s="79"/>
      <c r="H835" s="79"/>
      <c r="I835" s="79"/>
      <c r="J835" s="79"/>
      <c r="K835" s="81"/>
    </row>
    <row r="836" spans="2:11" x14ac:dyDescent="0.25">
      <c r="B836" s="79"/>
      <c r="C836" s="79"/>
      <c r="D836" s="79"/>
      <c r="E836" s="79"/>
      <c r="F836" s="79"/>
      <c r="G836" s="79"/>
      <c r="H836" s="79"/>
      <c r="I836" s="79"/>
      <c r="J836" s="79"/>
      <c r="K836" s="81"/>
    </row>
    <row r="837" spans="2:11" x14ac:dyDescent="0.25">
      <c r="B837" s="79"/>
      <c r="C837" s="79"/>
      <c r="D837" s="79"/>
      <c r="E837" s="79"/>
      <c r="F837" s="79"/>
      <c r="G837" s="79"/>
      <c r="H837" s="79"/>
      <c r="I837" s="79"/>
      <c r="J837" s="79"/>
      <c r="K837" s="81"/>
    </row>
    <row r="838" spans="2:11" x14ac:dyDescent="0.25">
      <c r="B838" s="79"/>
      <c r="C838" s="79"/>
      <c r="D838" s="79"/>
      <c r="E838" s="79"/>
      <c r="F838" s="79"/>
      <c r="G838" s="79"/>
      <c r="H838" s="79"/>
      <c r="I838" s="79"/>
      <c r="J838" s="79"/>
      <c r="K838" s="81"/>
    </row>
    <row r="839" spans="2:11" x14ac:dyDescent="0.25">
      <c r="B839" s="79"/>
      <c r="C839" s="79"/>
      <c r="D839" s="79"/>
      <c r="E839" s="79"/>
      <c r="F839" s="79"/>
      <c r="G839" s="79"/>
      <c r="H839" s="79"/>
      <c r="I839" s="79"/>
      <c r="J839" s="79"/>
      <c r="K839" s="81"/>
    </row>
    <row r="840" spans="2:11" x14ac:dyDescent="0.25">
      <c r="B840" s="79"/>
      <c r="C840" s="79"/>
      <c r="D840" s="79"/>
      <c r="E840" s="79"/>
      <c r="F840" s="79"/>
      <c r="G840" s="79"/>
      <c r="H840" s="79"/>
      <c r="I840" s="79"/>
      <c r="J840" s="79"/>
      <c r="K840" s="81"/>
    </row>
    <row r="841" spans="2:11" x14ac:dyDescent="0.25">
      <c r="B841" s="79"/>
      <c r="C841" s="79"/>
      <c r="D841" s="79"/>
      <c r="E841" s="79"/>
      <c r="F841" s="79"/>
      <c r="G841" s="79"/>
      <c r="H841" s="79"/>
      <c r="I841" s="79"/>
      <c r="J841" s="79"/>
      <c r="K841" s="81"/>
    </row>
    <row r="842" spans="2:11" x14ac:dyDescent="0.25">
      <c r="B842" s="79"/>
      <c r="C842" s="79"/>
      <c r="D842" s="79"/>
      <c r="E842" s="79"/>
      <c r="F842" s="79"/>
      <c r="G842" s="79"/>
      <c r="H842" s="79"/>
      <c r="I842" s="79"/>
      <c r="J842" s="79"/>
      <c r="K842" s="81"/>
    </row>
    <row r="843" spans="2:11" x14ac:dyDescent="0.25">
      <c r="B843" s="79"/>
      <c r="C843" s="79"/>
      <c r="D843" s="79"/>
      <c r="E843" s="79"/>
      <c r="F843" s="79"/>
      <c r="G843" s="79"/>
      <c r="H843" s="79"/>
      <c r="I843" s="79"/>
      <c r="J843" s="79"/>
      <c r="K843" s="81"/>
    </row>
    <row r="844" spans="2:11" x14ac:dyDescent="0.25">
      <c r="B844" s="79"/>
      <c r="C844" s="79"/>
      <c r="D844" s="79"/>
      <c r="E844" s="79"/>
      <c r="F844" s="79"/>
      <c r="G844" s="79"/>
      <c r="H844" s="79"/>
      <c r="I844" s="79"/>
      <c r="J844" s="79"/>
      <c r="K844" s="81"/>
    </row>
    <row r="845" spans="2:11" x14ac:dyDescent="0.25">
      <c r="B845" s="79"/>
      <c r="C845" s="79"/>
      <c r="D845" s="79"/>
      <c r="E845" s="79"/>
      <c r="F845" s="79"/>
      <c r="G845" s="79"/>
      <c r="H845" s="79"/>
      <c r="I845" s="79"/>
      <c r="J845" s="79"/>
      <c r="K845" s="81"/>
    </row>
    <row r="846" spans="2:11" x14ac:dyDescent="0.25">
      <c r="B846" s="79"/>
      <c r="C846" s="79"/>
      <c r="D846" s="79"/>
      <c r="E846" s="79"/>
      <c r="F846" s="79"/>
      <c r="G846" s="79"/>
      <c r="H846" s="79"/>
      <c r="I846" s="79"/>
      <c r="J846" s="79"/>
      <c r="K846" s="81"/>
    </row>
    <row r="847" spans="2:11" x14ac:dyDescent="0.25">
      <c r="B847" s="79"/>
      <c r="C847" s="79"/>
      <c r="D847" s="79"/>
      <c r="E847" s="79"/>
      <c r="F847" s="79"/>
      <c r="G847" s="79"/>
      <c r="H847" s="79"/>
      <c r="I847" s="79"/>
      <c r="J847" s="79"/>
      <c r="K847" s="81"/>
    </row>
    <row r="848" spans="2:11" x14ac:dyDescent="0.25">
      <c r="B848" s="79"/>
      <c r="C848" s="79"/>
      <c r="D848" s="79"/>
      <c r="E848" s="79"/>
      <c r="F848" s="79"/>
      <c r="G848" s="79"/>
      <c r="H848" s="79"/>
      <c r="I848" s="79"/>
      <c r="J848" s="79"/>
      <c r="K848" s="81"/>
    </row>
    <row r="849" spans="2:11" x14ac:dyDescent="0.25">
      <c r="B849" s="79"/>
      <c r="C849" s="79"/>
      <c r="D849" s="79"/>
      <c r="E849" s="79"/>
      <c r="F849" s="79"/>
      <c r="G849" s="79"/>
      <c r="H849" s="79"/>
      <c r="I849" s="79"/>
      <c r="J849" s="79"/>
      <c r="K849" s="81"/>
    </row>
    <row r="850" spans="2:11" x14ac:dyDescent="0.25">
      <c r="B850" s="79"/>
      <c r="C850" s="79"/>
      <c r="D850" s="79"/>
      <c r="E850" s="79"/>
      <c r="F850" s="79"/>
      <c r="G850" s="79"/>
      <c r="H850" s="79"/>
      <c r="I850" s="79"/>
      <c r="J850" s="79"/>
      <c r="K850" s="81"/>
    </row>
    <row r="851" spans="2:11" x14ac:dyDescent="0.25">
      <c r="B851" s="79"/>
      <c r="C851" s="79"/>
      <c r="D851" s="79"/>
      <c r="E851" s="79"/>
      <c r="F851" s="79"/>
      <c r="G851" s="79"/>
      <c r="H851" s="79"/>
      <c r="I851" s="79"/>
      <c r="J851" s="79"/>
      <c r="K851" s="81"/>
    </row>
    <row r="852" spans="2:11" x14ac:dyDescent="0.25">
      <c r="B852" s="79"/>
      <c r="C852" s="79"/>
      <c r="D852" s="79"/>
      <c r="E852" s="79"/>
      <c r="F852" s="79"/>
      <c r="G852" s="79"/>
      <c r="H852" s="79"/>
      <c r="I852" s="79"/>
      <c r="J852" s="79"/>
      <c r="K852" s="81"/>
    </row>
    <row r="853" spans="2:11" x14ac:dyDescent="0.25">
      <c r="B853" s="79"/>
      <c r="C853" s="79"/>
      <c r="D853" s="79"/>
      <c r="E853" s="79"/>
      <c r="F853" s="79"/>
      <c r="G853" s="79"/>
      <c r="H853" s="79"/>
      <c r="I853" s="79"/>
      <c r="J853" s="79"/>
      <c r="K853" s="81"/>
    </row>
    <row r="854" spans="2:11" x14ac:dyDescent="0.25">
      <c r="B854" s="79"/>
      <c r="C854" s="79"/>
      <c r="D854" s="79"/>
      <c r="E854" s="79"/>
      <c r="F854" s="79"/>
      <c r="G854" s="79"/>
      <c r="H854" s="79"/>
      <c r="I854" s="79"/>
      <c r="J854" s="79"/>
      <c r="K854" s="81"/>
    </row>
    <row r="855" spans="2:11" x14ac:dyDescent="0.25">
      <c r="B855" s="79"/>
      <c r="C855" s="79"/>
      <c r="D855" s="79"/>
      <c r="E855" s="79"/>
      <c r="F855" s="79"/>
      <c r="G855" s="79"/>
      <c r="H855" s="79"/>
      <c r="I855" s="79"/>
      <c r="J855" s="79"/>
      <c r="K855" s="81"/>
    </row>
    <row r="856" spans="2:11" x14ac:dyDescent="0.25">
      <c r="B856" s="79"/>
      <c r="C856" s="79"/>
      <c r="D856" s="79"/>
      <c r="E856" s="79"/>
      <c r="F856" s="79"/>
      <c r="G856" s="79"/>
      <c r="H856" s="79"/>
      <c r="I856" s="79"/>
      <c r="J856" s="79"/>
      <c r="K856" s="81"/>
    </row>
    <row r="857" spans="2:11" x14ac:dyDescent="0.25">
      <c r="B857" s="79"/>
      <c r="C857" s="79"/>
      <c r="D857" s="79"/>
      <c r="E857" s="79"/>
      <c r="F857" s="79"/>
      <c r="G857" s="79"/>
      <c r="H857" s="79"/>
      <c r="I857" s="79"/>
      <c r="J857" s="79"/>
      <c r="K857" s="81"/>
    </row>
    <row r="858" spans="2:11" x14ac:dyDescent="0.25">
      <c r="B858" s="79"/>
      <c r="C858" s="79"/>
      <c r="D858" s="79"/>
      <c r="E858" s="79"/>
      <c r="F858" s="79"/>
      <c r="G858" s="79"/>
      <c r="H858" s="79"/>
      <c r="I858" s="79"/>
      <c r="J858" s="79"/>
      <c r="K858" s="81"/>
    </row>
    <row r="859" spans="2:11" x14ac:dyDescent="0.25">
      <c r="B859" s="79"/>
      <c r="C859" s="79"/>
      <c r="D859" s="79"/>
      <c r="E859" s="79"/>
      <c r="F859" s="79"/>
      <c r="G859" s="79"/>
      <c r="H859" s="79"/>
      <c r="I859" s="79"/>
      <c r="J859" s="79"/>
      <c r="K859" s="81"/>
    </row>
    <row r="860" spans="2:11" x14ac:dyDescent="0.25">
      <c r="B860" s="79"/>
      <c r="C860" s="79"/>
      <c r="D860" s="79"/>
      <c r="E860" s="79"/>
      <c r="F860" s="79"/>
      <c r="G860" s="79"/>
      <c r="H860" s="79"/>
      <c r="I860" s="79"/>
      <c r="J860" s="79"/>
      <c r="K860" s="81"/>
    </row>
    <row r="861" spans="2:11" x14ac:dyDescent="0.25">
      <c r="B861" s="79"/>
      <c r="C861" s="79"/>
      <c r="D861" s="79"/>
      <c r="E861" s="79"/>
      <c r="F861" s="79"/>
      <c r="G861" s="79"/>
      <c r="H861" s="79"/>
      <c r="I861" s="79"/>
      <c r="J861" s="79"/>
      <c r="K861" s="81"/>
    </row>
    <row r="862" spans="2:11" x14ac:dyDescent="0.25">
      <c r="B862" s="79"/>
      <c r="C862" s="79"/>
      <c r="D862" s="79"/>
      <c r="E862" s="79"/>
      <c r="F862" s="79"/>
      <c r="G862" s="79"/>
      <c r="H862" s="79"/>
      <c r="I862" s="79"/>
      <c r="J862" s="79"/>
      <c r="K862" s="81"/>
    </row>
    <row r="863" spans="2:11" x14ac:dyDescent="0.25">
      <c r="B863" s="79"/>
      <c r="C863" s="79"/>
      <c r="D863" s="79"/>
      <c r="E863" s="79"/>
      <c r="F863" s="79"/>
      <c r="G863" s="79"/>
      <c r="H863" s="79"/>
      <c r="I863" s="79"/>
      <c r="J863" s="79"/>
      <c r="K863" s="81"/>
    </row>
    <row r="864" spans="2:11" x14ac:dyDescent="0.25">
      <c r="B864" s="79"/>
      <c r="C864" s="79"/>
      <c r="D864" s="79"/>
      <c r="E864" s="79"/>
      <c r="F864" s="79"/>
      <c r="G864" s="79"/>
      <c r="H864" s="79"/>
      <c r="I864" s="79"/>
      <c r="J864" s="79"/>
      <c r="K864" s="81"/>
    </row>
    <row r="865" spans="2:11" x14ac:dyDescent="0.25">
      <c r="B865" s="79"/>
      <c r="C865" s="79"/>
      <c r="D865" s="79"/>
      <c r="E865" s="79"/>
      <c r="F865" s="79"/>
      <c r="G865" s="79"/>
      <c r="H865" s="79"/>
      <c r="I865" s="79"/>
      <c r="J865" s="79"/>
      <c r="K865" s="81"/>
    </row>
    <row r="866" spans="2:11" x14ac:dyDescent="0.25">
      <c r="B866" s="79"/>
      <c r="C866" s="79"/>
      <c r="D866" s="79"/>
      <c r="E866" s="79"/>
      <c r="F866" s="79"/>
      <c r="G866" s="79"/>
      <c r="H866" s="79"/>
      <c r="I866" s="79"/>
      <c r="J866" s="79"/>
      <c r="K866" s="81"/>
    </row>
    <row r="867" spans="2:11" x14ac:dyDescent="0.25">
      <c r="B867" s="79"/>
      <c r="C867" s="79"/>
      <c r="D867" s="79"/>
      <c r="E867" s="79"/>
      <c r="F867" s="79"/>
      <c r="G867" s="79"/>
      <c r="H867" s="79"/>
      <c r="I867" s="79"/>
      <c r="J867" s="79"/>
      <c r="K867" s="81"/>
    </row>
    <row r="868" spans="2:11" x14ac:dyDescent="0.25">
      <c r="B868" s="79"/>
      <c r="C868" s="79"/>
      <c r="D868" s="79"/>
      <c r="E868" s="79"/>
      <c r="F868" s="79"/>
      <c r="G868" s="79"/>
      <c r="H868" s="79"/>
      <c r="I868" s="79"/>
      <c r="J868" s="79"/>
      <c r="K868" s="81"/>
    </row>
    <row r="869" spans="2:11" x14ac:dyDescent="0.25">
      <c r="B869" s="79"/>
      <c r="C869" s="79"/>
      <c r="D869" s="79"/>
      <c r="E869" s="79"/>
      <c r="F869" s="79"/>
      <c r="G869" s="79"/>
      <c r="H869" s="79"/>
      <c r="I869" s="79"/>
      <c r="J869" s="79"/>
      <c r="K869" s="81"/>
    </row>
    <row r="870" spans="2:11" x14ac:dyDescent="0.25">
      <c r="B870" s="79"/>
      <c r="C870" s="79"/>
      <c r="D870" s="79"/>
      <c r="E870" s="79"/>
      <c r="F870" s="79"/>
      <c r="G870" s="79"/>
      <c r="H870" s="79"/>
      <c r="I870" s="79"/>
      <c r="J870" s="79"/>
      <c r="K870" s="81"/>
    </row>
    <row r="871" spans="2:11" x14ac:dyDescent="0.25">
      <c r="B871" s="79"/>
      <c r="C871" s="79"/>
      <c r="D871" s="79"/>
      <c r="E871" s="79"/>
      <c r="F871" s="79"/>
      <c r="G871" s="79"/>
      <c r="H871" s="79"/>
      <c r="I871" s="79"/>
      <c r="J871" s="79"/>
      <c r="K871" s="81"/>
    </row>
    <row r="872" spans="2:11" x14ac:dyDescent="0.25">
      <c r="B872" s="79"/>
      <c r="C872" s="79"/>
      <c r="D872" s="79"/>
      <c r="E872" s="79"/>
      <c r="F872" s="79"/>
      <c r="G872" s="79"/>
      <c r="H872" s="79"/>
      <c r="I872" s="79"/>
      <c r="J872" s="79"/>
      <c r="K872" s="81"/>
    </row>
    <row r="873" spans="2:11" x14ac:dyDescent="0.25">
      <c r="B873" s="79"/>
      <c r="C873" s="79"/>
      <c r="D873" s="79"/>
      <c r="E873" s="79"/>
      <c r="F873" s="79"/>
      <c r="G873" s="79"/>
      <c r="H873" s="79"/>
      <c r="I873" s="79"/>
      <c r="J873" s="79"/>
      <c r="K873" s="81"/>
    </row>
    <row r="874" spans="2:11" x14ac:dyDescent="0.25">
      <c r="B874" s="79"/>
      <c r="C874" s="79"/>
      <c r="D874" s="79"/>
      <c r="E874" s="79"/>
      <c r="F874" s="79"/>
      <c r="G874" s="79"/>
      <c r="H874" s="79"/>
      <c r="I874" s="79"/>
      <c r="J874" s="79"/>
      <c r="K874" s="81"/>
    </row>
    <row r="875" spans="2:11" x14ac:dyDescent="0.25">
      <c r="B875" s="79"/>
      <c r="C875" s="79"/>
      <c r="D875" s="79"/>
      <c r="E875" s="79"/>
      <c r="F875" s="79"/>
      <c r="G875" s="79"/>
      <c r="H875" s="79"/>
      <c r="I875" s="79"/>
      <c r="J875" s="79"/>
      <c r="K875" s="81"/>
    </row>
    <row r="876" spans="2:11" x14ac:dyDescent="0.25">
      <c r="B876" s="79"/>
      <c r="C876" s="79"/>
      <c r="D876" s="79"/>
      <c r="E876" s="79"/>
      <c r="F876" s="79"/>
      <c r="G876" s="79"/>
      <c r="H876" s="79"/>
      <c r="I876" s="79"/>
      <c r="J876" s="79"/>
      <c r="K876" s="81"/>
    </row>
    <row r="877" spans="2:11" x14ac:dyDescent="0.25">
      <c r="B877" s="79"/>
      <c r="C877" s="79"/>
      <c r="D877" s="79"/>
      <c r="E877" s="79"/>
      <c r="F877" s="79"/>
      <c r="G877" s="79"/>
      <c r="H877" s="79"/>
      <c r="I877" s="79"/>
      <c r="J877" s="79"/>
      <c r="K877" s="81"/>
    </row>
    <row r="878" spans="2:11" x14ac:dyDescent="0.25">
      <c r="B878" s="79"/>
      <c r="C878" s="79"/>
      <c r="D878" s="79"/>
      <c r="E878" s="79"/>
      <c r="F878" s="79"/>
      <c r="G878" s="79"/>
      <c r="H878" s="79"/>
      <c r="I878" s="79"/>
      <c r="J878" s="79"/>
      <c r="K878" s="81"/>
    </row>
    <row r="879" spans="2:11" x14ac:dyDescent="0.25">
      <c r="B879" s="79"/>
      <c r="C879" s="79"/>
      <c r="D879" s="79"/>
      <c r="E879" s="79"/>
      <c r="F879" s="79"/>
      <c r="G879" s="79"/>
      <c r="H879" s="79"/>
      <c r="I879" s="79"/>
      <c r="J879" s="79"/>
      <c r="K879" s="81"/>
    </row>
    <row r="880" spans="2:11" x14ac:dyDescent="0.25">
      <c r="B880" s="79"/>
      <c r="C880" s="79"/>
      <c r="D880" s="79"/>
      <c r="E880" s="79"/>
      <c r="F880" s="79"/>
      <c r="G880" s="79"/>
      <c r="H880" s="79"/>
      <c r="I880" s="79"/>
      <c r="J880" s="79"/>
      <c r="K880" s="81"/>
    </row>
    <row r="881" spans="2:11" x14ac:dyDescent="0.25">
      <c r="B881" s="79"/>
      <c r="C881" s="79"/>
      <c r="D881" s="79"/>
      <c r="E881" s="79"/>
      <c r="F881" s="79"/>
      <c r="G881" s="79"/>
      <c r="H881" s="79"/>
      <c r="I881" s="79"/>
      <c r="J881" s="79"/>
      <c r="K881" s="81"/>
    </row>
    <row r="882" spans="2:11" x14ac:dyDescent="0.25">
      <c r="B882" s="79"/>
      <c r="C882" s="79"/>
      <c r="D882" s="79"/>
      <c r="E882" s="79"/>
      <c r="F882" s="79"/>
      <c r="G882" s="79"/>
      <c r="H882" s="79"/>
      <c r="I882" s="79"/>
      <c r="J882" s="79"/>
      <c r="K882" s="81"/>
    </row>
    <row r="883" spans="2:11" x14ac:dyDescent="0.25">
      <c r="B883" s="79"/>
      <c r="C883" s="79"/>
      <c r="D883" s="79"/>
      <c r="E883" s="79"/>
      <c r="F883" s="79"/>
      <c r="G883" s="79"/>
      <c r="H883" s="79"/>
      <c r="I883" s="79"/>
      <c r="J883" s="79"/>
      <c r="K883" s="81"/>
    </row>
    <row r="884" spans="2:11" x14ac:dyDescent="0.25">
      <c r="B884" s="79"/>
      <c r="C884" s="79"/>
      <c r="D884" s="79"/>
      <c r="E884" s="79"/>
      <c r="F884" s="79"/>
      <c r="G884" s="79"/>
      <c r="H884" s="79"/>
      <c r="I884" s="79"/>
      <c r="J884" s="79"/>
      <c r="K884" s="81"/>
    </row>
    <row r="885" spans="2:11" x14ac:dyDescent="0.25">
      <c r="B885" s="79"/>
      <c r="C885" s="79"/>
      <c r="D885" s="79"/>
      <c r="E885" s="79"/>
      <c r="F885" s="79"/>
      <c r="G885" s="79"/>
      <c r="H885" s="79"/>
      <c r="I885" s="79"/>
      <c r="J885" s="79"/>
      <c r="K885" s="81"/>
    </row>
    <row r="886" spans="2:11" x14ac:dyDescent="0.25">
      <c r="B886" s="79"/>
      <c r="C886" s="79"/>
      <c r="D886" s="79"/>
      <c r="E886" s="79"/>
      <c r="F886" s="79"/>
      <c r="G886" s="79"/>
      <c r="H886" s="79"/>
      <c r="I886" s="79"/>
      <c r="J886" s="79"/>
      <c r="K886" s="81"/>
    </row>
    <row r="887" spans="2:11" x14ac:dyDescent="0.25">
      <c r="B887" s="79"/>
      <c r="C887" s="79"/>
      <c r="D887" s="79"/>
      <c r="E887" s="79"/>
      <c r="F887" s="79"/>
      <c r="G887" s="79"/>
      <c r="H887" s="79"/>
      <c r="I887" s="79"/>
      <c r="J887" s="79"/>
      <c r="K887" s="81"/>
    </row>
    <row r="888" spans="2:11" x14ac:dyDescent="0.25">
      <c r="B888" s="79"/>
      <c r="C888" s="79"/>
      <c r="D888" s="79"/>
      <c r="E888" s="79"/>
      <c r="F888" s="79"/>
      <c r="G888" s="79"/>
      <c r="H888" s="79"/>
      <c r="I888" s="79"/>
      <c r="J888" s="79"/>
      <c r="K888" s="81"/>
    </row>
    <row r="889" spans="2:11" x14ac:dyDescent="0.25">
      <c r="B889" s="79"/>
      <c r="C889" s="79"/>
      <c r="D889" s="79"/>
      <c r="E889" s="79"/>
      <c r="F889" s="79"/>
      <c r="G889" s="79"/>
      <c r="H889" s="79"/>
      <c r="I889" s="79"/>
      <c r="J889" s="79"/>
      <c r="K889" s="81"/>
    </row>
    <row r="890" spans="2:11" x14ac:dyDescent="0.25">
      <c r="B890" s="79"/>
      <c r="C890" s="79"/>
      <c r="D890" s="79"/>
      <c r="E890" s="79"/>
      <c r="F890" s="79"/>
      <c r="G890" s="79"/>
      <c r="H890" s="79"/>
      <c r="I890" s="79"/>
      <c r="J890" s="79"/>
      <c r="K890" s="81"/>
    </row>
    <row r="891" spans="2:11" x14ac:dyDescent="0.25">
      <c r="B891" s="79"/>
      <c r="C891" s="79"/>
      <c r="D891" s="79"/>
      <c r="E891" s="79"/>
      <c r="F891" s="79"/>
      <c r="G891" s="79"/>
      <c r="H891" s="79"/>
      <c r="I891" s="79"/>
      <c r="J891" s="79"/>
      <c r="K891" s="81"/>
    </row>
    <row r="892" spans="2:11" x14ac:dyDescent="0.25">
      <c r="B892" s="79"/>
      <c r="C892" s="79"/>
      <c r="D892" s="79"/>
      <c r="E892" s="79"/>
      <c r="F892" s="79"/>
      <c r="G892" s="79"/>
      <c r="H892" s="79"/>
      <c r="I892" s="79"/>
      <c r="J892" s="79"/>
      <c r="K892" s="81"/>
    </row>
    <row r="893" spans="2:11" x14ac:dyDescent="0.25">
      <c r="B893" s="79"/>
      <c r="C893" s="79"/>
      <c r="D893" s="79"/>
      <c r="E893" s="79"/>
      <c r="F893" s="79"/>
      <c r="G893" s="79"/>
      <c r="H893" s="79"/>
      <c r="I893" s="79"/>
      <c r="J893" s="79"/>
      <c r="K893" s="81"/>
    </row>
    <row r="894" spans="2:11" x14ac:dyDescent="0.25">
      <c r="B894" s="79"/>
      <c r="C894" s="79"/>
      <c r="D894" s="79"/>
      <c r="E894" s="79"/>
      <c r="F894" s="79"/>
      <c r="G894" s="79"/>
      <c r="H894" s="79"/>
      <c r="I894" s="79"/>
      <c r="J894" s="79"/>
      <c r="K894" s="81"/>
    </row>
    <row r="895" spans="2:11" x14ac:dyDescent="0.25">
      <c r="B895" s="79"/>
      <c r="C895" s="79"/>
      <c r="D895" s="79"/>
      <c r="E895" s="79"/>
      <c r="F895" s="79"/>
      <c r="G895" s="79"/>
      <c r="H895" s="79"/>
      <c r="I895" s="79"/>
      <c r="J895" s="79"/>
      <c r="K895" s="81"/>
    </row>
    <row r="896" spans="2:11" x14ac:dyDescent="0.25">
      <c r="B896" s="79"/>
      <c r="C896" s="79"/>
      <c r="D896" s="79"/>
      <c r="E896" s="79"/>
      <c r="F896" s="79"/>
      <c r="G896" s="79"/>
      <c r="H896" s="79"/>
      <c r="I896" s="79"/>
      <c r="J896" s="79"/>
      <c r="K896" s="81"/>
    </row>
    <row r="897" spans="2:11" x14ac:dyDescent="0.25">
      <c r="B897" s="79"/>
      <c r="C897" s="79"/>
      <c r="D897" s="79"/>
      <c r="E897" s="79"/>
      <c r="F897" s="79"/>
      <c r="G897" s="79"/>
      <c r="H897" s="79"/>
      <c r="I897" s="79"/>
      <c r="J897" s="79"/>
      <c r="K897" s="81"/>
    </row>
    <row r="898" spans="2:11" x14ac:dyDescent="0.25">
      <c r="B898" s="79"/>
      <c r="C898" s="79"/>
      <c r="D898" s="79"/>
      <c r="E898" s="79"/>
      <c r="F898" s="79"/>
      <c r="G898" s="79"/>
      <c r="H898" s="79"/>
      <c r="I898" s="79"/>
      <c r="J898" s="79"/>
      <c r="K898" s="81"/>
    </row>
    <row r="899" spans="2:11" x14ac:dyDescent="0.25">
      <c r="B899" s="79"/>
      <c r="C899" s="79"/>
      <c r="D899" s="79"/>
      <c r="E899" s="79"/>
      <c r="F899" s="79"/>
      <c r="G899" s="79"/>
      <c r="H899" s="79"/>
      <c r="I899" s="79"/>
      <c r="J899" s="79"/>
      <c r="K899" s="81"/>
    </row>
    <row r="900" spans="2:11" x14ac:dyDescent="0.25">
      <c r="B900" s="79"/>
      <c r="C900" s="79"/>
      <c r="D900" s="79"/>
      <c r="E900" s="79"/>
      <c r="F900" s="79"/>
      <c r="G900" s="79"/>
      <c r="H900" s="79"/>
      <c r="I900" s="79"/>
      <c r="J900" s="79"/>
      <c r="K900" s="81"/>
    </row>
    <row r="901" spans="2:11" x14ac:dyDescent="0.25">
      <c r="B901" s="79"/>
      <c r="C901" s="79"/>
      <c r="D901" s="79"/>
      <c r="E901" s="79"/>
      <c r="F901" s="79"/>
      <c r="G901" s="79"/>
      <c r="H901" s="79"/>
      <c r="I901" s="79"/>
      <c r="J901" s="79"/>
      <c r="K901" s="81"/>
    </row>
    <row r="902" spans="2:11" x14ac:dyDescent="0.25">
      <c r="B902" s="79"/>
      <c r="C902" s="79"/>
      <c r="D902" s="79"/>
      <c r="E902" s="79"/>
      <c r="F902" s="79"/>
      <c r="G902" s="79"/>
      <c r="H902" s="79"/>
      <c r="I902" s="79"/>
      <c r="J902" s="79"/>
      <c r="K902" s="81"/>
    </row>
    <row r="903" spans="2:11" x14ac:dyDescent="0.25">
      <c r="B903" s="79"/>
      <c r="C903" s="79"/>
      <c r="D903" s="79"/>
      <c r="E903" s="79"/>
      <c r="F903" s="79"/>
      <c r="G903" s="79"/>
      <c r="H903" s="79"/>
      <c r="I903" s="79"/>
      <c r="J903" s="79"/>
      <c r="K903" s="81"/>
    </row>
    <row r="904" spans="2:11" x14ac:dyDescent="0.25">
      <c r="B904" s="79"/>
      <c r="C904" s="79"/>
      <c r="D904" s="79"/>
      <c r="E904" s="79"/>
      <c r="F904" s="79"/>
      <c r="G904" s="79"/>
      <c r="H904" s="79"/>
      <c r="I904" s="79"/>
      <c r="J904" s="79"/>
      <c r="K904" s="81"/>
    </row>
    <row r="905" spans="2:11" x14ac:dyDescent="0.25">
      <c r="B905" s="79"/>
      <c r="C905" s="79"/>
      <c r="D905" s="79"/>
      <c r="E905" s="79"/>
      <c r="F905" s="79"/>
      <c r="G905" s="79"/>
      <c r="H905" s="79"/>
      <c r="I905" s="79"/>
      <c r="J905" s="79"/>
      <c r="K905" s="81"/>
    </row>
    <row r="906" spans="2:11" x14ac:dyDescent="0.25">
      <c r="B906" s="79"/>
      <c r="C906" s="79"/>
      <c r="D906" s="79"/>
      <c r="E906" s="79"/>
      <c r="F906" s="79"/>
      <c r="G906" s="79"/>
      <c r="H906" s="79"/>
      <c r="I906" s="79"/>
      <c r="J906" s="79"/>
      <c r="K906" s="81"/>
    </row>
    <row r="907" spans="2:11" x14ac:dyDescent="0.25">
      <c r="B907" s="79"/>
      <c r="C907" s="79"/>
      <c r="D907" s="79"/>
      <c r="E907" s="79"/>
      <c r="F907" s="79"/>
      <c r="G907" s="79"/>
      <c r="H907" s="79"/>
      <c r="I907" s="79"/>
      <c r="J907" s="79"/>
      <c r="K907" s="81"/>
    </row>
    <row r="908" spans="2:11" x14ac:dyDescent="0.25">
      <c r="B908" s="79"/>
      <c r="C908" s="79"/>
      <c r="D908" s="79"/>
      <c r="E908" s="79"/>
      <c r="F908" s="79"/>
      <c r="G908" s="79"/>
      <c r="H908" s="79"/>
      <c r="I908" s="79"/>
      <c r="J908" s="79"/>
      <c r="K908" s="81"/>
    </row>
    <row r="909" spans="2:11" x14ac:dyDescent="0.25">
      <c r="B909" s="79"/>
      <c r="C909" s="79"/>
      <c r="D909" s="79"/>
      <c r="E909" s="79"/>
      <c r="F909" s="79"/>
      <c r="G909" s="79"/>
      <c r="H909" s="79"/>
      <c r="I909" s="79"/>
      <c r="J909" s="79"/>
      <c r="K909" s="81"/>
    </row>
    <row r="910" spans="2:11" x14ac:dyDescent="0.25">
      <c r="B910" s="79"/>
      <c r="C910" s="79"/>
      <c r="D910" s="79"/>
      <c r="E910" s="79"/>
      <c r="F910" s="79"/>
      <c r="G910" s="79"/>
      <c r="H910" s="79"/>
      <c r="I910" s="79"/>
      <c r="J910" s="79"/>
      <c r="K910" s="81"/>
    </row>
    <row r="911" spans="2:11" x14ac:dyDescent="0.25">
      <c r="B911" s="79"/>
      <c r="C911" s="79"/>
      <c r="D911" s="79"/>
      <c r="E911" s="79"/>
      <c r="F911" s="79"/>
      <c r="G911" s="79"/>
      <c r="H911" s="79"/>
      <c r="I911" s="79"/>
      <c r="J911" s="79"/>
      <c r="K911" s="81"/>
    </row>
    <row r="912" spans="2:11" x14ac:dyDescent="0.25">
      <c r="B912" s="79"/>
      <c r="C912" s="79"/>
      <c r="D912" s="79"/>
      <c r="E912" s="79"/>
      <c r="F912" s="79"/>
      <c r="G912" s="79"/>
      <c r="H912" s="79"/>
      <c r="I912" s="79"/>
      <c r="J912" s="79"/>
      <c r="K912" s="81"/>
    </row>
    <row r="913" spans="2:11" x14ac:dyDescent="0.25">
      <c r="B913" s="79"/>
      <c r="C913" s="79"/>
      <c r="D913" s="79"/>
      <c r="E913" s="79"/>
      <c r="F913" s="79"/>
      <c r="G913" s="79"/>
      <c r="H913" s="79"/>
      <c r="I913" s="79"/>
      <c r="J913" s="79"/>
      <c r="K913" s="81"/>
    </row>
    <row r="914" spans="2:11" x14ac:dyDescent="0.25">
      <c r="B914" s="79"/>
      <c r="C914" s="79"/>
      <c r="D914" s="79"/>
      <c r="E914" s="79"/>
      <c r="F914" s="79"/>
      <c r="G914" s="79"/>
      <c r="H914" s="79"/>
      <c r="I914" s="79"/>
      <c r="J914" s="79"/>
      <c r="K914" s="81"/>
    </row>
    <row r="915" spans="2:11" x14ac:dyDescent="0.25">
      <c r="B915" s="79"/>
      <c r="C915" s="79"/>
      <c r="D915" s="79"/>
      <c r="E915" s="79"/>
      <c r="F915" s="79"/>
      <c r="G915" s="79"/>
      <c r="H915" s="79"/>
      <c r="I915" s="79"/>
      <c r="J915" s="79"/>
      <c r="K915" s="81"/>
    </row>
    <row r="916" spans="2:11" x14ac:dyDescent="0.25">
      <c r="B916" s="79"/>
      <c r="C916" s="79"/>
      <c r="D916" s="79"/>
      <c r="E916" s="79"/>
      <c r="F916" s="79"/>
      <c r="G916" s="79"/>
      <c r="H916" s="79"/>
      <c r="I916" s="79"/>
      <c r="J916" s="79"/>
      <c r="K916" s="81"/>
    </row>
    <row r="917" spans="2:11" x14ac:dyDescent="0.25">
      <c r="B917" s="79"/>
      <c r="C917" s="79"/>
      <c r="D917" s="79"/>
      <c r="E917" s="79"/>
      <c r="F917" s="79"/>
      <c r="G917" s="79"/>
      <c r="H917" s="79"/>
      <c r="I917" s="79"/>
      <c r="J917" s="79"/>
      <c r="K917" s="81"/>
    </row>
    <row r="918" spans="2:11" x14ac:dyDescent="0.25">
      <c r="B918" s="79"/>
      <c r="C918" s="79"/>
      <c r="D918" s="79"/>
      <c r="E918" s="79"/>
      <c r="F918" s="79"/>
      <c r="G918" s="79"/>
      <c r="H918" s="79"/>
      <c r="I918" s="79"/>
      <c r="J918" s="79"/>
      <c r="K918" s="81"/>
    </row>
    <row r="919" spans="2:11" x14ac:dyDescent="0.25">
      <c r="B919" s="79"/>
      <c r="C919" s="79"/>
      <c r="D919" s="79"/>
      <c r="E919" s="79"/>
      <c r="F919" s="79"/>
      <c r="G919" s="79"/>
      <c r="H919" s="79"/>
      <c r="I919" s="79"/>
      <c r="J919" s="79"/>
      <c r="K919" s="81"/>
    </row>
    <row r="920" spans="2:11" x14ac:dyDescent="0.25">
      <c r="B920" s="79"/>
      <c r="C920" s="79"/>
      <c r="D920" s="79"/>
      <c r="E920" s="79"/>
      <c r="F920" s="79"/>
      <c r="G920" s="79"/>
      <c r="H920" s="79"/>
      <c r="I920" s="79"/>
      <c r="J920" s="79"/>
      <c r="K920" s="81"/>
    </row>
    <row r="921" spans="2:11" x14ac:dyDescent="0.25">
      <c r="B921" s="79"/>
      <c r="C921" s="79"/>
      <c r="D921" s="79"/>
      <c r="E921" s="79"/>
      <c r="F921" s="79"/>
      <c r="G921" s="79"/>
      <c r="H921" s="79"/>
      <c r="I921" s="79"/>
      <c r="J921" s="79"/>
      <c r="K921" s="81"/>
    </row>
    <row r="922" spans="2:11" x14ac:dyDescent="0.25">
      <c r="B922" s="79"/>
      <c r="C922" s="79"/>
      <c r="D922" s="79"/>
      <c r="E922" s="79"/>
      <c r="F922" s="79"/>
      <c r="G922" s="79"/>
      <c r="H922" s="79"/>
      <c r="I922" s="79"/>
      <c r="J922" s="79"/>
      <c r="K922" s="81"/>
    </row>
    <row r="923" spans="2:11" x14ac:dyDescent="0.25">
      <c r="B923" s="79"/>
      <c r="C923" s="79"/>
      <c r="D923" s="79"/>
      <c r="E923" s="79"/>
      <c r="F923" s="79"/>
      <c r="G923" s="79"/>
      <c r="H923" s="79"/>
      <c r="I923" s="79"/>
      <c r="J923" s="79"/>
      <c r="K923" s="81"/>
    </row>
    <row r="924" spans="2:11" x14ac:dyDescent="0.25">
      <c r="B924" s="79"/>
      <c r="C924" s="79"/>
      <c r="D924" s="79"/>
      <c r="E924" s="79"/>
      <c r="F924" s="79"/>
      <c r="G924" s="79"/>
      <c r="H924" s="79"/>
      <c r="I924" s="79"/>
      <c r="J924" s="79"/>
      <c r="K924" s="81"/>
    </row>
    <row r="925" spans="2:11" x14ac:dyDescent="0.25">
      <c r="B925" s="79"/>
      <c r="C925" s="79"/>
      <c r="D925" s="79"/>
      <c r="E925" s="79"/>
      <c r="F925" s="79"/>
      <c r="G925" s="79"/>
      <c r="H925" s="79"/>
      <c r="I925" s="79"/>
      <c r="J925" s="79"/>
      <c r="K925" s="81"/>
    </row>
    <row r="926" spans="2:11" x14ac:dyDescent="0.25">
      <c r="B926" s="79"/>
      <c r="C926" s="79"/>
      <c r="D926" s="79"/>
      <c r="E926" s="79"/>
      <c r="F926" s="79"/>
      <c r="G926" s="79"/>
      <c r="H926" s="79"/>
      <c r="I926" s="79"/>
      <c r="J926" s="79"/>
      <c r="K926" s="81"/>
    </row>
    <row r="927" spans="2:11" x14ac:dyDescent="0.25">
      <c r="B927" s="79"/>
      <c r="C927" s="79"/>
      <c r="D927" s="79"/>
      <c r="E927" s="79"/>
      <c r="F927" s="79"/>
      <c r="G927" s="79"/>
      <c r="H927" s="79"/>
      <c r="I927" s="79"/>
      <c r="J927" s="79"/>
      <c r="K927" s="81"/>
    </row>
    <row r="928" spans="2:11" x14ac:dyDescent="0.25">
      <c r="B928" s="79"/>
      <c r="C928" s="79"/>
      <c r="D928" s="79"/>
      <c r="E928" s="79"/>
      <c r="F928" s="79"/>
      <c r="G928" s="79"/>
      <c r="H928" s="79"/>
      <c r="I928" s="79"/>
      <c r="J928" s="79"/>
      <c r="K928" s="81"/>
    </row>
    <row r="929" spans="2:11" x14ac:dyDescent="0.25">
      <c r="B929" s="79"/>
      <c r="C929" s="79"/>
      <c r="D929" s="79"/>
      <c r="E929" s="79"/>
      <c r="F929" s="79"/>
      <c r="G929" s="79"/>
      <c r="H929" s="79"/>
      <c r="I929" s="79"/>
      <c r="J929" s="79"/>
      <c r="K929" s="81"/>
    </row>
    <row r="930" spans="2:11" x14ac:dyDescent="0.25">
      <c r="B930" s="79"/>
      <c r="C930" s="79"/>
      <c r="D930" s="79"/>
      <c r="E930" s="79"/>
      <c r="F930" s="79"/>
      <c r="G930" s="79"/>
      <c r="H930" s="79"/>
      <c r="I930" s="79"/>
      <c r="J930" s="79"/>
      <c r="K930" s="81"/>
    </row>
    <row r="931" spans="2:11" x14ac:dyDescent="0.25">
      <c r="B931" s="79"/>
      <c r="C931" s="79"/>
      <c r="D931" s="79"/>
      <c r="E931" s="79"/>
      <c r="F931" s="79"/>
      <c r="G931" s="79"/>
      <c r="H931" s="79"/>
      <c r="I931" s="79"/>
      <c r="J931" s="79"/>
      <c r="K931" s="81"/>
    </row>
    <row r="932" spans="2:11" x14ac:dyDescent="0.25">
      <c r="B932" s="79"/>
      <c r="C932" s="79"/>
      <c r="D932" s="79"/>
      <c r="E932" s="79"/>
      <c r="F932" s="79"/>
      <c r="G932" s="79"/>
      <c r="H932" s="79"/>
      <c r="I932" s="79"/>
      <c r="J932" s="79"/>
      <c r="K932" s="81"/>
    </row>
    <row r="933" spans="2:11" x14ac:dyDescent="0.25">
      <c r="B933" s="79"/>
      <c r="C933" s="79"/>
      <c r="D933" s="79"/>
      <c r="E933" s="79"/>
      <c r="F933" s="79"/>
      <c r="G933" s="79"/>
      <c r="H933" s="79"/>
      <c r="I933" s="79"/>
      <c r="J933" s="79"/>
      <c r="K933" s="81"/>
    </row>
    <row r="934" spans="2:11" x14ac:dyDescent="0.25">
      <c r="B934" s="79"/>
      <c r="C934" s="79"/>
      <c r="D934" s="79"/>
      <c r="E934" s="79"/>
      <c r="F934" s="79"/>
      <c r="G934" s="79"/>
      <c r="H934" s="79"/>
      <c r="I934" s="79"/>
      <c r="J934" s="79"/>
      <c r="K934" s="81"/>
    </row>
    <row r="935" spans="2:11" x14ac:dyDescent="0.25">
      <c r="B935" s="79"/>
      <c r="C935" s="79"/>
      <c r="D935" s="79"/>
      <c r="E935" s="79"/>
      <c r="F935" s="79"/>
      <c r="G935" s="79"/>
      <c r="H935" s="79"/>
      <c r="I935" s="79"/>
      <c r="J935" s="79"/>
      <c r="K935" s="81"/>
    </row>
    <row r="936" spans="2:11" x14ac:dyDescent="0.25">
      <c r="B936" s="79"/>
      <c r="C936" s="79"/>
      <c r="D936" s="79"/>
      <c r="E936" s="79"/>
      <c r="F936" s="79"/>
      <c r="G936" s="79"/>
      <c r="H936" s="79"/>
      <c r="I936" s="79"/>
      <c r="J936" s="79"/>
      <c r="K936" s="81"/>
    </row>
    <row r="937" spans="2:11" x14ac:dyDescent="0.25">
      <c r="B937" s="79"/>
      <c r="C937" s="79"/>
      <c r="D937" s="79"/>
      <c r="E937" s="79"/>
      <c r="F937" s="79"/>
      <c r="G937" s="79"/>
      <c r="H937" s="79"/>
      <c r="I937" s="79"/>
      <c r="J937" s="79"/>
      <c r="K937" s="81"/>
    </row>
    <row r="938" spans="2:11" x14ac:dyDescent="0.25">
      <c r="B938" s="79"/>
      <c r="C938" s="79"/>
      <c r="D938" s="79"/>
      <c r="E938" s="79"/>
      <c r="F938" s="79"/>
      <c r="G938" s="79"/>
      <c r="H938" s="79"/>
      <c r="I938" s="79"/>
      <c r="J938" s="79"/>
      <c r="K938" s="81"/>
    </row>
    <row r="939" spans="2:11" x14ac:dyDescent="0.25">
      <c r="B939" s="79"/>
      <c r="C939" s="79"/>
      <c r="D939" s="79"/>
      <c r="E939" s="79"/>
      <c r="F939" s="79"/>
      <c r="G939" s="79"/>
      <c r="H939" s="79"/>
      <c r="I939" s="79"/>
      <c r="J939" s="79"/>
      <c r="K939" s="81"/>
    </row>
    <row r="940" spans="2:11" x14ac:dyDescent="0.25">
      <c r="B940" s="79"/>
      <c r="C940" s="79"/>
      <c r="D940" s="79"/>
      <c r="E940" s="79"/>
      <c r="F940" s="79"/>
      <c r="G940" s="79"/>
      <c r="H940" s="79"/>
      <c r="I940" s="79"/>
      <c r="J940" s="79"/>
      <c r="K940" s="81"/>
    </row>
    <row r="941" spans="2:11" x14ac:dyDescent="0.25">
      <c r="B941" s="79"/>
      <c r="C941" s="79"/>
      <c r="D941" s="79"/>
      <c r="E941" s="79"/>
      <c r="F941" s="79"/>
      <c r="G941" s="79"/>
      <c r="H941" s="79"/>
      <c r="I941" s="79"/>
      <c r="J941" s="79"/>
      <c r="K941" s="81"/>
    </row>
    <row r="942" spans="2:11" x14ac:dyDescent="0.25">
      <c r="B942" s="79"/>
      <c r="C942" s="79"/>
      <c r="D942" s="79"/>
      <c r="E942" s="79"/>
      <c r="F942" s="79"/>
      <c r="G942" s="79"/>
      <c r="H942" s="79"/>
      <c r="I942" s="79"/>
      <c r="J942" s="79"/>
      <c r="K942" s="81"/>
    </row>
    <row r="943" spans="2:11" x14ac:dyDescent="0.25">
      <c r="B943" s="79"/>
      <c r="C943" s="79"/>
      <c r="D943" s="79"/>
      <c r="E943" s="79"/>
      <c r="F943" s="79"/>
      <c r="G943" s="79"/>
      <c r="H943" s="79"/>
      <c r="I943" s="79"/>
      <c r="J943" s="79"/>
      <c r="K943" s="81"/>
    </row>
    <row r="944" spans="2:11" x14ac:dyDescent="0.25">
      <c r="B944" s="79"/>
      <c r="C944" s="79"/>
      <c r="D944" s="79"/>
      <c r="E944" s="79"/>
      <c r="F944" s="79"/>
      <c r="G944" s="79"/>
      <c r="H944" s="79"/>
      <c r="I944" s="79"/>
      <c r="J944" s="79"/>
      <c r="K944" s="81"/>
    </row>
    <row r="945" spans="2:11" x14ac:dyDescent="0.25">
      <c r="B945" s="79"/>
      <c r="C945" s="79"/>
      <c r="D945" s="79"/>
      <c r="E945" s="79"/>
      <c r="F945" s="79"/>
      <c r="G945" s="79"/>
      <c r="H945" s="79"/>
      <c r="I945" s="79"/>
      <c r="J945" s="79"/>
      <c r="K945" s="81"/>
    </row>
    <row r="946" spans="2:11" x14ac:dyDescent="0.25">
      <c r="B946" s="79"/>
      <c r="C946" s="79"/>
      <c r="D946" s="79"/>
      <c r="E946" s="79"/>
      <c r="F946" s="79"/>
      <c r="G946" s="79"/>
      <c r="H946" s="79"/>
      <c r="I946" s="79"/>
      <c r="J946" s="79"/>
      <c r="K946" s="81"/>
    </row>
    <row r="947" spans="2:11" x14ac:dyDescent="0.25">
      <c r="B947" s="79"/>
      <c r="C947" s="79"/>
      <c r="D947" s="79"/>
      <c r="E947" s="79"/>
      <c r="F947" s="79"/>
      <c r="G947" s="79"/>
      <c r="H947" s="79"/>
      <c r="I947" s="79"/>
      <c r="J947" s="79"/>
      <c r="K947" s="81"/>
    </row>
    <row r="948" spans="2:11" x14ac:dyDescent="0.25">
      <c r="B948" s="79"/>
      <c r="C948" s="79"/>
      <c r="D948" s="79"/>
      <c r="E948" s="79"/>
      <c r="F948" s="79"/>
      <c r="G948" s="79"/>
      <c r="H948" s="79"/>
      <c r="I948" s="79"/>
      <c r="J948" s="79"/>
      <c r="K948" s="81"/>
    </row>
    <row r="949" spans="2:11" x14ac:dyDescent="0.25">
      <c r="B949" s="79"/>
      <c r="C949" s="79"/>
      <c r="D949" s="79"/>
      <c r="E949" s="79"/>
      <c r="F949" s="79"/>
      <c r="G949" s="79"/>
      <c r="H949" s="79"/>
      <c r="I949" s="79"/>
      <c r="J949" s="79"/>
      <c r="K949" s="81"/>
    </row>
    <row r="950" spans="2:11" x14ac:dyDescent="0.25">
      <c r="B950" s="79"/>
      <c r="C950" s="79"/>
      <c r="D950" s="79"/>
      <c r="E950" s="79"/>
      <c r="F950" s="79"/>
      <c r="G950" s="79"/>
      <c r="H950" s="79"/>
      <c r="I950" s="79"/>
      <c r="J950" s="79"/>
      <c r="K950" s="81"/>
    </row>
    <row r="951" spans="2:11" x14ac:dyDescent="0.25">
      <c r="B951" s="79"/>
      <c r="C951" s="79"/>
      <c r="D951" s="79"/>
      <c r="E951" s="79"/>
      <c r="F951" s="79"/>
      <c r="G951" s="79"/>
      <c r="H951" s="79"/>
      <c r="I951" s="79"/>
      <c r="J951" s="79"/>
      <c r="K951" s="81"/>
    </row>
    <row r="952" spans="2:11" x14ac:dyDescent="0.25">
      <c r="B952" s="79"/>
      <c r="C952" s="79"/>
      <c r="D952" s="79"/>
      <c r="E952" s="79"/>
      <c r="F952" s="79"/>
      <c r="G952" s="79"/>
      <c r="H952" s="79"/>
      <c r="I952" s="79"/>
      <c r="J952" s="79"/>
      <c r="K952" s="81"/>
    </row>
    <row r="953" spans="2:11" x14ac:dyDescent="0.25">
      <c r="B953" s="79"/>
      <c r="C953" s="79"/>
      <c r="D953" s="79"/>
      <c r="E953" s="79"/>
      <c r="F953" s="79"/>
      <c r="G953" s="79"/>
      <c r="H953" s="79"/>
      <c r="I953" s="79"/>
      <c r="J953" s="79"/>
      <c r="K953" s="81"/>
    </row>
    <row r="954" spans="2:11" x14ac:dyDescent="0.25">
      <c r="B954" s="79"/>
      <c r="C954" s="79"/>
      <c r="D954" s="79"/>
      <c r="E954" s="79"/>
      <c r="F954" s="79"/>
      <c r="G954" s="79"/>
      <c r="H954" s="79"/>
      <c r="I954" s="79"/>
      <c r="J954" s="79"/>
      <c r="K954" s="81"/>
    </row>
    <row r="955" spans="2:11" x14ac:dyDescent="0.25">
      <c r="B955" s="79"/>
      <c r="C955" s="79"/>
      <c r="D955" s="79"/>
      <c r="E955" s="79"/>
      <c r="F955" s="79"/>
      <c r="G955" s="79"/>
      <c r="H955" s="79"/>
      <c r="I955" s="79"/>
      <c r="J955" s="79"/>
      <c r="K955" s="81"/>
    </row>
    <row r="956" spans="2:11" x14ac:dyDescent="0.25">
      <c r="B956" s="79"/>
      <c r="C956" s="79"/>
      <c r="D956" s="79"/>
      <c r="E956" s="79"/>
      <c r="F956" s="79"/>
      <c r="G956" s="79"/>
      <c r="H956" s="79"/>
      <c r="I956" s="79"/>
      <c r="J956" s="79"/>
      <c r="K956" s="81"/>
    </row>
    <row r="957" spans="2:11" x14ac:dyDescent="0.25">
      <c r="B957" s="79"/>
      <c r="C957" s="79"/>
      <c r="D957" s="79"/>
      <c r="E957" s="79"/>
      <c r="F957" s="79"/>
      <c r="G957" s="79"/>
      <c r="H957" s="79"/>
      <c r="I957" s="79"/>
      <c r="J957" s="79"/>
      <c r="K957" s="81"/>
    </row>
    <row r="958" spans="2:11" x14ac:dyDescent="0.25">
      <c r="B958" s="79"/>
      <c r="C958" s="79"/>
      <c r="D958" s="79"/>
      <c r="E958" s="79"/>
      <c r="F958" s="79"/>
      <c r="G958" s="79"/>
      <c r="H958" s="79"/>
      <c r="I958" s="79"/>
      <c r="J958" s="79"/>
      <c r="K958" s="81"/>
    </row>
    <row r="959" spans="2:11" x14ac:dyDescent="0.25">
      <c r="B959" s="79"/>
      <c r="C959" s="79"/>
      <c r="D959" s="79"/>
      <c r="E959" s="79"/>
      <c r="F959" s="79"/>
      <c r="G959" s="79"/>
      <c r="H959" s="79"/>
      <c r="I959" s="79"/>
      <c r="J959" s="79"/>
      <c r="K959" s="81"/>
    </row>
    <row r="960" spans="2:11" x14ac:dyDescent="0.25">
      <c r="B960" s="79"/>
      <c r="C960" s="79"/>
      <c r="D960" s="79"/>
      <c r="E960" s="79"/>
      <c r="F960" s="79"/>
      <c r="G960" s="79"/>
      <c r="H960" s="79"/>
      <c r="I960" s="79"/>
      <c r="J960" s="79"/>
      <c r="K960" s="81"/>
    </row>
    <row r="961" spans="2:11" x14ac:dyDescent="0.25">
      <c r="B961" s="79"/>
      <c r="C961" s="79"/>
      <c r="D961" s="79"/>
      <c r="E961" s="79"/>
      <c r="F961" s="79"/>
      <c r="G961" s="79"/>
      <c r="H961" s="79"/>
      <c r="I961" s="79"/>
      <c r="J961" s="79"/>
      <c r="K961" s="81"/>
    </row>
    <row r="962" spans="2:11" x14ac:dyDescent="0.25">
      <c r="B962" s="79"/>
      <c r="C962" s="79"/>
      <c r="D962" s="79"/>
      <c r="E962" s="79"/>
      <c r="F962" s="79"/>
      <c r="G962" s="79"/>
      <c r="H962" s="79"/>
      <c r="I962" s="79"/>
      <c r="J962" s="79"/>
      <c r="K962" s="81"/>
    </row>
    <row r="963" spans="2:11" x14ac:dyDescent="0.25">
      <c r="B963" s="79"/>
      <c r="C963" s="79"/>
      <c r="D963" s="79"/>
      <c r="E963" s="79"/>
      <c r="F963" s="79"/>
      <c r="G963" s="79"/>
      <c r="H963" s="79"/>
      <c r="I963" s="79"/>
      <c r="J963" s="79"/>
      <c r="K963" s="81"/>
    </row>
    <row r="964" spans="2:11" x14ac:dyDescent="0.25">
      <c r="B964" s="79"/>
      <c r="C964" s="79"/>
      <c r="D964" s="79"/>
      <c r="E964" s="79"/>
      <c r="F964" s="79"/>
      <c r="G964" s="79"/>
      <c r="H964" s="79"/>
      <c r="I964" s="79"/>
      <c r="J964" s="79"/>
      <c r="K964" s="81"/>
    </row>
    <row r="965" spans="2:11" x14ac:dyDescent="0.25">
      <c r="B965" s="79"/>
      <c r="C965" s="79"/>
      <c r="D965" s="79"/>
      <c r="E965" s="79"/>
      <c r="F965" s="79"/>
      <c r="G965" s="79"/>
      <c r="H965" s="79"/>
      <c r="I965" s="79"/>
      <c r="J965" s="79"/>
      <c r="K965" s="81"/>
    </row>
    <row r="966" spans="2:11" x14ac:dyDescent="0.25">
      <c r="B966" s="79"/>
      <c r="C966" s="79"/>
      <c r="D966" s="79"/>
      <c r="E966" s="79"/>
      <c r="F966" s="79"/>
      <c r="G966" s="79"/>
      <c r="H966" s="79"/>
      <c r="I966" s="79"/>
      <c r="J966" s="79"/>
      <c r="K966" s="81"/>
    </row>
    <row r="967" spans="2:11" x14ac:dyDescent="0.25">
      <c r="B967" s="79"/>
      <c r="C967" s="79"/>
      <c r="D967" s="79"/>
      <c r="E967" s="79"/>
      <c r="F967" s="79"/>
      <c r="G967" s="79"/>
      <c r="H967" s="79"/>
      <c r="I967" s="79"/>
      <c r="J967" s="79"/>
      <c r="K967" s="81"/>
    </row>
    <row r="968" spans="2:11" x14ac:dyDescent="0.25">
      <c r="B968" s="79"/>
      <c r="C968" s="79"/>
      <c r="D968" s="79"/>
      <c r="E968" s="79"/>
      <c r="F968" s="79"/>
      <c r="G968" s="79"/>
      <c r="H968" s="79"/>
      <c r="I968" s="79"/>
      <c r="J968" s="79"/>
      <c r="K968" s="81"/>
    </row>
    <row r="969" spans="2:11" x14ac:dyDescent="0.25">
      <c r="B969" s="79"/>
      <c r="C969" s="79"/>
      <c r="D969" s="79"/>
      <c r="E969" s="79"/>
      <c r="F969" s="79"/>
      <c r="G969" s="79"/>
      <c r="H969" s="79"/>
      <c r="I969" s="79"/>
      <c r="J969" s="79"/>
      <c r="K969" s="81"/>
    </row>
    <row r="970" spans="2:11" x14ac:dyDescent="0.25">
      <c r="B970" s="79"/>
      <c r="C970" s="79"/>
      <c r="D970" s="79"/>
      <c r="E970" s="79"/>
      <c r="F970" s="79"/>
      <c r="G970" s="79"/>
      <c r="H970" s="79"/>
      <c r="I970" s="79"/>
      <c r="J970" s="79"/>
      <c r="K970" s="81"/>
    </row>
    <row r="971" spans="2:11" x14ac:dyDescent="0.25">
      <c r="B971" s="79"/>
      <c r="C971" s="79"/>
      <c r="D971" s="79"/>
      <c r="E971" s="79"/>
      <c r="F971" s="79"/>
      <c r="G971" s="79"/>
      <c r="H971" s="79"/>
      <c r="I971" s="79"/>
      <c r="J971" s="79"/>
      <c r="K971" s="81"/>
    </row>
    <row r="972" spans="2:11" x14ac:dyDescent="0.25">
      <c r="B972" s="79"/>
      <c r="C972" s="79"/>
      <c r="D972" s="79"/>
      <c r="E972" s="79"/>
      <c r="F972" s="79"/>
      <c r="G972" s="79"/>
      <c r="H972" s="79"/>
      <c r="I972" s="79"/>
      <c r="J972" s="79"/>
      <c r="K972" s="81"/>
    </row>
    <row r="973" spans="2:11" x14ac:dyDescent="0.25">
      <c r="B973" s="79"/>
      <c r="C973" s="79"/>
      <c r="D973" s="79"/>
      <c r="E973" s="79"/>
      <c r="F973" s="79"/>
      <c r="G973" s="79"/>
      <c r="H973" s="79"/>
      <c r="I973" s="79"/>
      <c r="J973" s="79"/>
      <c r="K973" s="81"/>
    </row>
    <row r="974" spans="2:11" x14ac:dyDescent="0.25">
      <c r="B974" s="79"/>
      <c r="C974" s="79"/>
      <c r="D974" s="79"/>
      <c r="E974" s="79"/>
      <c r="F974" s="79"/>
      <c r="G974" s="79"/>
      <c r="H974" s="79"/>
      <c r="I974" s="79"/>
      <c r="J974" s="79"/>
      <c r="K974" s="81"/>
    </row>
    <row r="975" spans="2:11" x14ac:dyDescent="0.25">
      <c r="B975" s="79"/>
      <c r="C975" s="79"/>
      <c r="D975" s="79"/>
      <c r="E975" s="79"/>
      <c r="F975" s="79"/>
      <c r="G975" s="79"/>
      <c r="H975" s="79"/>
      <c r="I975" s="79"/>
      <c r="J975" s="79"/>
      <c r="K975" s="81"/>
    </row>
    <row r="976" spans="2:11" x14ac:dyDescent="0.25">
      <c r="B976" s="79"/>
      <c r="C976" s="79"/>
      <c r="D976" s="79"/>
      <c r="E976" s="79"/>
      <c r="F976" s="79"/>
      <c r="G976" s="79"/>
      <c r="H976" s="79"/>
      <c r="I976" s="79"/>
      <c r="J976" s="79"/>
      <c r="K976" s="81"/>
    </row>
    <row r="977" spans="2:11" x14ac:dyDescent="0.25">
      <c r="B977" s="79"/>
      <c r="C977" s="79"/>
      <c r="D977" s="79"/>
      <c r="E977" s="79"/>
      <c r="F977" s="79"/>
      <c r="G977" s="79"/>
      <c r="H977" s="79"/>
      <c r="I977" s="79"/>
      <c r="J977" s="79"/>
      <c r="K977" s="81"/>
    </row>
    <row r="978" spans="2:11" x14ac:dyDescent="0.25">
      <c r="B978" s="79"/>
      <c r="C978" s="79"/>
      <c r="D978" s="79"/>
      <c r="E978" s="79"/>
      <c r="F978" s="79"/>
      <c r="G978" s="79"/>
      <c r="H978" s="79"/>
      <c r="I978" s="79"/>
      <c r="J978" s="79"/>
      <c r="K978" s="81"/>
    </row>
    <row r="979" spans="2:11" x14ac:dyDescent="0.25">
      <c r="B979" s="79"/>
      <c r="C979" s="79"/>
      <c r="D979" s="79"/>
      <c r="E979" s="79"/>
      <c r="F979" s="79"/>
      <c r="G979" s="79"/>
      <c r="H979" s="79"/>
      <c r="I979" s="79"/>
      <c r="J979" s="79"/>
      <c r="K979" s="81"/>
    </row>
    <row r="980" spans="2:11" x14ac:dyDescent="0.25">
      <c r="B980" s="79"/>
      <c r="C980" s="79"/>
      <c r="D980" s="79"/>
      <c r="E980" s="79"/>
      <c r="F980" s="79"/>
      <c r="G980" s="79"/>
      <c r="H980" s="79"/>
      <c r="I980" s="79"/>
      <c r="J980" s="79"/>
      <c r="K980" s="81"/>
    </row>
    <row r="981" spans="2:11" x14ac:dyDescent="0.25">
      <c r="B981" s="79"/>
      <c r="C981" s="79"/>
      <c r="D981" s="79"/>
      <c r="E981" s="79"/>
      <c r="F981" s="79"/>
      <c r="G981" s="79"/>
      <c r="H981" s="79"/>
      <c r="I981" s="79"/>
      <c r="J981" s="79"/>
      <c r="K981" s="81"/>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80"/>
  <sheetViews>
    <sheetView showGridLines="0" topLeftCell="D1" workbookViewId="0">
      <selection activeCell="J13" sqref="A13:J13"/>
    </sheetView>
  </sheetViews>
  <sheetFormatPr baseColWidth="10" defaultColWidth="12.625" defaultRowHeight="15" customHeight="1" x14ac:dyDescent="0.2"/>
  <cols>
    <col min="1" max="1" width="49.75" bestFit="1" customWidth="1"/>
    <col min="2" max="2" width="24.25" bestFit="1" customWidth="1"/>
    <col min="3" max="3" width="18.625" bestFit="1" customWidth="1"/>
    <col min="7" max="7" width="14" bestFit="1" customWidth="1"/>
    <col min="8" max="8" width="12.5" bestFit="1" customWidth="1"/>
    <col min="9" max="9" width="11.375" bestFit="1" customWidth="1"/>
    <col min="10" max="10" width="26.75" bestFit="1" customWidth="1"/>
  </cols>
  <sheetData>
    <row r="1" spans="1:11" x14ac:dyDescent="0.25">
      <c r="A1" s="35"/>
      <c r="B1" s="35"/>
      <c r="C1" s="35"/>
      <c r="D1" s="35"/>
      <c r="E1" s="35"/>
      <c r="F1" s="35"/>
      <c r="G1" s="35"/>
      <c r="H1" s="35"/>
      <c r="I1" s="35"/>
      <c r="J1" s="35"/>
      <c r="K1" s="490"/>
    </row>
    <row r="2" spans="1:11" x14ac:dyDescent="0.25">
      <c r="A2" s="501" t="s">
        <v>105</v>
      </c>
      <c r="B2" s="83"/>
      <c r="C2" s="83"/>
      <c r="D2" s="83"/>
      <c r="E2" s="83"/>
      <c r="F2" s="83"/>
      <c r="G2" s="83"/>
      <c r="H2" s="83"/>
      <c r="I2" s="83"/>
      <c r="J2" s="83"/>
      <c r="K2" s="576" t="s">
        <v>106</v>
      </c>
    </row>
    <row r="3" spans="1:11" x14ac:dyDescent="0.25">
      <c r="A3" s="502" t="s">
        <v>107</v>
      </c>
      <c r="B3" s="83"/>
      <c r="C3" s="83"/>
      <c r="D3" s="83"/>
      <c r="E3" s="83"/>
      <c r="F3" s="83"/>
      <c r="G3" s="83"/>
      <c r="H3" s="83"/>
      <c r="I3" s="83"/>
      <c r="J3" s="83"/>
      <c r="K3" s="491"/>
    </row>
    <row r="4" spans="1:11" x14ac:dyDescent="0.25">
      <c r="A4" s="719" t="s">
        <v>3246</v>
      </c>
      <c r="B4" s="83"/>
      <c r="C4" s="83"/>
      <c r="D4" s="83"/>
      <c r="E4" s="83"/>
      <c r="F4" s="83"/>
      <c r="G4" s="83"/>
      <c r="H4" s="83"/>
      <c r="I4" s="83"/>
      <c r="J4" s="83"/>
      <c r="K4" s="491"/>
    </row>
    <row r="5" spans="1:11" x14ac:dyDescent="0.25">
      <c r="A5" s="35"/>
      <c r="B5" s="35"/>
      <c r="C5" s="35"/>
      <c r="D5" s="35"/>
      <c r="E5" s="35"/>
      <c r="F5" s="35"/>
      <c r="G5" s="35"/>
      <c r="H5" s="35"/>
      <c r="I5" s="35"/>
      <c r="J5" s="35"/>
      <c r="K5" s="490"/>
    </row>
    <row r="6" spans="1:11" x14ac:dyDescent="0.25">
      <c r="A6" s="340">
        <v>-1</v>
      </c>
      <c r="B6" s="341" t="s">
        <v>109</v>
      </c>
      <c r="C6" s="341" t="s">
        <v>110</v>
      </c>
      <c r="D6" s="342"/>
      <c r="E6" s="956" t="s">
        <v>111</v>
      </c>
      <c r="F6" s="952"/>
      <c r="G6" s="341" t="s">
        <v>112</v>
      </c>
      <c r="H6" s="956" t="s">
        <v>113</v>
      </c>
      <c r="I6" s="952"/>
      <c r="J6" s="341" t="s">
        <v>114</v>
      </c>
      <c r="K6" s="676" t="s">
        <v>115</v>
      </c>
    </row>
    <row r="7" spans="1:11" ht="15" customHeight="1" x14ac:dyDescent="0.2">
      <c r="A7" s="1041" t="s">
        <v>116</v>
      </c>
      <c r="B7" s="1043" t="s">
        <v>117</v>
      </c>
      <c r="C7" s="1043" t="s">
        <v>118</v>
      </c>
      <c r="D7" s="1043" t="s">
        <v>119</v>
      </c>
      <c r="E7" s="1045" t="s">
        <v>120</v>
      </c>
      <c r="F7" s="1054"/>
      <c r="G7" s="1055" t="s">
        <v>121</v>
      </c>
      <c r="H7" s="1045" t="s">
        <v>122</v>
      </c>
      <c r="I7" s="1054"/>
      <c r="J7" s="1043" t="s">
        <v>123</v>
      </c>
      <c r="K7" s="1077" t="s">
        <v>124</v>
      </c>
    </row>
    <row r="8" spans="1:11" ht="15" customHeight="1" x14ac:dyDescent="0.2">
      <c r="A8" s="1042"/>
      <c r="B8" s="1042"/>
      <c r="C8" s="1042"/>
      <c r="D8" s="1042"/>
      <c r="E8" s="517" t="s">
        <v>125</v>
      </c>
      <c r="F8" s="517" t="s">
        <v>126</v>
      </c>
      <c r="G8" s="1042"/>
      <c r="H8" s="518" t="s">
        <v>125</v>
      </c>
      <c r="I8" s="518" t="s">
        <v>126</v>
      </c>
      <c r="J8" s="1042"/>
      <c r="K8" s="1042"/>
    </row>
    <row r="9" spans="1:11" ht="15" customHeight="1" x14ac:dyDescent="0.2">
      <c r="A9" s="633" t="s">
        <v>2406</v>
      </c>
      <c r="B9" s="634"/>
      <c r="C9" s="634"/>
      <c r="D9" s="634"/>
      <c r="E9" s="634"/>
      <c r="F9" s="634"/>
      <c r="G9" s="635"/>
      <c r="H9" s="635"/>
      <c r="I9" s="635"/>
      <c r="J9" s="634"/>
      <c r="K9" s="663">
        <v>0</v>
      </c>
    </row>
    <row r="10" spans="1:11" x14ac:dyDescent="0.25">
      <c r="A10" s="57"/>
      <c r="B10" s="57"/>
      <c r="C10" s="57"/>
      <c r="D10" s="57"/>
      <c r="E10" s="57"/>
      <c r="F10" s="57"/>
      <c r="G10" s="57"/>
      <c r="H10" s="57"/>
      <c r="I10" s="57"/>
      <c r="J10" s="57"/>
      <c r="K10" s="495"/>
    </row>
    <row r="11" spans="1:11" ht="15" customHeight="1" x14ac:dyDescent="0.2">
      <c r="A11" s="633" t="s">
        <v>2408</v>
      </c>
      <c r="B11" s="634"/>
      <c r="C11" s="634"/>
      <c r="D11" s="634"/>
      <c r="E11" s="634"/>
      <c r="F11" s="634"/>
      <c r="G11" s="635"/>
      <c r="H11" s="635"/>
      <c r="I11" s="635"/>
      <c r="J11" s="634"/>
      <c r="K11" s="663">
        <f>SUM(K12:K15)</f>
        <v>681214.22</v>
      </c>
    </row>
    <row r="12" spans="1:11" ht="30" x14ac:dyDescent="0.25">
      <c r="A12" s="677" t="s">
        <v>3053</v>
      </c>
      <c r="B12" s="678" t="s">
        <v>3054</v>
      </c>
      <c r="C12" s="89" t="s">
        <v>975</v>
      </c>
      <c r="D12" s="584">
        <v>1.4999999999999999E-2</v>
      </c>
      <c r="E12" s="584">
        <v>7.0000000000000001E-3</v>
      </c>
      <c r="F12" s="585">
        <v>0.05</v>
      </c>
      <c r="G12" s="57"/>
      <c r="H12" s="57"/>
      <c r="I12" s="57"/>
      <c r="J12" s="348" t="s">
        <v>3055</v>
      </c>
      <c r="K12" s="586">
        <v>328588.28999999998</v>
      </c>
    </row>
    <row r="13" spans="1:11" x14ac:dyDescent="0.25">
      <c r="A13" s="679" t="s">
        <v>169</v>
      </c>
      <c r="B13" s="89" t="s">
        <v>3056</v>
      </c>
      <c r="C13" s="680" t="s">
        <v>316</v>
      </c>
      <c r="D13" s="57"/>
      <c r="E13" s="57"/>
      <c r="F13" s="57"/>
      <c r="G13" s="58"/>
      <c r="H13" s="89" t="s">
        <v>3057</v>
      </c>
      <c r="I13" s="89" t="s">
        <v>3058</v>
      </c>
      <c r="J13" s="348" t="s">
        <v>3055</v>
      </c>
      <c r="K13" s="586">
        <v>167453.91</v>
      </c>
    </row>
    <row r="14" spans="1:11" x14ac:dyDescent="0.25">
      <c r="A14" s="677" t="s">
        <v>241</v>
      </c>
      <c r="B14" s="89" t="s">
        <v>3059</v>
      </c>
      <c r="C14" s="89" t="s">
        <v>3060</v>
      </c>
      <c r="D14" s="261"/>
      <c r="E14" s="57"/>
      <c r="F14" s="57"/>
      <c r="G14" s="89" t="s">
        <v>3061</v>
      </c>
      <c r="H14" s="57"/>
      <c r="I14" s="57"/>
      <c r="J14" s="348" t="s">
        <v>3055</v>
      </c>
      <c r="K14" s="586">
        <v>105080.36</v>
      </c>
    </row>
    <row r="15" spans="1:11" ht="30" x14ac:dyDescent="0.25">
      <c r="A15" s="679" t="s">
        <v>3062</v>
      </c>
      <c r="B15" s="678" t="s">
        <v>3063</v>
      </c>
      <c r="C15" s="89" t="s">
        <v>3064</v>
      </c>
      <c r="D15" s="585">
        <v>0.1</v>
      </c>
      <c r="E15" s="57"/>
      <c r="F15" s="57"/>
      <c r="G15" s="57"/>
      <c r="H15" s="57"/>
      <c r="I15" s="57"/>
      <c r="J15" s="348" t="s">
        <v>3055</v>
      </c>
      <c r="K15" s="586">
        <v>80091.66</v>
      </c>
    </row>
    <row r="16" spans="1:11" ht="15" customHeight="1" x14ac:dyDescent="0.2">
      <c r="A16" s="633" t="s">
        <v>2459</v>
      </c>
      <c r="B16" s="634"/>
      <c r="C16" s="634"/>
      <c r="D16" s="634"/>
      <c r="E16" s="634"/>
      <c r="F16" s="634"/>
      <c r="G16" s="635"/>
      <c r="H16" s="635"/>
      <c r="I16" s="635"/>
      <c r="J16" s="634"/>
      <c r="K16" s="663">
        <f>SUM(K17:K23)</f>
        <v>1697329.95</v>
      </c>
    </row>
    <row r="17" spans="1:11" ht="30" x14ac:dyDescent="0.25">
      <c r="A17" s="677" t="s">
        <v>3065</v>
      </c>
      <c r="B17" s="678" t="s">
        <v>3066</v>
      </c>
      <c r="C17" s="89" t="s">
        <v>131</v>
      </c>
      <c r="D17" s="58"/>
      <c r="E17" s="678" t="s">
        <v>3067</v>
      </c>
      <c r="F17" s="678" t="s">
        <v>3068</v>
      </c>
      <c r="G17" s="57"/>
      <c r="H17" s="57"/>
      <c r="I17" s="57"/>
      <c r="J17" s="348" t="s">
        <v>3055</v>
      </c>
      <c r="K17" s="586">
        <v>1034778.65</v>
      </c>
    </row>
    <row r="18" spans="1:11" ht="45" x14ac:dyDescent="0.25">
      <c r="A18" s="677" t="s">
        <v>3069</v>
      </c>
      <c r="B18" s="678" t="s">
        <v>3070</v>
      </c>
      <c r="C18" s="89" t="s">
        <v>196</v>
      </c>
      <c r="D18" s="261"/>
      <c r="E18" s="57"/>
      <c r="F18" s="57"/>
      <c r="G18" s="678" t="s">
        <v>3071</v>
      </c>
      <c r="H18" s="114"/>
      <c r="I18" s="57"/>
      <c r="J18" s="348" t="s">
        <v>3055</v>
      </c>
      <c r="K18" s="586">
        <v>96000</v>
      </c>
    </row>
    <row r="19" spans="1:11" ht="30" x14ac:dyDescent="0.25">
      <c r="A19" s="677" t="s">
        <v>3072</v>
      </c>
      <c r="B19" s="678" t="s">
        <v>3070</v>
      </c>
      <c r="C19" s="89" t="s">
        <v>196</v>
      </c>
      <c r="D19" s="261"/>
      <c r="E19" s="57"/>
      <c r="F19" s="57"/>
      <c r="G19" s="678" t="s">
        <v>3073</v>
      </c>
      <c r="H19" s="114"/>
      <c r="I19" s="57"/>
      <c r="J19" s="348" t="s">
        <v>3055</v>
      </c>
      <c r="K19" s="495"/>
    </row>
    <row r="20" spans="1:11" ht="45" x14ac:dyDescent="0.25">
      <c r="A20" s="677" t="s">
        <v>3074</v>
      </c>
      <c r="B20" s="678" t="s">
        <v>3075</v>
      </c>
      <c r="C20" s="89" t="s">
        <v>975</v>
      </c>
      <c r="D20" s="114"/>
      <c r="E20" s="57"/>
      <c r="F20" s="57"/>
      <c r="G20" s="57"/>
      <c r="H20" s="681" t="s">
        <v>3076</v>
      </c>
      <c r="I20" s="681" t="s">
        <v>3077</v>
      </c>
      <c r="J20" s="348" t="s">
        <v>3055</v>
      </c>
      <c r="K20" s="586">
        <v>28868.6</v>
      </c>
    </row>
    <row r="21" spans="1:11" x14ac:dyDescent="0.25">
      <c r="A21" s="57"/>
      <c r="B21" s="57"/>
      <c r="C21" s="57"/>
      <c r="D21" s="57"/>
      <c r="E21" s="57"/>
      <c r="F21" s="57"/>
      <c r="G21" s="57"/>
      <c r="H21" s="57"/>
      <c r="I21" s="57"/>
      <c r="J21" s="57"/>
      <c r="K21" s="495"/>
    </row>
    <row r="22" spans="1:11" ht="30" x14ac:dyDescent="0.25">
      <c r="A22" s="682" t="s">
        <v>3078</v>
      </c>
      <c r="B22" s="678" t="s">
        <v>3066</v>
      </c>
      <c r="C22" s="89" t="s">
        <v>131</v>
      </c>
      <c r="D22" s="683">
        <v>8.6956000000000006E-2</v>
      </c>
      <c r="E22" s="57"/>
      <c r="F22" s="57"/>
      <c r="G22" s="57"/>
      <c r="H22" s="57"/>
      <c r="I22" s="57"/>
      <c r="J22" s="348" t="s">
        <v>3055</v>
      </c>
      <c r="K22" s="684">
        <v>537682.69999999995</v>
      </c>
    </row>
    <row r="23" spans="1:11" x14ac:dyDescent="0.25">
      <c r="A23" s="57"/>
      <c r="B23" s="57"/>
      <c r="C23" s="57"/>
      <c r="D23" s="57"/>
      <c r="E23" s="57"/>
      <c r="F23" s="57"/>
      <c r="G23" s="57"/>
      <c r="H23" s="57"/>
      <c r="I23" s="57"/>
      <c r="J23" s="57"/>
      <c r="K23" s="495"/>
    </row>
    <row r="24" spans="1:11" ht="15" customHeight="1" x14ac:dyDescent="0.2">
      <c r="A24" s="633" t="s">
        <v>2468</v>
      </c>
      <c r="B24" s="634"/>
      <c r="C24" s="634"/>
      <c r="D24" s="634"/>
      <c r="E24" s="634"/>
      <c r="F24" s="634"/>
      <c r="G24" s="635"/>
      <c r="H24" s="635"/>
      <c r="I24" s="635"/>
      <c r="J24" s="634"/>
      <c r="K24" s="663">
        <f>SUM(K25:K34)</f>
        <v>236682.71</v>
      </c>
    </row>
    <row r="25" spans="1:11" x14ac:dyDescent="0.25">
      <c r="A25" s="679" t="s">
        <v>3079</v>
      </c>
      <c r="B25" s="678" t="s">
        <v>3080</v>
      </c>
      <c r="C25" s="89" t="s">
        <v>3081</v>
      </c>
      <c r="D25" s="57"/>
      <c r="E25" s="57"/>
      <c r="F25" s="57"/>
      <c r="G25" s="58"/>
      <c r="H25" s="678" t="s">
        <v>3082</v>
      </c>
      <c r="I25" s="89" t="s">
        <v>3083</v>
      </c>
      <c r="J25" s="348" t="s">
        <v>3055</v>
      </c>
      <c r="K25" s="586">
        <v>12020</v>
      </c>
    </row>
    <row r="26" spans="1:11" ht="105" x14ac:dyDescent="0.2">
      <c r="A26" s="685" t="s">
        <v>3084</v>
      </c>
      <c r="B26" s="686" t="s">
        <v>3085</v>
      </c>
      <c r="C26" s="686">
        <v>0</v>
      </c>
      <c r="D26" s="232"/>
      <c r="E26" s="232"/>
      <c r="F26" s="232"/>
      <c r="G26" s="302" t="s">
        <v>3086</v>
      </c>
      <c r="H26" s="686" t="s">
        <v>3087</v>
      </c>
      <c r="I26" s="686" t="s">
        <v>3088</v>
      </c>
      <c r="J26" s="589" t="s">
        <v>3055</v>
      </c>
      <c r="K26" s="687">
        <v>2700</v>
      </c>
    </row>
    <row r="27" spans="1:11" x14ac:dyDescent="0.25">
      <c r="A27" s="679" t="s">
        <v>2469</v>
      </c>
      <c r="B27" s="89" t="s">
        <v>3089</v>
      </c>
      <c r="C27" s="89" t="s">
        <v>3081</v>
      </c>
      <c r="D27" s="58"/>
      <c r="E27" s="58"/>
      <c r="F27" s="58"/>
      <c r="G27" s="57"/>
      <c r="H27" s="89" t="s">
        <v>3083</v>
      </c>
      <c r="I27" s="89" t="s">
        <v>3090</v>
      </c>
      <c r="J27" s="348" t="s">
        <v>3055</v>
      </c>
      <c r="K27" s="586">
        <v>130340</v>
      </c>
    </row>
    <row r="28" spans="1:11" x14ac:dyDescent="0.25">
      <c r="A28" s="679" t="s">
        <v>3091</v>
      </c>
      <c r="B28" s="678" t="s">
        <v>3092</v>
      </c>
      <c r="C28" s="89" t="s">
        <v>3093</v>
      </c>
      <c r="D28" s="584">
        <v>8.0000000000000004E-4</v>
      </c>
      <c r="E28" s="57"/>
      <c r="F28" s="57"/>
      <c r="G28" s="57"/>
      <c r="H28" s="57"/>
      <c r="I28" s="57"/>
      <c r="J28" s="348" t="s">
        <v>3055</v>
      </c>
      <c r="K28" s="586">
        <v>47933.919999999998</v>
      </c>
    </row>
    <row r="29" spans="1:11" x14ac:dyDescent="0.25">
      <c r="A29" s="679" t="s">
        <v>3094</v>
      </c>
      <c r="B29" s="678" t="s">
        <v>3092</v>
      </c>
      <c r="C29" s="89" t="s">
        <v>3093</v>
      </c>
      <c r="D29" s="584">
        <v>8.0000000000000004E-4</v>
      </c>
      <c r="E29" s="57"/>
      <c r="F29" s="57"/>
      <c r="G29" s="57"/>
      <c r="H29" s="57"/>
      <c r="I29" s="57"/>
      <c r="J29" s="348" t="s">
        <v>3055</v>
      </c>
      <c r="K29" s="586">
        <v>33436.79</v>
      </c>
    </row>
    <row r="30" spans="1:11" x14ac:dyDescent="0.25">
      <c r="A30" s="679" t="s">
        <v>3095</v>
      </c>
      <c r="B30" s="678" t="s">
        <v>3096</v>
      </c>
      <c r="C30" s="89" t="s">
        <v>3081</v>
      </c>
      <c r="D30" s="584">
        <v>0.05</v>
      </c>
      <c r="E30" s="57"/>
      <c r="F30" s="57"/>
      <c r="G30" s="57"/>
      <c r="H30" s="89" t="s">
        <v>3097</v>
      </c>
      <c r="I30" s="57"/>
      <c r="J30" s="348" t="s">
        <v>3055</v>
      </c>
      <c r="K30" s="586">
        <v>8480</v>
      </c>
    </row>
    <row r="31" spans="1:11" x14ac:dyDescent="0.25">
      <c r="A31" s="679" t="s">
        <v>252</v>
      </c>
      <c r="B31" s="89" t="s">
        <v>3081</v>
      </c>
      <c r="C31" s="89" t="s">
        <v>3081</v>
      </c>
      <c r="D31" s="57"/>
      <c r="E31" s="57"/>
      <c r="F31" s="57"/>
      <c r="G31" s="58"/>
      <c r="H31" s="89" t="s">
        <v>3083</v>
      </c>
      <c r="I31" s="58"/>
      <c r="J31" s="348" t="s">
        <v>3055</v>
      </c>
      <c r="K31" s="586">
        <v>1170</v>
      </c>
    </row>
    <row r="32" spans="1:11" x14ac:dyDescent="0.25">
      <c r="A32" s="679" t="s">
        <v>255</v>
      </c>
      <c r="B32" s="678" t="s">
        <v>3098</v>
      </c>
      <c r="C32" s="89" t="s">
        <v>406</v>
      </c>
      <c r="D32" s="58"/>
      <c r="E32" s="57"/>
      <c r="F32" s="57"/>
      <c r="G32" s="57"/>
      <c r="H32" s="89" t="s">
        <v>3099</v>
      </c>
      <c r="I32" s="89" t="s">
        <v>3100</v>
      </c>
      <c r="J32" s="348" t="s">
        <v>3055</v>
      </c>
      <c r="K32" s="586">
        <v>160</v>
      </c>
    </row>
    <row r="33" spans="1:11" x14ac:dyDescent="0.25">
      <c r="A33" s="679" t="s">
        <v>1673</v>
      </c>
      <c r="B33" s="678" t="s">
        <v>3101</v>
      </c>
      <c r="C33" s="89" t="s">
        <v>3102</v>
      </c>
      <c r="D33" s="58"/>
      <c r="E33" s="57"/>
      <c r="F33" s="57"/>
      <c r="G33" s="57"/>
      <c r="H33" s="89" t="s">
        <v>3103</v>
      </c>
      <c r="I33" s="89" t="s">
        <v>3104</v>
      </c>
      <c r="J33" s="348" t="s">
        <v>3055</v>
      </c>
      <c r="K33" s="586">
        <v>222</v>
      </c>
    </row>
    <row r="34" spans="1:11" x14ac:dyDescent="0.25">
      <c r="A34" s="679" t="s">
        <v>3105</v>
      </c>
      <c r="B34" s="678" t="s">
        <v>3106</v>
      </c>
      <c r="C34" s="89" t="s">
        <v>3102</v>
      </c>
      <c r="D34" s="58"/>
      <c r="E34" s="57"/>
      <c r="F34" s="57"/>
      <c r="G34" s="57"/>
      <c r="H34" s="89" t="s">
        <v>3057</v>
      </c>
      <c r="I34" s="89" t="s">
        <v>3107</v>
      </c>
      <c r="J34" s="348" t="s">
        <v>3055</v>
      </c>
      <c r="K34" s="586">
        <v>220</v>
      </c>
    </row>
    <row r="35" spans="1:11" x14ac:dyDescent="0.25">
      <c r="A35" s="57"/>
      <c r="B35" s="57"/>
      <c r="C35" s="57"/>
      <c r="D35" s="57"/>
      <c r="E35" s="57"/>
      <c r="F35" s="57"/>
      <c r="G35" s="57"/>
      <c r="H35" s="57"/>
      <c r="I35" s="57"/>
      <c r="J35" s="57"/>
      <c r="K35" s="495"/>
    </row>
    <row r="36" spans="1:11" x14ac:dyDescent="0.2">
      <c r="A36" s="633" t="s">
        <v>2533</v>
      </c>
      <c r="B36" s="634"/>
      <c r="C36" s="634"/>
      <c r="D36" s="634"/>
      <c r="E36" s="634"/>
      <c r="F36" s="634"/>
      <c r="G36" s="635"/>
      <c r="H36" s="635"/>
      <c r="I36" s="635"/>
      <c r="J36" s="634"/>
      <c r="K36" s="663">
        <f>K37</f>
        <v>0</v>
      </c>
    </row>
    <row r="37" spans="1:11" x14ac:dyDescent="0.25">
      <c r="A37" s="57"/>
      <c r="B37" s="57"/>
      <c r="C37" s="57"/>
      <c r="D37" s="57"/>
      <c r="E37" s="57"/>
      <c r="F37" s="57"/>
      <c r="G37" s="57"/>
      <c r="H37" s="57"/>
      <c r="I37" s="57"/>
      <c r="J37" s="57"/>
      <c r="K37" s="495"/>
    </row>
    <row r="38" spans="1:11" x14ac:dyDescent="0.2">
      <c r="A38" s="633" t="s">
        <v>2534</v>
      </c>
      <c r="B38" s="634"/>
      <c r="C38" s="634"/>
      <c r="D38" s="634"/>
      <c r="E38" s="634"/>
      <c r="F38" s="634"/>
      <c r="G38" s="635"/>
      <c r="H38" s="635"/>
      <c r="I38" s="635"/>
      <c r="J38" s="634"/>
      <c r="K38" s="663">
        <f>K39</f>
        <v>11264.86</v>
      </c>
    </row>
    <row r="39" spans="1:11" x14ac:dyDescent="0.25">
      <c r="A39" s="682" t="s">
        <v>924</v>
      </c>
      <c r="B39" s="89" t="s">
        <v>3108</v>
      </c>
      <c r="C39" s="89" t="s">
        <v>3092</v>
      </c>
      <c r="D39" s="585">
        <v>0.05</v>
      </c>
      <c r="E39" s="58"/>
      <c r="F39" s="57"/>
      <c r="G39" s="57"/>
      <c r="H39" s="57"/>
      <c r="I39" s="57"/>
      <c r="J39" s="348" t="s">
        <v>3055</v>
      </c>
      <c r="K39" s="586">
        <v>11264.86</v>
      </c>
    </row>
    <row r="40" spans="1:11" x14ac:dyDescent="0.25">
      <c r="A40" s="57"/>
      <c r="B40" s="57"/>
      <c r="C40" s="57"/>
      <c r="D40" s="57"/>
      <c r="E40" s="57"/>
      <c r="F40" s="57"/>
      <c r="G40" s="57"/>
      <c r="H40" s="57"/>
      <c r="I40" s="57"/>
      <c r="J40" s="57"/>
      <c r="K40" s="495"/>
    </row>
    <row r="41" spans="1:11" x14ac:dyDescent="0.2">
      <c r="A41" s="633" t="s">
        <v>2545</v>
      </c>
      <c r="B41" s="634"/>
      <c r="C41" s="634"/>
      <c r="D41" s="634"/>
      <c r="E41" s="634"/>
      <c r="F41" s="634"/>
      <c r="G41" s="635"/>
      <c r="H41" s="635"/>
      <c r="I41" s="635"/>
      <c r="J41" s="634"/>
      <c r="K41" s="663">
        <f>K42</f>
        <v>0</v>
      </c>
    </row>
    <row r="42" spans="1:11" x14ac:dyDescent="0.25">
      <c r="A42" s="57"/>
      <c r="B42" s="57"/>
      <c r="C42" s="57"/>
      <c r="D42" s="57"/>
      <c r="E42" s="57"/>
      <c r="F42" s="57"/>
      <c r="G42" s="57"/>
      <c r="H42" s="57"/>
      <c r="I42" s="57"/>
      <c r="J42" s="57"/>
      <c r="K42" s="495"/>
    </row>
    <row r="43" spans="1:11" x14ac:dyDescent="0.2">
      <c r="A43" s="633" t="s">
        <v>2546</v>
      </c>
      <c r="B43" s="634"/>
      <c r="C43" s="634"/>
      <c r="D43" s="634"/>
      <c r="E43" s="634"/>
      <c r="F43" s="634"/>
      <c r="G43" s="635"/>
      <c r="H43" s="635"/>
      <c r="I43" s="635"/>
      <c r="J43" s="634"/>
      <c r="K43" s="663">
        <f>SUM(K44:K47)</f>
        <v>23950.32</v>
      </c>
    </row>
    <row r="44" spans="1:11" x14ac:dyDescent="0.25">
      <c r="A44" s="682" t="s">
        <v>594</v>
      </c>
      <c r="B44" s="678" t="s">
        <v>3109</v>
      </c>
      <c r="C44" s="57"/>
      <c r="D44" s="57"/>
      <c r="E44" s="57"/>
      <c r="F44" s="57"/>
      <c r="G44" s="57"/>
      <c r="H44" s="57"/>
      <c r="I44" s="57"/>
      <c r="J44" s="348" t="s">
        <v>3055</v>
      </c>
      <c r="K44" s="586">
        <v>17511.41</v>
      </c>
    </row>
    <row r="45" spans="1:11" ht="30" x14ac:dyDescent="0.25">
      <c r="A45" s="682" t="s">
        <v>3110</v>
      </c>
      <c r="B45" s="678" t="s">
        <v>3111</v>
      </c>
      <c r="C45" s="678" t="s">
        <v>3112</v>
      </c>
      <c r="D45" s="57"/>
      <c r="E45" s="57"/>
      <c r="F45" s="57"/>
      <c r="G45" s="57"/>
      <c r="H45" s="57"/>
      <c r="I45" s="57"/>
      <c r="J45" s="348" t="s">
        <v>3055</v>
      </c>
      <c r="K45" s="586">
        <v>198.91</v>
      </c>
    </row>
    <row r="46" spans="1:11" x14ac:dyDescent="0.25">
      <c r="A46" s="682" t="s">
        <v>3113</v>
      </c>
      <c r="B46" s="678" t="s">
        <v>3114</v>
      </c>
      <c r="C46" s="57"/>
      <c r="D46" s="57"/>
      <c r="E46" s="57"/>
      <c r="F46" s="57"/>
      <c r="G46" s="57"/>
      <c r="H46" s="57"/>
      <c r="I46" s="57"/>
      <c r="J46" s="348" t="s">
        <v>3055</v>
      </c>
      <c r="K46" s="586">
        <v>6240</v>
      </c>
    </row>
    <row r="47" spans="1:11" ht="30" x14ac:dyDescent="0.25">
      <c r="A47" s="679" t="s">
        <v>3115</v>
      </c>
      <c r="B47" s="678" t="s">
        <v>3116</v>
      </c>
      <c r="C47" s="57"/>
      <c r="D47" s="57"/>
      <c r="E47" s="57"/>
      <c r="F47" s="57"/>
      <c r="G47" s="57"/>
      <c r="H47" s="57"/>
      <c r="I47" s="57"/>
      <c r="J47" s="348" t="s">
        <v>3055</v>
      </c>
      <c r="K47" s="586">
        <v>0</v>
      </c>
    </row>
    <row r="48" spans="1:11" x14ac:dyDescent="0.25">
      <c r="A48" s="688"/>
      <c r="B48" s="57"/>
      <c r="C48" s="57"/>
      <c r="D48" s="57"/>
      <c r="E48" s="57"/>
      <c r="F48" s="57"/>
      <c r="G48" s="57"/>
      <c r="H48" s="57"/>
      <c r="I48" s="57"/>
      <c r="J48" s="57"/>
      <c r="K48" s="495"/>
    </row>
    <row r="49" spans="1:11" x14ac:dyDescent="0.2">
      <c r="A49" s="524" t="s">
        <v>2836</v>
      </c>
      <c r="B49" s="525"/>
      <c r="C49" s="525"/>
      <c r="D49" s="526"/>
      <c r="E49" s="526"/>
      <c r="F49" s="526"/>
      <c r="G49" s="527"/>
      <c r="H49" s="527"/>
      <c r="I49" s="527"/>
      <c r="J49" s="525"/>
      <c r="K49" s="668">
        <f>K43+K41+K38+K36+K24+K16+K11</f>
        <v>2650442.0599999996</v>
      </c>
    </row>
    <row r="50" spans="1:11" x14ac:dyDescent="0.25">
      <c r="A50" s="140"/>
      <c r="B50" s="83"/>
      <c r="C50" s="83"/>
      <c r="D50" s="83"/>
      <c r="E50" s="83"/>
      <c r="F50" s="83"/>
      <c r="G50" s="83"/>
      <c r="H50" s="83"/>
      <c r="I50" s="83"/>
      <c r="J50" s="83"/>
      <c r="K50" s="491"/>
    </row>
    <row r="51" spans="1:11" x14ac:dyDescent="0.25">
      <c r="A51" s="96"/>
      <c r="B51" s="96"/>
      <c r="C51" s="96"/>
      <c r="D51" s="96"/>
      <c r="E51" s="96"/>
      <c r="F51" s="96"/>
      <c r="G51" s="96"/>
      <c r="H51" s="96"/>
      <c r="I51" s="96"/>
      <c r="J51" s="96"/>
      <c r="K51" s="614"/>
    </row>
    <row r="52" spans="1:11" x14ac:dyDescent="0.25">
      <c r="A52" s="96"/>
      <c r="B52" s="96"/>
      <c r="C52" s="96"/>
      <c r="D52" s="96"/>
      <c r="E52" s="96"/>
      <c r="F52" s="96"/>
      <c r="G52" s="96"/>
      <c r="H52" s="96"/>
      <c r="I52" s="96"/>
      <c r="J52" s="96"/>
      <c r="K52" s="605"/>
    </row>
    <row r="53" spans="1:11" x14ac:dyDescent="0.25">
      <c r="A53" s="96"/>
      <c r="B53" s="96"/>
      <c r="C53" s="96"/>
      <c r="D53" s="96"/>
      <c r="E53" s="96"/>
      <c r="F53" s="96"/>
      <c r="G53" s="96"/>
      <c r="H53" s="96"/>
      <c r="I53" s="96"/>
      <c r="J53" s="96"/>
      <c r="K53" s="605"/>
    </row>
    <row r="54" spans="1:11" x14ac:dyDescent="0.25">
      <c r="A54" s="96"/>
      <c r="B54" s="96"/>
      <c r="C54" s="96"/>
      <c r="D54" s="96"/>
      <c r="E54" s="96"/>
      <c r="F54" s="96"/>
      <c r="G54" s="96"/>
      <c r="H54" s="96"/>
      <c r="I54" s="96"/>
      <c r="J54" s="96"/>
      <c r="K54" s="614"/>
    </row>
    <row r="55" spans="1:11" x14ac:dyDescent="0.25">
      <c r="A55" s="96"/>
      <c r="B55" s="96"/>
      <c r="C55" s="96"/>
      <c r="D55" s="96"/>
      <c r="E55" s="96"/>
      <c r="F55" s="96"/>
      <c r="G55" s="96"/>
      <c r="H55" s="96"/>
      <c r="I55" s="96"/>
      <c r="J55" s="96"/>
      <c r="K55" s="614"/>
    </row>
    <row r="56" spans="1:11" x14ac:dyDescent="0.25">
      <c r="K56" s="286"/>
    </row>
    <row r="57" spans="1:11" x14ac:dyDescent="0.25">
      <c r="K57" s="286"/>
    </row>
    <row r="58" spans="1:11" x14ac:dyDescent="0.25">
      <c r="K58" s="286"/>
    </row>
    <row r="59" spans="1:11" x14ac:dyDescent="0.25">
      <c r="K59" s="286"/>
    </row>
    <row r="60" spans="1:11" x14ac:dyDescent="0.25">
      <c r="K60" s="286"/>
    </row>
    <row r="61" spans="1:11" x14ac:dyDescent="0.25">
      <c r="K61" s="286"/>
    </row>
    <row r="62" spans="1:11" x14ac:dyDescent="0.25">
      <c r="K62" s="286"/>
    </row>
    <row r="63" spans="1:11" x14ac:dyDescent="0.25">
      <c r="K63" s="286"/>
    </row>
    <row r="64" spans="1:11" x14ac:dyDescent="0.25">
      <c r="K64" s="286"/>
    </row>
    <row r="65" spans="11:11" x14ac:dyDescent="0.25">
      <c r="K65" s="286"/>
    </row>
    <row r="66" spans="11:11" x14ac:dyDescent="0.25">
      <c r="K66" s="286"/>
    </row>
    <row r="67" spans="11:11" x14ac:dyDescent="0.25">
      <c r="K67" s="286"/>
    </row>
    <row r="68" spans="11:11" x14ac:dyDescent="0.25">
      <c r="K68" s="286"/>
    </row>
    <row r="69" spans="11:11" x14ac:dyDescent="0.25">
      <c r="K69" s="286"/>
    </row>
    <row r="70" spans="11:11" x14ac:dyDescent="0.25">
      <c r="K70" s="286"/>
    </row>
    <row r="71" spans="11:11" x14ac:dyDescent="0.25">
      <c r="K71" s="286"/>
    </row>
    <row r="72" spans="11:11" x14ac:dyDescent="0.25">
      <c r="K72" s="286"/>
    </row>
    <row r="73" spans="11:11" x14ac:dyDescent="0.25">
      <c r="K73" s="286"/>
    </row>
    <row r="74" spans="11:11" x14ac:dyDescent="0.25">
      <c r="K74" s="286"/>
    </row>
    <row r="75" spans="11:11" x14ac:dyDescent="0.25">
      <c r="K75" s="286"/>
    </row>
    <row r="76" spans="11:11" x14ac:dyDescent="0.25">
      <c r="K76" s="286"/>
    </row>
    <row r="77" spans="11:11" x14ac:dyDescent="0.25">
      <c r="K77" s="286"/>
    </row>
    <row r="78" spans="11:11" x14ac:dyDescent="0.25">
      <c r="K78" s="286"/>
    </row>
    <row r="79" spans="11:11" x14ac:dyDescent="0.25">
      <c r="K79" s="286"/>
    </row>
    <row r="80" spans="11:11" x14ac:dyDescent="0.25">
      <c r="K80" s="286"/>
    </row>
    <row r="81" spans="11:11" x14ac:dyDescent="0.25">
      <c r="K81" s="286"/>
    </row>
    <row r="82" spans="11:11" x14ac:dyDescent="0.25">
      <c r="K82" s="286"/>
    </row>
    <row r="83" spans="11:11" x14ac:dyDescent="0.25">
      <c r="K83" s="286"/>
    </row>
    <row r="84" spans="11:11" x14ac:dyDescent="0.25">
      <c r="K84" s="286"/>
    </row>
    <row r="85" spans="11:11" x14ac:dyDescent="0.25">
      <c r="K85" s="286"/>
    </row>
    <row r="86" spans="11:11" x14ac:dyDescent="0.25">
      <c r="K86" s="286"/>
    </row>
    <row r="87" spans="11:11" x14ac:dyDescent="0.25">
      <c r="K87" s="286"/>
    </row>
    <row r="88" spans="11:11" x14ac:dyDescent="0.25">
      <c r="K88" s="286"/>
    </row>
    <row r="89" spans="11:11" x14ac:dyDescent="0.25">
      <c r="K89" s="286"/>
    </row>
    <row r="90" spans="11:11" x14ac:dyDescent="0.25">
      <c r="K90" s="286"/>
    </row>
    <row r="91" spans="11:11" x14ac:dyDescent="0.25">
      <c r="K91" s="286"/>
    </row>
    <row r="92" spans="11:11" x14ac:dyDescent="0.25">
      <c r="K92" s="286"/>
    </row>
    <row r="93" spans="11:11" x14ac:dyDescent="0.25">
      <c r="K93" s="286"/>
    </row>
    <row r="94" spans="11:11" x14ac:dyDescent="0.25">
      <c r="K94" s="286"/>
    </row>
    <row r="95" spans="11:11" x14ac:dyDescent="0.25">
      <c r="K95" s="286"/>
    </row>
    <row r="96" spans="11:11" x14ac:dyDescent="0.25">
      <c r="K96" s="286"/>
    </row>
    <row r="97" spans="11:11" x14ac:dyDescent="0.25">
      <c r="K97" s="286"/>
    </row>
    <row r="98" spans="11:11" x14ac:dyDescent="0.25">
      <c r="K98" s="286"/>
    </row>
    <row r="99" spans="11:11" x14ac:dyDescent="0.25">
      <c r="K99" s="286"/>
    </row>
    <row r="100" spans="11:11" x14ac:dyDescent="0.25">
      <c r="K100" s="286"/>
    </row>
    <row r="101" spans="11:11" x14ac:dyDescent="0.25">
      <c r="K101" s="286"/>
    </row>
    <row r="102" spans="11:11" x14ac:dyDescent="0.25">
      <c r="K102" s="286"/>
    </row>
    <row r="103" spans="11:11" x14ac:dyDescent="0.25">
      <c r="K103" s="286"/>
    </row>
    <row r="104" spans="11:11" x14ac:dyDescent="0.25">
      <c r="K104" s="286"/>
    </row>
    <row r="105" spans="11:11" x14ac:dyDescent="0.25">
      <c r="K105" s="286"/>
    </row>
    <row r="106" spans="11:11" x14ac:dyDescent="0.25">
      <c r="K106" s="286"/>
    </row>
    <row r="107" spans="11:11" x14ac:dyDescent="0.25">
      <c r="K107" s="286"/>
    </row>
    <row r="108" spans="11:11" x14ac:dyDescent="0.25">
      <c r="K108" s="286"/>
    </row>
    <row r="109" spans="11:11" x14ac:dyDescent="0.25">
      <c r="K109" s="286"/>
    </row>
    <row r="110" spans="11:11" x14ac:dyDescent="0.25">
      <c r="K110" s="286"/>
    </row>
    <row r="111" spans="11:11" x14ac:dyDescent="0.25">
      <c r="K111" s="286"/>
    </row>
    <row r="112" spans="11:11" x14ac:dyDescent="0.25">
      <c r="K112" s="286"/>
    </row>
    <row r="113" spans="11:11" x14ac:dyDescent="0.25">
      <c r="K113" s="286"/>
    </row>
    <row r="114" spans="11:11" x14ac:dyDescent="0.25">
      <c r="K114" s="286"/>
    </row>
    <row r="115" spans="11:11" x14ac:dyDescent="0.25">
      <c r="K115" s="286"/>
    </row>
    <row r="116" spans="11:11" x14ac:dyDescent="0.25">
      <c r="K116" s="286"/>
    </row>
    <row r="117" spans="11:11" x14ac:dyDescent="0.25">
      <c r="K117" s="286"/>
    </row>
    <row r="118" spans="11:11" x14ac:dyDescent="0.25">
      <c r="K118" s="286"/>
    </row>
    <row r="119" spans="11:11" x14ac:dyDescent="0.25">
      <c r="K119" s="286"/>
    </row>
    <row r="120" spans="11:11" x14ac:dyDescent="0.25">
      <c r="K120" s="286"/>
    </row>
    <row r="121" spans="11:11" x14ac:dyDescent="0.25">
      <c r="K121" s="286"/>
    </row>
    <row r="122" spans="11:11" x14ac:dyDescent="0.25">
      <c r="K122" s="286"/>
    </row>
    <row r="123" spans="11:11" x14ac:dyDescent="0.25">
      <c r="K123" s="286"/>
    </row>
    <row r="124" spans="11:11" x14ac:dyDescent="0.25">
      <c r="K124" s="286"/>
    </row>
    <row r="125" spans="11:11" x14ac:dyDescent="0.25">
      <c r="K125" s="286"/>
    </row>
    <row r="126" spans="11:11" x14ac:dyDescent="0.25">
      <c r="K126" s="286"/>
    </row>
    <row r="127" spans="11:11" x14ac:dyDescent="0.25">
      <c r="K127" s="286"/>
    </row>
    <row r="128" spans="11:11" x14ac:dyDescent="0.25">
      <c r="K128" s="286"/>
    </row>
    <row r="129" spans="11:11" x14ac:dyDescent="0.25">
      <c r="K129" s="286"/>
    </row>
    <row r="130" spans="11:11" x14ac:dyDescent="0.25">
      <c r="K130" s="286"/>
    </row>
    <row r="131" spans="11:11" x14ac:dyDescent="0.25">
      <c r="K131" s="286"/>
    </row>
    <row r="132" spans="11:11" x14ac:dyDescent="0.25">
      <c r="K132" s="286"/>
    </row>
    <row r="133" spans="11:11" x14ac:dyDescent="0.25">
      <c r="K133" s="286"/>
    </row>
    <row r="134" spans="11:11" x14ac:dyDescent="0.25">
      <c r="K134" s="286"/>
    </row>
    <row r="135" spans="11:11" x14ac:dyDescent="0.25">
      <c r="K135" s="286"/>
    </row>
    <row r="136" spans="11:11" x14ac:dyDescent="0.25">
      <c r="K136" s="286"/>
    </row>
    <row r="137" spans="11:11" x14ac:dyDescent="0.25">
      <c r="K137" s="286"/>
    </row>
    <row r="138" spans="11:11" x14ac:dyDescent="0.25">
      <c r="K138" s="286"/>
    </row>
    <row r="139" spans="11:11" x14ac:dyDescent="0.25">
      <c r="K139" s="286"/>
    </row>
    <row r="140" spans="11:11" x14ac:dyDescent="0.25">
      <c r="K140" s="286"/>
    </row>
    <row r="141" spans="11:11" x14ac:dyDescent="0.25">
      <c r="K141" s="286"/>
    </row>
    <row r="142" spans="11:11" x14ac:dyDescent="0.25">
      <c r="K142" s="286"/>
    </row>
    <row r="143" spans="11:11" x14ac:dyDescent="0.25">
      <c r="K143" s="286"/>
    </row>
    <row r="144" spans="11:11" x14ac:dyDescent="0.25">
      <c r="K144" s="286"/>
    </row>
    <row r="145" spans="11:11" x14ac:dyDescent="0.25">
      <c r="K145" s="286"/>
    </row>
    <row r="146" spans="11:11" x14ac:dyDescent="0.25">
      <c r="K146" s="286"/>
    </row>
    <row r="147" spans="11:11" x14ac:dyDescent="0.25">
      <c r="K147" s="286"/>
    </row>
    <row r="148" spans="11:11" x14ac:dyDescent="0.25">
      <c r="K148" s="286"/>
    </row>
    <row r="149" spans="11:11" x14ac:dyDescent="0.25">
      <c r="K149" s="286"/>
    </row>
    <row r="150" spans="11:11" x14ac:dyDescent="0.25">
      <c r="K150" s="286"/>
    </row>
    <row r="151" spans="11:11" x14ac:dyDescent="0.25">
      <c r="K151" s="286"/>
    </row>
    <row r="152" spans="11:11" x14ac:dyDescent="0.25">
      <c r="K152" s="286"/>
    </row>
    <row r="153" spans="11:11" x14ac:dyDescent="0.25">
      <c r="K153" s="286"/>
    </row>
    <row r="154" spans="11:11" x14ac:dyDescent="0.25">
      <c r="K154" s="286"/>
    </row>
    <row r="155" spans="11:11" x14ac:dyDescent="0.25">
      <c r="K155" s="286"/>
    </row>
    <row r="156" spans="11:11" x14ac:dyDescent="0.25">
      <c r="K156" s="286"/>
    </row>
    <row r="157" spans="11:11" x14ac:dyDescent="0.25">
      <c r="K157" s="286"/>
    </row>
    <row r="158" spans="11:11" x14ac:dyDescent="0.25">
      <c r="K158" s="286"/>
    </row>
    <row r="159" spans="11:11" x14ac:dyDescent="0.25">
      <c r="K159" s="286"/>
    </row>
    <row r="160" spans="11:11" x14ac:dyDescent="0.25">
      <c r="K160" s="286"/>
    </row>
    <row r="161" spans="11:11" x14ac:dyDescent="0.25">
      <c r="K161" s="286"/>
    </row>
    <row r="162" spans="11:11" x14ac:dyDescent="0.25">
      <c r="K162" s="286"/>
    </row>
    <row r="163" spans="11:11" x14ac:dyDescent="0.25">
      <c r="K163" s="286"/>
    </row>
    <row r="164" spans="11:11" x14ac:dyDescent="0.25">
      <c r="K164" s="286"/>
    </row>
    <row r="165" spans="11:11" x14ac:dyDescent="0.25">
      <c r="K165" s="286"/>
    </row>
    <row r="166" spans="11:11" x14ac:dyDescent="0.25">
      <c r="K166" s="286"/>
    </row>
    <row r="167" spans="11:11" x14ac:dyDescent="0.25">
      <c r="K167" s="286"/>
    </row>
    <row r="168" spans="11:11" x14ac:dyDescent="0.25">
      <c r="K168" s="286"/>
    </row>
    <row r="169" spans="11:11" x14ac:dyDescent="0.25">
      <c r="K169" s="286"/>
    </row>
    <row r="170" spans="11:11" x14ac:dyDescent="0.25">
      <c r="K170" s="286"/>
    </row>
    <row r="171" spans="11:11" x14ac:dyDescent="0.25">
      <c r="K171" s="286"/>
    </row>
    <row r="172" spans="11:11" x14ac:dyDescent="0.25">
      <c r="K172" s="286"/>
    </row>
    <row r="173" spans="11:11" x14ac:dyDescent="0.25">
      <c r="K173" s="286"/>
    </row>
    <row r="174" spans="11:11" x14ac:dyDescent="0.25">
      <c r="K174" s="286"/>
    </row>
    <row r="175" spans="11:11" x14ac:dyDescent="0.25">
      <c r="K175" s="286"/>
    </row>
    <row r="176" spans="11:11" x14ac:dyDescent="0.25">
      <c r="K176" s="286"/>
    </row>
    <row r="177" spans="11:11" x14ac:dyDescent="0.25">
      <c r="K177" s="286"/>
    </row>
    <row r="178" spans="11:11" x14ac:dyDescent="0.25">
      <c r="K178" s="286"/>
    </row>
    <row r="179" spans="11:11" x14ac:dyDescent="0.25">
      <c r="K179" s="286"/>
    </row>
    <row r="180" spans="11:11" x14ac:dyDescent="0.25">
      <c r="K180" s="286"/>
    </row>
    <row r="181" spans="11:11" x14ac:dyDescent="0.25">
      <c r="K181" s="286"/>
    </row>
    <row r="182" spans="11:11" x14ac:dyDescent="0.25">
      <c r="K182" s="286"/>
    </row>
    <row r="183" spans="11:11" x14ac:dyDescent="0.25">
      <c r="K183" s="286"/>
    </row>
    <row r="184" spans="11:11" x14ac:dyDescent="0.25">
      <c r="K184" s="286"/>
    </row>
    <row r="185" spans="11:11" x14ac:dyDescent="0.25">
      <c r="K185" s="286"/>
    </row>
    <row r="186" spans="11:11" x14ac:dyDescent="0.25">
      <c r="K186" s="286"/>
    </row>
    <row r="187" spans="11:11" x14ac:dyDescent="0.25">
      <c r="K187" s="286"/>
    </row>
    <row r="188" spans="11:11" x14ac:dyDescent="0.25">
      <c r="K188" s="286"/>
    </row>
    <row r="189" spans="11:11" x14ac:dyDescent="0.25">
      <c r="K189" s="286"/>
    </row>
    <row r="190" spans="11:11" x14ac:dyDescent="0.25">
      <c r="K190" s="286"/>
    </row>
    <row r="191" spans="11:11" x14ac:dyDescent="0.25">
      <c r="K191" s="286"/>
    </row>
    <row r="192" spans="11:11" x14ac:dyDescent="0.25">
      <c r="K192" s="286"/>
    </row>
    <row r="193" spans="11:11" x14ac:dyDescent="0.25">
      <c r="K193" s="286"/>
    </row>
    <row r="194" spans="11:11" x14ac:dyDescent="0.25">
      <c r="K194" s="286"/>
    </row>
    <row r="195" spans="11:11" x14ac:dyDescent="0.25">
      <c r="K195" s="286"/>
    </row>
    <row r="196" spans="11:11" x14ac:dyDescent="0.25">
      <c r="K196" s="286"/>
    </row>
    <row r="197" spans="11:11" x14ac:dyDescent="0.25">
      <c r="K197" s="286"/>
    </row>
    <row r="198" spans="11:11" x14ac:dyDescent="0.25">
      <c r="K198" s="286"/>
    </row>
    <row r="199" spans="11:11" x14ac:dyDescent="0.25">
      <c r="K199" s="286"/>
    </row>
    <row r="200" spans="11:11" x14ac:dyDescent="0.25">
      <c r="K200" s="286"/>
    </row>
    <row r="201" spans="11:11" x14ac:dyDescent="0.25">
      <c r="K201" s="286"/>
    </row>
    <row r="202" spans="11:11" x14ac:dyDescent="0.25">
      <c r="K202" s="286"/>
    </row>
    <row r="203" spans="11:11" x14ac:dyDescent="0.25">
      <c r="K203" s="286"/>
    </row>
    <row r="204" spans="11:11" x14ac:dyDescent="0.25">
      <c r="K204" s="286"/>
    </row>
    <row r="205" spans="11:11" x14ac:dyDescent="0.25">
      <c r="K205" s="286"/>
    </row>
    <row r="206" spans="11:11" x14ac:dyDescent="0.25">
      <c r="K206" s="286"/>
    </row>
    <row r="207" spans="11:11" x14ac:dyDescent="0.25">
      <c r="K207" s="286"/>
    </row>
    <row r="208" spans="11:11" x14ac:dyDescent="0.25">
      <c r="K208" s="286"/>
    </row>
    <row r="209" spans="11:11" x14ac:dyDescent="0.25">
      <c r="K209" s="286"/>
    </row>
    <row r="210" spans="11:11" x14ac:dyDescent="0.25">
      <c r="K210" s="286"/>
    </row>
    <row r="211" spans="11:11" x14ac:dyDescent="0.25">
      <c r="K211" s="286"/>
    </row>
    <row r="212" spans="11:11" x14ac:dyDescent="0.25">
      <c r="K212" s="286"/>
    </row>
    <row r="213" spans="11:11" x14ac:dyDescent="0.25">
      <c r="K213" s="286"/>
    </row>
    <row r="214" spans="11:11" x14ac:dyDescent="0.25">
      <c r="K214" s="286"/>
    </row>
    <row r="215" spans="11:11" x14ac:dyDescent="0.25">
      <c r="K215" s="286"/>
    </row>
    <row r="216" spans="11:11" x14ac:dyDescent="0.25">
      <c r="K216" s="286"/>
    </row>
    <row r="217" spans="11:11" x14ac:dyDescent="0.25">
      <c r="K217" s="286"/>
    </row>
    <row r="218" spans="11:11" x14ac:dyDescent="0.25">
      <c r="K218" s="286"/>
    </row>
    <row r="219" spans="11:11" x14ac:dyDescent="0.25">
      <c r="K219" s="286"/>
    </row>
    <row r="220" spans="11:11" x14ac:dyDescent="0.25">
      <c r="K220" s="286"/>
    </row>
    <row r="221" spans="11:11" x14ac:dyDescent="0.25">
      <c r="K221" s="286"/>
    </row>
    <row r="222" spans="11:11" x14ac:dyDescent="0.25">
      <c r="K222" s="286"/>
    </row>
    <row r="223" spans="11:11" x14ac:dyDescent="0.25">
      <c r="K223" s="286"/>
    </row>
    <row r="224" spans="11:11" x14ac:dyDescent="0.25">
      <c r="K224" s="286"/>
    </row>
    <row r="225" spans="11:11" x14ac:dyDescent="0.25">
      <c r="K225" s="286"/>
    </row>
    <row r="226" spans="11:11" x14ac:dyDescent="0.25">
      <c r="K226" s="286"/>
    </row>
    <row r="227" spans="11:11" x14ac:dyDescent="0.25">
      <c r="K227" s="286"/>
    </row>
    <row r="228" spans="11:11" x14ac:dyDescent="0.25">
      <c r="K228" s="286"/>
    </row>
    <row r="229" spans="11:11" x14ac:dyDescent="0.25">
      <c r="K229" s="286"/>
    </row>
    <row r="230" spans="11:11" x14ac:dyDescent="0.25">
      <c r="K230" s="286"/>
    </row>
    <row r="231" spans="11:11" x14ac:dyDescent="0.25">
      <c r="K231" s="286"/>
    </row>
    <row r="232" spans="11:11" x14ac:dyDescent="0.25">
      <c r="K232" s="286"/>
    </row>
    <row r="233" spans="11:11" x14ac:dyDescent="0.25">
      <c r="K233" s="286"/>
    </row>
    <row r="234" spans="11:11" x14ac:dyDescent="0.25">
      <c r="K234" s="286"/>
    </row>
    <row r="235" spans="11:11" x14ac:dyDescent="0.25">
      <c r="K235" s="286"/>
    </row>
    <row r="236" spans="11:11" x14ac:dyDescent="0.25">
      <c r="K236" s="286"/>
    </row>
    <row r="237" spans="11:11" x14ac:dyDescent="0.25">
      <c r="K237" s="286"/>
    </row>
    <row r="238" spans="11:11" x14ac:dyDescent="0.25">
      <c r="K238" s="286"/>
    </row>
    <row r="239" spans="11:11" x14ac:dyDescent="0.25">
      <c r="K239" s="286"/>
    </row>
    <row r="240" spans="11:11" x14ac:dyDescent="0.25">
      <c r="K240" s="286"/>
    </row>
    <row r="241" spans="11:11" x14ac:dyDescent="0.25">
      <c r="K241" s="286"/>
    </row>
    <row r="242" spans="11:11" x14ac:dyDescent="0.25">
      <c r="K242" s="286"/>
    </row>
    <row r="243" spans="11:11" x14ac:dyDescent="0.25">
      <c r="K243" s="286"/>
    </row>
    <row r="244" spans="11:11" x14ac:dyDescent="0.25">
      <c r="K244" s="286"/>
    </row>
    <row r="245" spans="11:11" x14ac:dyDescent="0.25">
      <c r="K245" s="286"/>
    </row>
    <row r="246" spans="11:11" x14ac:dyDescent="0.25">
      <c r="K246" s="286"/>
    </row>
    <row r="247" spans="11:11" x14ac:dyDescent="0.25">
      <c r="K247" s="286"/>
    </row>
    <row r="248" spans="11:11" x14ac:dyDescent="0.25">
      <c r="K248" s="286"/>
    </row>
    <row r="249" spans="11:11" x14ac:dyDescent="0.25">
      <c r="K249" s="286"/>
    </row>
    <row r="250" spans="11:11" x14ac:dyDescent="0.25">
      <c r="K250" s="286"/>
    </row>
    <row r="251" spans="11:11" x14ac:dyDescent="0.25">
      <c r="K251" s="286"/>
    </row>
    <row r="252" spans="11:11" x14ac:dyDescent="0.25">
      <c r="K252" s="286"/>
    </row>
    <row r="253" spans="11:11" x14ac:dyDescent="0.25">
      <c r="K253" s="286"/>
    </row>
    <row r="254" spans="11:11" x14ac:dyDescent="0.25">
      <c r="K254" s="286"/>
    </row>
    <row r="255" spans="11:11" x14ac:dyDescent="0.25">
      <c r="K255" s="286"/>
    </row>
    <row r="256" spans="11:11" x14ac:dyDescent="0.25">
      <c r="K256" s="286"/>
    </row>
    <row r="257" spans="11:11" x14ac:dyDescent="0.25">
      <c r="K257" s="286"/>
    </row>
    <row r="258" spans="11:11" x14ac:dyDescent="0.25">
      <c r="K258" s="286"/>
    </row>
    <row r="259" spans="11:11" x14ac:dyDescent="0.25">
      <c r="K259" s="286"/>
    </row>
    <row r="260" spans="11:11" x14ac:dyDescent="0.25">
      <c r="K260" s="286"/>
    </row>
    <row r="261" spans="11:11" x14ac:dyDescent="0.25">
      <c r="K261" s="286"/>
    </row>
    <row r="262" spans="11:11" x14ac:dyDescent="0.25">
      <c r="K262" s="286"/>
    </row>
    <row r="263" spans="11:11" x14ac:dyDescent="0.25">
      <c r="K263" s="286"/>
    </row>
    <row r="264" spans="11:11" x14ac:dyDescent="0.25">
      <c r="K264" s="286"/>
    </row>
    <row r="265" spans="11:11" x14ac:dyDescent="0.25">
      <c r="K265" s="286"/>
    </row>
    <row r="266" spans="11:11" x14ac:dyDescent="0.25">
      <c r="K266" s="286"/>
    </row>
    <row r="267" spans="11:11" x14ac:dyDescent="0.25">
      <c r="K267" s="286"/>
    </row>
    <row r="268" spans="11:11" x14ac:dyDescent="0.25">
      <c r="K268" s="286"/>
    </row>
    <row r="269" spans="11:11" x14ac:dyDescent="0.25">
      <c r="K269" s="286"/>
    </row>
    <row r="270" spans="11:11" x14ac:dyDescent="0.25">
      <c r="K270" s="286"/>
    </row>
    <row r="271" spans="11:11" x14ac:dyDescent="0.25">
      <c r="K271" s="286"/>
    </row>
    <row r="272" spans="11:11" x14ac:dyDescent="0.25">
      <c r="K272" s="286"/>
    </row>
    <row r="273" spans="11:11" x14ac:dyDescent="0.25">
      <c r="K273" s="286"/>
    </row>
    <row r="274" spans="11:11" x14ac:dyDescent="0.25">
      <c r="K274" s="286"/>
    </row>
    <row r="275" spans="11:11" x14ac:dyDescent="0.25">
      <c r="K275" s="286"/>
    </row>
    <row r="276" spans="11:11" x14ac:dyDescent="0.25">
      <c r="K276" s="286"/>
    </row>
    <row r="277" spans="11:11" x14ac:dyDescent="0.25">
      <c r="K277" s="286"/>
    </row>
    <row r="278" spans="11:11" x14ac:dyDescent="0.25">
      <c r="K278" s="286"/>
    </row>
    <row r="279" spans="11:11" x14ac:dyDescent="0.25">
      <c r="K279" s="286"/>
    </row>
    <row r="280" spans="11:11" x14ac:dyDescent="0.25">
      <c r="K280" s="286"/>
    </row>
    <row r="281" spans="11:11" x14ac:dyDescent="0.25">
      <c r="K281" s="286"/>
    </row>
    <row r="282" spans="11:11" x14ac:dyDescent="0.25">
      <c r="K282" s="286"/>
    </row>
    <row r="283" spans="11:11" x14ac:dyDescent="0.25">
      <c r="K283" s="286"/>
    </row>
    <row r="284" spans="11:11" x14ac:dyDescent="0.25">
      <c r="K284" s="286"/>
    </row>
    <row r="285" spans="11:11" x14ac:dyDescent="0.25">
      <c r="K285" s="286"/>
    </row>
    <row r="286" spans="11:11" x14ac:dyDescent="0.25">
      <c r="K286" s="286"/>
    </row>
    <row r="287" spans="11:11" x14ac:dyDescent="0.25">
      <c r="K287" s="286"/>
    </row>
    <row r="288" spans="11:11" x14ac:dyDescent="0.25">
      <c r="K288" s="286"/>
    </row>
    <row r="289" spans="11:11" x14ac:dyDescent="0.25">
      <c r="K289" s="286"/>
    </row>
    <row r="290" spans="11:11" x14ac:dyDescent="0.25">
      <c r="K290" s="286"/>
    </row>
    <row r="291" spans="11:11" x14ac:dyDescent="0.25">
      <c r="K291" s="286"/>
    </row>
    <row r="292" spans="11:11" x14ac:dyDescent="0.25">
      <c r="K292" s="286"/>
    </row>
    <row r="293" spans="11:11" x14ac:dyDescent="0.25">
      <c r="K293" s="286"/>
    </row>
    <row r="294" spans="11:11" x14ac:dyDescent="0.25">
      <c r="K294" s="286"/>
    </row>
    <row r="295" spans="11:11" x14ac:dyDescent="0.25">
      <c r="K295" s="286"/>
    </row>
    <row r="296" spans="11:11" x14ac:dyDescent="0.25">
      <c r="K296" s="286"/>
    </row>
    <row r="297" spans="11:11" x14ac:dyDescent="0.25">
      <c r="K297" s="286"/>
    </row>
    <row r="298" spans="11:11" x14ac:dyDescent="0.25">
      <c r="K298" s="286"/>
    </row>
    <row r="299" spans="11:11" x14ac:dyDescent="0.25">
      <c r="K299" s="286"/>
    </row>
    <row r="300" spans="11:11" x14ac:dyDescent="0.25">
      <c r="K300" s="286"/>
    </row>
    <row r="301" spans="11:11" x14ac:dyDescent="0.25">
      <c r="K301" s="286"/>
    </row>
    <row r="302" spans="11:11" x14ac:dyDescent="0.25">
      <c r="K302" s="286"/>
    </row>
    <row r="303" spans="11:11" x14ac:dyDescent="0.25">
      <c r="K303" s="286"/>
    </row>
    <row r="304" spans="11:11" x14ac:dyDescent="0.25">
      <c r="K304" s="286"/>
    </row>
    <row r="305" spans="11:11" x14ac:dyDescent="0.25">
      <c r="K305" s="286"/>
    </row>
    <row r="306" spans="11:11" x14ac:dyDescent="0.25">
      <c r="K306" s="286"/>
    </row>
    <row r="307" spans="11:11" x14ac:dyDescent="0.25">
      <c r="K307" s="286"/>
    </row>
    <row r="308" spans="11:11" x14ac:dyDescent="0.25">
      <c r="K308" s="286"/>
    </row>
    <row r="309" spans="11:11" x14ac:dyDescent="0.25">
      <c r="K309" s="286"/>
    </row>
    <row r="310" spans="11:11" x14ac:dyDescent="0.25">
      <c r="K310" s="286"/>
    </row>
    <row r="311" spans="11:11" x14ac:dyDescent="0.25">
      <c r="K311" s="286"/>
    </row>
    <row r="312" spans="11:11" x14ac:dyDescent="0.25">
      <c r="K312" s="286"/>
    </row>
    <row r="313" spans="11:11" x14ac:dyDescent="0.25">
      <c r="K313" s="286"/>
    </row>
    <row r="314" spans="11:11" x14ac:dyDescent="0.25">
      <c r="K314" s="286"/>
    </row>
    <row r="315" spans="11:11" x14ac:dyDescent="0.25">
      <c r="K315" s="286"/>
    </row>
    <row r="316" spans="11:11" x14ac:dyDescent="0.25">
      <c r="K316" s="286"/>
    </row>
    <row r="317" spans="11:11" x14ac:dyDescent="0.25">
      <c r="K317" s="286"/>
    </row>
    <row r="318" spans="11:11" x14ac:dyDescent="0.25">
      <c r="K318" s="286"/>
    </row>
    <row r="319" spans="11:11" x14ac:dyDescent="0.25">
      <c r="K319" s="286"/>
    </row>
    <row r="320" spans="11:11" x14ac:dyDescent="0.25">
      <c r="K320" s="286"/>
    </row>
    <row r="321" spans="11:11" x14ac:dyDescent="0.25">
      <c r="K321" s="286"/>
    </row>
    <row r="322" spans="11:11" x14ac:dyDescent="0.25">
      <c r="K322" s="286"/>
    </row>
    <row r="323" spans="11:11" x14ac:dyDescent="0.25">
      <c r="K323" s="286"/>
    </row>
    <row r="324" spans="11:11" x14ac:dyDescent="0.25">
      <c r="K324" s="286"/>
    </row>
    <row r="325" spans="11:11" x14ac:dyDescent="0.25">
      <c r="K325" s="286"/>
    </row>
    <row r="326" spans="11:11" x14ac:dyDescent="0.25">
      <c r="K326" s="286"/>
    </row>
    <row r="327" spans="11:11" x14ac:dyDescent="0.25">
      <c r="K327" s="286"/>
    </row>
    <row r="328" spans="11:11" x14ac:dyDescent="0.25">
      <c r="K328" s="286"/>
    </row>
    <row r="329" spans="11:11" x14ac:dyDescent="0.25">
      <c r="K329" s="286"/>
    </row>
    <row r="330" spans="11:11" x14ac:dyDescent="0.25">
      <c r="K330" s="286"/>
    </row>
    <row r="331" spans="11:11" x14ac:dyDescent="0.25">
      <c r="K331" s="286"/>
    </row>
    <row r="332" spans="11:11" x14ac:dyDescent="0.25">
      <c r="K332" s="286"/>
    </row>
    <row r="333" spans="11:11" x14ac:dyDescent="0.25">
      <c r="K333" s="286"/>
    </row>
    <row r="334" spans="11:11" x14ac:dyDescent="0.25">
      <c r="K334" s="286"/>
    </row>
    <row r="335" spans="11:11" x14ac:dyDescent="0.25">
      <c r="K335" s="286"/>
    </row>
    <row r="336" spans="11:11" x14ac:dyDescent="0.25">
      <c r="K336" s="286"/>
    </row>
    <row r="337" spans="11:11" x14ac:dyDescent="0.25">
      <c r="K337" s="286"/>
    </row>
    <row r="338" spans="11:11" x14ac:dyDescent="0.25">
      <c r="K338" s="286"/>
    </row>
    <row r="339" spans="11:11" x14ac:dyDescent="0.25">
      <c r="K339" s="286"/>
    </row>
    <row r="340" spans="11:11" x14ac:dyDescent="0.25">
      <c r="K340" s="286"/>
    </row>
    <row r="341" spans="11:11" x14ac:dyDescent="0.25">
      <c r="K341" s="286"/>
    </row>
    <row r="342" spans="11:11" x14ac:dyDescent="0.25">
      <c r="K342" s="286"/>
    </row>
    <row r="343" spans="11:11" x14ac:dyDescent="0.25">
      <c r="K343" s="286"/>
    </row>
    <row r="344" spans="11:11" x14ac:dyDescent="0.25">
      <c r="K344" s="286"/>
    </row>
    <row r="345" spans="11:11" x14ac:dyDescent="0.25">
      <c r="K345" s="286"/>
    </row>
    <row r="346" spans="11:11" x14ac:dyDescent="0.25">
      <c r="K346" s="286"/>
    </row>
    <row r="347" spans="11:11" x14ac:dyDescent="0.25">
      <c r="K347" s="286"/>
    </row>
    <row r="348" spans="11:11" x14ac:dyDescent="0.25">
      <c r="K348" s="286"/>
    </row>
    <row r="349" spans="11:11" x14ac:dyDescent="0.25">
      <c r="K349" s="286"/>
    </row>
    <row r="350" spans="11:11" x14ac:dyDescent="0.25">
      <c r="K350" s="286"/>
    </row>
    <row r="351" spans="11:11" x14ac:dyDescent="0.25">
      <c r="K351" s="286"/>
    </row>
    <row r="352" spans="11:11" x14ac:dyDescent="0.25">
      <c r="K352" s="286"/>
    </row>
    <row r="353" spans="11:11" x14ac:dyDescent="0.25">
      <c r="K353" s="286"/>
    </row>
    <row r="354" spans="11:11" x14ac:dyDescent="0.25">
      <c r="K354" s="286"/>
    </row>
    <row r="355" spans="11:11" x14ac:dyDescent="0.25">
      <c r="K355" s="286"/>
    </row>
    <row r="356" spans="11:11" x14ac:dyDescent="0.25">
      <c r="K356" s="286"/>
    </row>
    <row r="357" spans="11:11" x14ac:dyDescent="0.25">
      <c r="K357" s="286"/>
    </row>
    <row r="358" spans="11:11" x14ac:dyDescent="0.25">
      <c r="K358" s="286"/>
    </row>
    <row r="359" spans="11:11" x14ac:dyDescent="0.25">
      <c r="K359" s="286"/>
    </row>
    <row r="360" spans="11:11" x14ac:dyDescent="0.25">
      <c r="K360" s="286"/>
    </row>
    <row r="361" spans="11:11" x14ac:dyDescent="0.25">
      <c r="K361" s="286"/>
    </row>
    <row r="362" spans="11:11" x14ac:dyDescent="0.25">
      <c r="K362" s="286"/>
    </row>
    <row r="363" spans="11:11" x14ac:dyDescent="0.25">
      <c r="K363" s="286"/>
    </row>
    <row r="364" spans="11:11" x14ac:dyDescent="0.25">
      <c r="K364" s="286"/>
    </row>
    <row r="365" spans="11:11" x14ac:dyDescent="0.25">
      <c r="K365" s="286"/>
    </row>
    <row r="366" spans="11:11" x14ac:dyDescent="0.25">
      <c r="K366" s="286"/>
    </row>
    <row r="367" spans="11:11" x14ac:dyDescent="0.25">
      <c r="K367" s="286"/>
    </row>
    <row r="368" spans="11:11" x14ac:dyDescent="0.25">
      <c r="K368" s="286"/>
    </row>
    <row r="369" spans="11:11" x14ac:dyDescent="0.25">
      <c r="K369" s="286"/>
    </row>
    <row r="370" spans="11:11" x14ac:dyDescent="0.25">
      <c r="K370" s="286"/>
    </row>
    <row r="371" spans="11:11" x14ac:dyDescent="0.25">
      <c r="K371" s="286"/>
    </row>
    <row r="372" spans="11:11" x14ac:dyDescent="0.25">
      <c r="K372" s="286"/>
    </row>
    <row r="373" spans="11:11" x14ac:dyDescent="0.25">
      <c r="K373" s="286"/>
    </row>
    <row r="374" spans="11:11" x14ac:dyDescent="0.25">
      <c r="K374" s="286"/>
    </row>
    <row r="375" spans="11:11" x14ac:dyDescent="0.25">
      <c r="K375" s="286"/>
    </row>
    <row r="376" spans="11:11" x14ac:dyDescent="0.25">
      <c r="K376" s="286"/>
    </row>
    <row r="377" spans="11:11" x14ac:dyDescent="0.25">
      <c r="K377" s="286"/>
    </row>
    <row r="378" spans="11:11" x14ac:dyDescent="0.25">
      <c r="K378" s="286"/>
    </row>
    <row r="379" spans="11:11" x14ac:dyDescent="0.25">
      <c r="K379" s="286"/>
    </row>
    <row r="380" spans="11:11" x14ac:dyDescent="0.25">
      <c r="K380" s="286"/>
    </row>
    <row r="381" spans="11:11" x14ac:dyDescent="0.25">
      <c r="K381" s="286"/>
    </row>
    <row r="382" spans="11:11" x14ac:dyDescent="0.25">
      <c r="K382" s="286"/>
    </row>
    <row r="383" spans="11:11" x14ac:dyDescent="0.25">
      <c r="K383" s="286"/>
    </row>
    <row r="384" spans="11:11" x14ac:dyDescent="0.25">
      <c r="K384" s="286"/>
    </row>
    <row r="385" spans="11:11" x14ac:dyDescent="0.25">
      <c r="K385" s="286"/>
    </row>
    <row r="386" spans="11:11" x14ac:dyDescent="0.25">
      <c r="K386" s="286"/>
    </row>
    <row r="387" spans="11:11" x14ac:dyDescent="0.25">
      <c r="K387" s="286"/>
    </row>
    <row r="388" spans="11:11" x14ac:dyDescent="0.25">
      <c r="K388" s="286"/>
    </row>
    <row r="389" spans="11:11" x14ac:dyDescent="0.25">
      <c r="K389" s="286"/>
    </row>
    <row r="390" spans="11:11" x14ac:dyDescent="0.25">
      <c r="K390" s="286"/>
    </row>
    <row r="391" spans="11:11" x14ac:dyDescent="0.25">
      <c r="K391" s="286"/>
    </row>
    <row r="392" spans="11:11" x14ac:dyDescent="0.25">
      <c r="K392" s="286"/>
    </row>
    <row r="393" spans="11:11" x14ac:dyDescent="0.25">
      <c r="K393" s="286"/>
    </row>
    <row r="394" spans="11:11" x14ac:dyDescent="0.25">
      <c r="K394" s="286"/>
    </row>
    <row r="395" spans="11:11" x14ac:dyDescent="0.25">
      <c r="K395" s="286"/>
    </row>
    <row r="396" spans="11:11" x14ac:dyDescent="0.25">
      <c r="K396" s="286"/>
    </row>
    <row r="397" spans="11:11" x14ac:dyDescent="0.25">
      <c r="K397" s="286"/>
    </row>
    <row r="398" spans="11:11" x14ac:dyDescent="0.25">
      <c r="K398" s="286"/>
    </row>
    <row r="399" spans="11:11" x14ac:dyDescent="0.25">
      <c r="K399" s="286"/>
    </row>
    <row r="400" spans="11:11" x14ac:dyDescent="0.25">
      <c r="K400" s="286"/>
    </row>
    <row r="401" spans="11:11" x14ac:dyDescent="0.25">
      <c r="K401" s="286"/>
    </row>
    <row r="402" spans="11:11" x14ac:dyDescent="0.25">
      <c r="K402" s="286"/>
    </row>
    <row r="403" spans="11:11" x14ac:dyDescent="0.25">
      <c r="K403" s="286"/>
    </row>
    <row r="404" spans="11:11" x14ac:dyDescent="0.25">
      <c r="K404" s="286"/>
    </row>
    <row r="405" spans="11:11" x14ac:dyDescent="0.25">
      <c r="K405" s="286"/>
    </row>
    <row r="406" spans="11:11" x14ac:dyDescent="0.25">
      <c r="K406" s="286"/>
    </row>
    <row r="407" spans="11:11" x14ac:dyDescent="0.25">
      <c r="K407" s="286"/>
    </row>
    <row r="408" spans="11:11" x14ac:dyDescent="0.25">
      <c r="K408" s="286"/>
    </row>
    <row r="409" spans="11:11" x14ac:dyDescent="0.25">
      <c r="K409" s="286"/>
    </row>
    <row r="410" spans="11:11" x14ac:dyDescent="0.25">
      <c r="K410" s="286"/>
    </row>
    <row r="411" spans="11:11" x14ac:dyDescent="0.25">
      <c r="K411" s="286"/>
    </row>
    <row r="412" spans="11:11" x14ac:dyDescent="0.25">
      <c r="K412" s="286"/>
    </row>
    <row r="413" spans="11:11" x14ac:dyDescent="0.25">
      <c r="K413" s="286"/>
    </row>
    <row r="414" spans="11:11" x14ac:dyDescent="0.25">
      <c r="K414" s="286"/>
    </row>
    <row r="415" spans="11:11" x14ac:dyDescent="0.25">
      <c r="K415" s="286"/>
    </row>
    <row r="416" spans="11:11" x14ac:dyDescent="0.25">
      <c r="K416" s="286"/>
    </row>
    <row r="417" spans="11:11" x14ac:dyDescent="0.25">
      <c r="K417" s="286"/>
    </row>
    <row r="418" spans="11:11" x14ac:dyDescent="0.25">
      <c r="K418" s="286"/>
    </row>
    <row r="419" spans="11:11" x14ac:dyDescent="0.25">
      <c r="K419" s="286"/>
    </row>
    <row r="420" spans="11:11" x14ac:dyDescent="0.25">
      <c r="K420" s="286"/>
    </row>
    <row r="421" spans="11:11" x14ac:dyDescent="0.25">
      <c r="K421" s="286"/>
    </row>
    <row r="422" spans="11:11" x14ac:dyDescent="0.25">
      <c r="K422" s="286"/>
    </row>
    <row r="423" spans="11:11" x14ac:dyDescent="0.25">
      <c r="K423" s="286"/>
    </row>
    <row r="424" spans="11:11" x14ac:dyDescent="0.25">
      <c r="K424" s="286"/>
    </row>
    <row r="425" spans="11:11" x14ac:dyDescent="0.25">
      <c r="K425" s="286"/>
    </row>
    <row r="426" spans="11:11" x14ac:dyDescent="0.25">
      <c r="K426" s="286"/>
    </row>
    <row r="427" spans="11:11" x14ac:dyDescent="0.25">
      <c r="K427" s="286"/>
    </row>
    <row r="428" spans="11:11" x14ac:dyDescent="0.25">
      <c r="K428" s="286"/>
    </row>
    <row r="429" spans="11:11" x14ac:dyDescent="0.25">
      <c r="K429" s="286"/>
    </row>
    <row r="430" spans="11:11" x14ac:dyDescent="0.25">
      <c r="K430" s="286"/>
    </row>
    <row r="431" spans="11:11" x14ac:dyDescent="0.25">
      <c r="K431" s="286"/>
    </row>
    <row r="432" spans="11:11" x14ac:dyDescent="0.25">
      <c r="K432" s="286"/>
    </row>
    <row r="433" spans="11:11" x14ac:dyDescent="0.25">
      <c r="K433" s="286"/>
    </row>
    <row r="434" spans="11:11" x14ac:dyDescent="0.25">
      <c r="K434" s="286"/>
    </row>
    <row r="435" spans="11:11" x14ac:dyDescent="0.25">
      <c r="K435" s="286"/>
    </row>
    <row r="436" spans="11:11" x14ac:dyDescent="0.25">
      <c r="K436" s="286"/>
    </row>
    <row r="437" spans="11:11" x14ac:dyDescent="0.25">
      <c r="K437" s="286"/>
    </row>
    <row r="438" spans="11:11" x14ac:dyDescent="0.25">
      <c r="K438" s="286"/>
    </row>
    <row r="439" spans="11:11" x14ac:dyDescent="0.25">
      <c r="K439" s="286"/>
    </row>
    <row r="440" spans="11:11" x14ac:dyDescent="0.25">
      <c r="K440" s="286"/>
    </row>
    <row r="441" spans="11:11" x14ac:dyDescent="0.25">
      <c r="K441" s="286"/>
    </row>
    <row r="442" spans="11:11" x14ac:dyDescent="0.25">
      <c r="K442" s="286"/>
    </row>
    <row r="443" spans="11:11" x14ac:dyDescent="0.25">
      <c r="K443" s="286"/>
    </row>
    <row r="444" spans="11:11" x14ac:dyDescent="0.25">
      <c r="K444" s="286"/>
    </row>
    <row r="445" spans="11:11" x14ac:dyDescent="0.25">
      <c r="K445" s="286"/>
    </row>
    <row r="446" spans="11:11" x14ac:dyDescent="0.25">
      <c r="K446" s="286"/>
    </row>
    <row r="447" spans="11:11" x14ac:dyDescent="0.25">
      <c r="K447" s="286"/>
    </row>
    <row r="448" spans="11:11" x14ac:dyDescent="0.25">
      <c r="K448" s="286"/>
    </row>
    <row r="449" spans="11:11" x14ac:dyDescent="0.25">
      <c r="K449" s="286"/>
    </row>
    <row r="450" spans="11:11" x14ac:dyDescent="0.25">
      <c r="K450" s="286"/>
    </row>
    <row r="451" spans="11:11" x14ac:dyDescent="0.25">
      <c r="K451" s="286"/>
    </row>
    <row r="452" spans="11:11" x14ac:dyDescent="0.25">
      <c r="K452" s="286"/>
    </row>
    <row r="453" spans="11:11" x14ac:dyDescent="0.25">
      <c r="K453" s="286"/>
    </row>
    <row r="454" spans="11:11" x14ac:dyDescent="0.25">
      <c r="K454" s="286"/>
    </row>
    <row r="455" spans="11:11" x14ac:dyDescent="0.25">
      <c r="K455" s="286"/>
    </row>
    <row r="456" spans="11:11" x14ac:dyDescent="0.25">
      <c r="K456" s="286"/>
    </row>
    <row r="457" spans="11:11" x14ac:dyDescent="0.25">
      <c r="K457" s="286"/>
    </row>
    <row r="458" spans="11:11" x14ac:dyDescent="0.25">
      <c r="K458" s="286"/>
    </row>
    <row r="459" spans="11:11" x14ac:dyDescent="0.25">
      <c r="K459" s="286"/>
    </row>
    <row r="460" spans="11:11" x14ac:dyDescent="0.25">
      <c r="K460" s="286"/>
    </row>
    <row r="461" spans="11:11" x14ac:dyDescent="0.25">
      <c r="K461" s="286"/>
    </row>
    <row r="462" spans="11:11" x14ac:dyDescent="0.25">
      <c r="K462" s="286"/>
    </row>
    <row r="463" spans="11:11" x14ac:dyDescent="0.25">
      <c r="K463" s="286"/>
    </row>
    <row r="464" spans="11:11" x14ac:dyDescent="0.25">
      <c r="K464" s="286"/>
    </row>
    <row r="465" spans="11:11" x14ac:dyDescent="0.25">
      <c r="K465" s="286"/>
    </row>
    <row r="466" spans="11:11" x14ac:dyDescent="0.25">
      <c r="K466" s="286"/>
    </row>
    <row r="467" spans="11:11" x14ac:dyDescent="0.25">
      <c r="K467" s="286"/>
    </row>
    <row r="468" spans="11:11" x14ac:dyDescent="0.25">
      <c r="K468" s="286"/>
    </row>
    <row r="469" spans="11:11" x14ac:dyDescent="0.25">
      <c r="K469" s="286"/>
    </row>
    <row r="470" spans="11:11" x14ac:dyDescent="0.25">
      <c r="K470" s="286"/>
    </row>
    <row r="471" spans="11:11" x14ac:dyDescent="0.25">
      <c r="K471" s="286"/>
    </row>
    <row r="472" spans="11:11" x14ac:dyDescent="0.25">
      <c r="K472" s="286"/>
    </row>
    <row r="473" spans="11:11" x14ac:dyDescent="0.25">
      <c r="K473" s="286"/>
    </row>
    <row r="474" spans="11:11" x14ac:dyDescent="0.25">
      <c r="K474" s="286"/>
    </row>
    <row r="475" spans="11:11" x14ac:dyDescent="0.25">
      <c r="K475" s="286"/>
    </row>
    <row r="476" spans="11:11" x14ac:dyDescent="0.25">
      <c r="K476" s="286"/>
    </row>
    <row r="477" spans="11:11" x14ac:dyDescent="0.25">
      <c r="K477" s="286"/>
    </row>
    <row r="478" spans="11:11" x14ac:dyDescent="0.25">
      <c r="K478" s="286"/>
    </row>
    <row r="479" spans="11:11" x14ac:dyDescent="0.25">
      <c r="K479" s="286"/>
    </row>
    <row r="480" spans="11:11" x14ac:dyDescent="0.25">
      <c r="K480" s="286"/>
    </row>
    <row r="481" spans="11:11" x14ac:dyDescent="0.25">
      <c r="K481" s="286"/>
    </row>
    <row r="482" spans="11:11" x14ac:dyDescent="0.25">
      <c r="K482" s="286"/>
    </row>
    <row r="483" spans="11:11" x14ac:dyDescent="0.25">
      <c r="K483" s="286"/>
    </row>
    <row r="484" spans="11:11" x14ac:dyDescent="0.25">
      <c r="K484" s="286"/>
    </row>
    <row r="485" spans="11:11" x14ac:dyDescent="0.25">
      <c r="K485" s="286"/>
    </row>
    <row r="486" spans="11:11" x14ac:dyDescent="0.25">
      <c r="K486" s="286"/>
    </row>
    <row r="487" spans="11:11" x14ac:dyDescent="0.25">
      <c r="K487" s="286"/>
    </row>
    <row r="488" spans="11:11" x14ac:dyDescent="0.25">
      <c r="K488" s="286"/>
    </row>
    <row r="489" spans="11:11" x14ac:dyDescent="0.25">
      <c r="K489" s="286"/>
    </row>
    <row r="490" spans="11:11" x14ac:dyDescent="0.25">
      <c r="K490" s="286"/>
    </row>
    <row r="491" spans="11:11" x14ac:dyDescent="0.25">
      <c r="K491" s="286"/>
    </row>
    <row r="492" spans="11:11" x14ac:dyDescent="0.25">
      <c r="K492" s="286"/>
    </row>
    <row r="493" spans="11:11" x14ac:dyDescent="0.25">
      <c r="K493" s="286"/>
    </row>
    <row r="494" spans="11:11" x14ac:dyDescent="0.25">
      <c r="K494" s="286"/>
    </row>
    <row r="495" spans="11:11" x14ac:dyDescent="0.25">
      <c r="K495" s="286"/>
    </row>
    <row r="496" spans="11:11" x14ac:dyDescent="0.25">
      <c r="K496" s="286"/>
    </row>
    <row r="497" spans="11:11" x14ac:dyDescent="0.25">
      <c r="K497" s="286"/>
    </row>
    <row r="498" spans="11:11" x14ac:dyDescent="0.25">
      <c r="K498" s="286"/>
    </row>
    <row r="499" spans="11:11" x14ac:dyDescent="0.25">
      <c r="K499" s="286"/>
    </row>
    <row r="500" spans="11:11" x14ac:dyDescent="0.25">
      <c r="K500" s="286"/>
    </row>
    <row r="501" spans="11:11" x14ac:dyDescent="0.25">
      <c r="K501" s="286"/>
    </row>
    <row r="502" spans="11:11" x14ac:dyDescent="0.25">
      <c r="K502" s="286"/>
    </row>
    <row r="503" spans="11:11" x14ac:dyDescent="0.25">
      <c r="K503" s="286"/>
    </row>
    <row r="504" spans="11:11" x14ac:dyDescent="0.25">
      <c r="K504" s="286"/>
    </row>
    <row r="505" spans="11:11" x14ac:dyDescent="0.25">
      <c r="K505" s="286"/>
    </row>
    <row r="506" spans="11:11" x14ac:dyDescent="0.25">
      <c r="K506" s="286"/>
    </row>
    <row r="507" spans="11:11" x14ac:dyDescent="0.25">
      <c r="K507" s="286"/>
    </row>
    <row r="508" spans="11:11" x14ac:dyDescent="0.25">
      <c r="K508" s="286"/>
    </row>
    <row r="509" spans="11:11" x14ac:dyDescent="0.25">
      <c r="K509" s="286"/>
    </row>
    <row r="510" spans="11:11" x14ac:dyDescent="0.25">
      <c r="K510" s="286"/>
    </row>
    <row r="511" spans="11:11" x14ac:dyDescent="0.25">
      <c r="K511" s="286"/>
    </row>
    <row r="512" spans="11:11" x14ac:dyDescent="0.25">
      <c r="K512" s="286"/>
    </row>
    <row r="513" spans="11:11" x14ac:dyDescent="0.25">
      <c r="K513" s="286"/>
    </row>
    <row r="514" spans="11:11" x14ac:dyDescent="0.25">
      <c r="K514" s="286"/>
    </row>
    <row r="515" spans="11:11" x14ac:dyDescent="0.25">
      <c r="K515" s="286"/>
    </row>
    <row r="516" spans="11:11" x14ac:dyDescent="0.25">
      <c r="K516" s="286"/>
    </row>
    <row r="517" spans="11:11" x14ac:dyDescent="0.25">
      <c r="K517" s="286"/>
    </row>
    <row r="518" spans="11:11" x14ac:dyDescent="0.25">
      <c r="K518" s="286"/>
    </row>
    <row r="519" spans="11:11" x14ac:dyDescent="0.25">
      <c r="K519" s="286"/>
    </row>
    <row r="520" spans="11:11" x14ac:dyDescent="0.25">
      <c r="K520" s="286"/>
    </row>
    <row r="521" spans="11:11" x14ac:dyDescent="0.25">
      <c r="K521" s="286"/>
    </row>
    <row r="522" spans="11:11" x14ac:dyDescent="0.25">
      <c r="K522" s="286"/>
    </row>
    <row r="523" spans="11:11" x14ac:dyDescent="0.25">
      <c r="K523" s="286"/>
    </row>
    <row r="524" spans="11:11" x14ac:dyDescent="0.25">
      <c r="K524" s="286"/>
    </row>
    <row r="525" spans="11:11" x14ac:dyDescent="0.25">
      <c r="K525" s="286"/>
    </row>
    <row r="526" spans="11:11" x14ac:dyDescent="0.25">
      <c r="K526" s="286"/>
    </row>
    <row r="527" spans="11:11" x14ac:dyDescent="0.25">
      <c r="K527" s="286"/>
    </row>
    <row r="528" spans="11:11" x14ac:dyDescent="0.25">
      <c r="K528" s="286"/>
    </row>
    <row r="529" spans="11:11" x14ac:dyDescent="0.25">
      <c r="K529" s="286"/>
    </row>
    <row r="530" spans="11:11" x14ac:dyDescent="0.25">
      <c r="K530" s="286"/>
    </row>
    <row r="531" spans="11:11" x14ac:dyDescent="0.25">
      <c r="K531" s="286"/>
    </row>
    <row r="532" spans="11:11" x14ac:dyDescent="0.25">
      <c r="K532" s="286"/>
    </row>
    <row r="533" spans="11:11" x14ac:dyDescent="0.25">
      <c r="K533" s="286"/>
    </row>
    <row r="534" spans="11:11" x14ac:dyDescent="0.25">
      <c r="K534" s="286"/>
    </row>
    <row r="535" spans="11:11" x14ac:dyDescent="0.25">
      <c r="K535" s="286"/>
    </row>
    <row r="536" spans="11:11" x14ac:dyDescent="0.25">
      <c r="K536" s="286"/>
    </row>
    <row r="537" spans="11:11" x14ac:dyDescent="0.25">
      <c r="K537" s="286"/>
    </row>
    <row r="538" spans="11:11" x14ac:dyDescent="0.25">
      <c r="K538" s="286"/>
    </row>
    <row r="539" spans="11:11" x14ac:dyDescent="0.25">
      <c r="K539" s="286"/>
    </row>
    <row r="540" spans="11:11" x14ac:dyDescent="0.25">
      <c r="K540" s="286"/>
    </row>
    <row r="541" spans="11:11" x14ac:dyDescent="0.25">
      <c r="K541" s="286"/>
    </row>
    <row r="542" spans="11:11" x14ac:dyDescent="0.25">
      <c r="K542" s="286"/>
    </row>
    <row r="543" spans="11:11" x14ac:dyDescent="0.25">
      <c r="K543" s="286"/>
    </row>
    <row r="544" spans="11:11" x14ac:dyDescent="0.25">
      <c r="K544" s="286"/>
    </row>
    <row r="545" spans="11:11" x14ac:dyDescent="0.25">
      <c r="K545" s="286"/>
    </row>
    <row r="546" spans="11:11" x14ac:dyDescent="0.25">
      <c r="K546" s="286"/>
    </row>
    <row r="547" spans="11:11" x14ac:dyDescent="0.25">
      <c r="K547" s="286"/>
    </row>
    <row r="548" spans="11:11" x14ac:dyDescent="0.25">
      <c r="K548" s="286"/>
    </row>
    <row r="549" spans="11:11" x14ac:dyDescent="0.25">
      <c r="K549" s="286"/>
    </row>
    <row r="550" spans="11:11" x14ac:dyDescent="0.25">
      <c r="K550" s="286"/>
    </row>
    <row r="551" spans="11:11" x14ac:dyDescent="0.25">
      <c r="K551" s="286"/>
    </row>
    <row r="552" spans="11:11" x14ac:dyDescent="0.25">
      <c r="K552" s="286"/>
    </row>
    <row r="553" spans="11:11" x14ac:dyDescent="0.25">
      <c r="K553" s="286"/>
    </row>
    <row r="554" spans="11:11" x14ac:dyDescent="0.25">
      <c r="K554" s="286"/>
    </row>
    <row r="555" spans="11:11" x14ac:dyDescent="0.25">
      <c r="K555" s="286"/>
    </row>
    <row r="556" spans="11:11" x14ac:dyDescent="0.25">
      <c r="K556" s="286"/>
    </row>
    <row r="557" spans="11:11" x14ac:dyDescent="0.25">
      <c r="K557" s="286"/>
    </row>
    <row r="558" spans="11:11" x14ac:dyDescent="0.25">
      <c r="K558" s="286"/>
    </row>
    <row r="559" spans="11:11" x14ac:dyDescent="0.25">
      <c r="K559" s="286"/>
    </row>
    <row r="560" spans="11:11" x14ac:dyDescent="0.25">
      <c r="K560" s="286"/>
    </row>
    <row r="561" spans="11:11" x14ac:dyDescent="0.25">
      <c r="K561" s="286"/>
    </row>
    <row r="562" spans="11:11" x14ac:dyDescent="0.25">
      <c r="K562" s="286"/>
    </row>
    <row r="563" spans="11:11" x14ac:dyDescent="0.25">
      <c r="K563" s="286"/>
    </row>
    <row r="564" spans="11:11" x14ac:dyDescent="0.25">
      <c r="K564" s="286"/>
    </row>
    <row r="565" spans="11:11" x14ac:dyDescent="0.25">
      <c r="K565" s="286"/>
    </row>
    <row r="566" spans="11:11" x14ac:dyDescent="0.25">
      <c r="K566" s="286"/>
    </row>
    <row r="567" spans="11:11" x14ac:dyDescent="0.25">
      <c r="K567" s="286"/>
    </row>
    <row r="568" spans="11:11" x14ac:dyDescent="0.25">
      <c r="K568" s="286"/>
    </row>
    <row r="569" spans="11:11" x14ac:dyDescent="0.25">
      <c r="K569" s="286"/>
    </row>
    <row r="570" spans="11:11" x14ac:dyDescent="0.25">
      <c r="K570" s="286"/>
    </row>
    <row r="571" spans="11:11" x14ac:dyDescent="0.25">
      <c r="K571" s="286"/>
    </row>
    <row r="572" spans="11:11" x14ac:dyDescent="0.25">
      <c r="K572" s="286"/>
    </row>
    <row r="573" spans="11:11" x14ac:dyDescent="0.25">
      <c r="K573" s="286"/>
    </row>
    <row r="574" spans="11:11" x14ac:dyDescent="0.25">
      <c r="K574" s="286"/>
    </row>
    <row r="575" spans="11:11" x14ac:dyDescent="0.25">
      <c r="K575" s="286"/>
    </row>
    <row r="576" spans="11:11" x14ac:dyDescent="0.25">
      <c r="K576" s="286"/>
    </row>
    <row r="577" spans="11:11" x14ac:dyDescent="0.25">
      <c r="K577" s="286"/>
    </row>
    <row r="578" spans="11:11" x14ac:dyDescent="0.25">
      <c r="K578" s="286"/>
    </row>
    <row r="579" spans="11:11" x14ac:dyDescent="0.25">
      <c r="K579" s="286"/>
    </row>
    <row r="580" spans="11:11" x14ac:dyDescent="0.25">
      <c r="K580" s="286"/>
    </row>
    <row r="581" spans="11:11" x14ac:dyDescent="0.25">
      <c r="K581" s="286"/>
    </row>
    <row r="582" spans="11:11" x14ac:dyDescent="0.25">
      <c r="K582" s="286"/>
    </row>
    <row r="583" spans="11:11" x14ac:dyDescent="0.25">
      <c r="K583" s="286"/>
    </row>
    <row r="584" spans="11:11" x14ac:dyDescent="0.25">
      <c r="K584" s="286"/>
    </row>
    <row r="585" spans="11:11" x14ac:dyDescent="0.25">
      <c r="K585" s="286"/>
    </row>
    <row r="586" spans="11:11" x14ac:dyDescent="0.25">
      <c r="K586" s="286"/>
    </row>
    <row r="587" spans="11:11" x14ac:dyDescent="0.25">
      <c r="K587" s="286"/>
    </row>
    <row r="588" spans="11:11" x14ac:dyDescent="0.25">
      <c r="K588" s="286"/>
    </row>
    <row r="589" spans="11:11" x14ac:dyDescent="0.25">
      <c r="K589" s="286"/>
    </row>
    <row r="590" spans="11:11" x14ac:dyDescent="0.25">
      <c r="K590" s="286"/>
    </row>
    <row r="591" spans="11:11" x14ac:dyDescent="0.25">
      <c r="K591" s="286"/>
    </row>
    <row r="592" spans="11:11" x14ac:dyDescent="0.25">
      <c r="K592" s="286"/>
    </row>
    <row r="593" spans="11:11" x14ac:dyDescent="0.25">
      <c r="K593" s="286"/>
    </row>
    <row r="594" spans="11:11" x14ac:dyDescent="0.25">
      <c r="K594" s="286"/>
    </row>
    <row r="595" spans="11:11" x14ac:dyDescent="0.25">
      <c r="K595" s="286"/>
    </row>
    <row r="596" spans="11:11" x14ac:dyDescent="0.25">
      <c r="K596" s="286"/>
    </row>
    <row r="597" spans="11:11" x14ac:dyDescent="0.25">
      <c r="K597" s="286"/>
    </row>
    <row r="598" spans="11:11" x14ac:dyDescent="0.25">
      <c r="K598" s="286"/>
    </row>
    <row r="599" spans="11:11" x14ac:dyDescent="0.25">
      <c r="K599" s="286"/>
    </row>
    <row r="600" spans="11:11" x14ac:dyDescent="0.25">
      <c r="K600" s="286"/>
    </row>
    <row r="601" spans="11:11" x14ac:dyDescent="0.25">
      <c r="K601" s="286"/>
    </row>
    <row r="602" spans="11:11" x14ac:dyDescent="0.25">
      <c r="K602" s="286"/>
    </row>
    <row r="603" spans="11:11" x14ac:dyDescent="0.25">
      <c r="K603" s="286"/>
    </row>
    <row r="604" spans="11:11" x14ac:dyDescent="0.25">
      <c r="K604" s="286"/>
    </row>
    <row r="605" spans="11:11" x14ac:dyDescent="0.25">
      <c r="K605" s="286"/>
    </row>
    <row r="606" spans="11:11" x14ac:dyDescent="0.25">
      <c r="K606" s="286"/>
    </row>
    <row r="607" spans="11:11" x14ac:dyDescent="0.25">
      <c r="K607" s="286"/>
    </row>
    <row r="608" spans="11:11" x14ac:dyDescent="0.25">
      <c r="K608" s="286"/>
    </row>
    <row r="609" spans="11:11" x14ac:dyDescent="0.25">
      <c r="K609" s="286"/>
    </row>
    <row r="610" spans="11:11" x14ac:dyDescent="0.25">
      <c r="K610" s="286"/>
    </row>
    <row r="611" spans="11:11" x14ac:dyDescent="0.25">
      <c r="K611" s="286"/>
    </row>
    <row r="612" spans="11:11" x14ac:dyDescent="0.25">
      <c r="K612" s="286"/>
    </row>
    <row r="613" spans="11:11" x14ac:dyDescent="0.25">
      <c r="K613" s="286"/>
    </row>
    <row r="614" spans="11:11" x14ac:dyDescent="0.25">
      <c r="K614" s="286"/>
    </row>
    <row r="615" spans="11:11" x14ac:dyDescent="0.25">
      <c r="K615" s="286"/>
    </row>
    <row r="616" spans="11:11" x14ac:dyDescent="0.25">
      <c r="K616" s="286"/>
    </row>
    <row r="617" spans="11:11" x14ac:dyDescent="0.25">
      <c r="K617" s="286"/>
    </row>
    <row r="618" spans="11:11" x14ac:dyDescent="0.25">
      <c r="K618" s="286"/>
    </row>
    <row r="619" spans="11:11" x14ac:dyDescent="0.25">
      <c r="K619" s="286"/>
    </row>
    <row r="620" spans="11:11" x14ac:dyDescent="0.25">
      <c r="K620" s="286"/>
    </row>
    <row r="621" spans="11:11" x14ac:dyDescent="0.25">
      <c r="K621" s="286"/>
    </row>
    <row r="622" spans="11:11" x14ac:dyDescent="0.25">
      <c r="K622" s="286"/>
    </row>
    <row r="623" spans="11:11" x14ac:dyDescent="0.25">
      <c r="K623" s="286"/>
    </row>
    <row r="624" spans="11:11" x14ac:dyDescent="0.25">
      <c r="K624" s="286"/>
    </row>
    <row r="625" spans="11:11" x14ac:dyDescent="0.25">
      <c r="K625" s="286"/>
    </row>
    <row r="626" spans="11:11" x14ac:dyDescent="0.25">
      <c r="K626" s="286"/>
    </row>
    <row r="627" spans="11:11" x14ac:dyDescent="0.25">
      <c r="K627" s="286"/>
    </row>
    <row r="628" spans="11:11" x14ac:dyDescent="0.25">
      <c r="K628" s="286"/>
    </row>
    <row r="629" spans="11:11" x14ac:dyDescent="0.25">
      <c r="K629" s="286"/>
    </row>
    <row r="630" spans="11:11" x14ac:dyDescent="0.25">
      <c r="K630" s="286"/>
    </row>
    <row r="631" spans="11:11" x14ac:dyDescent="0.25">
      <c r="K631" s="286"/>
    </row>
    <row r="632" spans="11:11" x14ac:dyDescent="0.25">
      <c r="K632" s="286"/>
    </row>
    <row r="633" spans="11:11" x14ac:dyDescent="0.25">
      <c r="K633" s="286"/>
    </row>
    <row r="634" spans="11:11" x14ac:dyDescent="0.25">
      <c r="K634" s="286"/>
    </row>
    <row r="635" spans="11:11" x14ac:dyDescent="0.25">
      <c r="K635" s="286"/>
    </row>
    <row r="636" spans="11:11" x14ac:dyDescent="0.25">
      <c r="K636" s="286"/>
    </row>
    <row r="637" spans="11:11" x14ac:dyDescent="0.25">
      <c r="K637" s="286"/>
    </row>
    <row r="638" spans="11:11" x14ac:dyDescent="0.25">
      <c r="K638" s="286"/>
    </row>
    <row r="639" spans="11:11" x14ac:dyDescent="0.25">
      <c r="K639" s="286"/>
    </row>
    <row r="640" spans="11:11" x14ac:dyDescent="0.25">
      <c r="K640" s="286"/>
    </row>
    <row r="641" spans="11:11" x14ac:dyDescent="0.25">
      <c r="K641" s="286"/>
    </row>
    <row r="642" spans="11:11" x14ac:dyDescent="0.25">
      <c r="K642" s="286"/>
    </row>
    <row r="643" spans="11:11" x14ac:dyDescent="0.25">
      <c r="K643" s="286"/>
    </row>
    <row r="644" spans="11:11" x14ac:dyDescent="0.25">
      <c r="K644" s="286"/>
    </row>
    <row r="645" spans="11:11" x14ac:dyDescent="0.25">
      <c r="K645" s="286"/>
    </row>
    <row r="646" spans="11:11" x14ac:dyDescent="0.25">
      <c r="K646" s="286"/>
    </row>
    <row r="647" spans="11:11" x14ac:dyDescent="0.25">
      <c r="K647" s="286"/>
    </row>
    <row r="648" spans="11:11" x14ac:dyDescent="0.25">
      <c r="K648" s="286"/>
    </row>
    <row r="649" spans="11:11" x14ac:dyDescent="0.25">
      <c r="K649" s="286"/>
    </row>
    <row r="650" spans="11:11" x14ac:dyDescent="0.25">
      <c r="K650" s="286"/>
    </row>
    <row r="651" spans="11:11" x14ac:dyDescent="0.25">
      <c r="K651" s="286"/>
    </row>
    <row r="652" spans="11:11" x14ac:dyDescent="0.25">
      <c r="K652" s="286"/>
    </row>
    <row r="653" spans="11:11" x14ac:dyDescent="0.25">
      <c r="K653" s="286"/>
    </row>
    <row r="654" spans="11:11" x14ac:dyDescent="0.25">
      <c r="K654" s="286"/>
    </row>
    <row r="655" spans="11:11" x14ac:dyDescent="0.25">
      <c r="K655" s="286"/>
    </row>
    <row r="656" spans="11:11" x14ac:dyDescent="0.25">
      <c r="K656" s="286"/>
    </row>
    <row r="657" spans="11:11" x14ac:dyDescent="0.25">
      <c r="K657" s="286"/>
    </row>
    <row r="658" spans="11:11" x14ac:dyDescent="0.25">
      <c r="K658" s="286"/>
    </row>
    <row r="659" spans="11:11" x14ac:dyDescent="0.25">
      <c r="K659" s="286"/>
    </row>
    <row r="660" spans="11:11" x14ac:dyDescent="0.25">
      <c r="K660" s="286"/>
    </row>
    <row r="661" spans="11:11" x14ac:dyDescent="0.25">
      <c r="K661" s="286"/>
    </row>
    <row r="662" spans="11:11" x14ac:dyDescent="0.25">
      <c r="K662" s="286"/>
    </row>
    <row r="663" spans="11:11" x14ac:dyDescent="0.25">
      <c r="K663" s="286"/>
    </row>
    <row r="664" spans="11:11" x14ac:dyDescent="0.25">
      <c r="K664" s="286"/>
    </row>
    <row r="665" spans="11:11" x14ac:dyDescent="0.25">
      <c r="K665" s="286"/>
    </row>
    <row r="666" spans="11:11" x14ac:dyDescent="0.25">
      <c r="K666" s="286"/>
    </row>
    <row r="667" spans="11:11" x14ac:dyDescent="0.25">
      <c r="K667" s="286"/>
    </row>
    <row r="668" spans="11:11" x14ac:dyDescent="0.25">
      <c r="K668" s="286"/>
    </row>
    <row r="669" spans="11:11" x14ac:dyDescent="0.25">
      <c r="K669" s="286"/>
    </row>
    <row r="670" spans="11:11" x14ac:dyDescent="0.25">
      <c r="K670" s="286"/>
    </row>
    <row r="671" spans="11:11" x14ac:dyDescent="0.25">
      <c r="K671" s="286"/>
    </row>
    <row r="672" spans="11:11" x14ac:dyDescent="0.25">
      <c r="K672" s="286"/>
    </row>
    <row r="673" spans="11:11" x14ac:dyDescent="0.25">
      <c r="K673" s="286"/>
    </row>
    <row r="674" spans="11:11" x14ac:dyDescent="0.25">
      <c r="K674" s="286"/>
    </row>
    <row r="675" spans="11:11" x14ac:dyDescent="0.25">
      <c r="K675" s="286"/>
    </row>
    <row r="676" spans="11:11" x14ac:dyDescent="0.25">
      <c r="K676" s="286"/>
    </row>
    <row r="677" spans="11:11" x14ac:dyDescent="0.25">
      <c r="K677" s="286"/>
    </row>
    <row r="678" spans="11:11" x14ac:dyDescent="0.25">
      <c r="K678" s="286"/>
    </row>
    <row r="679" spans="11:11" x14ac:dyDescent="0.25">
      <c r="K679" s="286"/>
    </row>
    <row r="680" spans="11:11" x14ac:dyDescent="0.25">
      <c r="K680" s="286"/>
    </row>
    <row r="681" spans="11:11" x14ac:dyDescent="0.25">
      <c r="K681" s="286"/>
    </row>
    <row r="682" spans="11:11" x14ac:dyDescent="0.25">
      <c r="K682" s="286"/>
    </row>
    <row r="683" spans="11:11" x14ac:dyDescent="0.25">
      <c r="K683" s="286"/>
    </row>
    <row r="684" spans="11:11" x14ac:dyDescent="0.25">
      <c r="K684" s="286"/>
    </row>
    <row r="685" spans="11:11" x14ac:dyDescent="0.25">
      <c r="K685" s="286"/>
    </row>
    <row r="686" spans="11:11" x14ac:dyDescent="0.25">
      <c r="K686" s="286"/>
    </row>
    <row r="687" spans="11:11" x14ac:dyDescent="0.25">
      <c r="K687" s="286"/>
    </row>
    <row r="688" spans="11:11" x14ac:dyDescent="0.25">
      <c r="K688" s="286"/>
    </row>
    <row r="689" spans="11:11" x14ac:dyDescent="0.25">
      <c r="K689" s="286"/>
    </row>
    <row r="690" spans="11:11" x14ac:dyDescent="0.25">
      <c r="K690" s="286"/>
    </row>
    <row r="691" spans="11:11" x14ac:dyDescent="0.25">
      <c r="K691" s="286"/>
    </row>
    <row r="692" spans="11:11" x14ac:dyDescent="0.25">
      <c r="K692" s="286"/>
    </row>
    <row r="693" spans="11:11" x14ac:dyDescent="0.25">
      <c r="K693" s="286"/>
    </row>
    <row r="694" spans="11:11" x14ac:dyDescent="0.25">
      <c r="K694" s="286"/>
    </row>
    <row r="695" spans="11:11" x14ac:dyDescent="0.25">
      <c r="K695" s="286"/>
    </row>
    <row r="696" spans="11:11" x14ac:dyDescent="0.25">
      <c r="K696" s="286"/>
    </row>
    <row r="697" spans="11:11" x14ac:dyDescent="0.25">
      <c r="K697" s="286"/>
    </row>
    <row r="698" spans="11:11" x14ac:dyDescent="0.25">
      <c r="K698" s="286"/>
    </row>
    <row r="699" spans="11:11" x14ac:dyDescent="0.25">
      <c r="K699" s="286"/>
    </row>
    <row r="700" spans="11:11" x14ac:dyDescent="0.25">
      <c r="K700" s="286"/>
    </row>
    <row r="701" spans="11:11" x14ac:dyDescent="0.25">
      <c r="K701" s="286"/>
    </row>
    <row r="702" spans="11:11" x14ac:dyDescent="0.25">
      <c r="K702" s="286"/>
    </row>
    <row r="703" spans="11:11" x14ac:dyDescent="0.25">
      <c r="K703" s="286"/>
    </row>
    <row r="704" spans="11:11" x14ac:dyDescent="0.25">
      <c r="K704" s="286"/>
    </row>
    <row r="705" spans="11:11" x14ac:dyDescent="0.25">
      <c r="K705" s="286"/>
    </row>
    <row r="706" spans="11:11" x14ac:dyDescent="0.25">
      <c r="K706" s="286"/>
    </row>
    <row r="707" spans="11:11" x14ac:dyDescent="0.25">
      <c r="K707" s="286"/>
    </row>
    <row r="708" spans="11:11" x14ac:dyDescent="0.25">
      <c r="K708" s="286"/>
    </row>
    <row r="709" spans="11:11" x14ac:dyDescent="0.25">
      <c r="K709" s="286"/>
    </row>
    <row r="710" spans="11:11" x14ac:dyDescent="0.25">
      <c r="K710" s="286"/>
    </row>
    <row r="711" spans="11:11" x14ac:dyDescent="0.25">
      <c r="K711" s="286"/>
    </row>
    <row r="712" spans="11:11" x14ac:dyDescent="0.25">
      <c r="K712" s="286"/>
    </row>
    <row r="713" spans="11:11" x14ac:dyDescent="0.25">
      <c r="K713" s="286"/>
    </row>
    <row r="714" spans="11:11" x14ac:dyDescent="0.25">
      <c r="K714" s="286"/>
    </row>
    <row r="715" spans="11:11" x14ac:dyDescent="0.25">
      <c r="K715" s="286"/>
    </row>
    <row r="716" spans="11:11" x14ac:dyDescent="0.25">
      <c r="K716" s="286"/>
    </row>
    <row r="717" spans="11:11" x14ac:dyDescent="0.25">
      <c r="K717" s="286"/>
    </row>
    <row r="718" spans="11:11" x14ac:dyDescent="0.25">
      <c r="K718" s="286"/>
    </row>
    <row r="719" spans="11:11" x14ac:dyDescent="0.25">
      <c r="K719" s="286"/>
    </row>
    <row r="720" spans="11:11" x14ac:dyDescent="0.25">
      <c r="K720" s="286"/>
    </row>
    <row r="721" spans="11:11" x14ac:dyDescent="0.25">
      <c r="K721" s="286"/>
    </row>
    <row r="722" spans="11:11" x14ac:dyDescent="0.25">
      <c r="K722" s="286"/>
    </row>
    <row r="723" spans="11:11" x14ac:dyDescent="0.25">
      <c r="K723" s="286"/>
    </row>
    <row r="724" spans="11:11" x14ac:dyDescent="0.25">
      <c r="K724" s="286"/>
    </row>
    <row r="725" spans="11:11" x14ac:dyDescent="0.25">
      <c r="K725" s="286"/>
    </row>
    <row r="726" spans="11:11" x14ac:dyDescent="0.25">
      <c r="K726" s="286"/>
    </row>
    <row r="727" spans="11:11" x14ac:dyDescent="0.25">
      <c r="K727" s="286"/>
    </row>
    <row r="728" spans="11:11" x14ac:dyDescent="0.25">
      <c r="K728" s="286"/>
    </row>
    <row r="729" spans="11:11" x14ac:dyDescent="0.25">
      <c r="K729" s="286"/>
    </row>
    <row r="730" spans="11:11" x14ac:dyDescent="0.25">
      <c r="K730" s="286"/>
    </row>
    <row r="731" spans="11:11" x14ac:dyDescent="0.25">
      <c r="K731" s="286"/>
    </row>
    <row r="732" spans="11:11" x14ac:dyDescent="0.25">
      <c r="K732" s="286"/>
    </row>
    <row r="733" spans="11:11" x14ac:dyDescent="0.25">
      <c r="K733" s="286"/>
    </row>
    <row r="734" spans="11:11" x14ac:dyDescent="0.25">
      <c r="K734" s="286"/>
    </row>
    <row r="735" spans="11:11" x14ac:dyDescent="0.25">
      <c r="K735" s="286"/>
    </row>
    <row r="736" spans="11:11" x14ac:dyDescent="0.25">
      <c r="K736" s="286"/>
    </row>
    <row r="737" spans="11:11" x14ac:dyDescent="0.25">
      <c r="K737" s="286"/>
    </row>
    <row r="738" spans="11:11" x14ac:dyDescent="0.25">
      <c r="K738" s="286"/>
    </row>
    <row r="739" spans="11:11" x14ac:dyDescent="0.25">
      <c r="K739" s="286"/>
    </row>
    <row r="740" spans="11:11" x14ac:dyDescent="0.25">
      <c r="K740" s="286"/>
    </row>
    <row r="741" spans="11:11" x14ac:dyDescent="0.25">
      <c r="K741" s="286"/>
    </row>
    <row r="742" spans="11:11" x14ac:dyDescent="0.25">
      <c r="K742" s="286"/>
    </row>
    <row r="743" spans="11:11" x14ac:dyDescent="0.25">
      <c r="K743" s="286"/>
    </row>
    <row r="744" spans="11:11" x14ac:dyDescent="0.25">
      <c r="K744" s="286"/>
    </row>
    <row r="745" spans="11:11" x14ac:dyDescent="0.25">
      <c r="K745" s="286"/>
    </row>
    <row r="746" spans="11:11" x14ac:dyDescent="0.25">
      <c r="K746" s="286"/>
    </row>
    <row r="747" spans="11:11" x14ac:dyDescent="0.25">
      <c r="K747" s="286"/>
    </row>
    <row r="748" spans="11:11" x14ac:dyDescent="0.25">
      <c r="K748" s="286"/>
    </row>
    <row r="749" spans="11:11" x14ac:dyDescent="0.25">
      <c r="K749" s="286"/>
    </row>
    <row r="750" spans="11:11" x14ac:dyDescent="0.25">
      <c r="K750" s="286"/>
    </row>
    <row r="751" spans="11:11" x14ac:dyDescent="0.25">
      <c r="K751" s="286"/>
    </row>
    <row r="752" spans="11:11" x14ac:dyDescent="0.25">
      <c r="K752" s="286"/>
    </row>
    <row r="753" spans="11:11" x14ac:dyDescent="0.25">
      <c r="K753" s="286"/>
    </row>
    <row r="754" spans="11:11" x14ac:dyDescent="0.25">
      <c r="K754" s="286"/>
    </row>
    <row r="755" spans="11:11" x14ac:dyDescent="0.25">
      <c r="K755" s="286"/>
    </row>
    <row r="756" spans="11:11" x14ac:dyDescent="0.25">
      <c r="K756" s="286"/>
    </row>
    <row r="757" spans="11:11" x14ac:dyDescent="0.25">
      <c r="K757" s="286"/>
    </row>
    <row r="758" spans="11:11" x14ac:dyDescent="0.25">
      <c r="K758" s="286"/>
    </row>
    <row r="759" spans="11:11" x14ac:dyDescent="0.25">
      <c r="K759" s="286"/>
    </row>
    <row r="760" spans="11:11" x14ac:dyDescent="0.25">
      <c r="K760" s="286"/>
    </row>
    <row r="761" spans="11:11" x14ac:dyDescent="0.25">
      <c r="K761" s="286"/>
    </row>
    <row r="762" spans="11:11" x14ac:dyDescent="0.25">
      <c r="K762" s="286"/>
    </row>
    <row r="763" spans="11:11" x14ac:dyDescent="0.25">
      <c r="K763" s="286"/>
    </row>
    <row r="764" spans="11:11" x14ac:dyDescent="0.25">
      <c r="K764" s="286"/>
    </row>
    <row r="765" spans="11:11" x14ac:dyDescent="0.25">
      <c r="K765" s="286"/>
    </row>
    <row r="766" spans="11:11" x14ac:dyDescent="0.25">
      <c r="K766" s="286"/>
    </row>
    <row r="767" spans="11:11" x14ac:dyDescent="0.25">
      <c r="K767" s="286"/>
    </row>
    <row r="768" spans="11:11" x14ac:dyDescent="0.25">
      <c r="K768" s="286"/>
    </row>
    <row r="769" spans="11:11" x14ac:dyDescent="0.25">
      <c r="K769" s="286"/>
    </row>
    <row r="770" spans="11:11" x14ac:dyDescent="0.25">
      <c r="K770" s="286"/>
    </row>
    <row r="771" spans="11:11" x14ac:dyDescent="0.25">
      <c r="K771" s="286"/>
    </row>
    <row r="772" spans="11:11" x14ac:dyDescent="0.25">
      <c r="K772" s="286"/>
    </row>
    <row r="773" spans="11:11" x14ac:dyDescent="0.25">
      <c r="K773" s="286"/>
    </row>
    <row r="774" spans="11:11" x14ac:dyDescent="0.25">
      <c r="K774" s="286"/>
    </row>
    <row r="775" spans="11:11" x14ac:dyDescent="0.25">
      <c r="K775" s="286"/>
    </row>
    <row r="776" spans="11:11" x14ac:dyDescent="0.25">
      <c r="K776" s="286"/>
    </row>
    <row r="777" spans="11:11" x14ac:dyDescent="0.25">
      <c r="K777" s="286"/>
    </row>
    <row r="778" spans="11:11" x14ac:dyDescent="0.25">
      <c r="K778" s="286"/>
    </row>
    <row r="779" spans="11:11" x14ac:dyDescent="0.25">
      <c r="K779" s="286"/>
    </row>
    <row r="780" spans="11:11" x14ac:dyDescent="0.25">
      <c r="K780" s="286"/>
    </row>
    <row r="781" spans="11:11" x14ac:dyDescent="0.25">
      <c r="K781" s="286"/>
    </row>
    <row r="782" spans="11:11" x14ac:dyDescent="0.25">
      <c r="K782" s="286"/>
    </row>
    <row r="783" spans="11:11" x14ac:dyDescent="0.25">
      <c r="K783" s="286"/>
    </row>
    <row r="784" spans="11:11" x14ac:dyDescent="0.25">
      <c r="K784" s="286"/>
    </row>
    <row r="785" spans="11:11" x14ac:dyDescent="0.25">
      <c r="K785" s="286"/>
    </row>
    <row r="786" spans="11:11" x14ac:dyDescent="0.25">
      <c r="K786" s="286"/>
    </row>
    <row r="787" spans="11:11" x14ac:dyDescent="0.25">
      <c r="K787" s="286"/>
    </row>
    <row r="788" spans="11:11" x14ac:dyDescent="0.25">
      <c r="K788" s="286"/>
    </row>
    <row r="789" spans="11:11" x14ac:dyDescent="0.25">
      <c r="K789" s="286"/>
    </row>
    <row r="790" spans="11:11" x14ac:dyDescent="0.25">
      <c r="K790" s="286"/>
    </row>
    <row r="791" spans="11:11" x14ac:dyDescent="0.25">
      <c r="K791" s="286"/>
    </row>
    <row r="792" spans="11:11" x14ac:dyDescent="0.25">
      <c r="K792" s="286"/>
    </row>
    <row r="793" spans="11:11" x14ac:dyDescent="0.25">
      <c r="K793" s="286"/>
    </row>
    <row r="794" spans="11:11" x14ac:dyDescent="0.25">
      <c r="K794" s="286"/>
    </row>
    <row r="795" spans="11:11" x14ac:dyDescent="0.25">
      <c r="K795" s="286"/>
    </row>
    <row r="796" spans="11:11" x14ac:dyDescent="0.25">
      <c r="K796" s="286"/>
    </row>
    <row r="797" spans="11:11" x14ac:dyDescent="0.25">
      <c r="K797" s="286"/>
    </row>
    <row r="798" spans="11:11" x14ac:dyDescent="0.25">
      <c r="K798" s="286"/>
    </row>
    <row r="799" spans="11:11" x14ac:dyDescent="0.25">
      <c r="K799" s="286"/>
    </row>
    <row r="800" spans="11:11" x14ac:dyDescent="0.25">
      <c r="K800" s="286"/>
    </row>
    <row r="801" spans="11:11" x14ac:dyDescent="0.25">
      <c r="K801" s="286"/>
    </row>
    <row r="802" spans="11:11" x14ac:dyDescent="0.25">
      <c r="K802" s="286"/>
    </row>
    <row r="803" spans="11:11" x14ac:dyDescent="0.25">
      <c r="K803" s="286"/>
    </row>
    <row r="804" spans="11:11" x14ac:dyDescent="0.25">
      <c r="K804" s="286"/>
    </row>
    <row r="805" spans="11:11" x14ac:dyDescent="0.25">
      <c r="K805" s="286"/>
    </row>
    <row r="806" spans="11:11" x14ac:dyDescent="0.25">
      <c r="K806" s="286"/>
    </row>
    <row r="807" spans="11:11" x14ac:dyDescent="0.25">
      <c r="K807" s="286"/>
    </row>
    <row r="808" spans="11:11" x14ac:dyDescent="0.25">
      <c r="K808" s="286"/>
    </row>
    <row r="809" spans="11:11" x14ac:dyDescent="0.25">
      <c r="K809" s="286"/>
    </row>
    <row r="810" spans="11:11" x14ac:dyDescent="0.25">
      <c r="K810" s="286"/>
    </row>
    <row r="811" spans="11:11" x14ac:dyDescent="0.25">
      <c r="K811" s="286"/>
    </row>
    <row r="812" spans="11:11" x14ac:dyDescent="0.25">
      <c r="K812" s="286"/>
    </row>
    <row r="813" spans="11:11" x14ac:dyDescent="0.25">
      <c r="K813" s="286"/>
    </row>
    <row r="814" spans="11:11" x14ac:dyDescent="0.25">
      <c r="K814" s="286"/>
    </row>
    <row r="815" spans="11:11" x14ac:dyDescent="0.25">
      <c r="K815" s="286"/>
    </row>
    <row r="816" spans="11:11" x14ac:dyDescent="0.25">
      <c r="K816" s="286"/>
    </row>
    <row r="817" spans="11:11" x14ac:dyDescent="0.25">
      <c r="K817" s="286"/>
    </row>
    <row r="818" spans="11:11" x14ac:dyDescent="0.25">
      <c r="K818" s="286"/>
    </row>
    <row r="819" spans="11:11" x14ac:dyDescent="0.25">
      <c r="K819" s="286"/>
    </row>
    <row r="820" spans="11:11" x14ac:dyDescent="0.25">
      <c r="K820" s="286"/>
    </row>
    <row r="821" spans="11:11" x14ac:dyDescent="0.25">
      <c r="K821" s="286"/>
    </row>
    <row r="822" spans="11:11" x14ac:dyDescent="0.25">
      <c r="K822" s="286"/>
    </row>
    <row r="823" spans="11:11" x14ac:dyDescent="0.25">
      <c r="K823" s="286"/>
    </row>
    <row r="824" spans="11:11" x14ac:dyDescent="0.25">
      <c r="K824" s="286"/>
    </row>
    <row r="825" spans="11:11" x14ac:dyDescent="0.25">
      <c r="K825" s="286"/>
    </row>
    <row r="826" spans="11:11" x14ac:dyDescent="0.25">
      <c r="K826" s="286"/>
    </row>
    <row r="827" spans="11:11" x14ac:dyDescent="0.25">
      <c r="K827" s="286"/>
    </row>
    <row r="828" spans="11:11" x14ac:dyDescent="0.25">
      <c r="K828" s="286"/>
    </row>
    <row r="829" spans="11:11" x14ac:dyDescent="0.25">
      <c r="K829" s="286"/>
    </row>
    <row r="830" spans="11:11" x14ac:dyDescent="0.25">
      <c r="K830" s="286"/>
    </row>
    <row r="831" spans="11:11" x14ac:dyDescent="0.25">
      <c r="K831" s="286"/>
    </row>
    <row r="832" spans="11:11" x14ac:dyDescent="0.25">
      <c r="K832" s="286"/>
    </row>
    <row r="833" spans="11:11" x14ac:dyDescent="0.25">
      <c r="K833" s="286"/>
    </row>
    <row r="834" spans="11:11" x14ac:dyDescent="0.25">
      <c r="K834" s="286"/>
    </row>
    <row r="835" spans="11:11" x14ac:dyDescent="0.25">
      <c r="K835" s="286"/>
    </row>
    <row r="836" spans="11:11" x14ac:dyDescent="0.25">
      <c r="K836" s="286"/>
    </row>
    <row r="837" spans="11:11" x14ac:dyDescent="0.25">
      <c r="K837" s="286"/>
    </row>
    <row r="838" spans="11:11" x14ac:dyDescent="0.25">
      <c r="K838" s="286"/>
    </row>
    <row r="839" spans="11:11" x14ac:dyDescent="0.25">
      <c r="K839" s="286"/>
    </row>
    <row r="840" spans="11:11" x14ac:dyDescent="0.25">
      <c r="K840" s="286"/>
    </row>
    <row r="841" spans="11:11" x14ac:dyDescent="0.25">
      <c r="K841" s="286"/>
    </row>
    <row r="842" spans="11:11" x14ac:dyDescent="0.25">
      <c r="K842" s="286"/>
    </row>
    <row r="843" spans="11:11" x14ac:dyDescent="0.25">
      <c r="K843" s="286"/>
    </row>
    <row r="844" spans="11:11" x14ac:dyDescent="0.25">
      <c r="K844" s="286"/>
    </row>
    <row r="845" spans="11:11" x14ac:dyDescent="0.25">
      <c r="K845" s="286"/>
    </row>
    <row r="846" spans="11:11" x14ac:dyDescent="0.25">
      <c r="K846" s="286"/>
    </row>
    <row r="847" spans="11:11" x14ac:dyDescent="0.25">
      <c r="K847" s="286"/>
    </row>
    <row r="848" spans="11:11" x14ac:dyDescent="0.25">
      <c r="K848" s="286"/>
    </row>
    <row r="849" spans="11:11" x14ac:dyDescent="0.25">
      <c r="K849" s="286"/>
    </row>
    <row r="850" spans="11:11" x14ac:dyDescent="0.25">
      <c r="K850" s="286"/>
    </row>
    <row r="851" spans="11:11" x14ac:dyDescent="0.25">
      <c r="K851" s="286"/>
    </row>
    <row r="852" spans="11:11" x14ac:dyDescent="0.25">
      <c r="K852" s="286"/>
    </row>
    <row r="853" spans="11:11" x14ac:dyDescent="0.25">
      <c r="K853" s="286"/>
    </row>
    <row r="854" spans="11:11" x14ac:dyDescent="0.25">
      <c r="K854" s="286"/>
    </row>
    <row r="855" spans="11:11" x14ac:dyDescent="0.25">
      <c r="K855" s="286"/>
    </row>
    <row r="856" spans="11:11" x14ac:dyDescent="0.25">
      <c r="K856" s="286"/>
    </row>
    <row r="857" spans="11:11" x14ac:dyDescent="0.25">
      <c r="K857" s="286"/>
    </row>
    <row r="858" spans="11:11" x14ac:dyDescent="0.25">
      <c r="K858" s="286"/>
    </row>
    <row r="859" spans="11:11" x14ac:dyDescent="0.25">
      <c r="K859" s="286"/>
    </row>
    <row r="860" spans="11:11" x14ac:dyDescent="0.25">
      <c r="K860" s="286"/>
    </row>
    <row r="861" spans="11:11" x14ac:dyDescent="0.25">
      <c r="K861" s="286"/>
    </row>
    <row r="862" spans="11:11" x14ac:dyDescent="0.25">
      <c r="K862" s="286"/>
    </row>
    <row r="863" spans="11:11" x14ac:dyDescent="0.25">
      <c r="K863" s="286"/>
    </row>
    <row r="864" spans="11:11" x14ac:dyDescent="0.25">
      <c r="K864" s="286"/>
    </row>
    <row r="865" spans="11:11" x14ac:dyDescent="0.25">
      <c r="K865" s="286"/>
    </row>
    <row r="866" spans="11:11" x14ac:dyDescent="0.25">
      <c r="K866" s="286"/>
    </row>
    <row r="867" spans="11:11" x14ac:dyDescent="0.25">
      <c r="K867" s="286"/>
    </row>
    <row r="868" spans="11:11" x14ac:dyDescent="0.25">
      <c r="K868" s="286"/>
    </row>
    <row r="869" spans="11:11" x14ac:dyDescent="0.25">
      <c r="K869" s="286"/>
    </row>
    <row r="870" spans="11:11" x14ac:dyDescent="0.25">
      <c r="K870" s="286"/>
    </row>
    <row r="871" spans="11:11" x14ac:dyDescent="0.25">
      <c r="K871" s="286"/>
    </row>
    <row r="872" spans="11:11" x14ac:dyDescent="0.25">
      <c r="K872" s="286"/>
    </row>
    <row r="873" spans="11:11" x14ac:dyDescent="0.25">
      <c r="K873" s="286"/>
    </row>
    <row r="874" spans="11:11" x14ac:dyDescent="0.25">
      <c r="K874" s="286"/>
    </row>
    <row r="875" spans="11:11" x14ac:dyDescent="0.25">
      <c r="K875" s="286"/>
    </row>
    <row r="876" spans="11:11" x14ac:dyDescent="0.25">
      <c r="K876" s="286"/>
    </row>
    <row r="877" spans="11:11" x14ac:dyDescent="0.25">
      <c r="K877" s="286"/>
    </row>
    <row r="878" spans="11:11" x14ac:dyDescent="0.25">
      <c r="K878" s="286"/>
    </row>
    <row r="879" spans="11:11" x14ac:dyDescent="0.25">
      <c r="K879" s="286"/>
    </row>
    <row r="880" spans="11:11" x14ac:dyDescent="0.25">
      <c r="K880" s="286"/>
    </row>
    <row r="881" spans="11:11" x14ac:dyDescent="0.25">
      <c r="K881" s="286"/>
    </row>
    <row r="882" spans="11:11" x14ac:dyDescent="0.25">
      <c r="K882" s="286"/>
    </row>
    <row r="883" spans="11:11" x14ac:dyDescent="0.25">
      <c r="K883" s="286"/>
    </row>
    <row r="884" spans="11:11" x14ac:dyDescent="0.25">
      <c r="K884" s="286"/>
    </row>
    <row r="885" spans="11:11" x14ac:dyDescent="0.25">
      <c r="K885" s="286"/>
    </row>
    <row r="886" spans="11:11" x14ac:dyDescent="0.25">
      <c r="K886" s="286"/>
    </row>
    <row r="887" spans="11:11" x14ac:dyDescent="0.25">
      <c r="K887" s="286"/>
    </row>
    <row r="888" spans="11:11" x14ac:dyDescent="0.25">
      <c r="K888" s="286"/>
    </row>
    <row r="889" spans="11:11" x14ac:dyDescent="0.25">
      <c r="K889" s="286"/>
    </row>
    <row r="890" spans="11:11" x14ac:dyDescent="0.25">
      <c r="K890" s="286"/>
    </row>
    <row r="891" spans="11:11" x14ac:dyDescent="0.25">
      <c r="K891" s="286"/>
    </row>
    <row r="892" spans="11:11" x14ac:dyDescent="0.25">
      <c r="K892" s="286"/>
    </row>
    <row r="893" spans="11:11" x14ac:dyDescent="0.25">
      <c r="K893" s="286"/>
    </row>
    <row r="894" spans="11:11" x14ac:dyDescent="0.25">
      <c r="K894" s="286"/>
    </row>
    <row r="895" spans="11:11" x14ac:dyDescent="0.25">
      <c r="K895" s="286"/>
    </row>
    <row r="896" spans="11:11" x14ac:dyDescent="0.25">
      <c r="K896" s="286"/>
    </row>
    <row r="897" spans="11:11" x14ac:dyDescent="0.25">
      <c r="K897" s="286"/>
    </row>
    <row r="898" spans="11:11" x14ac:dyDescent="0.25">
      <c r="K898" s="286"/>
    </row>
    <row r="899" spans="11:11" x14ac:dyDescent="0.25">
      <c r="K899" s="286"/>
    </row>
    <row r="900" spans="11:11" x14ac:dyDescent="0.25">
      <c r="K900" s="286"/>
    </row>
    <row r="901" spans="11:11" x14ac:dyDescent="0.25">
      <c r="K901" s="286"/>
    </row>
    <row r="902" spans="11:11" x14ac:dyDescent="0.25">
      <c r="K902" s="286"/>
    </row>
    <row r="903" spans="11:11" x14ac:dyDescent="0.25">
      <c r="K903" s="286"/>
    </row>
    <row r="904" spans="11:11" x14ac:dyDescent="0.25">
      <c r="K904" s="286"/>
    </row>
    <row r="905" spans="11:11" x14ac:dyDescent="0.25">
      <c r="K905" s="286"/>
    </row>
    <row r="906" spans="11:11" x14ac:dyDescent="0.25">
      <c r="K906" s="286"/>
    </row>
    <row r="907" spans="11:11" x14ac:dyDescent="0.25">
      <c r="K907" s="286"/>
    </row>
    <row r="908" spans="11:11" x14ac:dyDescent="0.25">
      <c r="K908" s="286"/>
    </row>
    <row r="909" spans="11:11" x14ac:dyDescent="0.25">
      <c r="K909" s="286"/>
    </row>
    <row r="910" spans="11:11" x14ac:dyDescent="0.25">
      <c r="K910" s="286"/>
    </row>
    <row r="911" spans="11:11" x14ac:dyDescent="0.25">
      <c r="K911" s="286"/>
    </row>
    <row r="912" spans="11:11" x14ac:dyDescent="0.25">
      <c r="K912" s="286"/>
    </row>
    <row r="913" spans="11:11" x14ac:dyDescent="0.25">
      <c r="K913" s="286"/>
    </row>
    <row r="914" spans="11:11" x14ac:dyDescent="0.25">
      <c r="K914" s="286"/>
    </row>
    <row r="915" spans="11:11" x14ac:dyDescent="0.25">
      <c r="K915" s="286"/>
    </row>
    <row r="916" spans="11:11" x14ac:dyDescent="0.25">
      <c r="K916" s="286"/>
    </row>
    <row r="917" spans="11:11" x14ac:dyDescent="0.25">
      <c r="K917" s="286"/>
    </row>
    <row r="918" spans="11:11" x14ac:dyDescent="0.25">
      <c r="K918" s="286"/>
    </row>
    <row r="919" spans="11:11" x14ac:dyDescent="0.25">
      <c r="K919" s="286"/>
    </row>
    <row r="920" spans="11:11" x14ac:dyDescent="0.25">
      <c r="K920" s="286"/>
    </row>
    <row r="921" spans="11:11" x14ac:dyDescent="0.25">
      <c r="K921" s="286"/>
    </row>
    <row r="922" spans="11:11" x14ac:dyDescent="0.25">
      <c r="K922" s="286"/>
    </row>
    <row r="923" spans="11:11" x14ac:dyDescent="0.25">
      <c r="K923" s="286"/>
    </row>
    <row r="924" spans="11:11" x14ac:dyDescent="0.25">
      <c r="K924" s="286"/>
    </row>
    <row r="925" spans="11:11" x14ac:dyDescent="0.25">
      <c r="K925" s="286"/>
    </row>
    <row r="926" spans="11:11" x14ac:dyDescent="0.25">
      <c r="K926" s="286"/>
    </row>
    <row r="927" spans="11:11" x14ac:dyDescent="0.25">
      <c r="K927" s="286"/>
    </row>
    <row r="928" spans="11:11" x14ac:dyDescent="0.25">
      <c r="K928" s="286"/>
    </row>
    <row r="929" spans="11:11" x14ac:dyDescent="0.25">
      <c r="K929" s="286"/>
    </row>
    <row r="930" spans="11:11" x14ac:dyDescent="0.25">
      <c r="K930" s="286"/>
    </row>
    <row r="931" spans="11:11" x14ac:dyDescent="0.25">
      <c r="K931" s="286"/>
    </row>
    <row r="932" spans="11:11" x14ac:dyDescent="0.25">
      <c r="K932" s="286"/>
    </row>
    <row r="933" spans="11:11" x14ac:dyDescent="0.25">
      <c r="K933" s="286"/>
    </row>
    <row r="934" spans="11:11" x14ac:dyDescent="0.25">
      <c r="K934" s="286"/>
    </row>
    <row r="935" spans="11:11" x14ac:dyDescent="0.25">
      <c r="K935" s="286"/>
    </row>
    <row r="936" spans="11:11" x14ac:dyDescent="0.25">
      <c r="K936" s="286"/>
    </row>
    <row r="937" spans="11:11" x14ac:dyDescent="0.25">
      <c r="K937" s="286"/>
    </row>
    <row r="938" spans="11:11" x14ac:dyDescent="0.25">
      <c r="K938" s="286"/>
    </row>
    <row r="939" spans="11:11" x14ac:dyDescent="0.25">
      <c r="K939" s="286"/>
    </row>
    <row r="940" spans="11:11" x14ac:dyDescent="0.25">
      <c r="K940" s="286"/>
    </row>
    <row r="941" spans="11:11" x14ac:dyDescent="0.25">
      <c r="K941" s="286"/>
    </row>
    <row r="942" spans="11:11" x14ac:dyDescent="0.25">
      <c r="K942" s="286"/>
    </row>
    <row r="943" spans="11:11" x14ac:dyDescent="0.25">
      <c r="K943" s="286"/>
    </row>
    <row r="944" spans="11:11" x14ac:dyDescent="0.25">
      <c r="K944" s="286"/>
    </row>
    <row r="945" spans="11:11" x14ac:dyDescent="0.25">
      <c r="K945" s="286"/>
    </row>
    <row r="946" spans="11:11" x14ac:dyDescent="0.25">
      <c r="K946" s="286"/>
    </row>
    <row r="947" spans="11:11" x14ac:dyDescent="0.25">
      <c r="K947" s="286"/>
    </row>
    <row r="948" spans="11:11" x14ac:dyDescent="0.25">
      <c r="K948" s="286"/>
    </row>
    <row r="949" spans="11:11" x14ac:dyDescent="0.25">
      <c r="K949" s="286"/>
    </row>
    <row r="950" spans="11:11" x14ac:dyDescent="0.25">
      <c r="K950" s="286"/>
    </row>
    <row r="951" spans="11:11" x14ac:dyDescent="0.25">
      <c r="K951" s="286"/>
    </row>
    <row r="952" spans="11:11" x14ac:dyDescent="0.25">
      <c r="K952" s="286"/>
    </row>
    <row r="953" spans="11:11" x14ac:dyDescent="0.25">
      <c r="K953" s="286"/>
    </row>
    <row r="954" spans="11:11" x14ac:dyDescent="0.25">
      <c r="K954" s="286"/>
    </row>
    <row r="955" spans="11:11" x14ac:dyDescent="0.25">
      <c r="K955" s="286"/>
    </row>
    <row r="956" spans="11:11" x14ac:dyDescent="0.25">
      <c r="K956" s="286"/>
    </row>
    <row r="957" spans="11:11" x14ac:dyDescent="0.25">
      <c r="K957" s="286"/>
    </row>
    <row r="958" spans="11:11" x14ac:dyDescent="0.25">
      <c r="K958" s="286"/>
    </row>
    <row r="959" spans="11:11" x14ac:dyDescent="0.25">
      <c r="K959" s="286"/>
    </row>
    <row r="960" spans="11:11" x14ac:dyDescent="0.25">
      <c r="K960" s="286"/>
    </row>
    <row r="961" spans="11:11" x14ac:dyDescent="0.25">
      <c r="K961" s="286"/>
    </row>
    <row r="962" spans="11:11" x14ac:dyDescent="0.25">
      <c r="K962" s="286"/>
    </row>
    <row r="963" spans="11:11" x14ac:dyDescent="0.25">
      <c r="K963" s="286"/>
    </row>
    <row r="964" spans="11:11" x14ac:dyDescent="0.25">
      <c r="K964" s="286"/>
    </row>
    <row r="965" spans="11:11" x14ac:dyDescent="0.25">
      <c r="K965" s="286"/>
    </row>
    <row r="966" spans="11:11" x14ac:dyDescent="0.25">
      <c r="K966" s="286"/>
    </row>
    <row r="967" spans="11:11" x14ac:dyDescent="0.25">
      <c r="K967" s="286"/>
    </row>
    <row r="968" spans="11:11" x14ac:dyDescent="0.25">
      <c r="K968" s="286"/>
    </row>
    <row r="969" spans="11:11" x14ac:dyDescent="0.25">
      <c r="K969" s="286"/>
    </row>
    <row r="970" spans="11:11" x14ac:dyDescent="0.25">
      <c r="K970" s="286"/>
    </row>
    <row r="971" spans="11:11" x14ac:dyDescent="0.25">
      <c r="K971" s="286"/>
    </row>
    <row r="972" spans="11:11" x14ac:dyDescent="0.25">
      <c r="K972" s="286"/>
    </row>
    <row r="973" spans="11:11" x14ac:dyDescent="0.25">
      <c r="K973" s="286"/>
    </row>
    <row r="974" spans="11:11" x14ac:dyDescent="0.25">
      <c r="K974" s="286"/>
    </row>
    <row r="975" spans="11:11" x14ac:dyDescent="0.25">
      <c r="K975" s="286"/>
    </row>
    <row r="976" spans="11:11" x14ac:dyDescent="0.25">
      <c r="K976" s="286"/>
    </row>
    <row r="977" spans="11:11" x14ac:dyDescent="0.25">
      <c r="K977" s="286"/>
    </row>
    <row r="978" spans="11:11" x14ac:dyDescent="0.25">
      <c r="K978" s="286"/>
    </row>
    <row r="979" spans="11:11" x14ac:dyDescent="0.25">
      <c r="K979" s="286"/>
    </row>
    <row r="980" spans="11:11" x14ac:dyDescent="0.25">
      <c r="K980"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36"/>
  <sheetViews>
    <sheetView showGridLines="0" topLeftCell="C1" workbookViewId="0">
      <selection activeCell="K11" sqref="K11"/>
    </sheetView>
  </sheetViews>
  <sheetFormatPr baseColWidth="10" defaultColWidth="12.625" defaultRowHeight="15" customHeight="1" x14ac:dyDescent="0.2"/>
  <cols>
    <col min="1" max="1" width="53.375" bestFit="1" customWidth="1"/>
    <col min="2" max="2" width="16.125" bestFit="1" customWidth="1"/>
    <col min="3" max="3" width="15.5" bestFit="1" customWidth="1"/>
    <col min="7" max="7" width="13.5" bestFit="1" customWidth="1"/>
    <col min="10" max="10" width="10.25" bestFit="1" customWidth="1"/>
    <col min="11" max="11" width="12.625" bestFit="1" customWidth="1"/>
  </cols>
  <sheetData>
    <row r="1" spans="1:11" x14ac:dyDescent="0.25">
      <c r="A1" s="689"/>
      <c r="B1" s="35"/>
      <c r="C1" s="35"/>
      <c r="D1" s="35"/>
      <c r="E1" s="35"/>
      <c r="F1" s="35"/>
      <c r="G1" s="35"/>
      <c r="H1" s="35"/>
      <c r="I1" s="35"/>
      <c r="J1" s="35"/>
      <c r="K1" s="35"/>
    </row>
    <row r="2" spans="1:11" x14ac:dyDescent="0.25">
      <c r="A2" s="617" t="s">
        <v>105</v>
      </c>
      <c r="B2" s="83"/>
      <c r="C2" s="83"/>
      <c r="D2" s="83"/>
      <c r="E2" s="83"/>
      <c r="F2" s="83"/>
      <c r="G2" s="83"/>
      <c r="H2" s="83"/>
      <c r="I2" s="83"/>
      <c r="J2" s="83"/>
      <c r="K2" s="82" t="s">
        <v>106</v>
      </c>
    </row>
    <row r="3" spans="1:11" x14ac:dyDescent="0.25">
      <c r="A3" s="619" t="s">
        <v>107</v>
      </c>
      <c r="B3" s="83"/>
      <c r="C3" s="83"/>
      <c r="D3" s="83"/>
      <c r="E3" s="83"/>
      <c r="F3" s="83"/>
      <c r="G3" s="83"/>
      <c r="H3" s="83"/>
      <c r="I3" s="83"/>
      <c r="J3" s="83"/>
      <c r="K3" s="83"/>
    </row>
    <row r="4" spans="1:11" x14ac:dyDescent="0.25">
      <c r="A4" s="719" t="s">
        <v>3247</v>
      </c>
      <c r="B4" s="83"/>
      <c r="C4" s="83"/>
      <c r="D4" s="83"/>
      <c r="E4" s="83"/>
      <c r="F4" s="83"/>
      <c r="G4" s="83"/>
      <c r="H4" s="83"/>
      <c r="I4" s="83"/>
      <c r="J4" s="83"/>
      <c r="K4" s="83"/>
    </row>
    <row r="5" spans="1:11" x14ac:dyDescent="0.25">
      <c r="A5" s="46"/>
      <c r="B5" s="83"/>
      <c r="C5" s="83"/>
      <c r="D5" s="83"/>
      <c r="E5" s="83"/>
      <c r="F5" s="83"/>
      <c r="G5" s="83"/>
      <c r="H5" s="83"/>
      <c r="I5" s="83"/>
      <c r="J5" s="83"/>
      <c r="K5" s="83"/>
    </row>
    <row r="7" spans="1:11" x14ac:dyDescent="0.25">
      <c r="A7" s="47" t="s">
        <v>108</v>
      </c>
      <c r="B7" s="48" t="s">
        <v>109</v>
      </c>
      <c r="C7" s="48" t="s">
        <v>110</v>
      </c>
      <c r="D7" s="48"/>
      <c r="E7" s="951" t="s">
        <v>111</v>
      </c>
      <c r="F7" s="952"/>
      <c r="G7" s="48" t="s">
        <v>112</v>
      </c>
      <c r="H7" s="951" t="s">
        <v>113</v>
      </c>
      <c r="I7" s="952"/>
      <c r="J7" s="48" t="s">
        <v>114</v>
      </c>
      <c r="K7" s="48" t="s">
        <v>115</v>
      </c>
    </row>
    <row r="8" spans="1:11" ht="15" customHeight="1" x14ac:dyDescent="0.2">
      <c r="A8" s="1069" t="s">
        <v>116</v>
      </c>
      <c r="B8" s="1043" t="s">
        <v>117</v>
      </c>
      <c r="C8" s="1043" t="s">
        <v>118</v>
      </c>
      <c r="D8" s="1043" t="s">
        <v>119</v>
      </c>
      <c r="E8" s="1045" t="s">
        <v>120</v>
      </c>
      <c r="F8" s="1054"/>
      <c r="G8" s="1055" t="s">
        <v>121</v>
      </c>
      <c r="H8" s="1045" t="s">
        <v>122</v>
      </c>
      <c r="I8" s="1054"/>
      <c r="J8" s="1043" t="s">
        <v>123</v>
      </c>
      <c r="K8" s="1077" t="s">
        <v>124</v>
      </c>
    </row>
    <row r="9" spans="1:11" ht="15" customHeight="1" x14ac:dyDescent="0.2">
      <c r="A9" s="1042"/>
      <c r="B9" s="1042"/>
      <c r="C9" s="1042"/>
      <c r="D9" s="1042"/>
      <c r="E9" s="517" t="s">
        <v>125</v>
      </c>
      <c r="F9" s="517" t="s">
        <v>126</v>
      </c>
      <c r="G9" s="1042"/>
      <c r="H9" s="518" t="s">
        <v>125</v>
      </c>
      <c r="I9" s="518" t="s">
        <v>126</v>
      </c>
      <c r="J9" s="1042"/>
      <c r="K9" s="1042"/>
    </row>
    <row r="10" spans="1:11" ht="15" customHeight="1" x14ac:dyDescent="0.2">
      <c r="A10" s="633" t="s">
        <v>127</v>
      </c>
      <c r="B10" s="634"/>
      <c r="C10" s="634"/>
      <c r="D10" s="634"/>
      <c r="E10" s="634"/>
      <c r="F10" s="634"/>
      <c r="G10" s="635"/>
      <c r="H10" s="635"/>
      <c r="I10" s="635"/>
      <c r="J10" s="634"/>
      <c r="K10" s="663">
        <f>SUM(K11)</f>
        <v>1616393.37</v>
      </c>
    </row>
    <row r="11" spans="1:11" x14ac:dyDescent="0.25">
      <c r="A11" s="65" t="s">
        <v>3117</v>
      </c>
      <c r="B11" s="58" t="s">
        <v>3118</v>
      </c>
      <c r="C11" s="690" t="s">
        <v>3119</v>
      </c>
      <c r="D11" s="59" t="s">
        <v>3120</v>
      </c>
      <c r="E11" s="137"/>
      <c r="F11" s="137"/>
      <c r="G11" s="63"/>
      <c r="H11" s="63"/>
      <c r="I11" s="63"/>
      <c r="J11" s="58" t="s">
        <v>3121</v>
      </c>
      <c r="K11" s="110">
        <v>1616393.37</v>
      </c>
    </row>
    <row r="12" spans="1:11" x14ac:dyDescent="0.25">
      <c r="A12" s="53" t="s">
        <v>128</v>
      </c>
      <c r="B12" s="186"/>
      <c r="C12" s="186"/>
      <c r="D12" s="227"/>
      <c r="E12" s="227"/>
      <c r="F12" s="227"/>
      <c r="G12" s="186"/>
      <c r="H12" s="186"/>
      <c r="I12" s="186"/>
      <c r="J12" s="186"/>
      <c r="K12" s="84">
        <f>SUM(K13:K18)</f>
        <v>4401653.03</v>
      </c>
    </row>
    <row r="13" spans="1:11" x14ac:dyDescent="0.25">
      <c r="A13" s="65" t="s">
        <v>2782</v>
      </c>
      <c r="B13" s="58" t="s">
        <v>3122</v>
      </c>
      <c r="C13" s="58" t="s">
        <v>171</v>
      </c>
      <c r="D13" s="59" t="s">
        <v>3123</v>
      </c>
      <c r="E13" s="137"/>
      <c r="F13" s="137"/>
      <c r="G13" s="58"/>
      <c r="H13" s="58"/>
      <c r="I13" s="58"/>
      <c r="J13" s="58" t="s">
        <v>3121</v>
      </c>
      <c r="K13" s="110">
        <v>778648.63</v>
      </c>
    </row>
    <row r="14" spans="1:11" x14ac:dyDescent="0.25">
      <c r="A14" s="65" t="s">
        <v>3124</v>
      </c>
      <c r="B14" s="58" t="s">
        <v>3125</v>
      </c>
      <c r="C14" s="58" t="s">
        <v>3126</v>
      </c>
      <c r="D14" s="59"/>
      <c r="E14" s="137"/>
      <c r="F14" s="137"/>
      <c r="G14" s="58">
        <v>35</v>
      </c>
      <c r="H14" s="58"/>
      <c r="I14" s="58"/>
      <c r="J14" s="58" t="s">
        <v>3121</v>
      </c>
      <c r="K14" s="110">
        <v>1750429.49</v>
      </c>
    </row>
    <row r="15" spans="1:11" x14ac:dyDescent="0.25">
      <c r="A15" s="65" t="s">
        <v>3127</v>
      </c>
      <c r="B15" s="58" t="s">
        <v>3128</v>
      </c>
      <c r="C15" s="58" t="s">
        <v>3126</v>
      </c>
      <c r="D15" s="59"/>
      <c r="E15" s="137"/>
      <c r="F15" s="137"/>
      <c r="G15" s="58" t="s">
        <v>3129</v>
      </c>
      <c r="H15" s="58"/>
      <c r="I15" s="58"/>
      <c r="J15" s="58" t="s">
        <v>3121</v>
      </c>
      <c r="K15" s="110">
        <v>247980</v>
      </c>
    </row>
    <row r="16" spans="1:11" x14ac:dyDescent="0.25">
      <c r="A16" s="65" t="s">
        <v>3130</v>
      </c>
      <c r="B16" s="58" t="s">
        <v>3131</v>
      </c>
      <c r="C16" s="58" t="s">
        <v>189</v>
      </c>
      <c r="D16" s="59"/>
      <c r="E16" s="137"/>
      <c r="F16" s="137"/>
      <c r="G16" s="58">
        <v>550</v>
      </c>
      <c r="H16" s="58"/>
      <c r="I16" s="58"/>
      <c r="J16" s="58" t="s">
        <v>3121</v>
      </c>
      <c r="K16" s="110">
        <v>32223.38</v>
      </c>
    </row>
    <row r="17" spans="1:11" x14ac:dyDescent="0.25">
      <c r="A17" s="65" t="s">
        <v>850</v>
      </c>
      <c r="B17" s="415" t="s">
        <v>1966</v>
      </c>
      <c r="C17" s="58" t="s">
        <v>507</v>
      </c>
      <c r="D17" s="87">
        <v>8.6956000000000006E-2</v>
      </c>
      <c r="E17" s="137"/>
      <c r="F17" s="137"/>
      <c r="G17" s="58"/>
      <c r="H17" s="58"/>
      <c r="I17" s="58"/>
      <c r="J17" s="58" t="s">
        <v>3121</v>
      </c>
      <c r="K17" s="110">
        <v>1592371.53</v>
      </c>
    </row>
    <row r="18" spans="1:11" x14ac:dyDescent="0.25">
      <c r="A18" s="57"/>
      <c r="B18" s="63"/>
      <c r="C18" s="63"/>
      <c r="D18" s="137"/>
      <c r="E18" s="137"/>
      <c r="F18" s="137"/>
      <c r="G18" s="63"/>
      <c r="H18" s="63"/>
      <c r="I18" s="63"/>
      <c r="J18" s="63"/>
      <c r="K18" s="92"/>
    </row>
    <row r="19" spans="1:11" x14ac:dyDescent="0.25">
      <c r="A19" s="53" t="s">
        <v>135</v>
      </c>
      <c r="B19" s="186"/>
      <c r="C19" s="186"/>
      <c r="D19" s="227"/>
      <c r="E19" s="227"/>
      <c r="F19" s="227"/>
      <c r="G19" s="186"/>
      <c r="H19" s="186"/>
      <c r="I19" s="186"/>
      <c r="J19" s="186"/>
      <c r="K19" s="84">
        <f>SUM(K20)</f>
        <v>0</v>
      </c>
    </row>
    <row r="20" spans="1:11" x14ac:dyDescent="0.25">
      <c r="A20" s="57"/>
      <c r="B20" s="57"/>
      <c r="C20" s="57"/>
      <c r="D20" s="124"/>
      <c r="E20" s="124"/>
      <c r="F20" s="124"/>
      <c r="G20" s="57"/>
      <c r="H20" s="57"/>
      <c r="I20" s="57"/>
      <c r="J20" s="57"/>
      <c r="K20" s="85"/>
    </row>
    <row r="21" spans="1:11" x14ac:dyDescent="0.25">
      <c r="A21" s="53" t="s">
        <v>141</v>
      </c>
      <c r="B21" s="186"/>
      <c r="C21" s="186"/>
      <c r="D21" s="227"/>
      <c r="E21" s="227"/>
      <c r="F21" s="227"/>
      <c r="G21" s="186"/>
      <c r="H21" s="186"/>
      <c r="I21" s="186"/>
      <c r="J21" s="186"/>
      <c r="K21" s="84">
        <f>SUM(K22:K25)</f>
        <v>2018.4</v>
      </c>
    </row>
    <row r="22" spans="1:11" x14ac:dyDescent="0.25">
      <c r="A22" s="65" t="s">
        <v>3132</v>
      </c>
      <c r="B22" s="63"/>
      <c r="C22" s="58" t="s">
        <v>534</v>
      </c>
      <c r="D22" s="137"/>
      <c r="E22" s="137"/>
      <c r="F22" s="137"/>
      <c r="G22" s="58">
        <v>250</v>
      </c>
      <c r="H22" s="58"/>
      <c r="I22" s="58"/>
      <c r="J22" s="58" t="s">
        <v>3121</v>
      </c>
      <c r="K22" s="1063">
        <v>2018.4</v>
      </c>
    </row>
    <row r="23" spans="1:11" x14ac:dyDescent="0.25">
      <c r="A23" s="65" t="s">
        <v>3133</v>
      </c>
      <c r="B23" s="63"/>
      <c r="C23" s="58" t="s">
        <v>534</v>
      </c>
      <c r="D23" s="137"/>
      <c r="E23" s="137"/>
      <c r="F23" s="137"/>
      <c r="G23" s="58">
        <v>172</v>
      </c>
      <c r="H23" s="58"/>
      <c r="I23" s="58"/>
      <c r="J23" s="58" t="s">
        <v>3121</v>
      </c>
      <c r="K23" s="976"/>
    </row>
    <row r="24" spans="1:11" x14ac:dyDescent="0.25">
      <c r="A24" s="65" t="s">
        <v>3134</v>
      </c>
      <c r="B24" s="63"/>
      <c r="C24" s="58" t="s">
        <v>534</v>
      </c>
      <c r="D24" s="137"/>
      <c r="E24" s="137"/>
      <c r="F24" s="137"/>
      <c r="G24" s="58">
        <v>172</v>
      </c>
      <c r="H24" s="58"/>
      <c r="I24" s="58"/>
      <c r="J24" s="58" t="s">
        <v>3121</v>
      </c>
      <c r="K24" s="946"/>
    </row>
    <row r="25" spans="1:11" x14ac:dyDescent="0.25">
      <c r="A25" s="57"/>
      <c r="B25" s="63"/>
      <c r="C25" s="63"/>
      <c r="D25" s="137"/>
      <c r="E25" s="137"/>
      <c r="F25" s="137"/>
      <c r="G25" s="63"/>
      <c r="H25" s="63"/>
      <c r="I25" s="63"/>
      <c r="J25" s="63"/>
      <c r="K25" s="92"/>
    </row>
    <row r="26" spans="1:11" x14ac:dyDescent="0.25">
      <c r="A26" s="53" t="s">
        <v>158</v>
      </c>
      <c r="B26" s="186"/>
      <c r="C26" s="186"/>
      <c r="D26" s="227"/>
      <c r="E26" s="227"/>
      <c r="F26" s="227"/>
      <c r="G26" s="186"/>
      <c r="H26" s="186"/>
      <c r="I26" s="186"/>
      <c r="J26" s="186"/>
      <c r="K26" s="84">
        <f>SUM(K27)</f>
        <v>0</v>
      </c>
    </row>
    <row r="27" spans="1:11" x14ac:dyDescent="0.25">
      <c r="A27" s="57"/>
      <c r="B27" s="63"/>
      <c r="C27" s="63"/>
      <c r="D27" s="137"/>
      <c r="E27" s="137"/>
      <c r="F27" s="137"/>
      <c r="G27" s="63"/>
      <c r="H27" s="63"/>
      <c r="I27" s="63"/>
      <c r="J27" s="63"/>
      <c r="K27" s="92"/>
    </row>
    <row r="28" spans="1:11" x14ac:dyDescent="0.25">
      <c r="A28" s="53" t="s">
        <v>163</v>
      </c>
      <c r="B28" s="186"/>
      <c r="C28" s="186"/>
      <c r="D28" s="227"/>
      <c r="E28" s="227"/>
      <c r="F28" s="227"/>
      <c r="G28" s="186"/>
      <c r="H28" s="186"/>
      <c r="I28" s="186"/>
      <c r="J28" s="186"/>
      <c r="K28" s="84">
        <f>SUM(K29)</f>
        <v>0</v>
      </c>
    </row>
    <row r="29" spans="1:11" x14ac:dyDescent="0.25">
      <c r="A29" s="57"/>
      <c r="B29" s="63"/>
      <c r="C29" s="63"/>
      <c r="D29" s="137"/>
      <c r="E29" s="137"/>
      <c r="F29" s="137"/>
      <c r="G29" s="63"/>
      <c r="H29" s="63"/>
      <c r="I29" s="63"/>
      <c r="J29" s="63"/>
      <c r="K29" s="92"/>
    </row>
    <row r="30" spans="1:11" x14ac:dyDescent="0.25">
      <c r="A30" s="53" t="s">
        <v>164</v>
      </c>
      <c r="B30" s="186"/>
      <c r="C30" s="186"/>
      <c r="D30" s="227"/>
      <c r="E30" s="227"/>
      <c r="F30" s="227"/>
      <c r="G30" s="186"/>
      <c r="H30" s="186"/>
      <c r="I30" s="186"/>
      <c r="J30" s="186"/>
      <c r="K30" s="84">
        <f>SUM(K31)</f>
        <v>0</v>
      </c>
    </row>
    <row r="31" spans="1:11" x14ac:dyDescent="0.25">
      <c r="A31" s="57"/>
      <c r="B31" s="57"/>
      <c r="C31" s="57"/>
      <c r="D31" s="124"/>
      <c r="E31" s="124"/>
      <c r="F31" s="124"/>
      <c r="G31" s="57"/>
      <c r="H31" s="57"/>
      <c r="I31" s="57"/>
      <c r="J31" s="57"/>
      <c r="K31" s="85"/>
    </row>
    <row r="32" spans="1:11" x14ac:dyDescent="0.25">
      <c r="A32" s="53" t="s">
        <v>165</v>
      </c>
      <c r="B32" s="186"/>
      <c r="C32" s="186"/>
      <c r="D32" s="227"/>
      <c r="E32" s="227"/>
      <c r="F32" s="227"/>
      <c r="G32" s="186"/>
      <c r="H32" s="186"/>
      <c r="I32" s="186"/>
      <c r="J32" s="186"/>
      <c r="K32" s="84">
        <f>SUM(K33)</f>
        <v>574655.12</v>
      </c>
    </row>
    <row r="33" spans="1:11" x14ac:dyDescent="0.25">
      <c r="A33" s="65" t="s">
        <v>3135</v>
      </c>
      <c r="B33" s="58" t="s">
        <v>3136</v>
      </c>
      <c r="C33" s="58" t="s">
        <v>171</v>
      </c>
      <c r="D33" s="59">
        <v>0.2</v>
      </c>
      <c r="E33" s="137"/>
      <c r="F33" s="137"/>
      <c r="G33" s="63"/>
      <c r="H33" s="63"/>
      <c r="I33" s="63"/>
      <c r="J33" s="58" t="s">
        <v>3121</v>
      </c>
      <c r="K33" s="1063">
        <v>574655.12</v>
      </c>
    </row>
    <row r="34" spans="1:11" x14ac:dyDescent="0.25">
      <c r="A34" s="65" t="s">
        <v>3135</v>
      </c>
      <c r="B34" s="58" t="s">
        <v>3137</v>
      </c>
      <c r="C34" s="58" t="s">
        <v>171</v>
      </c>
      <c r="D34" s="59">
        <v>0.1</v>
      </c>
      <c r="E34" s="137"/>
      <c r="F34" s="137"/>
      <c r="G34" s="63"/>
      <c r="H34" s="63"/>
      <c r="I34" s="63"/>
      <c r="J34" s="58" t="s">
        <v>3121</v>
      </c>
      <c r="K34" s="946"/>
    </row>
    <row r="35" spans="1:11" x14ac:dyDescent="0.25">
      <c r="A35" s="57"/>
      <c r="B35" s="63"/>
      <c r="C35" s="63"/>
      <c r="D35" s="137"/>
      <c r="E35" s="137"/>
      <c r="F35" s="137"/>
      <c r="G35" s="63"/>
      <c r="H35" s="63"/>
      <c r="I35" s="63"/>
      <c r="J35" s="63"/>
      <c r="K35" s="92"/>
    </row>
    <row r="36" spans="1:11" x14ac:dyDescent="0.2">
      <c r="A36" s="524" t="s">
        <v>168</v>
      </c>
      <c r="B36" s="525"/>
      <c r="C36" s="525"/>
      <c r="D36" s="526"/>
      <c r="E36" s="526"/>
      <c r="F36" s="526"/>
      <c r="G36" s="527"/>
      <c r="H36" s="527"/>
      <c r="I36" s="527"/>
      <c r="J36" s="525"/>
      <c r="K36" s="668">
        <f>+K10+K12+K19+K21+K26+K28+K30+K32</f>
        <v>6594719.9200000009</v>
      </c>
    </row>
  </sheetData>
  <mergeCells count="13">
    <mergeCell ref="K33:K34"/>
    <mergeCell ref="E7:F7"/>
    <mergeCell ref="A8:A9"/>
    <mergeCell ref="B8:B9"/>
    <mergeCell ref="C8:C9"/>
    <mergeCell ref="D8:D9"/>
    <mergeCell ref="E8:F8"/>
    <mergeCell ref="G8:G9"/>
    <mergeCell ref="H7:I7"/>
    <mergeCell ref="H8:I8"/>
    <mergeCell ref="J8:J9"/>
    <mergeCell ref="K8:K9"/>
    <mergeCell ref="K22:K24"/>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5"/>
  <sheetViews>
    <sheetView showGridLines="0" topLeftCell="B1" workbookViewId="0">
      <selection activeCell="K16" sqref="K16"/>
    </sheetView>
  </sheetViews>
  <sheetFormatPr baseColWidth="10" defaultColWidth="12.625" defaultRowHeight="15" customHeight="1" x14ac:dyDescent="0.2"/>
  <cols>
    <col min="1" max="1" width="44.125" bestFit="1" customWidth="1"/>
    <col min="2" max="2" width="14.625" style="736" bestFit="1" customWidth="1"/>
    <col min="3" max="9" width="12.625" style="736"/>
    <col min="10" max="10" width="15.75" style="736" bestFit="1" customWidth="1"/>
    <col min="11" max="11" width="13.75" customWidth="1"/>
  </cols>
  <sheetData>
    <row r="1" spans="1:11" ht="15.75" x14ac:dyDescent="0.25">
      <c r="A1" s="691"/>
      <c r="B1" s="803"/>
      <c r="C1" s="542"/>
      <c r="D1" s="542"/>
      <c r="E1" s="542"/>
      <c r="F1" s="542"/>
      <c r="G1" s="542"/>
      <c r="H1" s="542"/>
      <c r="I1" s="542"/>
      <c r="J1" s="542"/>
      <c r="K1" s="490"/>
    </row>
    <row r="2" spans="1:11" x14ac:dyDescent="0.25">
      <c r="A2" s="788" t="s">
        <v>105</v>
      </c>
      <c r="B2" s="544"/>
      <c r="C2" s="544"/>
      <c r="D2" s="544"/>
      <c r="E2" s="544"/>
      <c r="F2" s="544"/>
      <c r="G2" s="544"/>
      <c r="H2" s="544"/>
      <c r="I2" s="544"/>
      <c r="J2" s="544"/>
      <c r="K2" s="576" t="s">
        <v>106</v>
      </c>
    </row>
    <row r="3" spans="1:11" x14ac:dyDescent="0.25">
      <c r="A3" s="619" t="s">
        <v>107</v>
      </c>
      <c r="B3" s="544"/>
      <c r="C3" s="544"/>
      <c r="D3" s="544"/>
      <c r="E3" s="544"/>
      <c r="F3" s="544"/>
      <c r="G3" s="544"/>
      <c r="H3" s="544"/>
      <c r="I3" s="544"/>
      <c r="J3" s="544"/>
      <c r="K3" s="491"/>
    </row>
    <row r="4" spans="1:11" x14ac:dyDescent="0.25">
      <c r="A4" s="719" t="s">
        <v>3248</v>
      </c>
      <c r="B4" s="544"/>
      <c r="C4" s="544"/>
      <c r="D4" s="544"/>
      <c r="E4" s="544"/>
      <c r="F4" s="544"/>
      <c r="G4" s="544"/>
      <c r="H4" s="544"/>
      <c r="I4" s="544"/>
      <c r="J4" s="544"/>
      <c r="K4" s="491"/>
    </row>
    <row r="5" spans="1:11" x14ac:dyDescent="0.25">
      <c r="A5" s="140"/>
      <c r="B5" s="544"/>
      <c r="C5" s="544"/>
      <c r="D5" s="544"/>
      <c r="E5" s="544"/>
      <c r="F5" s="544"/>
      <c r="G5" s="544"/>
      <c r="H5" s="544"/>
      <c r="I5" s="544"/>
      <c r="J5" s="544"/>
      <c r="K5" s="491"/>
    </row>
    <row r="6" spans="1:11" x14ac:dyDescent="0.25">
      <c r="A6" s="340">
        <v>-1</v>
      </c>
      <c r="B6" s="578" t="s">
        <v>109</v>
      </c>
      <c r="C6" s="578" t="s">
        <v>110</v>
      </c>
      <c r="D6" s="578"/>
      <c r="E6" s="986" t="s">
        <v>111</v>
      </c>
      <c r="F6" s="969"/>
      <c r="G6" s="578" t="s">
        <v>112</v>
      </c>
      <c r="H6" s="986" t="s">
        <v>113</v>
      </c>
      <c r="I6" s="969"/>
      <c r="J6" s="578" t="s">
        <v>114</v>
      </c>
      <c r="K6" s="579" t="s">
        <v>115</v>
      </c>
    </row>
    <row r="7" spans="1:11" ht="15" customHeight="1" x14ac:dyDescent="0.2">
      <c r="A7" s="1041" t="s">
        <v>116</v>
      </c>
      <c r="B7" s="1043" t="s">
        <v>117</v>
      </c>
      <c r="C7" s="1043" t="s">
        <v>118</v>
      </c>
      <c r="D7" s="1043" t="s">
        <v>119</v>
      </c>
      <c r="E7" s="1045" t="s">
        <v>120</v>
      </c>
      <c r="F7" s="1046"/>
      <c r="G7" s="1055" t="s">
        <v>121</v>
      </c>
      <c r="H7" s="1045" t="s">
        <v>122</v>
      </c>
      <c r="I7" s="1046"/>
      <c r="J7" s="1043" t="s">
        <v>123</v>
      </c>
      <c r="K7" s="1057" t="s">
        <v>124</v>
      </c>
    </row>
    <row r="8" spans="1:11" ht="15" customHeight="1" x14ac:dyDescent="0.2">
      <c r="A8" s="1042"/>
      <c r="B8" s="1044"/>
      <c r="C8" s="1044"/>
      <c r="D8" s="1044"/>
      <c r="E8" s="517" t="s">
        <v>125</v>
      </c>
      <c r="F8" s="517" t="s">
        <v>126</v>
      </c>
      <c r="G8" s="1044"/>
      <c r="H8" s="518" t="s">
        <v>125</v>
      </c>
      <c r="I8" s="518" t="s">
        <v>126</v>
      </c>
      <c r="J8" s="1044"/>
      <c r="K8" s="1042"/>
    </row>
    <row r="9" spans="1:11" ht="15" customHeight="1" x14ac:dyDescent="0.2">
      <c r="A9" s="633" t="s">
        <v>296</v>
      </c>
      <c r="B9" s="634"/>
      <c r="C9" s="634"/>
      <c r="D9" s="634"/>
      <c r="E9" s="634"/>
      <c r="F9" s="634"/>
      <c r="G9" s="635"/>
      <c r="H9" s="635"/>
      <c r="I9" s="635"/>
      <c r="J9" s="634"/>
      <c r="K9" s="663" t="s">
        <v>297</v>
      </c>
    </row>
    <row r="10" spans="1:11" x14ac:dyDescent="0.25">
      <c r="A10" s="57"/>
      <c r="B10" s="445"/>
      <c r="C10" s="445"/>
      <c r="D10" s="445"/>
      <c r="E10" s="445"/>
      <c r="F10" s="445"/>
      <c r="G10" s="445"/>
      <c r="H10" s="445"/>
      <c r="I10" s="445"/>
      <c r="J10" s="445"/>
      <c r="K10" s="495"/>
    </row>
    <row r="11" spans="1:11" x14ac:dyDescent="0.25">
      <c r="A11" s="692" t="s">
        <v>298</v>
      </c>
      <c r="B11" s="892"/>
      <c r="C11" s="892"/>
      <c r="D11" s="892"/>
      <c r="E11" s="892"/>
      <c r="F11" s="892"/>
      <c r="G11" s="892"/>
      <c r="H11" s="892"/>
      <c r="I11" s="892"/>
      <c r="J11" s="892"/>
      <c r="K11" s="693" t="s">
        <v>3138</v>
      </c>
    </row>
    <row r="12" spans="1:11" x14ac:dyDescent="0.25">
      <c r="A12" s="348" t="s">
        <v>3139</v>
      </c>
      <c r="B12" s="445" t="s">
        <v>3140</v>
      </c>
      <c r="C12" s="445" t="s">
        <v>212</v>
      </c>
      <c r="D12" s="893">
        <v>1.6500000000000001E-2</v>
      </c>
      <c r="E12" s="893">
        <v>6.0000000000000001E-3</v>
      </c>
      <c r="F12" s="893">
        <v>6.6000000000000003E-2</v>
      </c>
      <c r="G12" s="445"/>
      <c r="H12" s="445">
        <v>400</v>
      </c>
      <c r="I12" s="445"/>
      <c r="J12" s="445" t="s">
        <v>3141</v>
      </c>
      <c r="K12" s="586" t="s">
        <v>3142</v>
      </c>
    </row>
    <row r="13" spans="1:11" x14ac:dyDescent="0.25">
      <c r="A13" s="348" t="s">
        <v>1045</v>
      </c>
      <c r="B13" s="445" t="s">
        <v>3143</v>
      </c>
      <c r="C13" s="445" t="s">
        <v>212</v>
      </c>
      <c r="D13" s="445" t="s">
        <v>3144</v>
      </c>
      <c r="E13" s="445"/>
      <c r="F13" s="445"/>
      <c r="G13" s="445"/>
      <c r="H13" s="445"/>
      <c r="I13" s="445"/>
      <c r="J13" s="894" t="s">
        <v>3145</v>
      </c>
      <c r="K13" s="586" t="s">
        <v>3146</v>
      </c>
    </row>
    <row r="14" spans="1:11" x14ac:dyDescent="0.25">
      <c r="A14" s="348" t="s">
        <v>1045</v>
      </c>
      <c r="B14" s="445" t="s">
        <v>3143</v>
      </c>
      <c r="C14" s="445" t="s">
        <v>212</v>
      </c>
      <c r="D14" s="893">
        <v>8.6956000000000006E-2</v>
      </c>
      <c r="E14" s="445"/>
      <c r="F14" s="445"/>
      <c r="G14" s="445"/>
      <c r="H14" s="445"/>
      <c r="I14" s="445"/>
      <c r="J14" s="894" t="s">
        <v>3145</v>
      </c>
      <c r="K14" s="495"/>
    </row>
    <row r="15" spans="1:11" x14ac:dyDescent="0.25">
      <c r="A15" s="348" t="s">
        <v>1048</v>
      </c>
      <c r="B15" s="445" t="s">
        <v>3147</v>
      </c>
      <c r="C15" s="445" t="s">
        <v>212</v>
      </c>
      <c r="D15" s="445"/>
      <c r="E15" s="445"/>
      <c r="F15" s="445"/>
      <c r="G15" s="445">
        <v>1800</v>
      </c>
      <c r="H15" s="445"/>
      <c r="I15" s="445"/>
      <c r="J15" s="894" t="s">
        <v>3148</v>
      </c>
      <c r="K15" s="586" t="s">
        <v>3149</v>
      </c>
    </row>
    <row r="16" spans="1:11" x14ac:dyDescent="0.25">
      <c r="A16" s="348" t="s">
        <v>321</v>
      </c>
      <c r="B16" s="445" t="s">
        <v>3150</v>
      </c>
      <c r="C16" s="445" t="s">
        <v>212</v>
      </c>
      <c r="D16" s="445"/>
      <c r="E16" s="445"/>
      <c r="F16" s="445"/>
      <c r="G16" s="445"/>
      <c r="H16" s="445"/>
      <c r="I16" s="445"/>
      <c r="J16" s="894" t="s">
        <v>3151</v>
      </c>
      <c r="K16" s="586" t="s">
        <v>3152</v>
      </c>
    </row>
    <row r="17" spans="1:11" x14ac:dyDescent="0.25">
      <c r="A17" s="57"/>
      <c r="B17" s="445"/>
      <c r="C17" s="445"/>
      <c r="D17" s="445"/>
      <c r="E17" s="445"/>
      <c r="F17" s="445"/>
      <c r="G17" s="445"/>
      <c r="H17" s="445"/>
      <c r="I17" s="445"/>
      <c r="J17" s="895"/>
      <c r="K17" s="495"/>
    </row>
    <row r="18" spans="1:11" x14ac:dyDescent="0.25">
      <c r="A18" s="694" t="s">
        <v>385</v>
      </c>
      <c r="B18" s="892"/>
      <c r="C18" s="892"/>
      <c r="D18" s="892"/>
      <c r="E18" s="892"/>
      <c r="F18" s="892"/>
      <c r="G18" s="892"/>
      <c r="H18" s="892"/>
      <c r="I18" s="892"/>
      <c r="J18" s="892"/>
      <c r="K18" s="695" t="s">
        <v>3153</v>
      </c>
    </row>
    <row r="19" spans="1:11" x14ac:dyDescent="0.25">
      <c r="A19" s="348" t="s">
        <v>3154</v>
      </c>
      <c r="B19" s="445" t="s">
        <v>3155</v>
      </c>
      <c r="C19" s="445" t="s">
        <v>3156</v>
      </c>
      <c r="D19" s="445" t="s">
        <v>3157</v>
      </c>
      <c r="E19" s="445"/>
      <c r="F19" s="445"/>
      <c r="G19" s="445"/>
      <c r="H19" s="445"/>
      <c r="I19" s="445"/>
      <c r="J19" s="896" t="s">
        <v>3158</v>
      </c>
      <c r="K19" s="586" t="s">
        <v>3153</v>
      </c>
    </row>
    <row r="20" spans="1:11" x14ac:dyDescent="0.25">
      <c r="A20" s="57"/>
      <c r="B20" s="608"/>
      <c r="C20" s="608"/>
      <c r="D20" s="608"/>
      <c r="E20" s="608"/>
      <c r="F20" s="608"/>
      <c r="G20" s="608"/>
      <c r="H20" s="608"/>
      <c r="I20" s="608"/>
      <c r="J20" s="897"/>
      <c r="K20" s="496"/>
    </row>
    <row r="21" spans="1:11" x14ac:dyDescent="0.25">
      <c r="A21" s="692" t="s">
        <v>397</v>
      </c>
      <c r="B21" s="892"/>
      <c r="C21" s="892"/>
      <c r="D21" s="892"/>
      <c r="E21" s="892"/>
      <c r="F21" s="892"/>
      <c r="G21" s="892"/>
      <c r="H21" s="892"/>
      <c r="I21" s="892"/>
      <c r="J21" s="892"/>
      <c r="K21" s="693" t="s">
        <v>3159</v>
      </c>
    </row>
    <row r="22" spans="1:11" x14ac:dyDescent="0.25">
      <c r="A22" s="348" t="s">
        <v>408</v>
      </c>
      <c r="B22" s="445" t="s">
        <v>3160</v>
      </c>
      <c r="C22" s="445" t="s">
        <v>814</v>
      </c>
      <c r="D22" s="445"/>
      <c r="E22" s="445"/>
      <c r="F22" s="445"/>
      <c r="G22" s="445"/>
      <c r="H22" s="445"/>
      <c r="I22" s="445"/>
      <c r="J22" s="894" t="s">
        <v>3161</v>
      </c>
      <c r="K22" s="586" t="s">
        <v>3162</v>
      </c>
    </row>
    <row r="23" spans="1:11" x14ac:dyDescent="0.25">
      <c r="A23" s="348" t="s">
        <v>3163</v>
      </c>
      <c r="B23" s="445" t="s">
        <v>3164</v>
      </c>
      <c r="C23" s="445"/>
      <c r="D23" s="893">
        <v>1.6500000000000001E-2</v>
      </c>
      <c r="E23" s="445"/>
      <c r="F23" s="445"/>
      <c r="G23" s="445"/>
      <c r="H23" s="445"/>
      <c r="I23" s="445"/>
      <c r="J23" s="894" t="s">
        <v>3165</v>
      </c>
      <c r="K23" s="586" t="s">
        <v>3166</v>
      </c>
    </row>
    <row r="24" spans="1:11" x14ac:dyDescent="0.25">
      <c r="A24" s="348" t="s">
        <v>1056</v>
      </c>
      <c r="B24" s="445" t="s">
        <v>3160</v>
      </c>
      <c r="C24" s="445" t="s">
        <v>212</v>
      </c>
      <c r="D24" s="893">
        <v>0.08</v>
      </c>
      <c r="E24" s="445"/>
      <c r="F24" s="445"/>
      <c r="G24" s="445"/>
      <c r="H24" s="445"/>
      <c r="I24" s="445"/>
      <c r="J24" s="894" t="s">
        <v>3167</v>
      </c>
      <c r="K24" s="586" t="s">
        <v>3168</v>
      </c>
    </row>
    <row r="25" spans="1:11" x14ac:dyDescent="0.25">
      <c r="A25" s="348" t="s">
        <v>377</v>
      </c>
      <c r="B25" s="445" t="s">
        <v>3160</v>
      </c>
      <c r="C25" s="445" t="s">
        <v>212</v>
      </c>
      <c r="D25" s="445"/>
      <c r="E25" s="445"/>
      <c r="F25" s="445"/>
      <c r="G25" s="445"/>
      <c r="H25" s="445"/>
      <c r="I25" s="445"/>
      <c r="J25" s="894" t="s">
        <v>3169</v>
      </c>
      <c r="K25" s="586" t="s">
        <v>3170</v>
      </c>
    </row>
    <row r="26" spans="1:11" x14ac:dyDescent="0.25">
      <c r="A26" s="348" t="s">
        <v>3171</v>
      </c>
      <c r="B26" s="445" t="s">
        <v>3160</v>
      </c>
      <c r="C26" s="445"/>
      <c r="D26" s="445"/>
      <c r="E26" s="445"/>
      <c r="F26" s="445"/>
      <c r="G26" s="445"/>
      <c r="H26" s="445"/>
      <c r="I26" s="445"/>
      <c r="J26" s="894" t="s">
        <v>3172</v>
      </c>
      <c r="K26" s="586" t="s">
        <v>3173</v>
      </c>
    </row>
    <row r="27" spans="1:11" x14ac:dyDescent="0.25">
      <c r="A27" s="348" t="s">
        <v>3174</v>
      </c>
      <c r="B27" s="445" t="s">
        <v>3160</v>
      </c>
      <c r="C27" s="445"/>
      <c r="D27" s="445"/>
      <c r="E27" s="445"/>
      <c r="F27" s="445"/>
      <c r="G27" s="445"/>
      <c r="H27" s="445"/>
      <c r="I27" s="445"/>
      <c r="J27" s="894" t="s">
        <v>3175</v>
      </c>
      <c r="K27" s="586" t="s">
        <v>3176</v>
      </c>
    </row>
    <row r="28" spans="1:11" x14ac:dyDescent="0.25">
      <c r="A28" s="57"/>
      <c r="B28" s="445"/>
      <c r="C28" s="445"/>
      <c r="D28" s="445"/>
      <c r="E28" s="445"/>
      <c r="F28" s="445"/>
      <c r="G28" s="445"/>
      <c r="H28" s="445"/>
      <c r="I28" s="445"/>
      <c r="J28" s="445"/>
      <c r="K28" s="495"/>
    </row>
    <row r="29" spans="1:11" x14ac:dyDescent="0.25">
      <c r="A29" s="692" t="s">
        <v>431</v>
      </c>
      <c r="B29" s="892"/>
      <c r="C29" s="892"/>
      <c r="D29" s="892"/>
      <c r="E29" s="892"/>
      <c r="F29" s="892"/>
      <c r="G29" s="892"/>
      <c r="H29" s="892"/>
      <c r="I29" s="892"/>
      <c r="J29" s="892"/>
      <c r="K29" s="693" t="s">
        <v>3177</v>
      </c>
    </row>
    <row r="30" spans="1:11" x14ac:dyDescent="0.25">
      <c r="A30" s="696" t="s">
        <v>3178</v>
      </c>
      <c r="B30" s="445" t="s">
        <v>3179</v>
      </c>
      <c r="C30" s="445" t="s">
        <v>975</v>
      </c>
      <c r="D30" s="445"/>
      <c r="E30" s="445"/>
      <c r="F30" s="445"/>
      <c r="G30" s="445"/>
      <c r="H30" s="445"/>
      <c r="I30" s="445"/>
      <c r="J30" s="445"/>
      <c r="K30" s="586" t="s">
        <v>3177</v>
      </c>
    </row>
    <row r="31" spans="1:11" x14ac:dyDescent="0.25">
      <c r="A31" s="480"/>
      <c r="B31" s="445"/>
      <c r="C31" s="445"/>
      <c r="D31" s="445"/>
      <c r="E31" s="445"/>
      <c r="F31" s="445"/>
      <c r="G31" s="445"/>
      <c r="H31" s="445"/>
      <c r="I31" s="445"/>
      <c r="J31" s="445"/>
      <c r="K31" s="495"/>
    </row>
    <row r="32" spans="1:11" x14ac:dyDescent="0.25">
      <c r="A32" s="692" t="s">
        <v>435</v>
      </c>
      <c r="B32" s="892"/>
      <c r="C32" s="892"/>
      <c r="D32" s="892"/>
      <c r="E32" s="892"/>
      <c r="F32" s="892"/>
      <c r="G32" s="892"/>
      <c r="H32" s="892"/>
      <c r="I32" s="892"/>
      <c r="J32" s="892"/>
      <c r="K32" s="693" t="s">
        <v>3180</v>
      </c>
    </row>
    <row r="33" spans="1:11" x14ac:dyDescent="0.25">
      <c r="A33" s="696" t="s">
        <v>200</v>
      </c>
      <c r="B33" s="445" t="s">
        <v>3181</v>
      </c>
      <c r="C33" s="445" t="s">
        <v>212</v>
      </c>
      <c r="D33" s="445" t="s">
        <v>3181</v>
      </c>
      <c r="E33" s="445"/>
      <c r="F33" s="445"/>
      <c r="G33" s="445"/>
      <c r="H33" s="445"/>
      <c r="I33" s="445"/>
      <c r="J33" s="445"/>
      <c r="K33" s="586" t="s">
        <v>3180</v>
      </c>
    </row>
    <row r="34" spans="1:11" x14ac:dyDescent="0.25">
      <c r="A34" s="480"/>
      <c r="B34" s="445"/>
      <c r="C34" s="445"/>
      <c r="D34" s="445"/>
      <c r="E34" s="445"/>
      <c r="F34" s="445"/>
      <c r="G34" s="445"/>
      <c r="H34" s="445"/>
      <c r="I34" s="445"/>
      <c r="J34" s="445"/>
      <c r="K34" s="495"/>
    </row>
    <row r="35" spans="1:11" x14ac:dyDescent="0.25">
      <c r="A35" s="694" t="s">
        <v>447</v>
      </c>
      <c r="B35" s="892"/>
      <c r="C35" s="892"/>
      <c r="D35" s="892"/>
      <c r="E35" s="892"/>
      <c r="F35" s="892"/>
      <c r="G35" s="892"/>
      <c r="H35" s="892"/>
      <c r="I35" s="892"/>
      <c r="J35" s="892"/>
      <c r="K35" s="695" t="s">
        <v>297</v>
      </c>
    </row>
    <row r="36" spans="1:11" x14ac:dyDescent="0.25">
      <c r="A36" s="57"/>
      <c r="B36" s="608"/>
      <c r="C36" s="608"/>
      <c r="D36" s="608"/>
      <c r="E36" s="608"/>
      <c r="F36" s="608"/>
      <c r="G36" s="608"/>
      <c r="H36" s="608"/>
      <c r="I36" s="608"/>
      <c r="J36" s="608"/>
      <c r="K36" s="496"/>
    </row>
    <row r="37" spans="1:11" x14ac:dyDescent="0.25">
      <c r="A37" s="692" t="s">
        <v>451</v>
      </c>
      <c r="B37" s="892"/>
      <c r="C37" s="892"/>
      <c r="D37" s="892"/>
      <c r="E37" s="892"/>
      <c r="F37" s="892"/>
      <c r="G37" s="892"/>
      <c r="H37" s="892"/>
      <c r="I37" s="892"/>
      <c r="J37" s="892"/>
      <c r="K37" s="693" t="s">
        <v>3182</v>
      </c>
    </row>
    <row r="38" spans="1:11" x14ac:dyDescent="0.25">
      <c r="A38" s="696" t="s">
        <v>3183</v>
      </c>
      <c r="B38" s="445" t="s">
        <v>3184</v>
      </c>
      <c r="C38" s="445" t="s">
        <v>212</v>
      </c>
      <c r="D38" s="445"/>
      <c r="E38" s="445"/>
      <c r="F38" s="445"/>
      <c r="G38" s="445"/>
      <c r="H38" s="445"/>
      <c r="I38" s="445"/>
      <c r="J38" s="445" t="s">
        <v>1844</v>
      </c>
      <c r="K38" s="586" t="s">
        <v>3182</v>
      </c>
    </row>
    <row r="39" spans="1:11" x14ac:dyDescent="0.2">
      <c r="A39" s="697"/>
      <c r="B39" s="698"/>
      <c r="C39" s="698"/>
      <c r="D39" s="699"/>
      <c r="E39" s="699"/>
      <c r="F39" s="699"/>
      <c r="G39" s="700"/>
      <c r="H39" s="700"/>
      <c r="I39" s="700"/>
      <c r="J39" s="698"/>
      <c r="K39" s="701"/>
    </row>
    <row r="40" spans="1:11" x14ac:dyDescent="0.2">
      <c r="A40" s="702" t="s">
        <v>602</v>
      </c>
      <c r="B40" s="703"/>
      <c r="C40" s="703"/>
      <c r="D40" s="704"/>
      <c r="E40" s="704"/>
      <c r="F40" s="704"/>
      <c r="G40" s="705"/>
      <c r="H40" s="705"/>
      <c r="I40" s="705"/>
      <c r="J40" s="703"/>
      <c r="K40" s="706" t="s">
        <v>3185</v>
      </c>
    </row>
    <row r="41" spans="1:11" x14ac:dyDescent="0.25">
      <c r="C41" s="271"/>
      <c r="D41" s="271"/>
      <c r="G41" s="271"/>
      <c r="H41" s="271"/>
      <c r="I41" s="271"/>
      <c r="J41" s="271"/>
      <c r="K41" s="286"/>
    </row>
    <row r="42" spans="1:11" x14ac:dyDescent="0.25">
      <c r="C42" s="271"/>
      <c r="D42" s="271"/>
      <c r="G42" s="271"/>
      <c r="H42" s="271"/>
      <c r="I42" s="271"/>
      <c r="J42" s="271"/>
      <c r="K42" s="286"/>
    </row>
    <row r="43" spans="1:11" x14ac:dyDescent="0.25">
      <c r="C43" s="271"/>
      <c r="D43" s="271"/>
      <c r="G43" s="271"/>
      <c r="H43" s="271"/>
      <c r="I43" s="271"/>
      <c r="J43" s="271"/>
      <c r="K43" s="286"/>
    </row>
    <row r="44" spans="1:11" x14ac:dyDescent="0.25">
      <c r="C44" s="271"/>
      <c r="D44" s="271"/>
      <c r="G44" s="271"/>
      <c r="H44" s="271"/>
      <c r="I44" s="271"/>
      <c r="J44" s="271"/>
      <c r="K44" s="286"/>
    </row>
    <row r="45" spans="1:11" x14ac:dyDescent="0.25">
      <c r="C45" s="271"/>
      <c r="D45" s="271"/>
      <c r="G45" s="271"/>
      <c r="H45" s="271"/>
      <c r="I45" s="271"/>
      <c r="J45" s="271"/>
      <c r="K45" s="286"/>
    </row>
    <row r="46" spans="1:11" x14ac:dyDescent="0.25">
      <c r="C46" s="271"/>
      <c r="D46" s="271"/>
      <c r="G46" s="271"/>
      <c r="H46" s="271"/>
      <c r="I46" s="271"/>
      <c r="J46" s="271"/>
      <c r="K46" s="286"/>
    </row>
    <row r="47" spans="1:11" x14ac:dyDescent="0.25">
      <c r="C47" s="271"/>
      <c r="D47" s="271"/>
      <c r="G47" s="271"/>
      <c r="H47" s="271"/>
      <c r="I47" s="271"/>
      <c r="J47" s="271"/>
      <c r="K47" s="286"/>
    </row>
    <row r="48" spans="1:11" x14ac:dyDescent="0.25">
      <c r="C48" s="271"/>
      <c r="D48" s="271"/>
      <c r="G48" s="271"/>
      <c r="H48" s="271"/>
      <c r="I48" s="271"/>
      <c r="J48" s="271"/>
      <c r="K48" s="286"/>
    </row>
    <row r="49" spans="3:11" x14ac:dyDescent="0.25">
      <c r="C49" s="271"/>
      <c r="D49" s="271"/>
      <c r="G49" s="271"/>
      <c r="H49" s="271"/>
      <c r="I49" s="271"/>
      <c r="J49" s="271"/>
      <c r="K49" s="286"/>
    </row>
    <row r="50" spans="3:11" x14ac:dyDescent="0.25">
      <c r="C50" s="271"/>
      <c r="D50" s="271"/>
      <c r="G50" s="271"/>
      <c r="H50" s="271"/>
      <c r="I50" s="271"/>
      <c r="J50" s="271"/>
      <c r="K50" s="286"/>
    </row>
    <row r="51" spans="3:11" x14ac:dyDescent="0.25">
      <c r="C51" s="271"/>
      <c r="D51" s="271"/>
      <c r="G51" s="271"/>
      <c r="H51" s="271"/>
      <c r="I51" s="271"/>
      <c r="J51" s="271"/>
      <c r="K51" s="286"/>
    </row>
    <row r="52" spans="3:11" x14ac:dyDescent="0.25">
      <c r="C52" s="271"/>
      <c r="D52" s="271"/>
      <c r="G52" s="271"/>
      <c r="H52" s="271"/>
      <c r="I52" s="271"/>
      <c r="J52" s="271"/>
      <c r="K52" s="286"/>
    </row>
    <row r="53" spans="3:11" x14ac:dyDescent="0.25">
      <c r="C53" s="271"/>
      <c r="D53" s="271"/>
      <c r="G53" s="271"/>
      <c r="H53" s="271"/>
      <c r="I53" s="271"/>
      <c r="J53" s="271"/>
      <c r="K53" s="286"/>
    </row>
    <row r="54" spans="3:11" x14ac:dyDescent="0.25">
      <c r="C54" s="271"/>
      <c r="D54" s="271"/>
      <c r="G54" s="271"/>
      <c r="H54" s="271"/>
      <c r="I54" s="271"/>
      <c r="J54" s="271"/>
      <c r="K54" s="286"/>
    </row>
    <row r="55" spans="3:11" x14ac:dyDescent="0.25">
      <c r="C55" s="271"/>
      <c r="D55" s="271"/>
      <c r="G55" s="271"/>
      <c r="H55" s="271"/>
      <c r="I55" s="271"/>
      <c r="J55" s="271"/>
      <c r="K55" s="286"/>
    </row>
    <row r="56" spans="3:11" x14ac:dyDescent="0.25">
      <c r="C56" s="271"/>
      <c r="D56" s="271"/>
      <c r="G56" s="271"/>
      <c r="H56" s="271"/>
      <c r="I56" s="271"/>
      <c r="J56" s="271"/>
      <c r="K56" s="286"/>
    </row>
    <row r="57" spans="3:11" x14ac:dyDescent="0.25">
      <c r="C57" s="271"/>
      <c r="D57" s="271"/>
      <c r="G57" s="271"/>
      <c r="H57" s="271"/>
      <c r="I57" s="271"/>
      <c r="J57" s="271"/>
      <c r="K57" s="286"/>
    </row>
    <row r="58" spans="3:11" x14ac:dyDescent="0.25">
      <c r="C58" s="271"/>
      <c r="D58" s="271"/>
      <c r="G58" s="271"/>
      <c r="H58" s="271"/>
      <c r="I58" s="271"/>
      <c r="J58" s="271"/>
      <c r="K58" s="286"/>
    </row>
    <row r="59" spans="3:11" x14ac:dyDescent="0.25">
      <c r="C59" s="271"/>
      <c r="D59" s="271"/>
      <c r="G59" s="271"/>
      <c r="H59" s="271"/>
      <c r="I59" s="271"/>
      <c r="J59" s="271"/>
      <c r="K59" s="286"/>
    </row>
    <row r="60" spans="3:11" x14ac:dyDescent="0.25">
      <c r="C60" s="271"/>
      <c r="D60" s="271"/>
      <c r="G60" s="271"/>
      <c r="H60" s="271"/>
      <c r="I60" s="271"/>
      <c r="J60" s="271"/>
      <c r="K60" s="286"/>
    </row>
    <row r="61" spans="3:11" x14ac:dyDescent="0.25">
      <c r="C61" s="271"/>
      <c r="D61" s="271"/>
      <c r="G61" s="271"/>
      <c r="H61" s="271"/>
      <c r="I61" s="271"/>
      <c r="J61" s="271"/>
      <c r="K61" s="286"/>
    </row>
    <row r="62" spans="3:11" x14ac:dyDescent="0.25">
      <c r="C62" s="271"/>
      <c r="D62" s="271"/>
      <c r="G62" s="271"/>
      <c r="H62" s="271"/>
      <c r="I62" s="271"/>
      <c r="J62" s="271"/>
      <c r="K62" s="286"/>
    </row>
    <row r="63" spans="3:11" x14ac:dyDescent="0.25">
      <c r="C63" s="271"/>
      <c r="D63" s="271"/>
      <c r="G63" s="271"/>
      <c r="H63" s="271"/>
      <c r="I63" s="271"/>
      <c r="J63" s="271"/>
      <c r="K63" s="286"/>
    </row>
    <row r="64" spans="3:11" x14ac:dyDescent="0.25">
      <c r="C64" s="271"/>
      <c r="D64" s="271"/>
      <c r="G64" s="271"/>
      <c r="H64" s="271"/>
      <c r="I64" s="271"/>
      <c r="J64" s="271"/>
      <c r="K64" s="286"/>
    </row>
    <row r="65" spans="3:11" x14ac:dyDescent="0.25">
      <c r="C65" s="271"/>
      <c r="D65" s="271"/>
      <c r="G65" s="271"/>
      <c r="H65" s="271"/>
      <c r="I65" s="271"/>
      <c r="J65" s="271"/>
      <c r="K65" s="286"/>
    </row>
    <row r="66" spans="3:11" x14ac:dyDescent="0.25">
      <c r="C66" s="271"/>
      <c r="D66" s="271"/>
      <c r="G66" s="271"/>
      <c r="H66" s="271"/>
      <c r="I66" s="271"/>
      <c r="J66" s="271"/>
      <c r="K66" s="286"/>
    </row>
    <row r="67" spans="3:11" x14ac:dyDescent="0.25">
      <c r="C67" s="271"/>
      <c r="D67" s="271"/>
      <c r="G67" s="271"/>
      <c r="H67" s="271"/>
      <c r="I67" s="271"/>
      <c r="J67" s="271"/>
      <c r="K67" s="286"/>
    </row>
    <row r="68" spans="3:11" x14ac:dyDescent="0.25">
      <c r="C68" s="271"/>
      <c r="D68" s="271"/>
      <c r="G68" s="271"/>
      <c r="H68" s="271"/>
      <c r="I68" s="271"/>
      <c r="J68" s="271"/>
      <c r="K68" s="286"/>
    </row>
    <row r="69" spans="3:11" x14ac:dyDescent="0.25">
      <c r="C69" s="271"/>
      <c r="D69" s="271"/>
      <c r="G69" s="271"/>
      <c r="H69" s="271"/>
      <c r="I69" s="271"/>
      <c r="J69" s="271"/>
      <c r="K69" s="286"/>
    </row>
    <row r="70" spans="3:11" x14ac:dyDescent="0.25">
      <c r="C70" s="271"/>
      <c r="D70" s="271"/>
      <c r="G70" s="271"/>
      <c r="H70" s="271"/>
      <c r="I70" s="271"/>
      <c r="J70" s="271"/>
      <c r="K70" s="286"/>
    </row>
    <row r="71" spans="3:11" x14ac:dyDescent="0.25">
      <c r="C71" s="271"/>
      <c r="D71" s="271"/>
      <c r="G71" s="271"/>
      <c r="H71" s="271"/>
      <c r="I71" s="271"/>
      <c r="J71" s="271"/>
      <c r="K71" s="286"/>
    </row>
    <row r="72" spans="3:11" x14ac:dyDescent="0.25">
      <c r="C72" s="271"/>
      <c r="D72" s="271"/>
      <c r="G72" s="271"/>
      <c r="H72" s="271"/>
      <c r="I72" s="271"/>
      <c r="J72" s="271"/>
      <c r="K72" s="286"/>
    </row>
    <row r="73" spans="3:11" x14ac:dyDescent="0.25">
      <c r="C73" s="271"/>
      <c r="D73" s="271"/>
      <c r="G73" s="271"/>
      <c r="H73" s="271"/>
      <c r="I73" s="271"/>
      <c r="J73" s="271"/>
      <c r="K73" s="286"/>
    </row>
    <row r="74" spans="3:11" x14ac:dyDescent="0.25">
      <c r="C74" s="271"/>
      <c r="D74" s="271"/>
      <c r="G74" s="271"/>
      <c r="H74" s="271"/>
      <c r="I74" s="271"/>
      <c r="J74" s="271"/>
      <c r="K74" s="286"/>
    </row>
    <row r="75" spans="3:11" x14ac:dyDescent="0.25">
      <c r="C75" s="271"/>
      <c r="D75" s="271"/>
      <c r="G75" s="271"/>
      <c r="H75" s="271"/>
      <c r="I75" s="271"/>
      <c r="J75" s="271"/>
      <c r="K75" s="286"/>
    </row>
    <row r="76" spans="3:11" x14ac:dyDescent="0.25">
      <c r="C76" s="271"/>
      <c r="D76" s="271"/>
      <c r="G76" s="271"/>
      <c r="H76" s="271"/>
      <c r="I76" s="271"/>
      <c r="J76" s="271"/>
      <c r="K76" s="286"/>
    </row>
    <row r="77" spans="3:11" x14ac:dyDescent="0.25">
      <c r="C77" s="271"/>
      <c r="D77" s="271"/>
      <c r="G77" s="271"/>
      <c r="H77" s="271"/>
      <c r="I77" s="271"/>
      <c r="J77" s="271"/>
      <c r="K77" s="286"/>
    </row>
    <row r="78" spans="3:11" x14ac:dyDescent="0.25">
      <c r="C78" s="271"/>
      <c r="D78" s="271"/>
      <c r="G78" s="271"/>
      <c r="H78" s="271"/>
      <c r="I78" s="271"/>
      <c r="J78" s="271"/>
      <c r="K78" s="286"/>
    </row>
    <row r="79" spans="3:11" x14ac:dyDescent="0.25">
      <c r="C79" s="271"/>
      <c r="D79" s="271"/>
      <c r="G79" s="271"/>
      <c r="H79" s="271"/>
      <c r="I79" s="271"/>
      <c r="J79" s="271"/>
      <c r="K79" s="286"/>
    </row>
    <row r="80" spans="3:11" x14ac:dyDescent="0.25">
      <c r="C80" s="271"/>
      <c r="D80" s="271"/>
      <c r="G80" s="271"/>
      <c r="H80" s="271"/>
      <c r="I80" s="271"/>
      <c r="J80" s="271"/>
      <c r="K80" s="286"/>
    </row>
    <row r="81" spans="3:11" x14ac:dyDescent="0.25">
      <c r="C81" s="271"/>
      <c r="D81" s="271"/>
      <c r="G81" s="271"/>
      <c r="H81" s="271"/>
      <c r="I81" s="271"/>
      <c r="J81" s="271"/>
      <c r="K81" s="286"/>
    </row>
    <row r="82" spans="3:11" x14ac:dyDescent="0.25">
      <c r="C82" s="271"/>
      <c r="D82" s="271"/>
      <c r="G82" s="271"/>
      <c r="H82" s="271"/>
      <c r="I82" s="271"/>
      <c r="J82" s="271"/>
      <c r="K82" s="286"/>
    </row>
    <row r="83" spans="3:11" x14ac:dyDescent="0.25">
      <c r="C83" s="271"/>
      <c r="D83" s="271"/>
      <c r="G83" s="271"/>
      <c r="H83" s="271"/>
      <c r="I83" s="271"/>
      <c r="J83" s="271"/>
      <c r="K83" s="286"/>
    </row>
    <row r="84" spans="3:11" x14ac:dyDescent="0.25">
      <c r="C84" s="271"/>
      <c r="D84" s="271"/>
      <c r="G84" s="271"/>
      <c r="H84" s="271"/>
      <c r="I84" s="271"/>
      <c r="J84" s="271"/>
      <c r="K84" s="286"/>
    </row>
    <row r="85" spans="3:11" x14ac:dyDescent="0.25">
      <c r="C85" s="271"/>
      <c r="D85" s="271"/>
      <c r="G85" s="271"/>
      <c r="H85" s="271"/>
      <c r="I85" s="271"/>
      <c r="J85" s="271"/>
      <c r="K85" s="286"/>
    </row>
    <row r="86" spans="3:11" x14ac:dyDescent="0.25">
      <c r="C86" s="271"/>
      <c r="D86" s="271"/>
      <c r="G86" s="271"/>
      <c r="H86" s="271"/>
      <c r="I86" s="271"/>
      <c r="J86" s="271"/>
      <c r="K86" s="286"/>
    </row>
    <row r="87" spans="3:11" x14ac:dyDescent="0.25">
      <c r="C87" s="271"/>
      <c r="D87" s="271"/>
      <c r="G87" s="271"/>
      <c r="H87" s="271"/>
      <c r="I87" s="271"/>
      <c r="J87" s="271"/>
      <c r="K87" s="286"/>
    </row>
    <row r="88" spans="3:11" x14ac:dyDescent="0.25">
      <c r="C88" s="271"/>
      <c r="D88" s="271"/>
      <c r="G88" s="271"/>
      <c r="H88" s="271"/>
      <c r="I88" s="271"/>
      <c r="J88" s="271"/>
      <c r="K88" s="286"/>
    </row>
    <row r="89" spans="3:11" x14ac:dyDescent="0.25">
      <c r="C89" s="271"/>
      <c r="D89" s="271"/>
      <c r="G89" s="271"/>
      <c r="H89" s="271"/>
      <c r="I89" s="271"/>
      <c r="J89" s="271"/>
      <c r="K89" s="286"/>
    </row>
    <row r="90" spans="3:11" x14ac:dyDescent="0.25">
      <c r="C90" s="271"/>
      <c r="D90" s="271"/>
      <c r="G90" s="271"/>
      <c r="H90" s="271"/>
      <c r="I90" s="271"/>
      <c r="J90" s="271"/>
      <c r="K90" s="286"/>
    </row>
    <row r="91" spans="3:11" x14ac:dyDescent="0.25">
      <c r="C91" s="271"/>
      <c r="D91" s="271"/>
      <c r="G91" s="271"/>
      <c r="H91" s="271"/>
      <c r="I91" s="271"/>
      <c r="J91" s="271"/>
      <c r="K91" s="286"/>
    </row>
    <row r="92" spans="3:11" x14ac:dyDescent="0.25">
      <c r="C92" s="271"/>
      <c r="D92" s="271"/>
      <c r="G92" s="271"/>
      <c r="H92" s="271"/>
      <c r="I92" s="271"/>
      <c r="J92" s="271"/>
      <c r="K92" s="286"/>
    </row>
    <row r="93" spans="3:11" x14ac:dyDescent="0.25">
      <c r="C93" s="271"/>
      <c r="D93" s="271"/>
      <c r="G93" s="271"/>
      <c r="H93" s="271"/>
      <c r="I93" s="271"/>
      <c r="J93" s="271"/>
      <c r="K93" s="286"/>
    </row>
    <row r="94" spans="3:11" x14ac:dyDescent="0.25">
      <c r="C94" s="271"/>
      <c r="D94" s="271"/>
      <c r="G94" s="271"/>
      <c r="H94" s="271"/>
      <c r="I94" s="271"/>
      <c r="J94" s="271"/>
      <c r="K94" s="286"/>
    </row>
    <row r="95" spans="3:11" x14ac:dyDescent="0.25">
      <c r="C95" s="271"/>
      <c r="D95" s="271"/>
      <c r="G95" s="271"/>
      <c r="H95" s="271"/>
      <c r="I95" s="271"/>
      <c r="J95" s="271"/>
      <c r="K95" s="286"/>
    </row>
    <row r="96" spans="3:11" x14ac:dyDescent="0.25">
      <c r="C96" s="271"/>
      <c r="D96" s="271"/>
      <c r="G96" s="271"/>
      <c r="H96" s="271"/>
      <c r="I96" s="271"/>
      <c r="J96" s="271"/>
      <c r="K96" s="286"/>
    </row>
    <row r="97" spans="3:11" x14ac:dyDescent="0.25">
      <c r="C97" s="271"/>
      <c r="D97" s="271"/>
      <c r="G97" s="271"/>
      <c r="H97" s="271"/>
      <c r="I97" s="271"/>
      <c r="J97" s="271"/>
      <c r="K97" s="286"/>
    </row>
    <row r="98" spans="3:11" x14ac:dyDescent="0.25">
      <c r="C98" s="271"/>
      <c r="D98" s="271"/>
      <c r="G98" s="271"/>
      <c r="H98" s="271"/>
      <c r="I98" s="271"/>
      <c r="J98" s="271"/>
      <c r="K98" s="286"/>
    </row>
    <row r="99" spans="3:11" x14ac:dyDescent="0.25">
      <c r="C99" s="271"/>
      <c r="D99" s="271"/>
      <c r="G99" s="271"/>
      <c r="H99" s="271"/>
      <c r="I99" s="271"/>
      <c r="J99" s="271"/>
      <c r="K99" s="286"/>
    </row>
    <row r="100" spans="3:11" x14ac:dyDescent="0.25">
      <c r="C100" s="271"/>
      <c r="D100" s="271"/>
      <c r="G100" s="271"/>
      <c r="H100" s="271"/>
      <c r="I100" s="271"/>
      <c r="J100" s="271"/>
      <c r="K100" s="286"/>
    </row>
    <row r="101" spans="3:11" x14ac:dyDescent="0.25">
      <c r="C101" s="271"/>
      <c r="D101" s="271"/>
      <c r="G101" s="271"/>
      <c r="H101" s="271"/>
      <c r="I101" s="271"/>
      <c r="J101" s="271"/>
      <c r="K101" s="286"/>
    </row>
    <row r="102" spans="3:11" x14ac:dyDescent="0.25">
      <c r="C102" s="271"/>
      <c r="D102" s="271"/>
      <c r="G102" s="271"/>
      <c r="H102" s="271"/>
      <c r="I102" s="271"/>
      <c r="J102" s="271"/>
      <c r="K102" s="286"/>
    </row>
    <row r="103" spans="3:11" x14ac:dyDescent="0.25">
      <c r="C103" s="271"/>
      <c r="D103" s="271"/>
      <c r="G103" s="271"/>
      <c r="H103" s="271"/>
      <c r="I103" s="271"/>
      <c r="J103" s="271"/>
      <c r="K103" s="286"/>
    </row>
    <row r="104" spans="3:11" x14ac:dyDescent="0.25">
      <c r="C104" s="271"/>
      <c r="D104" s="271"/>
      <c r="G104" s="271"/>
      <c r="H104" s="271"/>
      <c r="I104" s="271"/>
      <c r="J104" s="271"/>
      <c r="K104" s="286"/>
    </row>
    <row r="105" spans="3:11" x14ac:dyDescent="0.25">
      <c r="C105" s="271"/>
      <c r="D105" s="271"/>
      <c r="G105" s="271"/>
      <c r="H105" s="271"/>
      <c r="I105" s="271"/>
      <c r="J105" s="271"/>
      <c r="K105" s="286"/>
    </row>
    <row r="106" spans="3:11" x14ac:dyDescent="0.25">
      <c r="C106" s="271"/>
      <c r="D106" s="271"/>
      <c r="G106" s="271"/>
      <c r="H106" s="271"/>
      <c r="I106" s="271"/>
      <c r="J106" s="271"/>
      <c r="K106" s="286"/>
    </row>
    <row r="107" spans="3:11" x14ac:dyDescent="0.25">
      <c r="C107" s="271"/>
      <c r="D107" s="271"/>
      <c r="G107" s="271"/>
      <c r="H107" s="271"/>
      <c r="I107" s="271"/>
      <c r="J107" s="271"/>
      <c r="K107" s="286"/>
    </row>
    <row r="108" spans="3:11" x14ac:dyDescent="0.25">
      <c r="C108" s="271"/>
      <c r="D108" s="271"/>
      <c r="G108" s="271"/>
      <c r="H108" s="271"/>
      <c r="I108" s="271"/>
      <c r="J108" s="271"/>
      <c r="K108" s="286"/>
    </row>
    <row r="109" spans="3:11" x14ac:dyDescent="0.25">
      <c r="C109" s="271"/>
      <c r="D109" s="271"/>
      <c r="G109" s="271"/>
      <c r="H109" s="271"/>
      <c r="I109" s="271"/>
      <c r="J109" s="271"/>
      <c r="K109" s="286"/>
    </row>
    <row r="110" spans="3:11" x14ac:dyDescent="0.25">
      <c r="C110" s="271"/>
      <c r="D110" s="271"/>
      <c r="G110" s="271"/>
      <c r="H110" s="271"/>
      <c r="I110" s="271"/>
      <c r="J110" s="271"/>
      <c r="K110" s="286"/>
    </row>
    <row r="111" spans="3:11" x14ac:dyDescent="0.25">
      <c r="C111" s="271"/>
      <c r="D111" s="271"/>
      <c r="G111" s="271"/>
      <c r="H111" s="271"/>
      <c r="I111" s="271"/>
      <c r="J111" s="271"/>
      <c r="K111" s="286"/>
    </row>
    <row r="112" spans="3:11" x14ac:dyDescent="0.25">
      <c r="C112" s="271"/>
      <c r="D112" s="271"/>
      <c r="G112" s="271"/>
      <c r="H112" s="271"/>
      <c r="I112" s="271"/>
      <c r="J112" s="271"/>
      <c r="K112" s="286"/>
    </row>
    <row r="113" spans="3:11" x14ac:dyDescent="0.25">
      <c r="C113" s="271"/>
      <c r="D113" s="271"/>
      <c r="G113" s="271"/>
      <c r="H113" s="271"/>
      <c r="I113" s="271"/>
      <c r="J113" s="271"/>
      <c r="K113" s="286"/>
    </row>
    <row r="114" spans="3:11" x14ac:dyDescent="0.25">
      <c r="C114" s="271"/>
      <c r="D114" s="271"/>
      <c r="G114" s="271"/>
      <c r="H114" s="271"/>
      <c r="I114" s="271"/>
      <c r="J114" s="271"/>
      <c r="K114" s="286"/>
    </row>
    <row r="115" spans="3:11" x14ac:dyDescent="0.25">
      <c r="C115" s="271"/>
      <c r="D115" s="271"/>
      <c r="G115" s="271"/>
      <c r="H115" s="271"/>
      <c r="I115" s="271"/>
      <c r="J115" s="271"/>
      <c r="K115" s="286"/>
    </row>
    <row r="116" spans="3:11" x14ac:dyDescent="0.25">
      <c r="C116" s="271"/>
      <c r="D116" s="271"/>
      <c r="G116" s="271"/>
      <c r="H116" s="271"/>
      <c r="I116" s="271"/>
      <c r="J116" s="271"/>
      <c r="K116" s="286"/>
    </row>
    <row r="117" spans="3:11" x14ac:dyDescent="0.25">
      <c r="C117" s="271"/>
      <c r="D117" s="271"/>
      <c r="G117" s="271"/>
      <c r="H117" s="271"/>
      <c r="I117" s="271"/>
      <c r="J117" s="271"/>
      <c r="K117" s="286"/>
    </row>
    <row r="118" spans="3:11" x14ac:dyDescent="0.25">
      <c r="C118" s="271"/>
      <c r="D118" s="271"/>
      <c r="G118" s="271"/>
      <c r="H118" s="271"/>
      <c r="I118" s="271"/>
      <c r="J118" s="271"/>
      <c r="K118" s="286"/>
    </row>
    <row r="119" spans="3:11" x14ac:dyDescent="0.25">
      <c r="C119" s="271"/>
      <c r="D119" s="271"/>
      <c r="G119" s="271"/>
      <c r="H119" s="271"/>
      <c r="I119" s="271"/>
      <c r="J119" s="271"/>
      <c r="K119" s="286"/>
    </row>
    <row r="120" spans="3:11" x14ac:dyDescent="0.25">
      <c r="C120" s="271"/>
      <c r="D120" s="271"/>
      <c r="G120" s="271"/>
      <c r="H120" s="271"/>
      <c r="I120" s="271"/>
      <c r="J120" s="271"/>
      <c r="K120" s="286"/>
    </row>
    <row r="121" spans="3:11" x14ac:dyDescent="0.25">
      <c r="C121" s="271"/>
      <c r="D121" s="271"/>
      <c r="G121" s="271"/>
      <c r="H121" s="271"/>
      <c r="I121" s="271"/>
      <c r="J121" s="271"/>
      <c r="K121" s="286"/>
    </row>
    <row r="122" spans="3:11" x14ac:dyDescent="0.25">
      <c r="C122" s="271"/>
      <c r="D122" s="271"/>
      <c r="G122" s="271"/>
      <c r="H122" s="271"/>
      <c r="I122" s="271"/>
      <c r="J122" s="271"/>
      <c r="K122" s="286"/>
    </row>
    <row r="123" spans="3:11" x14ac:dyDescent="0.25">
      <c r="C123" s="271"/>
      <c r="D123" s="271"/>
      <c r="G123" s="271"/>
      <c r="H123" s="271"/>
      <c r="I123" s="271"/>
      <c r="J123" s="271"/>
      <c r="K123" s="286"/>
    </row>
    <row r="124" spans="3:11" x14ac:dyDescent="0.25">
      <c r="C124" s="271"/>
      <c r="D124" s="271"/>
      <c r="G124" s="271"/>
      <c r="H124" s="271"/>
      <c r="I124" s="271"/>
      <c r="J124" s="271"/>
      <c r="K124" s="286"/>
    </row>
    <row r="125" spans="3:11" x14ac:dyDescent="0.25">
      <c r="C125" s="271"/>
      <c r="D125" s="271"/>
      <c r="G125" s="271"/>
      <c r="H125" s="271"/>
      <c r="I125" s="271"/>
      <c r="J125" s="271"/>
      <c r="K125" s="286"/>
    </row>
    <row r="126" spans="3:11" x14ac:dyDescent="0.25">
      <c r="C126" s="271"/>
      <c r="D126" s="271"/>
      <c r="G126" s="271"/>
      <c r="H126" s="271"/>
      <c r="I126" s="271"/>
      <c r="J126" s="271"/>
      <c r="K126" s="286"/>
    </row>
    <row r="127" spans="3:11" x14ac:dyDescent="0.25">
      <c r="C127" s="271"/>
      <c r="D127" s="271"/>
      <c r="G127" s="271"/>
      <c r="H127" s="271"/>
      <c r="I127" s="271"/>
      <c r="J127" s="271"/>
      <c r="K127" s="286"/>
    </row>
    <row r="128" spans="3:11" x14ac:dyDescent="0.25">
      <c r="C128" s="271"/>
      <c r="D128" s="271"/>
      <c r="G128" s="271"/>
      <c r="H128" s="271"/>
      <c r="I128" s="271"/>
      <c r="J128" s="271"/>
      <c r="K128" s="286"/>
    </row>
    <row r="129" spans="3:11" x14ac:dyDescent="0.25">
      <c r="C129" s="271"/>
      <c r="D129" s="271"/>
      <c r="G129" s="271"/>
      <c r="H129" s="271"/>
      <c r="I129" s="271"/>
      <c r="J129" s="271"/>
      <c r="K129" s="286"/>
    </row>
    <row r="130" spans="3:11" x14ac:dyDescent="0.25">
      <c r="C130" s="271"/>
      <c r="D130" s="271"/>
      <c r="G130" s="271"/>
      <c r="H130" s="271"/>
      <c r="I130" s="271"/>
      <c r="J130" s="271"/>
      <c r="K130" s="286"/>
    </row>
    <row r="131" spans="3:11" x14ac:dyDescent="0.25">
      <c r="C131" s="271"/>
      <c r="D131" s="271"/>
      <c r="G131" s="271"/>
      <c r="H131" s="271"/>
      <c r="I131" s="271"/>
      <c r="J131" s="271"/>
      <c r="K131" s="286"/>
    </row>
    <row r="132" spans="3:11" x14ac:dyDescent="0.25">
      <c r="C132" s="271"/>
      <c r="D132" s="271"/>
      <c r="G132" s="271"/>
      <c r="H132" s="271"/>
      <c r="I132" s="271"/>
      <c r="J132" s="271"/>
      <c r="K132" s="286"/>
    </row>
    <row r="133" spans="3:11" x14ac:dyDescent="0.25">
      <c r="C133" s="271"/>
      <c r="D133" s="271"/>
      <c r="G133" s="271"/>
      <c r="H133" s="271"/>
      <c r="I133" s="271"/>
      <c r="J133" s="271"/>
      <c r="K133" s="286"/>
    </row>
    <row r="134" spans="3:11" x14ac:dyDescent="0.25">
      <c r="C134" s="271"/>
      <c r="D134" s="271"/>
      <c r="G134" s="271"/>
      <c r="H134" s="271"/>
      <c r="I134" s="271"/>
      <c r="J134" s="271"/>
      <c r="K134" s="286"/>
    </row>
    <row r="135" spans="3:11" x14ac:dyDescent="0.25">
      <c r="C135" s="271"/>
      <c r="D135" s="271"/>
      <c r="G135" s="271"/>
      <c r="H135" s="271"/>
      <c r="I135" s="271"/>
      <c r="J135" s="271"/>
      <c r="K135" s="286"/>
    </row>
    <row r="136" spans="3:11" x14ac:dyDescent="0.25">
      <c r="C136" s="271"/>
      <c r="D136" s="271"/>
      <c r="G136" s="271"/>
      <c r="H136" s="271"/>
      <c r="I136" s="271"/>
      <c r="J136" s="271"/>
      <c r="K136" s="286"/>
    </row>
    <row r="137" spans="3:11" x14ac:dyDescent="0.25">
      <c r="C137" s="271"/>
      <c r="D137" s="271"/>
      <c r="G137" s="271"/>
      <c r="H137" s="271"/>
      <c r="I137" s="271"/>
      <c r="J137" s="271"/>
      <c r="K137" s="286"/>
    </row>
    <row r="138" spans="3:11" x14ac:dyDescent="0.25">
      <c r="C138" s="271"/>
      <c r="D138" s="271"/>
      <c r="G138" s="271"/>
      <c r="H138" s="271"/>
      <c r="I138" s="271"/>
      <c r="J138" s="271"/>
      <c r="K138" s="286"/>
    </row>
    <row r="139" spans="3:11" x14ac:dyDescent="0.25">
      <c r="C139" s="271"/>
      <c r="D139" s="271"/>
      <c r="G139" s="271"/>
      <c r="H139" s="271"/>
      <c r="I139" s="271"/>
      <c r="J139" s="271"/>
      <c r="K139" s="286"/>
    </row>
    <row r="140" spans="3:11" x14ac:dyDescent="0.25">
      <c r="C140" s="271"/>
      <c r="D140" s="271"/>
      <c r="G140" s="271"/>
      <c r="H140" s="271"/>
      <c r="I140" s="271"/>
      <c r="J140" s="271"/>
      <c r="K140" s="286"/>
    </row>
    <row r="141" spans="3:11" x14ac:dyDescent="0.25">
      <c r="C141" s="271"/>
      <c r="D141" s="271"/>
      <c r="G141" s="271"/>
      <c r="H141" s="271"/>
      <c r="I141" s="271"/>
      <c r="J141" s="271"/>
      <c r="K141" s="286"/>
    </row>
    <row r="142" spans="3:11" x14ac:dyDescent="0.25">
      <c r="C142" s="271"/>
      <c r="D142" s="271"/>
      <c r="G142" s="271"/>
      <c r="H142" s="271"/>
      <c r="I142" s="271"/>
      <c r="J142" s="271"/>
      <c r="K142" s="286"/>
    </row>
    <row r="143" spans="3:11" x14ac:dyDescent="0.25">
      <c r="C143" s="271"/>
      <c r="D143" s="271"/>
      <c r="G143" s="271"/>
      <c r="H143" s="271"/>
      <c r="I143" s="271"/>
      <c r="J143" s="271"/>
      <c r="K143" s="286"/>
    </row>
    <row r="144" spans="3:11" x14ac:dyDescent="0.25">
      <c r="C144" s="271"/>
      <c r="D144" s="271"/>
      <c r="G144" s="271"/>
      <c r="H144" s="271"/>
      <c r="I144" s="271"/>
      <c r="J144" s="271"/>
      <c r="K144" s="286"/>
    </row>
    <row r="145" spans="3:11" x14ac:dyDescent="0.25">
      <c r="C145" s="271"/>
      <c r="D145" s="271"/>
      <c r="G145" s="271"/>
      <c r="H145" s="271"/>
      <c r="I145" s="271"/>
      <c r="J145" s="271"/>
      <c r="K145" s="286"/>
    </row>
    <row r="146" spans="3:11" x14ac:dyDescent="0.25">
      <c r="C146" s="271"/>
      <c r="D146" s="271"/>
      <c r="G146" s="271"/>
      <c r="H146" s="271"/>
      <c r="I146" s="271"/>
      <c r="J146" s="271"/>
      <c r="K146" s="286"/>
    </row>
    <row r="147" spans="3:11" x14ac:dyDescent="0.25">
      <c r="C147" s="271"/>
      <c r="D147" s="271"/>
      <c r="G147" s="271"/>
      <c r="H147" s="271"/>
      <c r="I147" s="271"/>
      <c r="J147" s="271"/>
      <c r="K147" s="286"/>
    </row>
    <row r="148" spans="3:11" x14ac:dyDescent="0.25">
      <c r="C148" s="271"/>
      <c r="D148" s="271"/>
      <c r="G148" s="271"/>
      <c r="H148" s="271"/>
      <c r="I148" s="271"/>
      <c r="J148" s="271"/>
      <c r="K148" s="286"/>
    </row>
    <row r="149" spans="3:11" x14ac:dyDescent="0.25">
      <c r="C149" s="271"/>
      <c r="D149" s="271"/>
      <c r="G149" s="271"/>
      <c r="H149" s="271"/>
      <c r="I149" s="271"/>
      <c r="J149" s="271"/>
      <c r="K149" s="286"/>
    </row>
    <row r="150" spans="3:11" x14ac:dyDescent="0.25">
      <c r="C150" s="271"/>
      <c r="D150" s="271"/>
      <c r="G150" s="271"/>
      <c r="H150" s="271"/>
      <c r="I150" s="271"/>
      <c r="J150" s="271"/>
      <c r="K150" s="286"/>
    </row>
    <row r="151" spans="3:11" x14ac:dyDescent="0.25">
      <c r="C151" s="271"/>
      <c r="D151" s="271"/>
      <c r="G151" s="271"/>
      <c r="H151" s="271"/>
      <c r="I151" s="271"/>
      <c r="J151" s="271"/>
      <c r="K151" s="286"/>
    </row>
    <row r="152" spans="3:11" x14ac:dyDescent="0.25">
      <c r="C152" s="271"/>
      <c r="D152" s="271"/>
      <c r="G152" s="271"/>
      <c r="H152" s="271"/>
      <c r="I152" s="271"/>
      <c r="J152" s="271"/>
      <c r="K152" s="286"/>
    </row>
    <row r="153" spans="3:11" x14ac:dyDescent="0.25">
      <c r="C153" s="271"/>
      <c r="D153" s="271"/>
      <c r="G153" s="271"/>
      <c r="H153" s="271"/>
      <c r="I153" s="271"/>
      <c r="J153" s="271"/>
      <c r="K153" s="286"/>
    </row>
    <row r="154" spans="3:11" x14ac:dyDescent="0.25">
      <c r="C154" s="271"/>
      <c r="D154" s="271"/>
      <c r="G154" s="271"/>
      <c r="H154" s="271"/>
      <c r="I154" s="271"/>
      <c r="J154" s="271"/>
      <c r="K154" s="286"/>
    </row>
    <row r="155" spans="3:11" x14ac:dyDescent="0.25">
      <c r="C155" s="271"/>
      <c r="D155" s="271"/>
      <c r="G155" s="271"/>
      <c r="H155" s="271"/>
      <c r="I155" s="271"/>
      <c r="J155" s="271"/>
      <c r="K155" s="286"/>
    </row>
    <row r="156" spans="3:11" x14ac:dyDescent="0.25">
      <c r="C156" s="271"/>
      <c r="D156" s="271"/>
      <c r="G156" s="271"/>
      <c r="H156" s="271"/>
      <c r="I156" s="271"/>
      <c r="J156" s="271"/>
      <c r="K156" s="286"/>
    </row>
    <row r="157" spans="3:11" x14ac:dyDescent="0.25">
      <c r="C157" s="271"/>
      <c r="D157" s="271"/>
      <c r="G157" s="271"/>
      <c r="H157" s="271"/>
      <c r="I157" s="271"/>
      <c r="J157" s="271"/>
      <c r="K157" s="286"/>
    </row>
    <row r="158" spans="3:11" x14ac:dyDescent="0.25">
      <c r="C158" s="271"/>
      <c r="D158" s="271"/>
      <c r="G158" s="271"/>
      <c r="H158" s="271"/>
      <c r="I158" s="271"/>
      <c r="J158" s="271"/>
      <c r="K158" s="286"/>
    </row>
    <row r="159" spans="3:11" x14ac:dyDescent="0.25">
      <c r="C159" s="271"/>
      <c r="D159" s="271"/>
      <c r="G159" s="271"/>
      <c r="H159" s="271"/>
      <c r="I159" s="271"/>
      <c r="J159" s="271"/>
      <c r="K159" s="286"/>
    </row>
    <row r="160" spans="3:11" x14ac:dyDescent="0.25">
      <c r="C160" s="271"/>
      <c r="D160" s="271"/>
      <c r="G160" s="271"/>
      <c r="H160" s="271"/>
      <c r="I160" s="271"/>
      <c r="J160" s="271"/>
      <c r="K160" s="286"/>
    </row>
    <row r="161" spans="3:11" x14ac:dyDescent="0.25">
      <c r="C161" s="271"/>
      <c r="D161" s="271"/>
      <c r="G161" s="271"/>
      <c r="H161" s="271"/>
      <c r="I161" s="271"/>
      <c r="J161" s="271"/>
      <c r="K161" s="286"/>
    </row>
    <row r="162" spans="3:11" x14ac:dyDescent="0.25">
      <c r="C162" s="271"/>
      <c r="D162" s="271"/>
      <c r="G162" s="271"/>
      <c r="H162" s="271"/>
      <c r="I162" s="271"/>
      <c r="J162" s="271"/>
      <c r="K162" s="286"/>
    </row>
    <row r="163" spans="3:11" x14ac:dyDescent="0.25">
      <c r="C163" s="271"/>
      <c r="D163" s="271"/>
      <c r="G163" s="271"/>
      <c r="H163" s="271"/>
      <c r="I163" s="271"/>
      <c r="J163" s="271"/>
      <c r="K163" s="286"/>
    </row>
    <row r="164" spans="3:11" x14ac:dyDescent="0.25">
      <c r="C164" s="271"/>
      <c r="D164" s="271"/>
      <c r="G164" s="271"/>
      <c r="H164" s="271"/>
      <c r="I164" s="271"/>
      <c r="J164" s="271"/>
      <c r="K164" s="286"/>
    </row>
    <row r="165" spans="3:11" x14ac:dyDescent="0.25">
      <c r="C165" s="271"/>
      <c r="D165" s="271"/>
      <c r="G165" s="271"/>
      <c r="H165" s="271"/>
      <c r="I165" s="271"/>
      <c r="J165" s="271"/>
      <c r="K165" s="286"/>
    </row>
    <row r="166" spans="3:11" x14ac:dyDescent="0.25">
      <c r="C166" s="271"/>
      <c r="D166" s="271"/>
      <c r="G166" s="271"/>
      <c r="H166" s="271"/>
      <c r="I166" s="271"/>
      <c r="J166" s="271"/>
      <c r="K166" s="286"/>
    </row>
    <row r="167" spans="3:11" x14ac:dyDescent="0.25">
      <c r="C167" s="271"/>
      <c r="D167" s="271"/>
      <c r="G167" s="271"/>
      <c r="H167" s="271"/>
      <c r="I167" s="271"/>
      <c r="J167" s="271"/>
      <c r="K167" s="286"/>
    </row>
    <row r="168" spans="3:11" x14ac:dyDescent="0.25">
      <c r="C168" s="271"/>
      <c r="D168" s="271"/>
      <c r="G168" s="271"/>
      <c r="H168" s="271"/>
      <c r="I168" s="271"/>
      <c r="J168" s="271"/>
      <c r="K168" s="286"/>
    </row>
    <row r="169" spans="3:11" x14ac:dyDescent="0.25">
      <c r="C169" s="271"/>
      <c r="D169" s="271"/>
      <c r="G169" s="271"/>
      <c r="H169" s="271"/>
      <c r="I169" s="271"/>
      <c r="J169" s="271"/>
      <c r="K169" s="286"/>
    </row>
    <row r="170" spans="3:11" x14ac:dyDescent="0.25">
      <c r="C170" s="271"/>
      <c r="D170" s="271"/>
      <c r="G170" s="271"/>
      <c r="H170" s="271"/>
      <c r="I170" s="271"/>
      <c r="J170" s="271"/>
      <c r="K170" s="286"/>
    </row>
    <row r="171" spans="3:11" x14ac:dyDescent="0.25">
      <c r="C171" s="271"/>
      <c r="D171" s="271"/>
      <c r="G171" s="271"/>
      <c r="H171" s="271"/>
      <c r="I171" s="271"/>
      <c r="J171" s="271"/>
      <c r="K171" s="286"/>
    </row>
    <row r="172" spans="3:11" x14ac:dyDescent="0.25">
      <c r="C172" s="271"/>
      <c r="D172" s="271"/>
      <c r="G172" s="271"/>
      <c r="H172" s="271"/>
      <c r="I172" s="271"/>
      <c r="J172" s="271"/>
      <c r="K172" s="286"/>
    </row>
    <row r="173" spans="3:11" x14ac:dyDescent="0.25">
      <c r="C173" s="271"/>
      <c r="D173" s="271"/>
      <c r="G173" s="271"/>
      <c r="H173" s="271"/>
      <c r="I173" s="271"/>
      <c r="J173" s="271"/>
      <c r="K173" s="286"/>
    </row>
    <row r="174" spans="3:11" x14ac:dyDescent="0.25">
      <c r="C174" s="271"/>
      <c r="D174" s="271"/>
      <c r="G174" s="271"/>
      <c r="H174" s="271"/>
      <c r="I174" s="271"/>
      <c r="J174" s="271"/>
      <c r="K174" s="286"/>
    </row>
    <row r="175" spans="3:11" x14ac:dyDescent="0.25">
      <c r="C175" s="271"/>
      <c r="D175" s="271"/>
      <c r="G175" s="271"/>
      <c r="H175" s="271"/>
      <c r="I175" s="271"/>
      <c r="J175" s="271"/>
      <c r="K175" s="286"/>
    </row>
    <row r="176" spans="3:11" x14ac:dyDescent="0.25">
      <c r="C176" s="271"/>
      <c r="D176" s="271"/>
      <c r="G176" s="271"/>
      <c r="H176" s="271"/>
      <c r="I176" s="271"/>
      <c r="J176" s="271"/>
      <c r="K176" s="286"/>
    </row>
    <row r="177" spans="3:11" x14ac:dyDescent="0.25">
      <c r="C177" s="271"/>
      <c r="D177" s="271"/>
      <c r="G177" s="271"/>
      <c r="H177" s="271"/>
      <c r="I177" s="271"/>
      <c r="J177" s="271"/>
      <c r="K177" s="286"/>
    </row>
    <row r="178" spans="3:11" x14ac:dyDescent="0.25">
      <c r="C178" s="271"/>
      <c r="D178" s="271"/>
      <c r="G178" s="271"/>
      <c r="H178" s="271"/>
      <c r="I178" s="271"/>
      <c r="J178" s="271"/>
      <c r="K178" s="286"/>
    </row>
    <row r="179" spans="3:11" x14ac:dyDescent="0.25">
      <c r="C179" s="271"/>
      <c r="D179" s="271"/>
      <c r="G179" s="271"/>
      <c r="H179" s="271"/>
      <c r="I179" s="271"/>
      <c r="J179" s="271"/>
      <c r="K179" s="286"/>
    </row>
    <row r="180" spans="3:11" x14ac:dyDescent="0.25">
      <c r="C180" s="271"/>
      <c r="D180" s="271"/>
      <c r="G180" s="271"/>
      <c r="H180" s="271"/>
      <c r="I180" s="271"/>
      <c r="J180" s="271"/>
      <c r="K180" s="286"/>
    </row>
    <row r="181" spans="3:11" x14ac:dyDescent="0.25">
      <c r="C181" s="271"/>
      <c r="D181" s="271"/>
      <c r="G181" s="271"/>
      <c r="H181" s="271"/>
      <c r="I181" s="271"/>
      <c r="J181" s="271"/>
      <c r="K181" s="286"/>
    </row>
    <row r="182" spans="3:11" x14ac:dyDescent="0.25">
      <c r="C182" s="271"/>
      <c r="D182" s="271"/>
      <c r="G182" s="271"/>
      <c r="H182" s="271"/>
      <c r="I182" s="271"/>
      <c r="J182" s="271"/>
      <c r="K182" s="286"/>
    </row>
    <row r="183" spans="3:11" x14ac:dyDescent="0.25">
      <c r="C183" s="271"/>
      <c r="D183" s="271"/>
      <c r="G183" s="271"/>
      <c r="H183" s="271"/>
      <c r="I183" s="271"/>
      <c r="J183" s="271"/>
      <c r="K183" s="286"/>
    </row>
    <row r="184" spans="3:11" x14ac:dyDescent="0.25">
      <c r="C184" s="271"/>
      <c r="D184" s="271"/>
      <c r="G184" s="271"/>
      <c r="H184" s="271"/>
      <c r="I184" s="271"/>
      <c r="J184" s="271"/>
      <c r="K184" s="286"/>
    </row>
    <row r="185" spans="3:11" x14ac:dyDescent="0.25">
      <c r="C185" s="271"/>
      <c r="D185" s="271"/>
      <c r="G185" s="271"/>
      <c r="H185" s="271"/>
      <c r="I185" s="271"/>
      <c r="J185" s="271"/>
      <c r="K185" s="286"/>
    </row>
    <row r="186" spans="3:11" x14ac:dyDescent="0.25">
      <c r="C186" s="271"/>
      <c r="D186" s="271"/>
      <c r="G186" s="271"/>
      <c r="H186" s="271"/>
      <c r="I186" s="271"/>
      <c r="J186" s="271"/>
      <c r="K186" s="286"/>
    </row>
    <row r="187" spans="3:11" x14ac:dyDescent="0.25">
      <c r="C187" s="271"/>
      <c r="D187" s="271"/>
      <c r="G187" s="271"/>
      <c r="H187" s="271"/>
      <c r="I187" s="271"/>
      <c r="J187" s="271"/>
      <c r="K187" s="286"/>
    </row>
    <row r="188" spans="3:11" x14ac:dyDescent="0.25">
      <c r="C188" s="271"/>
      <c r="D188" s="271"/>
      <c r="G188" s="271"/>
      <c r="H188" s="271"/>
      <c r="I188" s="271"/>
      <c r="J188" s="271"/>
      <c r="K188" s="286"/>
    </row>
    <row r="189" spans="3:11" x14ac:dyDescent="0.25">
      <c r="C189" s="271"/>
      <c r="D189" s="271"/>
      <c r="G189" s="271"/>
      <c r="H189" s="271"/>
      <c r="I189" s="271"/>
      <c r="J189" s="271"/>
      <c r="K189" s="286"/>
    </row>
    <row r="190" spans="3:11" x14ac:dyDescent="0.25">
      <c r="C190" s="271"/>
      <c r="D190" s="271"/>
      <c r="G190" s="271"/>
      <c r="H190" s="271"/>
      <c r="I190" s="271"/>
      <c r="J190" s="271"/>
      <c r="K190" s="286"/>
    </row>
    <row r="191" spans="3:11" x14ac:dyDescent="0.25">
      <c r="C191" s="271"/>
      <c r="D191" s="271"/>
      <c r="G191" s="271"/>
      <c r="H191" s="271"/>
      <c r="I191" s="271"/>
      <c r="J191" s="271"/>
      <c r="K191" s="286"/>
    </row>
    <row r="192" spans="3:11" x14ac:dyDescent="0.25">
      <c r="C192" s="271"/>
      <c r="D192" s="271"/>
      <c r="G192" s="271"/>
      <c r="H192" s="271"/>
      <c r="I192" s="271"/>
      <c r="J192" s="271"/>
      <c r="K192" s="286"/>
    </row>
    <row r="193" spans="3:11" x14ac:dyDescent="0.25">
      <c r="C193" s="271"/>
      <c r="D193" s="271"/>
      <c r="G193" s="271"/>
      <c r="H193" s="271"/>
      <c r="I193" s="271"/>
      <c r="J193" s="271"/>
      <c r="K193" s="286"/>
    </row>
    <row r="194" spans="3:11" x14ac:dyDescent="0.25">
      <c r="C194" s="271"/>
      <c r="D194" s="271"/>
      <c r="G194" s="271"/>
      <c r="H194" s="271"/>
      <c r="I194" s="271"/>
      <c r="J194" s="271"/>
      <c r="K194" s="286"/>
    </row>
    <row r="195" spans="3:11" x14ac:dyDescent="0.25">
      <c r="C195" s="271"/>
      <c r="D195" s="271"/>
      <c r="G195" s="271"/>
      <c r="H195" s="271"/>
      <c r="I195" s="271"/>
      <c r="J195" s="271"/>
      <c r="K195" s="286"/>
    </row>
    <row r="196" spans="3:11" x14ac:dyDescent="0.25">
      <c r="C196" s="271"/>
      <c r="D196" s="271"/>
      <c r="G196" s="271"/>
      <c r="H196" s="271"/>
      <c r="I196" s="271"/>
      <c r="J196" s="271"/>
      <c r="K196" s="286"/>
    </row>
    <row r="197" spans="3:11" x14ac:dyDescent="0.25">
      <c r="C197" s="271"/>
      <c r="D197" s="271"/>
      <c r="G197" s="271"/>
      <c r="H197" s="271"/>
      <c r="I197" s="271"/>
      <c r="J197" s="271"/>
      <c r="K197" s="286"/>
    </row>
    <row r="198" spans="3:11" x14ac:dyDescent="0.25">
      <c r="C198" s="271"/>
      <c r="D198" s="271"/>
      <c r="G198" s="271"/>
      <c r="H198" s="271"/>
      <c r="I198" s="271"/>
      <c r="J198" s="271"/>
      <c r="K198" s="286"/>
    </row>
    <row r="199" spans="3:11" x14ac:dyDescent="0.25">
      <c r="C199" s="271"/>
      <c r="D199" s="271"/>
      <c r="G199" s="271"/>
      <c r="H199" s="271"/>
      <c r="I199" s="271"/>
      <c r="J199" s="271"/>
      <c r="K199" s="286"/>
    </row>
    <row r="200" spans="3:11" x14ac:dyDescent="0.25">
      <c r="C200" s="271"/>
      <c r="D200" s="271"/>
      <c r="G200" s="271"/>
      <c r="H200" s="271"/>
      <c r="I200" s="271"/>
      <c r="J200" s="271"/>
      <c r="K200" s="286"/>
    </row>
    <row r="201" spans="3:11" x14ac:dyDescent="0.25">
      <c r="C201" s="271"/>
      <c r="D201" s="271"/>
      <c r="G201" s="271"/>
      <c r="H201" s="271"/>
      <c r="I201" s="271"/>
      <c r="J201" s="271"/>
      <c r="K201" s="286"/>
    </row>
    <row r="202" spans="3:11" x14ac:dyDescent="0.25">
      <c r="C202" s="271"/>
      <c r="D202" s="271"/>
      <c r="G202" s="271"/>
      <c r="H202" s="271"/>
      <c r="I202" s="271"/>
      <c r="J202" s="271"/>
      <c r="K202" s="286"/>
    </row>
    <row r="203" spans="3:11" x14ac:dyDescent="0.25">
      <c r="C203" s="271"/>
      <c r="D203" s="271"/>
      <c r="G203" s="271"/>
      <c r="H203" s="271"/>
      <c r="I203" s="271"/>
      <c r="J203" s="271"/>
      <c r="K203" s="286"/>
    </row>
    <row r="204" spans="3:11" x14ac:dyDescent="0.25">
      <c r="C204" s="271"/>
      <c r="D204" s="271"/>
      <c r="G204" s="271"/>
      <c r="H204" s="271"/>
      <c r="I204" s="271"/>
      <c r="J204" s="271"/>
      <c r="K204" s="286"/>
    </row>
    <row r="205" spans="3:11" x14ac:dyDescent="0.25">
      <c r="C205" s="271"/>
      <c r="D205" s="271"/>
      <c r="G205" s="271"/>
      <c r="H205" s="271"/>
      <c r="I205" s="271"/>
      <c r="J205" s="271"/>
      <c r="K205" s="286"/>
    </row>
    <row r="206" spans="3:11" x14ac:dyDescent="0.25">
      <c r="C206" s="271"/>
      <c r="D206" s="271"/>
      <c r="G206" s="271"/>
      <c r="H206" s="271"/>
      <c r="I206" s="271"/>
      <c r="J206" s="271"/>
      <c r="K206" s="286"/>
    </row>
    <row r="207" spans="3:11" x14ac:dyDescent="0.25">
      <c r="C207" s="271"/>
      <c r="D207" s="271"/>
      <c r="G207" s="271"/>
      <c r="H207" s="271"/>
      <c r="I207" s="271"/>
      <c r="J207" s="271"/>
      <c r="K207" s="286"/>
    </row>
    <row r="208" spans="3:11" x14ac:dyDescent="0.25">
      <c r="C208" s="271"/>
      <c r="D208" s="271"/>
      <c r="G208" s="271"/>
      <c r="H208" s="271"/>
      <c r="I208" s="271"/>
      <c r="J208" s="271"/>
      <c r="K208" s="286"/>
    </row>
    <row r="209" spans="3:11" x14ac:dyDescent="0.25">
      <c r="C209" s="271"/>
      <c r="D209" s="271"/>
      <c r="G209" s="271"/>
      <c r="H209" s="271"/>
      <c r="I209" s="271"/>
      <c r="J209" s="271"/>
      <c r="K209" s="286"/>
    </row>
    <row r="210" spans="3:11" x14ac:dyDescent="0.25">
      <c r="C210" s="271"/>
      <c r="D210" s="271"/>
      <c r="G210" s="271"/>
      <c r="H210" s="271"/>
      <c r="I210" s="271"/>
      <c r="J210" s="271"/>
      <c r="K210" s="286"/>
    </row>
    <row r="211" spans="3:11" x14ac:dyDescent="0.25">
      <c r="C211" s="271"/>
      <c r="D211" s="271"/>
      <c r="G211" s="271"/>
      <c r="H211" s="271"/>
      <c r="I211" s="271"/>
      <c r="J211" s="271"/>
      <c r="K211" s="286"/>
    </row>
    <row r="212" spans="3:11" x14ac:dyDescent="0.25">
      <c r="C212" s="271"/>
      <c r="D212" s="271"/>
      <c r="G212" s="271"/>
      <c r="H212" s="271"/>
      <c r="I212" s="271"/>
      <c r="J212" s="271"/>
      <c r="K212" s="286"/>
    </row>
    <row r="213" spans="3:11" x14ac:dyDescent="0.25">
      <c r="C213" s="271"/>
      <c r="D213" s="271"/>
      <c r="G213" s="271"/>
      <c r="H213" s="271"/>
      <c r="I213" s="271"/>
      <c r="J213" s="271"/>
      <c r="K213" s="286"/>
    </row>
    <row r="214" spans="3:11" x14ac:dyDescent="0.25">
      <c r="C214" s="271"/>
      <c r="D214" s="271"/>
      <c r="G214" s="271"/>
      <c r="H214" s="271"/>
      <c r="I214" s="271"/>
      <c r="J214" s="271"/>
      <c r="K214" s="286"/>
    </row>
    <row r="215" spans="3:11" x14ac:dyDescent="0.25">
      <c r="C215" s="271"/>
      <c r="D215" s="271"/>
      <c r="G215" s="271"/>
      <c r="H215" s="271"/>
      <c r="I215" s="271"/>
      <c r="J215" s="271"/>
      <c r="K215" s="286"/>
    </row>
    <row r="216" spans="3:11" x14ac:dyDescent="0.25">
      <c r="C216" s="271"/>
      <c r="D216" s="271"/>
      <c r="G216" s="271"/>
      <c r="H216" s="271"/>
      <c r="I216" s="271"/>
      <c r="J216" s="271"/>
      <c r="K216" s="286"/>
    </row>
    <row r="217" spans="3:11" x14ac:dyDescent="0.25">
      <c r="C217" s="271"/>
      <c r="D217" s="271"/>
      <c r="G217" s="271"/>
      <c r="H217" s="271"/>
      <c r="I217" s="271"/>
      <c r="J217" s="271"/>
      <c r="K217" s="286"/>
    </row>
    <row r="218" spans="3:11" x14ac:dyDescent="0.25">
      <c r="C218" s="271"/>
      <c r="D218" s="271"/>
      <c r="G218" s="271"/>
      <c r="H218" s="271"/>
      <c r="I218" s="271"/>
      <c r="J218" s="271"/>
      <c r="K218" s="286"/>
    </row>
    <row r="219" spans="3:11" x14ac:dyDescent="0.25">
      <c r="C219" s="271"/>
      <c r="D219" s="271"/>
      <c r="G219" s="271"/>
      <c r="H219" s="271"/>
      <c r="I219" s="271"/>
      <c r="J219" s="271"/>
      <c r="K219" s="286"/>
    </row>
    <row r="220" spans="3:11" x14ac:dyDescent="0.25">
      <c r="C220" s="271"/>
      <c r="D220" s="271"/>
      <c r="G220" s="271"/>
      <c r="H220" s="271"/>
      <c r="I220" s="271"/>
      <c r="J220" s="271"/>
      <c r="K220" s="286"/>
    </row>
    <row r="221" spans="3:11" x14ac:dyDescent="0.25">
      <c r="C221" s="271"/>
      <c r="D221" s="271"/>
      <c r="G221" s="271"/>
      <c r="H221" s="271"/>
      <c r="I221" s="271"/>
      <c r="J221" s="271"/>
      <c r="K221" s="286"/>
    </row>
    <row r="222" spans="3:11" x14ac:dyDescent="0.25">
      <c r="C222" s="271"/>
      <c r="D222" s="271"/>
      <c r="G222" s="271"/>
      <c r="H222" s="271"/>
      <c r="I222" s="271"/>
      <c r="J222" s="271"/>
      <c r="K222" s="286"/>
    </row>
    <row r="223" spans="3:11" x14ac:dyDescent="0.25">
      <c r="C223" s="271"/>
      <c r="D223" s="271"/>
      <c r="G223" s="271"/>
      <c r="H223" s="271"/>
      <c r="I223" s="271"/>
      <c r="J223" s="271"/>
      <c r="K223" s="286"/>
    </row>
    <row r="224" spans="3:11" x14ac:dyDescent="0.25">
      <c r="C224" s="271"/>
      <c r="D224" s="271"/>
      <c r="G224" s="271"/>
      <c r="H224" s="271"/>
      <c r="I224" s="271"/>
      <c r="J224" s="271"/>
      <c r="K224" s="286"/>
    </row>
    <row r="225" spans="3:11" x14ac:dyDescent="0.25">
      <c r="C225" s="271"/>
      <c r="D225" s="271"/>
      <c r="G225" s="271"/>
      <c r="H225" s="271"/>
      <c r="I225" s="271"/>
      <c r="J225" s="271"/>
      <c r="K225" s="286"/>
    </row>
    <row r="226" spans="3:11" x14ac:dyDescent="0.25">
      <c r="C226" s="271"/>
      <c r="D226" s="271"/>
      <c r="G226" s="271"/>
      <c r="H226" s="271"/>
      <c r="I226" s="271"/>
      <c r="J226" s="271"/>
      <c r="K226" s="286"/>
    </row>
    <row r="227" spans="3:11" x14ac:dyDescent="0.25">
      <c r="C227" s="271"/>
      <c r="D227" s="271"/>
      <c r="G227" s="271"/>
      <c r="H227" s="271"/>
      <c r="I227" s="271"/>
      <c r="J227" s="271"/>
      <c r="K227" s="286"/>
    </row>
    <row r="228" spans="3:11" x14ac:dyDescent="0.25">
      <c r="C228" s="271"/>
      <c r="D228" s="271"/>
      <c r="G228" s="271"/>
      <c r="H228" s="271"/>
      <c r="I228" s="271"/>
      <c r="J228" s="271"/>
      <c r="K228" s="286"/>
    </row>
    <row r="229" spans="3:11" x14ac:dyDescent="0.25">
      <c r="C229" s="271"/>
      <c r="D229" s="271"/>
      <c r="G229" s="271"/>
      <c r="H229" s="271"/>
      <c r="I229" s="271"/>
      <c r="J229" s="271"/>
      <c r="K229" s="286"/>
    </row>
    <row r="230" spans="3:11" x14ac:dyDescent="0.25">
      <c r="C230" s="271"/>
      <c r="D230" s="271"/>
      <c r="G230" s="271"/>
      <c r="H230" s="271"/>
      <c r="I230" s="271"/>
      <c r="J230" s="271"/>
      <c r="K230" s="286"/>
    </row>
    <row r="231" spans="3:11" x14ac:dyDescent="0.25">
      <c r="C231" s="271"/>
      <c r="D231" s="271"/>
      <c r="G231" s="271"/>
      <c r="H231" s="271"/>
      <c r="I231" s="271"/>
      <c r="J231" s="271"/>
      <c r="K231" s="286"/>
    </row>
    <row r="232" spans="3:11" x14ac:dyDescent="0.25">
      <c r="C232" s="271"/>
      <c r="D232" s="271"/>
      <c r="G232" s="271"/>
      <c r="H232" s="271"/>
      <c r="I232" s="271"/>
      <c r="J232" s="271"/>
      <c r="K232" s="286"/>
    </row>
    <row r="233" spans="3:11" x14ac:dyDescent="0.25">
      <c r="C233" s="271"/>
      <c r="D233" s="271"/>
      <c r="G233" s="271"/>
      <c r="H233" s="271"/>
      <c r="I233" s="271"/>
      <c r="J233" s="271"/>
      <c r="K233" s="286"/>
    </row>
    <row r="234" spans="3:11" x14ac:dyDescent="0.25">
      <c r="C234" s="271"/>
      <c r="D234" s="271"/>
      <c r="G234" s="271"/>
      <c r="H234" s="271"/>
      <c r="I234" s="271"/>
      <c r="J234" s="271"/>
      <c r="K234" s="286"/>
    </row>
    <row r="235" spans="3:11" x14ac:dyDescent="0.25">
      <c r="C235" s="271"/>
      <c r="D235" s="271"/>
      <c r="G235" s="271"/>
      <c r="H235" s="271"/>
      <c r="I235" s="271"/>
      <c r="J235" s="271"/>
      <c r="K235" s="286"/>
    </row>
    <row r="236" spans="3:11" x14ac:dyDescent="0.25">
      <c r="C236" s="271"/>
      <c r="D236" s="271"/>
      <c r="G236" s="271"/>
      <c r="H236" s="271"/>
      <c r="I236" s="271"/>
      <c r="J236" s="271"/>
      <c r="K236" s="286"/>
    </row>
    <row r="237" spans="3:11" x14ac:dyDescent="0.25">
      <c r="C237" s="271"/>
      <c r="D237" s="271"/>
      <c r="G237" s="271"/>
      <c r="H237" s="271"/>
      <c r="I237" s="271"/>
      <c r="J237" s="271"/>
      <c r="K237" s="286"/>
    </row>
    <row r="238" spans="3:11" x14ac:dyDescent="0.25">
      <c r="C238" s="271"/>
      <c r="D238" s="271"/>
      <c r="G238" s="271"/>
      <c r="H238" s="271"/>
      <c r="I238" s="271"/>
      <c r="J238" s="271"/>
      <c r="K238" s="286"/>
    </row>
    <row r="239" spans="3:11" x14ac:dyDescent="0.25">
      <c r="C239" s="271"/>
      <c r="D239" s="271"/>
      <c r="G239" s="271"/>
      <c r="H239" s="271"/>
      <c r="I239" s="271"/>
      <c r="J239" s="271"/>
      <c r="K239" s="286"/>
    </row>
    <row r="240" spans="3:11" x14ac:dyDescent="0.25">
      <c r="C240" s="271"/>
      <c r="D240" s="271"/>
      <c r="G240" s="271"/>
      <c r="H240" s="271"/>
      <c r="I240" s="271"/>
      <c r="J240" s="271"/>
      <c r="K240" s="286"/>
    </row>
    <row r="241" spans="3:11" x14ac:dyDescent="0.25">
      <c r="C241" s="271"/>
      <c r="D241" s="271"/>
      <c r="G241" s="271"/>
      <c r="H241" s="271"/>
      <c r="I241" s="271"/>
      <c r="J241" s="271"/>
      <c r="K241" s="286"/>
    </row>
    <row r="242" spans="3:11" x14ac:dyDescent="0.25">
      <c r="C242" s="271"/>
      <c r="D242" s="271"/>
      <c r="G242" s="271"/>
      <c r="H242" s="271"/>
      <c r="I242" s="271"/>
      <c r="J242" s="271"/>
      <c r="K242" s="286"/>
    </row>
    <row r="243" spans="3:11" x14ac:dyDescent="0.25">
      <c r="C243" s="271"/>
      <c r="D243" s="271"/>
      <c r="G243" s="271"/>
      <c r="H243" s="271"/>
      <c r="I243" s="271"/>
      <c r="J243" s="271"/>
      <c r="K243" s="286"/>
    </row>
    <row r="244" spans="3:11" x14ac:dyDescent="0.25">
      <c r="C244" s="271"/>
      <c r="D244" s="271"/>
      <c r="G244" s="271"/>
      <c r="H244" s="271"/>
      <c r="I244" s="271"/>
      <c r="J244" s="271"/>
      <c r="K244" s="286"/>
    </row>
    <row r="245" spans="3:11" x14ac:dyDescent="0.25">
      <c r="C245" s="271"/>
      <c r="D245" s="271"/>
      <c r="G245" s="271"/>
      <c r="H245" s="271"/>
      <c r="I245" s="271"/>
      <c r="J245" s="271"/>
      <c r="K245" s="286"/>
    </row>
    <row r="246" spans="3:11" x14ac:dyDescent="0.25">
      <c r="C246" s="271"/>
      <c r="D246" s="271"/>
      <c r="G246" s="271"/>
      <c r="H246" s="271"/>
      <c r="I246" s="271"/>
      <c r="J246" s="271"/>
      <c r="K246" s="286"/>
    </row>
    <row r="247" spans="3:11" x14ac:dyDescent="0.25">
      <c r="C247" s="271"/>
      <c r="D247" s="271"/>
      <c r="G247" s="271"/>
      <c r="H247" s="271"/>
      <c r="I247" s="271"/>
      <c r="J247" s="271"/>
      <c r="K247" s="286"/>
    </row>
    <row r="248" spans="3:11" x14ac:dyDescent="0.25">
      <c r="C248" s="271"/>
      <c r="D248" s="271"/>
      <c r="G248" s="271"/>
      <c r="H248" s="271"/>
      <c r="I248" s="271"/>
      <c r="J248" s="271"/>
      <c r="K248" s="286"/>
    </row>
    <row r="249" spans="3:11" x14ac:dyDescent="0.25">
      <c r="C249" s="271"/>
      <c r="D249" s="271"/>
      <c r="G249" s="271"/>
      <c r="H249" s="271"/>
      <c r="I249" s="271"/>
      <c r="J249" s="271"/>
      <c r="K249" s="286"/>
    </row>
    <row r="250" spans="3:11" x14ac:dyDescent="0.25">
      <c r="C250" s="271"/>
      <c r="D250" s="271"/>
      <c r="G250" s="271"/>
      <c r="H250" s="271"/>
      <c r="I250" s="271"/>
      <c r="J250" s="271"/>
      <c r="K250" s="286"/>
    </row>
    <row r="251" spans="3:11" x14ac:dyDescent="0.25">
      <c r="C251" s="271"/>
      <c r="D251" s="271"/>
      <c r="G251" s="271"/>
      <c r="H251" s="271"/>
      <c r="I251" s="271"/>
      <c r="J251" s="271"/>
      <c r="K251" s="286"/>
    </row>
    <row r="252" spans="3:11" x14ac:dyDescent="0.25">
      <c r="C252" s="271"/>
      <c r="D252" s="271"/>
      <c r="G252" s="271"/>
      <c r="H252" s="271"/>
      <c r="I252" s="271"/>
      <c r="J252" s="271"/>
      <c r="K252" s="286"/>
    </row>
    <row r="253" spans="3:11" x14ac:dyDescent="0.25">
      <c r="C253" s="271"/>
      <c r="D253" s="271"/>
      <c r="G253" s="271"/>
      <c r="H253" s="271"/>
      <c r="I253" s="271"/>
      <c r="J253" s="271"/>
      <c r="K253" s="286"/>
    </row>
    <row r="254" spans="3:11" x14ac:dyDescent="0.25">
      <c r="C254" s="271"/>
      <c r="D254" s="271"/>
      <c r="G254" s="271"/>
      <c r="H254" s="271"/>
      <c r="I254" s="271"/>
      <c r="J254" s="271"/>
      <c r="K254" s="286"/>
    </row>
    <row r="255" spans="3:11" x14ac:dyDescent="0.25">
      <c r="C255" s="271"/>
      <c r="D255" s="271"/>
      <c r="G255" s="271"/>
      <c r="H255" s="271"/>
      <c r="I255" s="271"/>
      <c r="J255" s="271"/>
      <c r="K255" s="286"/>
    </row>
    <row r="256" spans="3:11" x14ac:dyDescent="0.25">
      <c r="C256" s="271"/>
      <c r="D256" s="271"/>
      <c r="G256" s="271"/>
      <c r="H256" s="271"/>
      <c r="I256" s="271"/>
      <c r="J256" s="271"/>
      <c r="K256" s="286"/>
    </row>
    <row r="257" spans="3:11" x14ac:dyDescent="0.25">
      <c r="C257" s="271"/>
      <c r="D257" s="271"/>
      <c r="G257" s="271"/>
      <c r="H257" s="271"/>
      <c r="I257" s="271"/>
      <c r="J257" s="271"/>
      <c r="K257" s="286"/>
    </row>
    <row r="258" spans="3:11" x14ac:dyDescent="0.25">
      <c r="C258" s="271"/>
      <c r="D258" s="271"/>
      <c r="G258" s="271"/>
      <c r="H258" s="271"/>
      <c r="I258" s="271"/>
      <c r="J258" s="271"/>
      <c r="K258" s="286"/>
    </row>
    <row r="259" spans="3:11" x14ac:dyDescent="0.25">
      <c r="C259" s="271"/>
      <c r="D259" s="271"/>
      <c r="G259" s="271"/>
      <c r="H259" s="271"/>
      <c r="I259" s="271"/>
      <c r="J259" s="271"/>
      <c r="K259" s="286"/>
    </row>
    <row r="260" spans="3:11" x14ac:dyDescent="0.25">
      <c r="C260" s="271"/>
      <c r="D260" s="271"/>
      <c r="G260" s="271"/>
      <c r="H260" s="271"/>
      <c r="I260" s="271"/>
      <c r="J260" s="271"/>
      <c r="K260" s="286"/>
    </row>
    <row r="261" spans="3:11" x14ac:dyDescent="0.25">
      <c r="C261" s="271"/>
      <c r="D261" s="271"/>
      <c r="G261" s="271"/>
      <c r="H261" s="271"/>
      <c r="I261" s="271"/>
      <c r="J261" s="271"/>
      <c r="K261" s="286"/>
    </row>
    <row r="262" spans="3:11" x14ac:dyDescent="0.25">
      <c r="C262" s="271"/>
      <c r="D262" s="271"/>
      <c r="G262" s="271"/>
      <c r="H262" s="271"/>
      <c r="I262" s="271"/>
      <c r="J262" s="271"/>
      <c r="K262" s="286"/>
    </row>
    <row r="263" spans="3:11" x14ac:dyDescent="0.25">
      <c r="C263" s="271"/>
      <c r="D263" s="271"/>
      <c r="G263" s="271"/>
      <c r="H263" s="271"/>
      <c r="I263" s="271"/>
      <c r="J263" s="271"/>
      <c r="K263" s="286"/>
    </row>
    <row r="264" spans="3:11" x14ac:dyDescent="0.25">
      <c r="C264" s="271"/>
      <c r="D264" s="271"/>
      <c r="G264" s="271"/>
      <c r="H264" s="271"/>
      <c r="I264" s="271"/>
      <c r="J264" s="271"/>
      <c r="K264" s="286"/>
    </row>
    <row r="265" spans="3:11" x14ac:dyDescent="0.25">
      <c r="C265" s="271"/>
      <c r="D265" s="271"/>
      <c r="G265" s="271"/>
      <c r="H265" s="271"/>
      <c r="I265" s="271"/>
      <c r="J265" s="271"/>
      <c r="K265" s="286"/>
    </row>
    <row r="266" spans="3:11" x14ac:dyDescent="0.25">
      <c r="C266" s="271"/>
      <c r="D266" s="271"/>
      <c r="G266" s="271"/>
      <c r="H266" s="271"/>
      <c r="I266" s="271"/>
      <c r="J266" s="271"/>
      <c r="K266" s="286"/>
    </row>
    <row r="267" spans="3:11" x14ac:dyDescent="0.25">
      <c r="C267" s="271"/>
      <c r="D267" s="271"/>
      <c r="G267" s="271"/>
      <c r="H267" s="271"/>
      <c r="I267" s="271"/>
      <c r="J267" s="271"/>
      <c r="K267" s="286"/>
    </row>
    <row r="268" spans="3:11" x14ac:dyDescent="0.25">
      <c r="C268" s="271"/>
      <c r="D268" s="271"/>
      <c r="G268" s="271"/>
      <c r="H268" s="271"/>
      <c r="I268" s="271"/>
      <c r="J268" s="271"/>
      <c r="K268" s="286"/>
    </row>
    <row r="269" spans="3:11" x14ac:dyDescent="0.25">
      <c r="C269" s="271"/>
      <c r="D269" s="271"/>
      <c r="G269" s="271"/>
      <c r="H269" s="271"/>
      <c r="I269" s="271"/>
      <c r="J269" s="271"/>
      <c r="K269" s="286"/>
    </row>
    <row r="270" spans="3:11" x14ac:dyDescent="0.25">
      <c r="C270" s="271"/>
      <c r="D270" s="271"/>
      <c r="G270" s="271"/>
      <c r="H270" s="271"/>
      <c r="I270" s="271"/>
      <c r="J270" s="271"/>
      <c r="K270" s="286"/>
    </row>
    <row r="271" spans="3:11" x14ac:dyDescent="0.25">
      <c r="C271" s="271"/>
      <c r="D271" s="271"/>
      <c r="G271" s="271"/>
      <c r="H271" s="271"/>
      <c r="I271" s="271"/>
      <c r="J271" s="271"/>
      <c r="K271" s="286"/>
    </row>
    <row r="272" spans="3:11" x14ac:dyDescent="0.25">
      <c r="C272" s="271"/>
      <c r="D272" s="271"/>
      <c r="G272" s="271"/>
      <c r="H272" s="271"/>
      <c r="I272" s="271"/>
      <c r="J272" s="271"/>
      <c r="K272" s="286"/>
    </row>
    <row r="273" spans="3:11" x14ac:dyDescent="0.25">
      <c r="C273" s="271"/>
      <c r="D273" s="271"/>
      <c r="G273" s="271"/>
      <c r="H273" s="271"/>
      <c r="I273" s="271"/>
      <c r="J273" s="271"/>
      <c r="K273" s="286"/>
    </row>
    <row r="274" spans="3:11" x14ac:dyDescent="0.25">
      <c r="C274" s="271"/>
      <c r="D274" s="271"/>
      <c r="G274" s="271"/>
      <c r="H274" s="271"/>
      <c r="I274" s="271"/>
      <c r="J274" s="271"/>
      <c r="K274" s="286"/>
    </row>
    <row r="275" spans="3:11" x14ac:dyDescent="0.25">
      <c r="C275" s="271"/>
      <c r="D275" s="271"/>
      <c r="G275" s="271"/>
      <c r="H275" s="271"/>
      <c r="I275" s="271"/>
      <c r="J275" s="271"/>
      <c r="K275" s="286"/>
    </row>
    <row r="276" spans="3:11" x14ac:dyDescent="0.25">
      <c r="C276" s="271"/>
      <c r="D276" s="271"/>
      <c r="G276" s="271"/>
      <c r="H276" s="271"/>
      <c r="I276" s="271"/>
      <c r="J276" s="271"/>
      <c r="K276" s="286"/>
    </row>
    <row r="277" spans="3:11" x14ac:dyDescent="0.25">
      <c r="C277" s="271"/>
      <c r="D277" s="271"/>
      <c r="G277" s="271"/>
      <c r="H277" s="271"/>
      <c r="I277" s="271"/>
      <c r="J277" s="271"/>
      <c r="K277" s="286"/>
    </row>
    <row r="278" spans="3:11" x14ac:dyDescent="0.25">
      <c r="C278" s="271"/>
      <c r="D278" s="271"/>
      <c r="G278" s="271"/>
      <c r="H278" s="271"/>
      <c r="I278" s="271"/>
      <c r="J278" s="271"/>
      <c r="K278" s="286"/>
    </row>
    <row r="279" spans="3:11" x14ac:dyDescent="0.25">
      <c r="C279" s="271"/>
      <c r="D279" s="271"/>
      <c r="G279" s="271"/>
      <c r="H279" s="271"/>
      <c r="I279" s="271"/>
      <c r="J279" s="271"/>
      <c r="K279" s="286"/>
    </row>
    <row r="280" spans="3:11" x14ac:dyDescent="0.25">
      <c r="C280" s="271"/>
      <c r="D280" s="271"/>
      <c r="G280" s="271"/>
      <c r="H280" s="271"/>
      <c r="I280" s="271"/>
      <c r="J280" s="271"/>
      <c r="K280" s="286"/>
    </row>
    <row r="281" spans="3:11" x14ac:dyDescent="0.25">
      <c r="C281" s="271"/>
      <c r="D281" s="271"/>
      <c r="G281" s="271"/>
      <c r="H281" s="271"/>
      <c r="I281" s="271"/>
      <c r="J281" s="271"/>
      <c r="K281" s="286"/>
    </row>
    <row r="282" spans="3:11" x14ac:dyDescent="0.25">
      <c r="C282" s="271"/>
      <c r="D282" s="271"/>
      <c r="G282" s="271"/>
      <c r="H282" s="271"/>
      <c r="I282" s="271"/>
      <c r="J282" s="271"/>
      <c r="K282" s="286"/>
    </row>
    <row r="283" spans="3:11" x14ac:dyDescent="0.25">
      <c r="C283" s="271"/>
      <c r="D283" s="271"/>
      <c r="G283" s="271"/>
      <c r="H283" s="271"/>
      <c r="I283" s="271"/>
      <c r="J283" s="271"/>
      <c r="K283" s="286"/>
    </row>
    <row r="284" spans="3:11" x14ac:dyDescent="0.25">
      <c r="C284" s="271"/>
      <c r="D284" s="271"/>
      <c r="G284" s="271"/>
      <c r="H284" s="271"/>
      <c r="I284" s="271"/>
      <c r="J284" s="271"/>
      <c r="K284" s="286"/>
    </row>
    <row r="285" spans="3:11" x14ac:dyDescent="0.25">
      <c r="C285" s="271"/>
      <c r="D285" s="271"/>
      <c r="G285" s="271"/>
      <c r="H285" s="271"/>
      <c r="I285" s="271"/>
      <c r="J285" s="271"/>
      <c r="K285" s="286"/>
    </row>
    <row r="286" spans="3:11" x14ac:dyDescent="0.25">
      <c r="C286" s="271"/>
      <c r="D286" s="271"/>
      <c r="G286" s="271"/>
      <c r="H286" s="271"/>
      <c r="I286" s="271"/>
      <c r="J286" s="271"/>
      <c r="K286" s="286"/>
    </row>
    <row r="287" spans="3:11" x14ac:dyDescent="0.25">
      <c r="C287" s="271"/>
      <c r="D287" s="271"/>
      <c r="G287" s="271"/>
      <c r="H287" s="271"/>
      <c r="I287" s="271"/>
      <c r="J287" s="271"/>
      <c r="K287" s="286"/>
    </row>
    <row r="288" spans="3:11" x14ac:dyDescent="0.25">
      <c r="C288" s="271"/>
      <c r="D288" s="271"/>
      <c r="G288" s="271"/>
      <c r="H288" s="271"/>
      <c r="I288" s="271"/>
      <c r="J288" s="271"/>
      <c r="K288" s="286"/>
    </row>
    <row r="289" spans="3:11" x14ac:dyDescent="0.25">
      <c r="C289" s="271"/>
      <c r="D289" s="271"/>
      <c r="G289" s="271"/>
      <c r="H289" s="271"/>
      <c r="I289" s="271"/>
      <c r="J289" s="271"/>
      <c r="K289" s="286"/>
    </row>
    <row r="290" spans="3:11" x14ac:dyDescent="0.25">
      <c r="C290" s="271"/>
      <c r="D290" s="271"/>
      <c r="G290" s="271"/>
      <c r="H290" s="271"/>
      <c r="I290" s="271"/>
      <c r="J290" s="271"/>
      <c r="K290" s="286"/>
    </row>
    <row r="291" spans="3:11" x14ac:dyDescent="0.25">
      <c r="C291" s="271"/>
      <c r="D291" s="271"/>
      <c r="G291" s="271"/>
      <c r="H291" s="271"/>
      <c r="I291" s="271"/>
      <c r="J291" s="271"/>
      <c r="K291" s="286"/>
    </row>
    <row r="292" spans="3:11" x14ac:dyDescent="0.25">
      <c r="C292" s="271"/>
      <c r="D292" s="271"/>
      <c r="G292" s="271"/>
      <c r="H292" s="271"/>
      <c r="I292" s="271"/>
      <c r="J292" s="271"/>
      <c r="K292" s="286"/>
    </row>
    <row r="293" spans="3:11" x14ac:dyDescent="0.25">
      <c r="C293" s="271"/>
      <c r="D293" s="271"/>
      <c r="G293" s="271"/>
      <c r="H293" s="271"/>
      <c r="I293" s="271"/>
      <c r="J293" s="271"/>
      <c r="K293" s="286"/>
    </row>
    <row r="294" spans="3:11" x14ac:dyDescent="0.25">
      <c r="C294" s="271"/>
      <c r="D294" s="271"/>
      <c r="G294" s="271"/>
      <c r="H294" s="271"/>
      <c r="I294" s="271"/>
      <c r="J294" s="271"/>
      <c r="K294" s="286"/>
    </row>
    <row r="295" spans="3:11" x14ac:dyDescent="0.25">
      <c r="C295" s="271"/>
      <c r="D295" s="271"/>
      <c r="G295" s="271"/>
      <c r="H295" s="271"/>
      <c r="I295" s="271"/>
      <c r="J295" s="271"/>
      <c r="K295" s="286"/>
    </row>
    <row r="296" spans="3:11" x14ac:dyDescent="0.25">
      <c r="C296" s="271"/>
      <c r="D296" s="271"/>
      <c r="G296" s="271"/>
      <c r="H296" s="271"/>
      <c r="I296" s="271"/>
      <c r="J296" s="271"/>
      <c r="K296" s="286"/>
    </row>
    <row r="297" spans="3:11" x14ac:dyDescent="0.25">
      <c r="C297" s="271"/>
      <c r="D297" s="271"/>
      <c r="G297" s="271"/>
      <c r="H297" s="271"/>
      <c r="I297" s="271"/>
      <c r="J297" s="271"/>
      <c r="K297" s="286"/>
    </row>
    <row r="298" spans="3:11" x14ac:dyDescent="0.25">
      <c r="C298" s="271"/>
      <c r="D298" s="271"/>
      <c r="G298" s="271"/>
      <c r="H298" s="271"/>
      <c r="I298" s="271"/>
      <c r="J298" s="271"/>
      <c r="K298" s="286"/>
    </row>
    <row r="299" spans="3:11" x14ac:dyDescent="0.25">
      <c r="C299" s="271"/>
      <c r="D299" s="271"/>
      <c r="G299" s="271"/>
      <c r="H299" s="271"/>
      <c r="I299" s="271"/>
      <c r="J299" s="271"/>
      <c r="K299" s="286"/>
    </row>
    <row r="300" spans="3:11" x14ac:dyDescent="0.25">
      <c r="C300" s="271"/>
      <c r="D300" s="271"/>
      <c r="G300" s="271"/>
      <c r="H300" s="271"/>
      <c r="I300" s="271"/>
      <c r="J300" s="271"/>
      <c r="K300" s="286"/>
    </row>
    <row r="301" spans="3:11" x14ac:dyDescent="0.25">
      <c r="C301" s="271"/>
      <c r="D301" s="271"/>
      <c r="G301" s="271"/>
      <c r="H301" s="271"/>
      <c r="I301" s="271"/>
      <c r="J301" s="271"/>
      <c r="K301" s="286"/>
    </row>
    <row r="302" spans="3:11" x14ac:dyDescent="0.25">
      <c r="C302" s="271"/>
      <c r="D302" s="271"/>
      <c r="G302" s="271"/>
      <c r="H302" s="271"/>
      <c r="I302" s="271"/>
      <c r="J302" s="271"/>
      <c r="K302" s="286"/>
    </row>
    <row r="303" spans="3:11" x14ac:dyDescent="0.25">
      <c r="C303" s="271"/>
      <c r="D303" s="271"/>
      <c r="G303" s="271"/>
      <c r="H303" s="271"/>
      <c r="I303" s="271"/>
      <c r="J303" s="271"/>
      <c r="K303" s="286"/>
    </row>
    <row r="304" spans="3:11" x14ac:dyDescent="0.25">
      <c r="C304" s="271"/>
      <c r="D304" s="271"/>
      <c r="G304" s="271"/>
      <c r="H304" s="271"/>
      <c r="I304" s="271"/>
      <c r="J304" s="271"/>
      <c r="K304" s="286"/>
    </row>
    <row r="305" spans="3:11" x14ac:dyDescent="0.25">
      <c r="C305" s="271"/>
      <c r="D305" s="271"/>
      <c r="G305" s="271"/>
      <c r="H305" s="271"/>
      <c r="I305" s="271"/>
      <c r="J305" s="271"/>
      <c r="K305" s="286"/>
    </row>
    <row r="306" spans="3:11" x14ac:dyDescent="0.25">
      <c r="C306" s="271"/>
      <c r="D306" s="271"/>
      <c r="G306" s="271"/>
      <c r="H306" s="271"/>
      <c r="I306" s="271"/>
      <c r="J306" s="271"/>
      <c r="K306" s="286"/>
    </row>
    <row r="307" spans="3:11" x14ac:dyDescent="0.25">
      <c r="C307" s="271"/>
      <c r="D307" s="271"/>
      <c r="G307" s="271"/>
      <c r="H307" s="271"/>
      <c r="I307" s="271"/>
      <c r="J307" s="271"/>
      <c r="K307" s="286"/>
    </row>
    <row r="308" spans="3:11" x14ac:dyDescent="0.25">
      <c r="C308" s="271"/>
      <c r="D308" s="271"/>
      <c r="G308" s="271"/>
      <c r="H308" s="271"/>
      <c r="I308" s="271"/>
      <c r="J308" s="271"/>
      <c r="K308" s="286"/>
    </row>
    <row r="309" spans="3:11" x14ac:dyDescent="0.25">
      <c r="C309" s="271"/>
      <c r="D309" s="271"/>
      <c r="G309" s="271"/>
      <c r="H309" s="271"/>
      <c r="I309" s="271"/>
      <c r="J309" s="271"/>
      <c r="K309" s="286"/>
    </row>
    <row r="310" spans="3:11" x14ac:dyDescent="0.25">
      <c r="C310" s="271"/>
      <c r="D310" s="271"/>
      <c r="G310" s="271"/>
      <c r="H310" s="271"/>
      <c r="I310" s="271"/>
      <c r="J310" s="271"/>
      <c r="K310" s="286"/>
    </row>
    <row r="311" spans="3:11" x14ac:dyDescent="0.25">
      <c r="C311" s="271"/>
      <c r="D311" s="271"/>
      <c r="G311" s="271"/>
      <c r="H311" s="271"/>
      <c r="I311" s="271"/>
      <c r="J311" s="271"/>
      <c r="K311" s="286"/>
    </row>
    <row r="312" spans="3:11" x14ac:dyDescent="0.25">
      <c r="C312" s="271"/>
      <c r="D312" s="271"/>
      <c r="G312" s="271"/>
      <c r="H312" s="271"/>
      <c r="I312" s="271"/>
      <c r="J312" s="271"/>
      <c r="K312" s="286"/>
    </row>
    <row r="313" spans="3:11" x14ac:dyDescent="0.25">
      <c r="C313" s="271"/>
      <c r="D313" s="271"/>
      <c r="G313" s="271"/>
      <c r="H313" s="271"/>
      <c r="I313" s="271"/>
      <c r="J313" s="271"/>
      <c r="K313" s="286"/>
    </row>
    <row r="314" spans="3:11" x14ac:dyDescent="0.25">
      <c r="C314" s="271"/>
      <c r="D314" s="271"/>
      <c r="G314" s="271"/>
      <c r="H314" s="271"/>
      <c r="I314" s="271"/>
      <c r="J314" s="271"/>
      <c r="K314" s="286"/>
    </row>
    <row r="315" spans="3:11" x14ac:dyDescent="0.25">
      <c r="C315" s="271"/>
      <c r="D315" s="271"/>
      <c r="G315" s="271"/>
      <c r="H315" s="271"/>
      <c r="I315" s="271"/>
      <c r="J315" s="271"/>
      <c r="K315" s="286"/>
    </row>
    <row r="316" spans="3:11" x14ac:dyDescent="0.25">
      <c r="C316" s="271"/>
      <c r="D316" s="271"/>
      <c r="G316" s="271"/>
      <c r="H316" s="271"/>
      <c r="I316" s="271"/>
      <c r="J316" s="271"/>
      <c r="K316" s="286"/>
    </row>
    <row r="317" spans="3:11" x14ac:dyDescent="0.25">
      <c r="C317" s="271"/>
      <c r="D317" s="271"/>
      <c r="G317" s="271"/>
      <c r="H317" s="271"/>
      <c r="I317" s="271"/>
      <c r="J317" s="271"/>
      <c r="K317" s="286"/>
    </row>
    <row r="318" spans="3:11" x14ac:dyDescent="0.25">
      <c r="C318" s="271"/>
      <c r="D318" s="271"/>
      <c r="G318" s="271"/>
      <c r="H318" s="271"/>
      <c r="I318" s="271"/>
      <c r="J318" s="271"/>
      <c r="K318" s="286"/>
    </row>
    <row r="319" spans="3:11" x14ac:dyDescent="0.25">
      <c r="C319" s="271"/>
      <c r="D319" s="271"/>
      <c r="G319" s="271"/>
      <c r="H319" s="271"/>
      <c r="I319" s="271"/>
      <c r="J319" s="271"/>
      <c r="K319" s="286"/>
    </row>
    <row r="320" spans="3:11" x14ac:dyDescent="0.25">
      <c r="C320" s="271"/>
      <c r="D320" s="271"/>
      <c r="G320" s="271"/>
      <c r="H320" s="271"/>
      <c r="I320" s="271"/>
      <c r="J320" s="271"/>
      <c r="K320" s="286"/>
    </row>
    <row r="321" spans="3:11" x14ac:dyDescent="0.25">
      <c r="C321" s="271"/>
      <c r="D321" s="271"/>
      <c r="G321" s="271"/>
      <c r="H321" s="271"/>
      <c r="I321" s="271"/>
      <c r="J321" s="271"/>
      <c r="K321" s="286"/>
    </row>
    <row r="322" spans="3:11" x14ac:dyDescent="0.25">
      <c r="C322" s="271"/>
      <c r="D322" s="271"/>
      <c r="G322" s="271"/>
      <c r="H322" s="271"/>
      <c r="I322" s="271"/>
      <c r="J322" s="271"/>
      <c r="K322" s="286"/>
    </row>
    <row r="323" spans="3:11" x14ac:dyDescent="0.25">
      <c r="C323" s="271"/>
      <c r="D323" s="271"/>
      <c r="G323" s="271"/>
      <c r="H323" s="271"/>
      <c r="I323" s="271"/>
      <c r="J323" s="271"/>
      <c r="K323" s="286"/>
    </row>
    <row r="324" spans="3:11" x14ac:dyDescent="0.25">
      <c r="C324" s="271"/>
      <c r="D324" s="271"/>
      <c r="G324" s="271"/>
      <c r="H324" s="271"/>
      <c r="I324" s="271"/>
      <c r="J324" s="271"/>
      <c r="K324" s="286"/>
    </row>
    <row r="325" spans="3:11" x14ac:dyDescent="0.25">
      <c r="C325" s="271"/>
      <c r="D325" s="271"/>
      <c r="G325" s="271"/>
      <c r="H325" s="271"/>
      <c r="I325" s="271"/>
      <c r="J325" s="271"/>
      <c r="K325" s="286"/>
    </row>
    <row r="326" spans="3:11" x14ac:dyDescent="0.25">
      <c r="C326" s="271"/>
      <c r="D326" s="271"/>
      <c r="G326" s="271"/>
      <c r="H326" s="271"/>
      <c r="I326" s="271"/>
      <c r="J326" s="271"/>
      <c r="K326" s="286"/>
    </row>
    <row r="327" spans="3:11" x14ac:dyDescent="0.25">
      <c r="C327" s="271"/>
      <c r="D327" s="271"/>
      <c r="G327" s="271"/>
      <c r="H327" s="271"/>
      <c r="I327" s="271"/>
      <c r="J327" s="271"/>
      <c r="K327" s="286"/>
    </row>
    <row r="328" spans="3:11" x14ac:dyDescent="0.25">
      <c r="C328" s="271"/>
      <c r="D328" s="271"/>
      <c r="G328" s="271"/>
      <c r="H328" s="271"/>
      <c r="I328" s="271"/>
      <c r="J328" s="271"/>
      <c r="K328" s="286"/>
    </row>
    <row r="329" spans="3:11" x14ac:dyDescent="0.25">
      <c r="C329" s="271"/>
      <c r="D329" s="271"/>
      <c r="G329" s="271"/>
      <c r="H329" s="271"/>
      <c r="I329" s="271"/>
      <c r="J329" s="271"/>
      <c r="K329" s="286"/>
    </row>
    <row r="330" spans="3:11" x14ac:dyDescent="0.25">
      <c r="C330" s="271"/>
      <c r="D330" s="271"/>
      <c r="G330" s="271"/>
      <c r="H330" s="271"/>
      <c r="I330" s="271"/>
      <c r="J330" s="271"/>
      <c r="K330" s="286"/>
    </row>
    <row r="331" spans="3:11" x14ac:dyDescent="0.25">
      <c r="C331" s="271"/>
      <c r="D331" s="271"/>
      <c r="G331" s="271"/>
      <c r="H331" s="271"/>
      <c r="I331" s="271"/>
      <c r="J331" s="271"/>
      <c r="K331" s="286"/>
    </row>
    <row r="332" spans="3:11" x14ac:dyDescent="0.25">
      <c r="C332" s="271"/>
      <c r="D332" s="271"/>
      <c r="G332" s="271"/>
      <c r="H332" s="271"/>
      <c r="I332" s="271"/>
      <c r="J332" s="271"/>
      <c r="K332" s="286"/>
    </row>
    <row r="333" spans="3:11" x14ac:dyDescent="0.25">
      <c r="C333" s="271"/>
      <c r="D333" s="271"/>
      <c r="G333" s="271"/>
      <c r="H333" s="271"/>
      <c r="I333" s="271"/>
      <c r="J333" s="271"/>
      <c r="K333" s="286"/>
    </row>
    <row r="334" spans="3:11" x14ac:dyDescent="0.25">
      <c r="C334" s="271"/>
      <c r="D334" s="271"/>
      <c r="G334" s="271"/>
      <c r="H334" s="271"/>
      <c r="I334" s="271"/>
      <c r="J334" s="271"/>
      <c r="K334" s="286"/>
    </row>
    <row r="335" spans="3:11" x14ac:dyDescent="0.25">
      <c r="C335" s="271"/>
      <c r="D335" s="271"/>
      <c r="G335" s="271"/>
      <c r="H335" s="271"/>
      <c r="I335" s="271"/>
      <c r="J335" s="271"/>
      <c r="K335" s="286"/>
    </row>
    <row r="336" spans="3:11" x14ac:dyDescent="0.25">
      <c r="C336" s="271"/>
      <c r="D336" s="271"/>
      <c r="G336" s="271"/>
      <c r="H336" s="271"/>
      <c r="I336" s="271"/>
      <c r="J336" s="271"/>
      <c r="K336" s="286"/>
    </row>
    <row r="337" spans="3:11" x14ac:dyDescent="0.25">
      <c r="C337" s="271"/>
      <c r="D337" s="271"/>
      <c r="G337" s="271"/>
      <c r="H337" s="271"/>
      <c r="I337" s="271"/>
      <c r="J337" s="271"/>
      <c r="K337" s="286"/>
    </row>
    <row r="338" spans="3:11" x14ac:dyDescent="0.25">
      <c r="C338" s="271"/>
      <c r="D338" s="271"/>
      <c r="G338" s="271"/>
      <c r="H338" s="271"/>
      <c r="I338" s="271"/>
      <c r="J338" s="271"/>
      <c r="K338" s="286"/>
    </row>
    <row r="339" spans="3:11" x14ac:dyDescent="0.25">
      <c r="C339" s="271"/>
      <c r="D339" s="271"/>
      <c r="G339" s="271"/>
      <c r="H339" s="271"/>
      <c r="I339" s="271"/>
      <c r="J339" s="271"/>
      <c r="K339" s="286"/>
    </row>
    <row r="340" spans="3:11" x14ac:dyDescent="0.25">
      <c r="C340" s="271"/>
      <c r="D340" s="271"/>
      <c r="G340" s="271"/>
      <c r="H340" s="271"/>
      <c r="I340" s="271"/>
      <c r="J340" s="271"/>
      <c r="K340" s="286"/>
    </row>
    <row r="341" spans="3:11" x14ac:dyDescent="0.25">
      <c r="C341" s="271"/>
      <c r="D341" s="271"/>
      <c r="G341" s="271"/>
      <c r="H341" s="271"/>
      <c r="I341" s="271"/>
      <c r="J341" s="271"/>
      <c r="K341" s="286"/>
    </row>
    <row r="342" spans="3:11" x14ac:dyDescent="0.25">
      <c r="C342" s="271"/>
      <c r="D342" s="271"/>
      <c r="G342" s="271"/>
      <c r="H342" s="271"/>
      <c r="I342" s="271"/>
      <c r="J342" s="271"/>
      <c r="K342" s="286"/>
    </row>
    <row r="343" spans="3:11" x14ac:dyDescent="0.25">
      <c r="C343" s="271"/>
      <c r="D343" s="271"/>
      <c r="G343" s="271"/>
      <c r="H343" s="271"/>
      <c r="I343" s="271"/>
      <c r="J343" s="271"/>
      <c r="K343" s="286"/>
    </row>
    <row r="344" spans="3:11" x14ac:dyDescent="0.25">
      <c r="C344" s="271"/>
      <c r="D344" s="271"/>
      <c r="G344" s="271"/>
      <c r="H344" s="271"/>
      <c r="I344" s="271"/>
      <c r="J344" s="271"/>
      <c r="K344" s="286"/>
    </row>
    <row r="345" spans="3:11" x14ac:dyDescent="0.25">
      <c r="C345" s="271"/>
      <c r="D345" s="271"/>
      <c r="G345" s="271"/>
      <c r="H345" s="271"/>
      <c r="I345" s="271"/>
      <c r="J345" s="271"/>
      <c r="K345" s="286"/>
    </row>
    <row r="346" spans="3:11" x14ac:dyDescent="0.25">
      <c r="C346" s="271"/>
      <c r="D346" s="271"/>
      <c r="G346" s="271"/>
      <c r="H346" s="271"/>
      <c r="I346" s="271"/>
      <c r="J346" s="271"/>
      <c r="K346" s="286"/>
    </row>
    <row r="347" spans="3:11" x14ac:dyDescent="0.25">
      <c r="C347" s="271"/>
      <c r="D347" s="271"/>
      <c r="G347" s="271"/>
      <c r="H347" s="271"/>
      <c r="I347" s="271"/>
      <c r="J347" s="271"/>
      <c r="K347" s="286"/>
    </row>
    <row r="348" spans="3:11" x14ac:dyDescent="0.25">
      <c r="C348" s="271"/>
      <c r="D348" s="271"/>
      <c r="G348" s="271"/>
      <c r="H348" s="271"/>
      <c r="I348" s="271"/>
      <c r="J348" s="271"/>
      <c r="K348" s="286"/>
    </row>
    <row r="349" spans="3:11" x14ac:dyDescent="0.25">
      <c r="C349" s="271"/>
      <c r="D349" s="271"/>
      <c r="G349" s="271"/>
      <c r="H349" s="271"/>
      <c r="I349" s="271"/>
      <c r="J349" s="271"/>
      <c r="K349" s="286"/>
    </row>
    <row r="350" spans="3:11" x14ac:dyDescent="0.25">
      <c r="C350" s="271"/>
      <c r="D350" s="271"/>
      <c r="G350" s="271"/>
      <c r="H350" s="271"/>
      <c r="I350" s="271"/>
      <c r="J350" s="271"/>
      <c r="K350" s="286"/>
    </row>
    <row r="351" spans="3:11" x14ac:dyDescent="0.25">
      <c r="C351" s="271"/>
      <c r="D351" s="271"/>
      <c r="G351" s="271"/>
      <c r="H351" s="271"/>
      <c r="I351" s="271"/>
      <c r="J351" s="271"/>
      <c r="K351" s="286"/>
    </row>
    <row r="352" spans="3:11" x14ac:dyDescent="0.25">
      <c r="C352" s="271"/>
      <c r="D352" s="271"/>
      <c r="G352" s="271"/>
      <c r="H352" s="271"/>
      <c r="I352" s="271"/>
      <c r="J352" s="271"/>
      <c r="K352" s="286"/>
    </row>
    <row r="353" spans="3:11" x14ac:dyDescent="0.25">
      <c r="C353" s="271"/>
      <c r="D353" s="271"/>
      <c r="G353" s="271"/>
      <c r="H353" s="271"/>
      <c r="I353" s="271"/>
      <c r="J353" s="271"/>
      <c r="K353" s="286"/>
    </row>
    <row r="354" spans="3:11" x14ac:dyDescent="0.25">
      <c r="C354" s="271"/>
      <c r="D354" s="271"/>
      <c r="G354" s="271"/>
      <c r="H354" s="271"/>
      <c r="I354" s="271"/>
      <c r="J354" s="271"/>
      <c r="K354" s="286"/>
    </row>
    <row r="355" spans="3:11" x14ac:dyDescent="0.25">
      <c r="C355" s="271"/>
      <c r="D355" s="271"/>
      <c r="G355" s="271"/>
      <c r="H355" s="271"/>
      <c r="I355" s="271"/>
      <c r="J355" s="271"/>
      <c r="K355" s="286"/>
    </row>
    <row r="356" spans="3:11" x14ac:dyDescent="0.25">
      <c r="C356" s="271"/>
      <c r="D356" s="271"/>
      <c r="G356" s="271"/>
      <c r="H356" s="271"/>
      <c r="I356" s="271"/>
      <c r="J356" s="271"/>
      <c r="K356" s="286"/>
    </row>
    <row r="357" spans="3:11" x14ac:dyDescent="0.25">
      <c r="C357" s="271"/>
      <c r="D357" s="271"/>
      <c r="G357" s="271"/>
      <c r="H357" s="271"/>
      <c r="I357" s="271"/>
      <c r="J357" s="271"/>
      <c r="K357" s="286"/>
    </row>
    <row r="358" spans="3:11" x14ac:dyDescent="0.25">
      <c r="C358" s="271"/>
      <c r="D358" s="271"/>
      <c r="G358" s="271"/>
      <c r="H358" s="271"/>
      <c r="I358" s="271"/>
      <c r="J358" s="271"/>
      <c r="K358" s="286"/>
    </row>
    <row r="359" spans="3:11" x14ac:dyDescent="0.25">
      <c r="C359" s="271"/>
      <c r="D359" s="271"/>
      <c r="G359" s="271"/>
      <c r="H359" s="271"/>
      <c r="I359" s="271"/>
      <c r="J359" s="271"/>
      <c r="K359" s="286"/>
    </row>
    <row r="360" spans="3:11" x14ac:dyDescent="0.25">
      <c r="C360" s="271"/>
      <c r="D360" s="271"/>
      <c r="G360" s="271"/>
      <c r="H360" s="271"/>
      <c r="I360" s="271"/>
      <c r="J360" s="271"/>
      <c r="K360" s="286"/>
    </row>
    <row r="361" spans="3:11" x14ac:dyDescent="0.25">
      <c r="C361" s="271"/>
      <c r="D361" s="271"/>
      <c r="G361" s="271"/>
      <c r="H361" s="271"/>
      <c r="I361" s="271"/>
      <c r="J361" s="271"/>
      <c r="K361" s="286"/>
    </row>
    <row r="362" spans="3:11" x14ac:dyDescent="0.25">
      <c r="C362" s="271"/>
      <c r="D362" s="271"/>
      <c r="G362" s="271"/>
      <c r="H362" s="271"/>
      <c r="I362" s="271"/>
      <c r="J362" s="271"/>
      <c r="K362" s="286"/>
    </row>
    <row r="363" spans="3:11" x14ac:dyDescent="0.25">
      <c r="C363" s="271"/>
      <c r="D363" s="271"/>
      <c r="G363" s="271"/>
      <c r="H363" s="271"/>
      <c r="I363" s="271"/>
      <c r="J363" s="271"/>
      <c r="K363" s="286"/>
    </row>
    <row r="364" spans="3:11" x14ac:dyDescent="0.25">
      <c r="C364" s="271"/>
      <c r="D364" s="271"/>
      <c r="G364" s="271"/>
      <c r="H364" s="271"/>
      <c r="I364" s="271"/>
      <c r="J364" s="271"/>
      <c r="K364" s="286"/>
    </row>
    <row r="365" spans="3:11" x14ac:dyDescent="0.25">
      <c r="C365" s="271"/>
      <c r="D365" s="271"/>
      <c r="G365" s="271"/>
      <c r="H365" s="271"/>
      <c r="I365" s="271"/>
      <c r="J365" s="271"/>
      <c r="K365" s="286"/>
    </row>
    <row r="366" spans="3:11" x14ac:dyDescent="0.25">
      <c r="C366" s="271"/>
      <c r="D366" s="271"/>
      <c r="G366" s="271"/>
      <c r="H366" s="271"/>
      <c r="I366" s="271"/>
      <c r="J366" s="271"/>
      <c r="K366" s="286"/>
    </row>
    <row r="367" spans="3:11" x14ac:dyDescent="0.25">
      <c r="C367" s="271"/>
      <c r="D367" s="271"/>
      <c r="G367" s="271"/>
      <c r="H367" s="271"/>
      <c r="I367" s="271"/>
      <c r="J367" s="271"/>
      <c r="K367" s="286"/>
    </row>
    <row r="368" spans="3:11" x14ac:dyDescent="0.25">
      <c r="C368" s="271"/>
      <c r="D368" s="271"/>
      <c r="G368" s="271"/>
      <c r="H368" s="271"/>
      <c r="I368" s="271"/>
      <c r="J368" s="271"/>
      <c r="K368" s="286"/>
    </row>
    <row r="369" spans="3:11" x14ac:dyDescent="0.25">
      <c r="C369" s="271"/>
      <c r="D369" s="271"/>
      <c r="G369" s="271"/>
      <c r="H369" s="271"/>
      <c r="I369" s="271"/>
      <c r="J369" s="271"/>
      <c r="K369" s="286"/>
    </row>
    <row r="370" spans="3:11" x14ac:dyDescent="0.25">
      <c r="C370" s="271"/>
      <c r="D370" s="271"/>
      <c r="G370" s="271"/>
      <c r="H370" s="271"/>
      <c r="I370" s="271"/>
      <c r="J370" s="271"/>
      <c r="K370" s="286"/>
    </row>
    <row r="371" spans="3:11" x14ac:dyDescent="0.25">
      <c r="C371" s="271"/>
      <c r="D371" s="271"/>
      <c r="G371" s="271"/>
      <c r="H371" s="271"/>
      <c r="I371" s="271"/>
      <c r="J371" s="271"/>
      <c r="K371" s="286"/>
    </row>
    <row r="372" spans="3:11" x14ac:dyDescent="0.25">
      <c r="C372" s="271"/>
      <c r="D372" s="271"/>
      <c r="G372" s="271"/>
      <c r="H372" s="271"/>
      <c r="I372" s="271"/>
      <c r="J372" s="271"/>
      <c r="K372" s="286"/>
    </row>
    <row r="373" spans="3:11" x14ac:dyDescent="0.25">
      <c r="C373" s="271"/>
      <c r="D373" s="271"/>
      <c r="G373" s="271"/>
      <c r="H373" s="271"/>
      <c r="I373" s="271"/>
      <c r="J373" s="271"/>
      <c r="K373" s="286"/>
    </row>
    <row r="374" spans="3:11" x14ac:dyDescent="0.25">
      <c r="C374" s="271"/>
      <c r="D374" s="271"/>
      <c r="G374" s="271"/>
      <c r="H374" s="271"/>
      <c r="I374" s="271"/>
      <c r="J374" s="271"/>
      <c r="K374" s="286"/>
    </row>
    <row r="375" spans="3:11" x14ac:dyDescent="0.25">
      <c r="C375" s="271"/>
      <c r="D375" s="271"/>
      <c r="G375" s="271"/>
      <c r="H375" s="271"/>
      <c r="I375" s="271"/>
      <c r="J375" s="271"/>
      <c r="K375" s="286"/>
    </row>
    <row r="376" spans="3:11" x14ac:dyDescent="0.25">
      <c r="C376" s="271"/>
      <c r="D376" s="271"/>
      <c r="G376" s="271"/>
      <c r="H376" s="271"/>
      <c r="I376" s="271"/>
      <c r="J376" s="271"/>
      <c r="K376" s="286"/>
    </row>
    <row r="377" spans="3:11" x14ac:dyDescent="0.25">
      <c r="C377" s="271"/>
      <c r="D377" s="271"/>
      <c r="G377" s="271"/>
      <c r="H377" s="271"/>
      <c r="I377" s="271"/>
      <c r="J377" s="271"/>
      <c r="K377" s="286"/>
    </row>
    <row r="378" spans="3:11" x14ac:dyDescent="0.25">
      <c r="C378" s="271"/>
      <c r="D378" s="271"/>
      <c r="G378" s="271"/>
      <c r="H378" s="271"/>
      <c r="I378" s="271"/>
      <c r="J378" s="271"/>
      <c r="K378" s="286"/>
    </row>
    <row r="379" spans="3:11" x14ac:dyDescent="0.25">
      <c r="C379" s="271"/>
      <c r="D379" s="271"/>
      <c r="G379" s="271"/>
      <c r="H379" s="271"/>
      <c r="I379" s="271"/>
      <c r="J379" s="271"/>
      <c r="K379" s="286"/>
    </row>
    <row r="380" spans="3:11" x14ac:dyDescent="0.25">
      <c r="C380" s="271"/>
      <c r="D380" s="271"/>
      <c r="G380" s="271"/>
      <c r="H380" s="271"/>
      <c r="I380" s="271"/>
      <c r="J380" s="271"/>
      <c r="K380" s="286"/>
    </row>
    <row r="381" spans="3:11" x14ac:dyDescent="0.25">
      <c r="C381" s="271"/>
      <c r="D381" s="271"/>
      <c r="G381" s="271"/>
      <c r="H381" s="271"/>
      <c r="I381" s="271"/>
      <c r="J381" s="271"/>
      <c r="K381" s="286"/>
    </row>
    <row r="382" spans="3:11" x14ac:dyDescent="0.25">
      <c r="C382" s="271"/>
      <c r="D382" s="271"/>
      <c r="G382" s="271"/>
      <c r="H382" s="271"/>
      <c r="I382" s="271"/>
      <c r="J382" s="271"/>
      <c r="K382" s="286"/>
    </row>
    <row r="383" spans="3:11" x14ac:dyDescent="0.25">
      <c r="C383" s="271"/>
      <c r="D383" s="271"/>
      <c r="G383" s="271"/>
      <c r="H383" s="271"/>
      <c r="I383" s="271"/>
      <c r="J383" s="271"/>
      <c r="K383" s="286"/>
    </row>
    <row r="384" spans="3:11" x14ac:dyDescent="0.25">
      <c r="C384" s="271"/>
      <c r="D384" s="271"/>
      <c r="G384" s="271"/>
      <c r="H384" s="271"/>
      <c r="I384" s="271"/>
      <c r="J384" s="271"/>
      <c r="K384" s="286"/>
    </row>
    <row r="385" spans="3:11" x14ac:dyDescent="0.25">
      <c r="C385" s="271"/>
      <c r="D385" s="271"/>
      <c r="G385" s="271"/>
      <c r="H385" s="271"/>
      <c r="I385" s="271"/>
      <c r="J385" s="271"/>
      <c r="K385" s="286"/>
    </row>
    <row r="386" spans="3:11" x14ac:dyDescent="0.25">
      <c r="C386" s="271"/>
      <c r="D386" s="271"/>
      <c r="G386" s="271"/>
      <c r="H386" s="271"/>
      <c r="I386" s="271"/>
      <c r="J386" s="271"/>
      <c r="K386" s="286"/>
    </row>
    <row r="387" spans="3:11" x14ac:dyDescent="0.25">
      <c r="C387" s="271"/>
      <c r="D387" s="271"/>
      <c r="G387" s="271"/>
      <c r="H387" s="271"/>
      <c r="I387" s="271"/>
      <c r="J387" s="271"/>
      <c r="K387" s="286"/>
    </row>
    <row r="388" spans="3:11" x14ac:dyDescent="0.25">
      <c r="C388" s="271"/>
      <c r="D388" s="271"/>
      <c r="G388" s="271"/>
      <c r="H388" s="271"/>
      <c r="I388" s="271"/>
      <c r="J388" s="271"/>
      <c r="K388" s="286"/>
    </row>
    <row r="389" spans="3:11" x14ac:dyDescent="0.25">
      <c r="C389" s="271"/>
      <c r="D389" s="271"/>
      <c r="G389" s="271"/>
      <c r="H389" s="271"/>
      <c r="I389" s="271"/>
      <c r="J389" s="271"/>
      <c r="K389" s="286"/>
    </row>
    <row r="390" spans="3:11" x14ac:dyDescent="0.25">
      <c r="C390" s="271"/>
      <c r="D390" s="271"/>
      <c r="G390" s="271"/>
      <c r="H390" s="271"/>
      <c r="I390" s="271"/>
      <c r="J390" s="271"/>
      <c r="K390" s="286"/>
    </row>
    <row r="391" spans="3:11" x14ac:dyDescent="0.25">
      <c r="C391" s="271"/>
      <c r="D391" s="271"/>
      <c r="G391" s="271"/>
      <c r="H391" s="271"/>
      <c r="I391" s="271"/>
      <c r="J391" s="271"/>
      <c r="K391" s="286"/>
    </row>
    <row r="392" spans="3:11" x14ac:dyDescent="0.25">
      <c r="C392" s="271"/>
      <c r="D392" s="271"/>
      <c r="G392" s="271"/>
      <c r="H392" s="271"/>
      <c r="I392" s="271"/>
      <c r="J392" s="271"/>
      <c r="K392" s="286"/>
    </row>
    <row r="393" spans="3:11" x14ac:dyDescent="0.25">
      <c r="C393" s="271"/>
      <c r="D393" s="271"/>
      <c r="G393" s="271"/>
      <c r="H393" s="271"/>
      <c r="I393" s="271"/>
      <c r="J393" s="271"/>
      <c r="K393" s="286"/>
    </row>
    <row r="394" spans="3:11" x14ac:dyDescent="0.25">
      <c r="C394" s="271"/>
      <c r="D394" s="271"/>
      <c r="G394" s="271"/>
      <c r="H394" s="271"/>
      <c r="I394" s="271"/>
      <c r="J394" s="271"/>
      <c r="K394" s="286"/>
    </row>
    <row r="395" spans="3:11" x14ac:dyDescent="0.25">
      <c r="C395" s="271"/>
      <c r="D395" s="271"/>
      <c r="G395" s="271"/>
      <c r="H395" s="271"/>
      <c r="I395" s="271"/>
      <c r="J395" s="271"/>
      <c r="K395" s="286"/>
    </row>
    <row r="396" spans="3:11" x14ac:dyDescent="0.25">
      <c r="C396" s="271"/>
      <c r="D396" s="271"/>
      <c r="G396" s="271"/>
      <c r="H396" s="271"/>
      <c r="I396" s="271"/>
      <c r="J396" s="271"/>
      <c r="K396" s="286"/>
    </row>
    <row r="397" spans="3:11" x14ac:dyDescent="0.25">
      <c r="C397" s="271"/>
      <c r="D397" s="271"/>
      <c r="G397" s="271"/>
      <c r="H397" s="271"/>
      <c r="I397" s="271"/>
      <c r="J397" s="271"/>
      <c r="K397" s="286"/>
    </row>
    <row r="398" spans="3:11" x14ac:dyDescent="0.25">
      <c r="C398" s="271"/>
      <c r="D398" s="271"/>
      <c r="G398" s="271"/>
      <c r="H398" s="271"/>
      <c r="I398" s="271"/>
      <c r="J398" s="271"/>
      <c r="K398" s="286"/>
    </row>
    <row r="399" spans="3:11" x14ac:dyDescent="0.25">
      <c r="C399" s="271"/>
      <c r="D399" s="271"/>
      <c r="G399" s="271"/>
      <c r="H399" s="271"/>
      <c r="I399" s="271"/>
      <c r="J399" s="271"/>
      <c r="K399" s="286"/>
    </row>
    <row r="400" spans="3:11" x14ac:dyDescent="0.25">
      <c r="C400" s="271"/>
      <c r="D400" s="271"/>
      <c r="G400" s="271"/>
      <c r="H400" s="271"/>
      <c r="I400" s="271"/>
      <c r="J400" s="271"/>
      <c r="K400" s="286"/>
    </row>
    <row r="401" spans="3:11" x14ac:dyDescent="0.25">
      <c r="C401" s="271"/>
      <c r="D401" s="271"/>
      <c r="G401" s="271"/>
      <c r="H401" s="271"/>
      <c r="I401" s="271"/>
      <c r="J401" s="271"/>
      <c r="K401" s="286"/>
    </row>
    <row r="402" spans="3:11" x14ac:dyDescent="0.25">
      <c r="C402" s="271"/>
      <c r="D402" s="271"/>
      <c r="G402" s="271"/>
      <c r="H402" s="271"/>
      <c r="I402" s="271"/>
      <c r="J402" s="271"/>
      <c r="K402" s="286"/>
    </row>
    <row r="403" spans="3:11" x14ac:dyDescent="0.25">
      <c r="C403" s="271"/>
      <c r="D403" s="271"/>
      <c r="G403" s="271"/>
      <c r="H403" s="271"/>
      <c r="I403" s="271"/>
      <c r="J403" s="271"/>
      <c r="K403" s="286"/>
    </row>
    <row r="404" spans="3:11" x14ac:dyDescent="0.25">
      <c r="C404" s="271"/>
      <c r="D404" s="271"/>
      <c r="G404" s="271"/>
      <c r="H404" s="271"/>
      <c r="I404" s="271"/>
      <c r="J404" s="271"/>
      <c r="K404" s="286"/>
    </row>
    <row r="405" spans="3:11" x14ac:dyDescent="0.25">
      <c r="C405" s="271"/>
      <c r="D405" s="271"/>
      <c r="G405" s="271"/>
      <c r="H405" s="271"/>
      <c r="I405" s="271"/>
      <c r="J405" s="271"/>
      <c r="K405" s="286"/>
    </row>
    <row r="406" spans="3:11" x14ac:dyDescent="0.25">
      <c r="C406" s="271"/>
      <c r="D406" s="271"/>
      <c r="G406" s="271"/>
      <c r="H406" s="271"/>
      <c r="I406" s="271"/>
      <c r="J406" s="271"/>
      <c r="K406" s="286"/>
    </row>
    <row r="407" spans="3:11" x14ac:dyDescent="0.25">
      <c r="C407" s="271"/>
      <c r="D407" s="271"/>
      <c r="G407" s="271"/>
      <c r="H407" s="271"/>
      <c r="I407" s="271"/>
      <c r="J407" s="271"/>
      <c r="K407" s="286"/>
    </row>
    <row r="408" spans="3:11" x14ac:dyDescent="0.25">
      <c r="C408" s="271"/>
      <c r="D408" s="271"/>
      <c r="G408" s="271"/>
      <c r="H408" s="271"/>
      <c r="I408" s="271"/>
      <c r="J408" s="271"/>
      <c r="K408" s="286"/>
    </row>
    <row r="409" spans="3:11" x14ac:dyDescent="0.25">
      <c r="C409" s="271"/>
      <c r="D409" s="271"/>
      <c r="G409" s="271"/>
      <c r="H409" s="271"/>
      <c r="I409" s="271"/>
      <c r="J409" s="271"/>
      <c r="K409" s="286"/>
    </row>
    <row r="410" spans="3:11" x14ac:dyDescent="0.25">
      <c r="C410" s="271"/>
      <c r="D410" s="271"/>
      <c r="G410" s="271"/>
      <c r="H410" s="271"/>
      <c r="I410" s="271"/>
      <c r="J410" s="271"/>
      <c r="K410" s="286"/>
    </row>
    <row r="411" spans="3:11" x14ac:dyDescent="0.25">
      <c r="C411" s="271"/>
      <c r="D411" s="271"/>
      <c r="G411" s="271"/>
      <c r="H411" s="271"/>
      <c r="I411" s="271"/>
      <c r="J411" s="271"/>
      <c r="K411" s="286"/>
    </row>
    <row r="412" spans="3:11" x14ac:dyDescent="0.25">
      <c r="C412" s="271"/>
      <c r="D412" s="271"/>
      <c r="G412" s="271"/>
      <c r="H412" s="271"/>
      <c r="I412" s="271"/>
      <c r="J412" s="271"/>
      <c r="K412" s="286"/>
    </row>
    <row r="413" spans="3:11" x14ac:dyDescent="0.25">
      <c r="C413" s="271"/>
      <c r="D413" s="271"/>
      <c r="G413" s="271"/>
      <c r="H413" s="271"/>
      <c r="I413" s="271"/>
      <c r="J413" s="271"/>
      <c r="K413" s="286"/>
    </row>
    <row r="414" spans="3:11" x14ac:dyDescent="0.25">
      <c r="C414" s="271"/>
      <c r="D414" s="271"/>
      <c r="G414" s="271"/>
      <c r="H414" s="271"/>
      <c r="I414" s="271"/>
      <c r="J414" s="271"/>
      <c r="K414" s="286"/>
    </row>
    <row r="415" spans="3:11" x14ac:dyDescent="0.25">
      <c r="C415" s="271"/>
      <c r="D415" s="271"/>
      <c r="G415" s="271"/>
      <c r="H415" s="271"/>
      <c r="I415" s="271"/>
      <c r="J415" s="271"/>
      <c r="K415" s="286"/>
    </row>
    <row r="416" spans="3:11" x14ac:dyDescent="0.25">
      <c r="C416" s="271"/>
      <c r="D416" s="271"/>
      <c r="G416" s="271"/>
      <c r="H416" s="271"/>
      <c r="I416" s="271"/>
      <c r="J416" s="271"/>
      <c r="K416" s="286"/>
    </row>
    <row r="417" spans="3:11" x14ac:dyDescent="0.25">
      <c r="C417" s="271"/>
      <c r="D417" s="271"/>
      <c r="G417" s="271"/>
      <c r="H417" s="271"/>
      <c r="I417" s="271"/>
      <c r="J417" s="271"/>
      <c r="K417" s="286"/>
    </row>
    <row r="418" spans="3:11" x14ac:dyDescent="0.25">
      <c r="C418" s="271"/>
      <c r="D418" s="271"/>
      <c r="G418" s="271"/>
      <c r="H418" s="271"/>
      <c r="I418" s="271"/>
      <c r="J418" s="271"/>
      <c r="K418" s="286"/>
    </row>
    <row r="419" spans="3:11" x14ac:dyDescent="0.25">
      <c r="C419" s="271"/>
      <c r="D419" s="271"/>
      <c r="G419" s="271"/>
      <c r="H419" s="271"/>
      <c r="I419" s="271"/>
      <c r="J419" s="271"/>
      <c r="K419" s="286"/>
    </row>
    <row r="420" spans="3:11" x14ac:dyDescent="0.25">
      <c r="C420" s="271"/>
      <c r="D420" s="271"/>
      <c r="G420" s="271"/>
      <c r="H420" s="271"/>
      <c r="I420" s="271"/>
      <c r="J420" s="271"/>
      <c r="K420" s="286"/>
    </row>
    <row r="421" spans="3:11" x14ac:dyDescent="0.25">
      <c r="C421" s="271"/>
      <c r="D421" s="271"/>
      <c r="G421" s="271"/>
      <c r="H421" s="271"/>
      <c r="I421" s="271"/>
      <c r="J421" s="271"/>
      <c r="K421" s="286"/>
    </row>
    <row r="422" spans="3:11" x14ac:dyDescent="0.25">
      <c r="C422" s="271"/>
      <c r="D422" s="271"/>
      <c r="G422" s="271"/>
      <c r="H422" s="271"/>
      <c r="I422" s="271"/>
      <c r="J422" s="271"/>
      <c r="K422" s="286"/>
    </row>
    <row r="423" spans="3:11" x14ac:dyDescent="0.25">
      <c r="C423" s="271"/>
      <c r="D423" s="271"/>
      <c r="G423" s="271"/>
      <c r="H423" s="271"/>
      <c r="I423" s="271"/>
      <c r="J423" s="271"/>
      <c r="K423" s="286"/>
    </row>
    <row r="424" spans="3:11" x14ac:dyDescent="0.25">
      <c r="C424" s="271"/>
      <c r="D424" s="271"/>
      <c r="G424" s="271"/>
      <c r="H424" s="271"/>
      <c r="I424" s="271"/>
      <c r="J424" s="271"/>
      <c r="K424" s="286"/>
    </row>
    <row r="425" spans="3:11" x14ac:dyDescent="0.25">
      <c r="C425" s="271"/>
      <c r="D425" s="271"/>
      <c r="G425" s="271"/>
      <c r="H425" s="271"/>
      <c r="I425" s="271"/>
      <c r="J425" s="271"/>
      <c r="K425" s="286"/>
    </row>
    <row r="426" spans="3:11" x14ac:dyDescent="0.25">
      <c r="C426" s="271"/>
      <c r="D426" s="271"/>
      <c r="G426" s="271"/>
      <c r="H426" s="271"/>
      <c r="I426" s="271"/>
      <c r="J426" s="271"/>
      <c r="K426" s="286"/>
    </row>
    <row r="427" spans="3:11" x14ac:dyDescent="0.25">
      <c r="C427" s="271"/>
      <c r="D427" s="271"/>
      <c r="G427" s="271"/>
      <c r="H427" s="271"/>
      <c r="I427" s="271"/>
      <c r="J427" s="271"/>
      <c r="K427" s="286"/>
    </row>
    <row r="428" spans="3:11" x14ac:dyDescent="0.25">
      <c r="C428" s="271"/>
      <c r="D428" s="271"/>
      <c r="G428" s="271"/>
      <c r="H428" s="271"/>
      <c r="I428" s="271"/>
      <c r="J428" s="271"/>
      <c r="K428" s="286"/>
    </row>
    <row r="429" spans="3:11" x14ac:dyDescent="0.25">
      <c r="C429" s="271"/>
      <c r="D429" s="271"/>
      <c r="G429" s="271"/>
      <c r="H429" s="271"/>
      <c r="I429" s="271"/>
      <c r="J429" s="271"/>
      <c r="K429" s="286"/>
    </row>
    <row r="430" spans="3:11" x14ac:dyDescent="0.25">
      <c r="C430" s="271"/>
      <c r="D430" s="271"/>
      <c r="G430" s="271"/>
      <c r="H430" s="271"/>
      <c r="I430" s="271"/>
      <c r="J430" s="271"/>
      <c r="K430" s="286"/>
    </row>
    <row r="431" spans="3:11" x14ac:dyDescent="0.25">
      <c r="C431" s="271"/>
      <c r="D431" s="271"/>
      <c r="G431" s="271"/>
      <c r="H431" s="271"/>
      <c r="I431" s="271"/>
      <c r="J431" s="271"/>
      <c r="K431" s="286"/>
    </row>
    <row r="432" spans="3:11" x14ac:dyDescent="0.25">
      <c r="C432" s="271"/>
      <c r="D432" s="271"/>
      <c r="G432" s="271"/>
      <c r="H432" s="271"/>
      <c r="I432" s="271"/>
      <c r="J432" s="271"/>
      <c r="K432" s="286"/>
    </row>
    <row r="433" spans="3:11" x14ac:dyDescent="0.25">
      <c r="C433" s="271"/>
      <c r="D433" s="271"/>
      <c r="G433" s="271"/>
      <c r="H433" s="271"/>
      <c r="I433" s="271"/>
      <c r="J433" s="271"/>
      <c r="K433" s="286"/>
    </row>
    <row r="434" spans="3:11" x14ac:dyDescent="0.25">
      <c r="C434" s="271"/>
      <c r="D434" s="271"/>
      <c r="G434" s="271"/>
      <c r="H434" s="271"/>
      <c r="I434" s="271"/>
      <c r="J434" s="271"/>
      <c r="K434" s="286"/>
    </row>
    <row r="435" spans="3:11" x14ac:dyDescent="0.25">
      <c r="C435" s="271"/>
      <c r="D435" s="271"/>
      <c r="G435" s="271"/>
      <c r="H435" s="271"/>
      <c r="I435" s="271"/>
      <c r="J435" s="271"/>
      <c r="K435" s="286"/>
    </row>
    <row r="436" spans="3:11" x14ac:dyDescent="0.25">
      <c r="C436" s="271"/>
      <c r="D436" s="271"/>
      <c r="G436" s="271"/>
      <c r="H436" s="271"/>
      <c r="I436" s="271"/>
      <c r="J436" s="271"/>
      <c r="K436" s="286"/>
    </row>
    <row r="437" spans="3:11" x14ac:dyDescent="0.25">
      <c r="C437" s="271"/>
      <c r="D437" s="271"/>
      <c r="G437" s="271"/>
      <c r="H437" s="271"/>
      <c r="I437" s="271"/>
      <c r="J437" s="271"/>
      <c r="K437" s="286"/>
    </row>
    <row r="438" spans="3:11" x14ac:dyDescent="0.25">
      <c r="C438" s="271"/>
      <c r="D438" s="271"/>
      <c r="G438" s="271"/>
      <c r="H438" s="271"/>
      <c r="I438" s="271"/>
      <c r="J438" s="271"/>
      <c r="K438" s="286"/>
    </row>
    <row r="439" spans="3:11" x14ac:dyDescent="0.25">
      <c r="C439" s="271"/>
      <c r="D439" s="271"/>
      <c r="G439" s="271"/>
      <c r="H439" s="271"/>
      <c r="I439" s="271"/>
      <c r="J439" s="271"/>
      <c r="K439" s="286"/>
    </row>
    <row r="440" spans="3:11" x14ac:dyDescent="0.25">
      <c r="C440" s="271"/>
      <c r="D440" s="271"/>
      <c r="G440" s="271"/>
      <c r="H440" s="271"/>
      <c r="I440" s="271"/>
      <c r="J440" s="271"/>
      <c r="K440" s="286"/>
    </row>
    <row r="441" spans="3:11" x14ac:dyDescent="0.25">
      <c r="C441" s="271"/>
      <c r="D441" s="271"/>
      <c r="G441" s="271"/>
      <c r="H441" s="271"/>
      <c r="I441" s="271"/>
      <c r="J441" s="271"/>
      <c r="K441" s="286"/>
    </row>
    <row r="442" spans="3:11" x14ac:dyDescent="0.25">
      <c r="C442" s="271"/>
      <c r="D442" s="271"/>
      <c r="G442" s="271"/>
      <c r="H442" s="271"/>
      <c r="I442" s="271"/>
      <c r="J442" s="271"/>
      <c r="K442" s="286"/>
    </row>
    <row r="443" spans="3:11" x14ac:dyDescent="0.25">
      <c r="C443" s="271"/>
      <c r="D443" s="271"/>
      <c r="G443" s="271"/>
      <c r="H443" s="271"/>
      <c r="I443" s="271"/>
      <c r="J443" s="271"/>
      <c r="K443" s="286"/>
    </row>
    <row r="444" spans="3:11" x14ac:dyDescent="0.25">
      <c r="C444" s="271"/>
      <c r="D444" s="271"/>
      <c r="G444" s="271"/>
      <c r="H444" s="271"/>
      <c r="I444" s="271"/>
      <c r="J444" s="271"/>
      <c r="K444" s="286"/>
    </row>
    <row r="445" spans="3:11" x14ac:dyDescent="0.25">
      <c r="C445" s="271"/>
      <c r="D445" s="271"/>
      <c r="G445" s="271"/>
      <c r="H445" s="271"/>
      <c r="I445" s="271"/>
      <c r="J445" s="271"/>
      <c r="K445" s="286"/>
    </row>
    <row r="446" spans="3:11" x14ac:dyDescent="0.25">
      <c r="C446" s="271"/>
      <c r="D446" s="271"/>
      <c r="G446" s="271"/>
      <c r="H446" s="271"/>
      <c r="I446" s="271"/>
      <c r="J446" s="271"/>
      <c r="K446" s="286"/>
    </row>
    <row r="447" spans="3:11" x14ac:dyDescent="0.25">
      <c r="C447" s="271"/>
      <c r="D447" s="271"/>
      <c r="G447" s="271"/>
      <c r="H447" s="271"/>
      <c r="I447" s="271"/>
      <c r="J447" s="271"/>
      <c r="K447" s="286"/>
    </row>
    <row r="448" spans="3:11" x14ac:dyDescent="0.25">
      <c r="C448" s="271"/>
      <c r="D448" s="271"/>
      <c r="G448" s="271"/>
      <c r="H448" s="271"/>
      <c r="I448" s="271"/>
      <c r="J448" s="271"/>
      <c r="K448" s="286"/>
    </row>
    <row r="449" spans="3:11" x14ac:dyDescent="0.25">
      <c r="C449" s="271"/>
      <c r="D449" s="271"/>
      <c r="G449" s="271"/>
      <c r="H449" s="271"/>
      <c r="I449" s="271"/>
      <c r="J449" s="271"/>
      <c r="K449" s="286"/>
    </row>
    <row r="450" spans="3:11" x14ac:dyDescent="0.25">
      <c r="C450" s="271"/>
      <c r="D450" s="271"/>
      <c r="G450" s="271"/>
      <c r="H450" s="271"/>
      <c r="I450" s="271"/>
      <c r="J450" s="271"/>
      <c r="K450" s="286"/>
    </row>
    <row r="451" spans="3:11" x14ac:dyDescent="0.25">
      <c r="C451" s="271"/>
      <c r="D451" s="271"/>
      <c r="G451" s="271"/>
      <c r="H451" s="271"/>
      <c r="I451" s="271"/>
      <c r="J451" s="271"/>
      <c r="K451" s="286"/>
    </row>
    <row r="452" spans="3:11" x14ac:dyDescent="0.25">
      <c r="C452" s="271"/>
      <c r="D452" s="271"/>
      <c r="G452" s="271"/>
      <c r="H452" s="271"/>
      <c r="I452" s="271"/>
      <c r="J452" s="271"/>
      <c r="K452" s="286"/>
    </row>
    <row r="453" spans="3:11" x14ac:dyDescent="0.25">
      <c r="C453" s="271"/>
      <c r="D453" s="271"/>
      <c r="G453" s="271"/>
      <c r="H453" s="271"/>
      <c r="I453" s="271"/>
      <c r="J453" s="271"/>
      <c r="K453" s="286"/>
    </row>
    <row r="454" spans="3:11" x14ac:dyDescent="0.25">
      <c r="C454" s="271"/>
      <c r="D454" s="271"/>
      <c r="G454" s="271"/>
      <c r="H454" s="271"/>
      <c r="I454" s="271"/>
      <c r="J454" s="271"/>
      <c r="K454" s="286"/>
    </row>
    <row r="455" spans="3:11" x14ac:dyDescent="0.25">
      <c r="C455" s="271"/>
      <c r="D455" s="271"/>
      <c r="G455" s="271"/>
      <c r="H455" s="271"/>
      <c r="I455" s="271"/>
      <c r="J455" s="271"/>
      <c r="K455" s="286"/>
    </row>
    <row r="456" spans="3:11" x14ac:dyDescent="0.25">
      <c r="C456" s="271"/>
      <c r="D456" s="271"/>
      <c r="G456" s="271"/>
      <c r="H456" s="271"/>
      <c r="I456" s="271"/>
      <c r="J456" s="271"/>
      <c r="K456" s="286"/>
    </row>
    <row r="457" spans="3:11" x14ac:dyDescent="0.25">
      <c r="C457" s="271"/>
      <c r="D457" s="271"/>
      <c r="G457" s="271"/>
      <c r="H457" s="271"/>
      <c r="I457" s="271"/>
      <c r="J457" s="271"/>
      <c r="K457" s="286"/>
    </row>
    <row r="458" spans="3:11" x14ac:dyDescent="0.25">
      <c r="C458" s="271"/>
      <c r="D458" s="271"/>
      <c r="G458" s="271"/>
      <c r="H458" s="271"/>
      <c r="I458" s="271"/>
      <c r="J458" s="271"/>
      <c r="K458" s="286"/>
    </row>
    <row r="459" spans="3:11" x14ac:dyDescent="0.25">
      <c r="C459" s="271"/>
      <c r="D459" s="271"/>
      <c r="G459" s="271"/>
      <c r="H459" s="271"/>
      <c r="I459" s="271"/>
      <c r="J459" s="271"/>
      <c r="K459" s="286"/>
    </row>
    <row r="460" spans="3:11" x14ac:dyDescent="0.25">
      <c r="C460" s="271"/>
      <c r="D460" s="271"/>
      <c r="G460" s="271"/>
      <c r="H460" s="271"/>
      <c r="I460" s="271"/>
      <c r="J460" s="271"/>
      <c r="K460" s="286"/>
    </row>
    <row r="461" spans="3:11" x14ac:dyDescent="0.25">
      <c r="C461" s="271"/>
      <c r="D461" s="271"/>
      <c r="G461" s="271"/>
      <c r="H461" s="271"/>
      <c r="I461" s="271"/>
      <c r="J461" s="271"/>
      <c r="K461" s="286"/>
    </row>
    <row r="462" spans="3:11" x14ac:dyDescent="0.25">
      <c r="C462" s="271"/>
      <c r="D462" s="271"/>
      <c r="G462" s="271"/>
      <c r="H462" s="271"/>
      <c r="I462" s="271"/>
      <c r="J462" s="271"/>
      <c r="K462" s="286"/>
    </row>
    <row r="463" spans="3:11" x14ac:dyDescent="0.25">
      <c r="C463" s="271"/>
      <c r="D463" s="271"/>
      <c r="G463" s="271"/>
      <c r="H463" s="271"/>
      <c r="I463" s="271"/>
      <c r="J463" s="271"/>
      <c r="K463" s="286"/>
    </row>
    <row r="464" spans="3:11" x14ac:dyDescent="0.25">
      <c r="C464" s="271"/>
      <c r="D464" s="271"/>
      <c r="G464" s="271"/>
      <c r="H464" s="271"/>
      <c r="I464" s="271"/>
      <c r="J464" s="271"/>
      <c r="K464" s="286"/>
    </row>
    <row r="465" spans="3:11" x14ac:dyDescent="0.25">
      <c r="C465" s="271"/>
      <c r="D465" s="271"/>
      <c r="G465" s="271"/>
      <c r="H465" s="271"/>
      <c r="I465" s="271"/>
      <c r="J465" s="271"/>
      <c r="K465" s="286"/>
    </row>
    <row r="466" spans="3:11" x14ac:dyDescent="0.25">
      <c r="C466" s="271"/>
      <c r="D466" s="271"/>
      <c r="G466" s="271"/>
      <c r="H466" s="271"/>
      <c r="I466" s="271"/>
      <c r="J466" s="271"/>
      <c r="K466" s="286"/>
    </row>
    <row r="467" spans="3:11" x14ac:dyDescent="0.25">
      <c r="C467" s="271"/>
      <c r="D467" s="271"/>
      <c r="G467" s="271"/>
      <c r="H467" s="271"/>
      <c r="I467" s="271"/>
      <c r="J467" s="271"/>
      <c r="K467" s="286"/>
    </row>
    <row r="468" spans="3:11" x14ac:dyDescent="0.25">
      <c r="C468" s="271"/>
      <c r="D468" s="271"/>
      <c r="G468" s="271"/>
      <c r="H468" s="271"/>
      <c r="I468" s="271"/>
      <c r="J468" s="271"/>
      <c r="K468" s="286"/>
    </row>
    <row r="469" spans="3:11" x14ac:dyDescent="0.25">
      <c r="C469" s="271"/>
      <c r="D469" s="271"/>
      <c r="G469" s="271"/>
      <c r="H469" s="271"/>
      <c r="I469" s="271"/>
      <c r="J469" s="271"/>
      <c r="K469" s="286"/>
    </row>
    <row r="470" spans="3:11" x14ac:dyDescent="0.25">
      <c r="C470" s="271"/>
      <c r="D470" s="271"/>
      <c r="G470" s="271"/>
      <c r="H470" s="271"/>
      <c r="I470" s="271"/>
      <c r="J470" s="271"/>
      <c r="K470" s="286"/>
    </row>
    <row r="471" spans="3:11" x14ac:dyDescent="0.25">
      <c r="C471" s="271"/>
      <c r="D471" s="271"/>
      <c r="G471" s="271"/>
      <c r="H471" s="271"/>
      <c r="I471" s="271"/>
      <c r="J471" s="271"/>
      <c r="K471" s="286"/>
    </row>
    <row r="472" spans="3:11" x14ac:dyDescent="0.25">
      <c r="C472" s="271"/>
      <c r="D472" s="271"/>
      <c r="G472" s="271"/>
      <c r="H472" s="271"/>
      <c r="I472" s="271"/>
      <c r="J472" s="271"/>
      <c r="K472" s="286"/>
    </row>
    <row r="473" spans="3:11" x14ac:dyDescent="0.25">
      <c r="C473" s="271"/>
      <c r="D473" s="271"/>
      <c r="G473" s="271"/>
      <c r="H473" s="271"/>
      <c r="I473" s="271"/>
      <c r="J473" s="271"/>
      <c r="K473" s="286"/>
    </row>
    <row r="474" spans="3:11" x14ac:dyDescent="0.25">
      <c r="C474" s="271"/>
      <c r="D474" s="271"/>
      <c r="G474" s="271"/>
      <c r="H474" s="271"/>
      <c r="I474" s="271"/>
      <c r="J474" s="271"/>
      <c r="K474" s="286"/>
    </row>
    <row r="475" spans="3:11" x14ac:dyDescent="0.25">
      <c r="C475" s="271"/>
      <c r="D475" s="271"/>
      <c r="G475" s="271"/>
      <c r="H475" s="271"/>
      <c r="I475" s="271"/>
      <c r="J475" s="271"/>
      <c r="K475" s="286"/>
    </row>
    <row r="476" spans="3:11" x14ac:dyDescent="0.25">
      <c r="C476" s="271"/>
      <c r="D476" s="271"/>
      <c r="G476" s="271"/>
      <c r="H476" s="271"/>
      <c r="I476" s="271"/>
      <c r="J476" s="271"/>
      <c r="K476" s="286"/>
    </row>
    <row r="477" spans="3:11" x14ac:dyDescent="0.25">
      <c r="C477" s="271"/>
      <c r="D477" s="271"/>
      <c r="G477" s="271"/>
      <c r="H477" s="271"/>
      <c r="I477" s="271"/>
      <c r="J477" s="271"/>
      <c r="K477" s="286"/>
    </row>
    <row r="478" spans="3:11" x14ac:dyDescent="0.25">
      <c r="C478" s="271"/>
      <c r="D478" s="271"/>
      <c r="G478" s="271"/>
      <c r="H478" s="271"/>
      <c r="I478" s="271"/>
      <c r="J478" s="271"/>
      <c r="K478" s="286"/>
    </row>
    <row r="479" spans="3:11" x14ac:dyDescent="0.25">
      <c r="C479" s="271"/>
      <c r="D479" s="271"/>
      <c r="G479" s="271"/>
      <c r="H479" s="271"/>
      <c r="I479" s="271"/>
      <c r="J479" s="271"/>
      <c r="K479" s="286"/>
    </row>
    <row r="480" spans="3:11" x14ac:dyDescent="0.25">
      <c r="C480" s="271"/>
      <c r="D480" s="271"/>
      <c r="G480" s="271"/>
      <c r="H480" s="271"/>
      <c r="I480" s="271"/>
      <c r="J480" s="271"/>
      <c r="K480" s="286"/>
    </row>
    <row r="481" spans="3:11" x14ac:dyDescent="0.25">
      <c r="C481" s="271"/>
      <c r="D481" s="271"/>
      <c r="G481" s="271"/>
      <c r="H481" s="271"/>
      <c r="I481" s="271"/>
      <c r="J481" s="271"/>
      <c r="K481" s="286"/>
    </row>
    <row r="482" spans="3:11" x14ac:dyDescent="0.25">
      <c r="C482" s="271"/>
      <c r="D482" s="271"/>
      <c r="G482" s="271"/>
      <c r="H482" s="271"/>
      <c r="I482" s="271"/>
      <c r="J482" s="271"/>
      <c r="K482" s="286"/>
    </row>
    <row r="483" spans="3:11" x14ac:dyDescent="0.25">
      <c r="C483" s="271"/>
      <c r="D483" s="271"/>
      <c r="G483" s="271"/>
      <c r="H483" s="271"/>
      <c r="I483" s="271"/>
      <c r="J483" s="271"/>
      <c r="K483" s="286"/>
    </row>
    <row r="484" spans="3:11" x14ac:dyDescent="0.25">
      <c r="C484" s="271"/>
      <c r="D484" s="271"/>
      <c r="G484" s="271"/>
      <c r="H484" s="271"/>
      <c r="I484" s="271"/>
      <c r="J484" s="271"/>
      <c r="K484" s="286"/>
    </row>
    <row r="485" spans="3:11" x14ac:dyDescent="0.25">
      <c r="C485" s="271"/>
      <c r="D485" s="271"/>
      <c r="G485" s="271"/>
      <c r="H485" s="271"/>
      <c r="I485" s="271"/>
      <c r="J485" s="271"/>
      <c r="K485" s="286"/>
    </row>
    <row r="486" spans="3:11" x14ac:dyDescent="0.25">
      <c r="C486" s="271"/>
      <c r="D486" s="271"/>
      <c r="G486" s="271"/>
      <c r="H486" s="271"/>
      <c r="I486" s="271"/>
      <c r="J486" s="271"/>
      <c r="K486" s="286"/>
    </row>
    <row r="487" spans="3:11" x14ac:dyDescent="0.25">
      <c r="C487" s="271"/>
      <c r="D487" s="271"/>
      <c r="G487" s="271"/>
      <c r="H487" s="271"/>
      <c r="I487" s="271"/>
      <c r="J487" s="271"/>
      <c r="K487" s="286"/>
    </row>
    <row r="488" spans="3:11" x14ac:dyDescent="0.25">
      <c r="C488" s="271"/>
      <c r="D488" s="271"/>
      <c r="G488" s="271"/>
      <c r="H488" s="271"/>
      <c r="I488" s="271"/>
      <c r="J488" s="271"/>
      <c r="K488" s="286"/>
    </row>
    <row r="489" spans="3:11" x14ac:dyDescent="0.25">
      <c r="C489" s="271"/>
      <c r="D489" s="271"/>
      <c r="G489" s="271"/>
      <c r="H489" s="271"/>
      <c r="I489" s="271"/>
      <c r="J489" s="271"/>
      <c r="K489" s="286"/>
    </row>
    <row r="490" spans="3:11" x14ac:dyDescent="0.25">
      <c r="C490" s="271"/>
      <c r="D490" s="271"/>
      <c r="G490" s="271"/>
      <c r="H490" s="271"/>
      <c r="I490" s="271"/>
      <c r="J490" s="271"/>
      <c r="K490" s="286"/>
    </row>
    <row r="491" spans="3:11" x14ac:dyDescent="0.25">
      <c r="C491" s="271"/>
      <c r="D491" s="271"/>
      <c r="G491" s="271"/>
      <c r="H491" s="271"/>
      <c r="I491" s="271"/>
      <c r="J491" s="271"/>
      <c r="K491" s="286"/>
    </row>
    <row r="492" spans="3:11" x14ac:dyDescent="0.25">
      <c r="C492" s="271"/>
      <c r="D492" s="271"/>
      <c r="G492" s="271"/>
      <c r="H492" s="271"/>
      <c r="I492" s="271"/>
      <c r="J492" s="271"/>
      <c r="K492" s="286"/>
    </row>
    <row r="493" spans="3:11" x14ac:dyDescent="0.25">
      <c r="C493" s="271"/>
      <c r="D493" s="271"/>
      <c r="G493" s="271"/>
      <c r="H493" s="271"/>
      <c r="I493" s="271"/>
      <c r="J493" s="271"/>
      <c r="K493" s="286"/>
    </row>
    <row r="494" spans="3:11" x14ac:dyDescent="0.25">
      <c r="C494" s="271"/>
      <c r="D494" s="271"/>
      <c r="G494" s="271"/>
      <c r="H494" s="271"/>
      <c r="I494" s="271"/>
      <c r="J494" s="271"/>
      <c r="K494" s="286"/>
    </row>
    <row r="495" spans="3:11" x14ac:dyDescent="0.25">
      <c r="C495" s="271"/>
      <c r="D495" s="271"/>
      <c r="G495" s="271"/>
      <c r="H495" s="271"/>
      <c r="I495" s="271"/>
      <c r="J495" s="271"/>
      <c r="K495" s="286"/>
    </row>
    <row r="496" spans="3:11" x14ac:dyDescent="0.25">
      <c r="C496" s="271"/>
      <c r="D496" s="271"/>
      <c r="G496" s="271"/>
      <c r="H496" s="271"/>
      <c r="I496" s="271"/>
      <c r="J496" s="271"/>
      <c r="K496" s="286"/>
    </row>
    <row r="497" spans="3:11" x14ac:dyDescent="0.25">
      <c r="C497" s="271"/>
      <c r="D497" s="271"/>
      <c r="G497" s="271"/>
      <c r="H497" s="271"/>
      <c r="I497" s="271"/>
      <c r="J497" s="271"/>
      <c r="K497" s="286"/>
    </row>
    <row r="498" spans="3:11" x14ac:dyDescent="0.25">
      <c r="C498" s="271"/>
      <c r="D498" s="271"/>
      <c r="G498" s="271"/>
      <c r="H498" s="271"/>
      <c r="I498" s="271"/>
      <c r="J498" s="271"/>
      <c r="K498" s="286"/>
    </row>
    <row r="499" spans="3:11" x14ac:dyDescent="0.25">
      <c r="C499" s="271"/>
      <c r="D499" s="271"/>
      <c r="G499" s="271"/>
      <c r="H499" s="271"/>
      <c r="I499" s="271"/>
      <c r="J499" s="271"/>
      <c r="K499" s="286"/>
    </row>
    <row r="500" spans="3:11" x14ac:dyDescent="0.25">
      <c r="C500" s="271"/>
      <c r="D500" s="271"/>
      <c r="G500" s="271"/>
      <c r="H500" s="271"/>
      <c r="I500" s="271"/>
      <c r="J500" s="271"/>
      <c r="K500" s="286"/>
    </row>
    <row r="501" spans="3:11" x14ac:dyDescent="0.25">
      <c r="C501" s="271"/>
      <c r="D501" s="271"/>
      <c r="G501" s="271"/>
      <c r="H501" s="271"/>
      <c r="I501" s="271"/>
      <c r="J501" s="271"/>
      <c r="K501" s="286"/>
    </row>
    <row r="502" spans="3:11" x14ac:dyDescent="0.25">
      <c r="C502" s="271"/>
      <c r="D502" s="271"/>
      <c r="G502" s="271"/>
      <c r="H502" s="271"/>
      <c r="I502" s="271"/>
      <c r="J502" s="271"/>
      <c r="K502" s="286"/>
    </row>
    <row r="503" spans="3:11" x14ac:dyDescent="0.25">
      <c r="C503" s="271"/>
      <c r="D503" s="271"/>
      <c r="G503" s="271"/>
      <c r="H503" s="271"/>
      <c r="I503" s="271"/>
      <c r="J503" s="271"/>
      <c r="K503" s="286"/>
    </row>
    <row r="504" spans="3:11" x14ac:dyDescent="0.25">
      <c r="C504" s="271"/>
      <c r="D504" s="271"/>
      <c r="G504" s="271"/>
      <c r="H504" s="271"/>
      <c r="I504" s="271"/>
      <c r="J504" s="271"/>
      <c r="K504" s="286"/>
    </row>
    <row r="505" spans="3:11" x14ac:dyDescent="0.25">
      <c r="C505" s="271"/>
      <c r="D505" s="271"/>
      <c r="G505" s="271"/>
      <c r="H505" s="271"/>
      <c r="I505" s="271"/>
      <c r="J505" s="271"/>
      <c r="K505" s="286"/>
    </row>
    <row r="506" spans="3:11" x14ac:dyDescent="0.25">
      <c r="C506" s="271"/>
      <c r="D506" s="271"/>
      <c r="G506" s="271"/>
      <c r="H506" s="271"/>
      <c r="I506" s="271"/>
      <c r="J506" s="271"/>
      <c r="K506" s="286"/>
    </row>
    <row r="507" spans="3:11" x14ac:dyDescent="0.25">
      <c r="C507" s="271"/>
      <c r="D507" s="271"/>
      <c r="G507" s="271"/>
      <c r="H507" s="271"/>
      <c r="I507" s="271"/>
      <c r="J507" s="271"/>
      <c r="K507" s="286"/>
    </row>
    <row r="508" spans="3:11" x14ac:dyDescent="0.25">
      <c r="C508" s="271"/>
      <c r="D508" s="271"/>
      <c r="G508" s="271"/>
      <c r="H508" s="271"/>
      <c r="I508" s="271"/>
      <c r="J508" s="271"/>
      <c r="K508" s="286"/>
    </row>
    <row r="509" spans="3:11" x14ac:dyDescent="0.25">
      <c r="C509" s="271"/>
      <c r="D509" s="271"/>
      <c r="G509" s="271"/>
      <c r="H509" s="271"/>
      <c r="I509" s="271"/>
      <c r="J509" s="271"/>
      <c r="K509" s="286"/>
    </row>
    <row r="510" spans="3:11" x14ac:dyDescent="0.25">
      <c r="C510" s="271"/>
      <c r="D510" s="271"/>
      <c r="G510" s="271"/>
      <c r="H510" s="271"/>
      <c r="I510" s="271"/>
      <c r="J510" s="271"/>
      <c r="K510" s="286"/>
    </row>
    <row r="511" spans="3:11" x14ac:dyDescent="0.25">
      <c r="C511" s="271"/>
      <c r="D511" s="271"/>
      <c r="G511" s="271"/>
      <c r="H511" s="271"/>
      <c r="I511" s="271"/>
      <c r="J511" s="271"/>
      <c r="K511" s="286"/>
    </row>
    <row r="512" spans="3:11" x14ac:dyDescent="0.25">
      <c r="C512" s="271"/>
      <c r="D512" s="271"/>
      <c r="G512" s="271"/>
      <c r="H512" s="271"/>
      <c r="I512" s="271"/>
      <c r="J512" s="271"/>
      <c r="K512" s="286"/>
    </row>
    <row r="513" spans="3:11" x14ac:dyDescent="0.25">
      <c r="C513" s="271"/>
      <c r="D513" s="271"/>
      <c r="G513" s="271"/>
      <c r="H513" s="271"/>
      <c r="I513" s="271"/>
      <c r="J513" s="271"/>
      <c r="K513" s="286"/>
    </row>
    <row r="514" spans="3:11" x14ac:dyDescent="0.25">
      <c r="C514" s="271"/>
      <c r="D514" s="271"/>
      <c r="G514" s="271"/>
      <c r="H514" s="271"/>
      <c r="I514" s="271"/>
      <c r="J514" s="271"/>
      <c r="K514" s="286"/>
    </row>
    <row r="515" spans="3:11" x14ac:dyDescent="0.25">
      <c r="C515" s="271"/>
      <c r="D515" s="271"/>
      <c r="G515" s="271"/>
      <c r="H515" s="271"/>
      <c r="I515" s="271"/>
      <c r="J515" s="271"/>
      <c r="K515" s="286"/>
    </row>
    <row r="516" spans="3:11" x14ac:dyDescent="0.25">
      <c r="C516" s="271"/>
      <c r="D516" s="271"/>
      <c r="G516" s="271"/>
      <c r="H516" s="271"/>
      <c r="I516" s="271"/>
      <c r="J516" s="271"/>
      <c r="K516" s="286"/>
    </row>
    <row r="517" spans="3:11" x14ac:dyDescent="0.25">
      <c r="C517" s="271"/>
      <c r="D517" s="271"/>
      <c r="G517" s="271"/>
      <c r="H517" s="271"/>
      <c r="I517" s="271"/>
      <c r="J517" s="271"/>
      <c r="K517" s="286"/>
    </row>
    <row r="518" spans="3:11" x14ac:dyDescent="0.25">
      <c r="C518" s="271"/>
      <c r="D518" s="271"/>
      <c r="G518" s="271"/>
      <c r="H518" s="271"/>
      <c r="I518" s="271"/>
      <c r="J518" s="271"/>
      <c r="K518" s="286"/>
    </row>
    <row r="519" spans="3:11" x14ac:dyDescent="0.25">
      <c r="C519" s="271"/>
      <c r="D519" s="271"/>
      <c r="G519" s="271"/>
      <c r="H519" s="271"/>
      <c r="I519" s="271"/>
      <c r="J519" s="271"/>
      <c r="K519" s="286"/>
    </row>
    <row r="520" spans="3:11" x14ac:dyDescent="0.25">
      <c r="C520" s="271"/>
      <c r="D520" s="271"/>
      <c r="G520" s="271"/>
      <c r="H520" s="271"/>
      <c r="I520" s="271"/>
      <c r="J520" s="271"/>
      <c r="K520" s="286"/>
    </row>
    <row r="521" spans="3:11" x14ac:dyDescent="0.25">
      <c r="C521" s="271"/>
      <c r="D521" s="271"/>
      <c r="G521" s="271"/>
      <c r="H521" s="271"/>
      <c r="I521" s="271"/>
      <c r="J521" s="271"/>
      <c r="K521" s="286"/>
    </row>
    <row r="522" spans="3:11" x14ac:dyDescent="0.25">
      <c r="C522" s="271"/>
      <c r="D522" s="271"/>
      <c r="G522" s="271"/>
      <c r="H522" s="271"/>
      <c r="I522" s="271"/>
      <c r="J522" s="271"/>
      <c r="K522" s="286"/>
    </row>
    <row r="523" spans="3:11" x14ac:dyDescent="0.25">
      <c r="C523" s="271"/>
      <c r="D523" s="271"/>
      <c r="G523" s="271"/>
      <c r="H523" s="271"/>
      <c r="I523" s="271"/>
      <c r="J523" s="271"/>
      <c r="K523" s="286"/>
    </row>
    <row r="524" spans="3:11" x14ac:dyDescent="0.25">
      <c r="C524" s="271"/>
      <c r="D524" s="271"/>
      <c r="G524" s="271"/>
      <c r="H524" s="271"/>
      <c r="I524" s="271"/>
      <c r="J524" s="271"/>
      <c r="K524" s="286"/>
    </row>
    <row r="525" spans="3:11" x14ac:dyDescent="0.25">
      <c r="C525" s="271"/>
      <c r="D525" s="271"/>
      <c r="G525" s="271"/>
      <c r="H525" s="271"/>
      <c r="I525" s="271"/>
      <c r="J525" s="271"/>
      <c r="K525" s="286"/>
    </row>
    <row r="526" spans="3:11" x14ac:dyDescent="0.25">
      <c r="C526" s="271"/>
      <c r="D526" s="271"/>
      <c r="G526" s="271"/>
      <c r="H526" s="271"/>
      <c r="I526" s="271"/>
      <c r="J526" s="271"/>
      <c r="K526" s="286"/>
    </row>
    <row r="527" spans="3:11" x14ac:dyDescent="0.25">
      <c r="C527" s="271"/>
      <c r="D527" s="271"/>
      <c r="G527" s="271"/>
      <c r="H527" s="271"/>
      <c r="I527" s="271"/>
      <c r="J527" s="271"/>
      <c r="K527" s="286"/>
    </row>
    <row r="528" spans="3:11" x14ac:dyDescent="0.25">
      <c r="C528" s="271"/>
      <c r="D528" s="271"/>
      <c r="G528" s="271"/>
      <c r="H528" s="271"/>
      <c r="I528" s="271"/>
      <c r="J528" s="271"/>
      <c r="K528" s="286"/>
    </row>
    <row r="529" spans="3:11" x14ac:dyDescent="0.25">
      <c r="C529" s="271"/>
      <c r="D529" s="271"/>
      <c r="G529" s="271"/>
      <c r="H529" s="271"/>
      <c r="I529" s="271"/>
      <c r="J529" s="271"/>
      <c r="K529" s="286"/>
    </row>
    <row r="530" spans="3:11" x14ac:dyDescent="0.25">
      <c r="C530" s="271"/>
      <c r="D530" s="271"/>
      <c r="G530" s="271"/>
      <c r="H530" s="271"/>
      <c r="I530" s="271"/>
      <c r="J530" s="271"/>
      <c r="K530" s="286"/>
    </row>
    <row r="531" spans="3:11" x14ac:dyDescent="0.25">
      <c r="C531" s="271"/>
      <c r="D531" s="271"/>
      <c r="G531" s="271"/>
      <c r="H531" s="271"/>
      <c r="I531" s="271"/>
      <c r="J531" s="271"/>
      <c r="K531" s="286"/>
    </row>
    <row r="532" spans="3:11" x14ac:dyDescent="0.25">
      <c r="C532" s="271"/>
      <c r="D532" s="271"/>
      <c r="G532" s="271"/>
      <c r="H532" s="271"/>
      <c r="I532" s="271"/>
      <c r="J532" s="271"/>
      <c r="K532" s="286"/>
    </row>
    <row r="533" spans="3:11" x14ac:dyDescent="0.25">
      <c r="C533" s="271"/>
      <c r="D533" s="271"/>
      <c r="G533" s="271"/>
      <c r="H533" s="271"/>
      <c r="I533" s="271"/>
      <c r="J533" s="271"/>
      <c r="K533" s="286"/>
    </row>
    <row r="534" spans="3:11" x14ac:dyDescent="0.25">
      <c r="C534" s="271"/>
      <c r="D534" s="271"/>
      <c r="G534" s="271"/>
      <c r="H534" s="271"/>
      <c r="I534" s="271"/>
      <c r="J534" s="271"/>
      <c r="K534" s="286"/>
    </row>
    <row r="535" spans="3:11" x14ac:dyDescent="0.25">
      <c r="C535" s="271"/>
      <c r="D535" s="271"/>
      <c r="G535" s="271"/>
      <c r="H535" s="271"/>
      <c r="I535" s="271"/>
      <c r="J535" s="271"/>
      <c r="K535" s="286"/>
    </row>
    <row r="536" spans="3:11" x14ac:dyDescent="0.25">
      <c r="C536" s="271"/>
      <c r="D536" s="271"/>
      <c r="G536" s="271"/>
      <c r="H536" s="271"/>
      <c r="I536" s="271"/>
      <c r="J536" s="271"/>
      <c r="K536" s="286"/>
    </row>
    <row r="537" spans="3:11" x14ac:dyDescent="0.25">
      <c r="C537" s="271"/>
      <c r="D537" s="271"/>
      <c r="G537" s="271"/>
      <c r="H537" s="271"/>
      <c r="I537" s="271"/>
      <c r="J537" s="271"/>
      <c r="K537" s="286"/>
    </row>
    <row r="538" spans="3:11" x14ac:dyDescent="0.25">
      <c r="C538" s="271"/>
      <c r="D538" s="271"/>
      <c r="G538" s="271"/>
      <c r="H538" s="271"/>
      <c r="I538" s="271"/>
      <c r="J538" s="271"/>
      <c r="K538" s="286"/>
    </row>
    <row r="539" spans="3:11" x14ac:dyDescent="0.25">
      <c r="C539" s="271"/>
      <c r="D539" s="271"/>
      <c r="G539" s="271"/>
      <c r="H539" s="271"/>
      <c r="I539" s="271"/>
      <c r="J539" s="271"/>
      <c r="K539" s="286"/>
    </row>
    <row r="540" spans="3:11" x14ac:dyDescent="0.25">
      <c r="C540" s="271"/>
      <c r="D540" s="271"/>
      <c r="G540" s="271"/>
      <c r="H540" s="271"/>
      <c r="I540" s="271"/>
      <c r="J540" s="271"/>
      <c r="K540" s="286"/>
    </row>
    <row r="541" spans="3:11" x14ac:dyDescent="0.25">
      <c r="C541" s="271"/>
      <c r="D541" s="271"/>
      <c r="G541" s="271"/>
      <c r="H541" s="271"/>
      <c r="I541" s="271"/>
      <c r="J541" s="271"/>
      <c r="K541" s="286"/>
    </row>
    <row r="542" spans="3:11" x14ac:dyDescent="0.25">
      <c r="C542" s="271"/>
      <c r="D542" s="271"/>
      <c r="G542" s="271"/>
      <c r="H542" s="271"/>
      <c r="I542" s="271"/>
      <c r="J542" s="271"/>
      <c r="K542" s="286"/>
    </row>
    <row r="543" spans="3:11" x14ac:dyDescent="0.25">
      <c r="C543" s="271"/>
      <c r="D543" s="271"/>
      <c r="G543" s="271"/>
      <c r="H543" s="271"/>
      <c r="I543" s="271"/>
      <c r="J543" s="271"/>
      <c r="K543" s="286"/>
    </row>
    <row r="544" spans="3:11" x14ac:dyDescent="0.25">
      <c r="C544" s="271"/>
      <c r="D544" s="271"/>
      <c r="G544" s="271"/>
      <c r="H544" s="271"/>
      <c r="I544" s="271"/>
      <c r="J544" s="271"/>
      <c r="K544" s="286"/>
    </row>
    <row r="545" spans="3:11" x14ac:dyDescent="0.25">
      <c r="C545" s="271"/>
      <c r="D545" s="271"/>
      <c r="G545" s="271"/>
      <c r="H545" s="271"/>
      <c r="I545" s="271"/>
      <c r="J545" s="271"/>
      <c r="K545" s="286"/>
    </row>
    <row r="546" spans="3:11" x14ac:dyDescent="0.25">
      <c r="C546" s="271"/>
      <c r="D546" s="271"/>
      <c r="G546" s="271"/>
      <c r="H546" s="271"/>
      <c r="I546" s="271"/>
      <c r="J546" s="271"/>
      <c r="K546" s="286"/>
    </row>
    <row r="547" spans="3:11" x14ac:dyDescent="0.25">
      <c r="C547" s="271"/>
      <c r="D547" s="271"/>
      <c r="G547" s="271"/>
      <c r="H547" s="271"/>
      <c r="I547" s="271"/>
      <c r="J547" s="271"/>
      <c r="K547" s="286"/>
    </row>
    <row r="548" spans="3:11" x14ac:dyDescent="0.25">
      <c r="C548" s="271"/>
      <c r="D548" s="271"/>
      <c r="G548" s="271"/>
      <c r="H548" s="271"/>
      <c r="I548" s="271"/>
      <c r="J548" s="271"/>
      <c r="K548" s="286"/>
    </row>
    <row r="549" spans="3:11" x14ac:dyDescent="0.25">
      <c r="C549" s="271"/>
      <c r="D549" s="271"/>
      <c r="G549" s="271"/>
      <c r="H549" s="271"/>
      <c r="I549" s="271"/>
      <c r="J549" s="271"/>
      <c r="K549" s="286"/>
    </row>
    <row r="550" spans="3:11" x14ac:dyDescent="0.25">
      <c r="C550" s="271"/>
      <c r="D550" s="271"/>
      <c r="G550" s="271"/>
      <c r="H550" s="271"/>
      <c r="I550" s="271"/>
      <c r="J550" s="271"/>
      <c r="K550" s="286"/>
    </row>
    <row r="551" spans="3:11" x14ac:dyDescent="0.25">
      <c r="C551" s="271"/>
      <c r="D551" s="271"/>
      <c r="G551" s="271"/>
      <c r="H551" s="271"/>
      <c r="I551" s="271"/>
      <c r="J551" s="271"/>
      <c r="K551" s="286"/>
    </row>
    <row r="552" spans="3:11" x14ac:dyDescent="0.25">
      <c r="C552" s="271"/>
      <c r="D552" s="271"/>
      <c r="G552" s="271"/>
      <c r="H552" s="271"/>
      <c r="I552" s="271"/>
      <c r="J552" s="271"/>
      <c r="K552" s="286"/>
    </row>
    <row r="553" spans="3:11" x14ac:dyDescent="0.25">
      <c r="C553" s="271"/>
      <c r="D553" s="271"/>
      <c r="G553" s="271"/>
      <c r="H553" s="271"/>
      <c r="I553" s="271"/>
      <c r="J553" s="271"/>
      <c r="K553" s="286"/>
    </row>
    <row r="554" spans="3:11" x14ac:dyDescent="0.25">
      <c r="C554" s="271"/>
      <c r="D554" s="271"/>
      <c r="G554" s="271"/>
      <c r="H554" s="271"/>
      <c r="I554" s="271"/>
      <c r="J554" s="271"/>
      <c r="K554" s="286"/>
    </row>
    <row r="555" spans="3:11" x14ac:dyDescent="0.25">
      <c r="C555" s="271"/>
      <c r="D555" s="271"/>
      <c r="G555" s="271"/>
      <c r="H555" s="271"/>
      <c r="I555" s="271"/>
      <c r="J555" s="271"/>
      <c r="K555" s="286"/>
    </row>
    <row r="556" spans="3:11" x14ac:dyDescent="0.25">
      <c r="C556" s="271"/>
      <c r="D556" s="271"/>
      <c r="G556" s="271"/>
      <c r="H556" s="271"/>
      <c r="I556" s="271"/>
      <c r="J556" s="271"/>
      <c r="K556" s="286"/>
    </row>
    <row r="557" spans="3:11" x14ac:dyDescent="0.25">
      <c r="C557" s="271"/>
      <c r="D557" s="271"/>
      <c r="G557" s="271"/>
      <c r="H557" s="271"/>
      <c r="I557" s="271"/>
      <c r="J557" s="271"/>
      <c r="K557" s="286"/>
    </row>
    <row r="558" spans="3:11" x14ac:dyDescent="0.25">
      <c r="C558" s="271"/>
      <c r="D558" s="271"/>
      <c r="G558" s="271"/>
      <c r="H558" s="271"/>
      <c r="I558" s="271"/>
      <c r="J558" s="271"/>
      <c r="K558" s="286"/>
    </row>
    <row r="559" spans="3:11" x14ac:dyDescent="0.25">
      <c r="C559" s="271"/>
      <c r="D559" s="271"/>
      <c r="G559" s="271"/>
      <c r="H559" s="271"/>
      <c r="I559" s="271"/>
      <c r="J559" s="271"/>
      <c r="K559" s="286"/>
    </row>
    <row r="560" spans="3:11" x14ac:dyDescent="0.25">
      <c r="C560" s="271"/>
      <c r="D560" s="271"/>
      <c r="G560" s="271"/>
      <c r="H560" s="271"/>
      <c r="I560" s="271"/>
      <c r="J560" s="271"/>
      <c r="K560" s="286"/>
    </row>
    <row r="561" spans="3:11" x14ac:dyDescent="0.25">
      <c r="C561" s="271"/>
      <c r="D561" s="271"/>
      <c r="G561" s="271"/>
      <c r="H561" s="271"/>
      <c r="I561" s="271"/>
      <c r="J561" s="271"/>
      <c r="K561" s="286"/>
    </row>
    <row r="562" spans="3:11" x14ac:dyDescent="0.25">
      <c r="C562" s="271"/>
      <c r="D562" s="271"/>
      <c r="G562" s="271"/>
      <c r="H562" s="271"/>
      <c r="I562" s="271"/>
      <c r="J562" s="271"/>
      <c r="K562" s="286"/>
    </row>
    <row r="563" spans="3:11" x14ac:dyDescent="0.25">
      <c r="C563" s="271"/>
      <c r="D563" s="271"/>
      <c r="G563" s="271"/>
      <c r="H563" s="271"/>
      <c r="I563" s="271"/>
      <c r="J563" s="271"/>
      <c r="K563" s="286"/>
    </row>
    <row r="564" spans="3:11" x14ac:dyDescent="0.25">
      <c r="C564" s="271"/>
      <c r="D564" s="271"/>
      <c r="G564" s="271"/>
      <c r="H564" s="271"/>
      <c r="I564" s="271"/>
      <c r="J564" s="271"/>
      <c r="K564" s="286"/>
    </row>
    <row r="565" spans="3:11" x14ac:dyDescent="0.25">
      <c r="C565" s="271"/>
      <c r="D565" s="271"/>
      <c r="G565" s="271"/>
      <c r="H565" s="271"/>
      <c r="I565" s="271"/>
      <c r="J565" s="271"/>
      <c r="K565" s="286"/>
    </row>
    <row r="566" spans="3:11" x14ac:dyDescent="0.25">
      <c r="C566" s="271"/>
      <c r="D566" s="271"/>
      <c r="G566" s="271"/>
      <c r="H566" s="271"/>
      <c r="I566" s="271"/>
      <c r="J566" s="271"/>
      <c r="K566" s="286"/>
    </row>
    <row r="567" spans="3:11" x14ac:dyDescent="0.25">
      <c r="C567" s="271"/>
      <c r="D567" s="271"/>
      <c r="G567" s="271"/>
      <c r="H567" s="271"/>
      <c r="I567" s="271"/>
      <c r="J567" s="271"/>
      <c r="K567" s="286"/>
    </row>
    <row r="568" spans="3:11" x14ac:dyDescent="0.25">
      <c r="C568" s="271"/>
      <c r="D568" s="271"/>
      <c r="G568" s="271"/>
      <c r="H568" s="271"/>
      <c r="I568" s="271"/>
      <c r="J568" s="271"/>
      <c r="K568" s="286"/>
    </row>
    <row r="569" spans="3:11" x14ac:dyDescent="0.25">
      <c r="C569" s="271"/>
      <c r="D569" s="271"/>
      <c r="G569" s="271"/>
      <c r="H569" s="271"/>
      <c r="I569" s="271"/>
      <c r="J569" s="271"/>
      <c r="K569" s="286"/>
    </row>
    <row r="570" spans="3:11" x14ac:dyDescent="0.25">
      <c r="C570" s="271"/>
      <c r="D570" s="271"/>
      <c r="G570" s="271"/>
      <c r="H570" s="271"/>
      <c r="I570" s="271"/>
      <c r="J570" s="271"/>
      <c r="K570" s="286"/>
    </row>
    <row r="571" spans="3:11" x14ac:dyDescent="0.25">
      <c r="C571" s="271"/>
      <c r="D571" s="271"/>
      <c r="G571" s="271"/>
      <c r="H571" s="271"/>
      <c r="I571" s="271"/>
      <c r="J571" s="271"/>
      <c r="K571" s="286"/>
    </row>
    <row r="572" spans="3:11" x14ac:dyDescent="0.25">
      <c r="C572" s="271"/>
      <c r="D572" s="271"/>
      <c r="G572" s="271"/>
      <c r="H572" s="271"/>
      <c r="I572" s="271"/>
      <c r="J572" s="271"/>
      <c r="K572" s="286"/>
    </row>
    <row r="573" spans="3:11" x14ac:dyDescent="0.25">
      <c r="C573" s="271"/>
      <c r="D573" s="271"/>
      <c r="G573" s="271"/>
      <c r="H573" s="271"/>
      <c r="I573" s="271"/>
      <c r="J573" s="271"/>
      <c r="K573" s="286"/>
    </row>
    <row r="574" spans="3:11" x14ac:dyDescent="0.25">
      <c r="C574" s="271"/>
      <c r="D574" s="271"/>
      <c r="G574" s="271"/>
      <c r="H574" s="271"/>
      <c r="I574" s="271"/>
      <c r="J574" s="271"/>
      <c r="K574" s="286"/>
    </row>
    <row r="575" spans="3:11" x14ac:dyDescent="0.25">
      <c r="C575" s="271"/>
      <c r="D575" s="271"/>
      <c r="G575" s="271"/>
      <c r="H575" s="271"/>
      <c r="I575" s="271"/>
      <c r="J575" s="271"/>
      <c r="K575" s="286"/>
    </row>
    <row r="576" spans="3:11" x14ac:dyDescent="0.25">
      <c r="C576" s="271"/>
      <c r="D576" s="271"/>
      <c r="G576" s="271"/>
      <c r="H576" s="271"/>
      <c r="I576" s="271"/>
      <c r="J576" s="271"/>
      <c r="K576" s="286"/>
    </row>
    <row r="577" spans="3:11" x14ac:dyDescent="0.25">
      <c r="C577" s="271"/>
      <c r="D577" s="271"/>
      <c r="G577" s="271"/>
      <c r="H577" s="271"/>
      <c r="I577" s="271"/>
      <c r="J577" s="271"/>
      <c r="K577" s="286"/>
    </row>
    <row r="578" spans="3:11" x14ac:dyDescent="0.25">
      <c r="C578" s="271"/>
      <c r="D578" s="271"/>
      <c r="G578" s="271"/>
      <c r="H578" s="271"/>
      <c r="I578" s="271"/>
      <c r="J578" s="271"/>
      <c r="K578" s="286"/>
    </row>
    <row r="579" spans="3:11" x14ac:dyDescent="0.25">
      <c r="C579" s="271"/>
      <c r="D579" s="271"/>
      <c r="G579" s="271"/>
      <c r="H579" s="271"/>
      <c r="I579" s="271"/>
      <c r="J579" s="271"/>
      <c r="K579" s="286"/>
    </row>
    <row r="580" spans="3:11" x14ac:dyDescent="0.25">
      <c r="C580" s="271"/>
      <c r="D580" s="271"/>
      <c r="G580" s="271"/>
      <c r="H580" s="271"/>
      <c r="I580" s="271"/>
      <c r="J580" s="271"/>
      <c r="K580" s="286"/>
    </row>
    <row r="581" spans="3:11" x14ac:dyDescent="0.25">
      <c r="C581" s="271"/>
      <c r="D581" s="271"/>
      <c r="G581" s="271"/>
      <c r="H581" s="271"/>
      <c r="I581" s="271"/>
      <c r="J581" s="271"/>
      <c r="K581" s="286"/>
    </row>
    <row r="582" spans="3:11" x14ac:dyDescent="0.25">
      <c r="C582" s="271"/>
      <c r="D582" s="271"/>
      <c r="G582" s="271"/>
      <c r="H582" s="271"/>
      <c r="I582" s="271"/>
      <c r="J582" s="271"/>
      <c r="K582" s="286"/>
    </row>
    <row r="583" spans="3:11" x14ac:dyDescent="0.25">
      <c r="C583" s="271"/>
      <c r="D583" s="271"/>
      <c r="G583" s="271"/>
      <c r="H583" s="271"/>
      <c r="I583" s="271"/>
      <c r="J583" s="271"/>
      <c r="K583" s="286"/>
    </row>
    <row r="584" spans="3:11" x14ac:dyDescent="0.25">
      <c r="C584" s="271"/>
      <c r="D584" s="271"/>
      <c r="G584" s="271"/>
      <c r="H584" s="271"/>
      <c r="I584" s="271"/>
      <c r="J584" s="271"/>
      <c r="K584" s="286"/>
    </row>
    <row r="585" spans="3:11" x14ac:dyDescent="0.25">
      <c r="C585" s="271"/>
      <c r="D585" s="271"/>
      <c r="G585" s="271"/>
      <c r="H585" s="271"/>
      <c r="I585" s="271"/>
      <c r="J585" s="271"/>
      <c r="K585" s="286"/>
    </row>
    <row r="586" spans="3:11" x14ac:dyDescent="0.25">
      <c r="C586" s="271"/>
      <c r="D586" s="271"/>
      <c r="G586" s="271"/>
      <c r="H586" s="271"/>
      <c r="I586" s="271"/>
      <c r="J586" s="271"/>
      <c r="K586" s="286"/>
    </row>
    <row r="587" spans="3:11" x14ac:dyDescent="0.25">
      <c r="C587" s="271"/>
      <c r="D587" s="271"/>
      <c r="G587" s="271"/>
      <c r="H587" s="271"/>
      <c r="I587" s="271"/>
      <c r="J587" s="271"/>
      <c r="K587" s="286"/>
    </row>
    <row r="588" spans="3:11" x14ac:dyDescent="0.25">
      <c r="C588" s="271"/>
      <c r="D588" s="271"/>
      <c r="G588" s="271"/>
      <c r="H588" s="271"/>
      <c r="I588" s="271"/>
      <c r="J588" s="271"/>
      <c r="K588" s="286"/>
    </row>
    <row r="589" spans="3:11" x14ac:dyDescent="0.25">
      <c r="C589" s="271"/>
      <c r="D589" s="271"/>
      <c r="G589" s="271"/>
      <c r="H589" s="271"/>
      <c r="I589" s="271"/>
      <c r="J589" s="271"/>
      <c r="K589" s="286"/>
    </row>
    <row r="590" spans="3:11" x14ac:dyDescent="0.25">
      <c r="C590" s="271"/>
      <c r="D590" s="271"/>
      <c r="G590" s="271"/>
      <c r="H590" s="271"/>
      <c r="I590" s="271"/>
      <c r="J590" s="271"/>
      <c r="K590" s="286"/>
    </row>
    <row r="591" spans="3:11" x14ac:dyDescent="0.25">
      <c r="C591" s="271"/>
      <c r="D591" s="271"/>
      <c r="G591" s="271"/>
      <c r="H591" s="271"/>
      <c r="I591" s="271"/>
      <c r="J591" s="271"/>
      <c r="K591" s="286"/>
    </row>
    <row r="592" spans="3:11" x14ac:dyDescent="0.25">
      <c r="C592" s="271"/>
      <c r="D592" s="271"/>
      <c r="G592" s="271"/>
      <c r="H592" s="271"/>
      <c r="I592" s="271"/>
      <c r="J592" s="271"/>
      <c r="K592" s="286"/>
    </row>
    <row r="593" spans="3:11" x14ac:dyDescent="0.25">
      <c r="C593" s="271"/>
      <c r="D593" s="271"/>
      <c r="G593" s="271"/>
      <c r="H593" s="271"/>
      <c r="I593" s="271"/>
      <c r="J593" s="271"/>
      <c r="K593" s="286"/>
    </row>
    <row r="594" spans="3:11" x14ac:dyDescent="0.25">
      <c r="C594" s="271"/>
      <c r="D594" s="271"/>
      <c r="G594" s="271"/>
      <c r="H594" s="271"/>
      <c r="I594" s="271"/>
      <c r="J594" s="271"/>
      <c r="K594" s="286"/>
    </row>
    <row r="595" spans="3:11" x14ac:dyDescent="0.25">
      <c r="C595" s="271"/>
      <c r="D595" s="271"/>
      <c r="G595" s="271"/>
      <c r="H595" s="271"/>
      <c r="I595" s="271"/>
      <c r="J595" s="271"/>
      <c r="K595" s="286"/>
    </row>
    <row r="596" spans="3:11" x14ac:dyDescent="0.25">
      <c r="C596" s="271"/>
      <c r="D596" s="271"/>
      <c r="G596" s="271"/>
      <c r="H596" s="271"/>
      <c r="I596" s="271"/>
      <c r="J596" s="271"/>
      <c r="K596" s="286"/>
    </row>
    <row r="597" spans="3:11" x14ac:dyDescent="0.25">
      <c r="C597" s="271"/>
      <c r="D597" s="271"/>
      <c r="G597" s="271"/>
      <c r="H597" s="271"/>
      <c r="I597" s="271"/>
      <c r="J597" s="271"/>
      <c r="K597" s="286"/>
    </row>
    <row r="598" spans="3:11" x14ac:dyDescent="0.25">
      <c r="C598" s="271"/>
      <c r="D598" s="271"/>
      <c r="G598" s="271"/>
      <c r="H598" s="271"/>
      <c r="I598" s="271"/>
      <c r="J598" s="271"/>
      <c r="K598" s="286"/>
    </row>
    <row r="599" spans="3:11" x14ac:dyDescent="0.25">
      <c r="C599" s="271"/>
      <c r="D599" s="271"/>
      <c r="G599" s="271"/>
      <c r="H599" s="271"/>
      <c r="I599" s="271"/>
      <c r="J599" s="271"/>
      <c r="K599" s="286"/>
    </row>
    <row r="600" spans="3:11" x14ac:dyDescent="0.25">
      <c r="C600" s="271"/>
      <c r="D600" s="271"/>
      <c r="G600" s="271"/>
      <c r="H600" s="271"/>
      <c r="I600" s="271"/>
      <c r="J600" s="271"/>
      <c r="K600" s="286"/>
    </row>
    <row r="601" spans="3:11" x14ac:dyDescent="0.25">
      <c r="C601" s="271"/>
      <c r="D601" s="271"/>
      <c r="G601" s="271"/>
      <c r="H601" s="271"/>
      <c r="I601" s="271"/>
      <c r="J601" s="271"/>
      <c r="K601" s="286"/>
    </row>
    <row r="602" spans="3:11" x14ac:dyDescent="0.25">
      <c r="C602" s="271"/>
      <c r="D602" s="271"/>
      <c r="G602" s="271"/>
      <c r="H602" s="271"/>
      <c r="I602" s="271"/>
      <c r="J602" s="271"/>
      <c r="K602" s="286"/>
    </row>
    <row r="603" spans="3:11" x14ac:dyDescent="0.25">
      <c r="C603" s="271"/>
      <c r="D603" s="271"/>
      <c r="G603" s="271"/>
      <c r="H603" s="271"/>
      <c r="I603" s="271"/>
      <c r="J603" s="271"/>
      <c r="K603" s="286"/>
    </row>
    <row r="604" spans="3:11" x14ac:dyDescent="0.25">
      <c r="C604" s="271"/>
      <c r="D604" s="271"/>
      <c r="G604" s="271"/>
      <c r="H604" s="271"/>
      <c r="I604" s="271"/>
      <c r="J604" s="271"/>
      <c r="K604" s="286"/>
    </row>
    <row r="605" spans="3:11" x14ac:dyDescent="0.25">
      <c r="C605" s="271"/>
      <c r="D605" s="271"/>
      <c r="G605" s="271"/>
      <c r="H605" s="271"/>
      <c r="I605" s="271"/>
      <c r="J605" s="271"/>
      <c r="K605" s="286"/>
    </row>
    <row r="606" spans="3:11" x14ac:dyDescent="0.25">
      <c r="C606" s="271"/>
      <c r="D606" s="271"/>
      <c r="G606" s="271"/>
      <c r="H606" s="271"/>
      <c r="I606" s="271"/>
      <c r="J606" s="271"/>
      <c r="K606" s="286"/>
    </row>
    <row r="607" spans="3:11" x14ac:dyDescent="0.25">
      <c r="C607" s="271"/>
      <c r="D607" s="271"/>
      <c r="G607" s="271"/>
      <c r="H607" s="271"/>
      <c r="I607" s="271"/>
      <c r="J607" s="271"/>
      <c r="K607" s="286"/>
    </row>
    <row r="608" spans="3:11" x14ac:dyDescent="0.25">
      <c r="C608" s="271"/>
      <c r="D608" s="271"/>
      <c r="G608" s="271"/>
      <c r="H608" s="271"/>
      <c r="I608" s="271"/>
      <c r="J608" s="271"/>
      <c r="K608" s="286"/>
    </row>
    <row r="609" spans="3:11" x14ac:dyDescent="0.25">
      <c r="C609" s="271"/>
      <c r="D609" s="271"/>
      <c r="G609" s="271"/>
      <c r="H609" s="271"/>
      <c r="I609" s="271"/>
      <c r="J609" s="271"/>
      <c r="K609" s="286"/>
    </row>
    <row r="610" spans="3:11" x14ac:dyDescent="0.25">
      <c r="C610" s="271"/>
      <c r="D610" s="271"/>
      <c r="G610" s="271"/>
      <c r="H610" s="271"/>
      <c r="I610" s="271"/>
      <c r="J610" s="271"/>
      <c r="K610" s="286"/>
    </row>
    <row r="611" spans="3:11" x14ac:dyDescent="0.25">
      <c r="C611" s="271"/>
      <c r="D611" s="271"/>
      <c r="G611" s="271"/>
      <c r="H611" s="271"/>
      <c r="I611" s="271"/>
      <c r="J611" s="271"/>
      <c r="K611" s="286"/>
    </row>
    <row r="612" spans="3:11" x14ac:dyDescent="0.25">
      <c r="C612" s="271"/>
      <c r="D612" s="271"/>
      <c r="G612" s="271"/>
      <c r="H612" s="271"/>
      <c r="I612" s="271"/>
      <c r="J612" s="271"/>
      <c r="K612" s="286"/>
    </row>
    <row r="613" spans="3:11" x14ac:dyDescent="0.25">
      <c r="C613" s="271"/>
      <c r="D613" s="271"/>
      <c r="G613" s="271"/>
      <c r="H613" s="271"/>
      <c r="I613" s="271"/>
      <c r="J613" s="271"/>
      <c r="K613" s="286"/>
    </row>
    <row r="614" spans="3:11" x14ac:dyDescent="0.25">
      <c r="C614" s="271"/>
      <c r="D614" s="271"/>
      <c r="G614" s="271"/>
      <c r="H614" s="271"/>
      <c r="I614" s="271"/>
      <c r="J614" s="271"/>
      <c r="K614" s="286"/>
    </row>
    <row r="615" spans="3:11" x14ac:dyDescent="0.25">
      <c r="C615" s="271"/>
      <c r="D615" s="271"/>
      <c r="G615" s="271"/>
      <c r="H615" s="271"/>
      <c r="I615" s="271"/>
      <c r="J615" s="271"/>
      <c r="K615" s="286"/>
    </row>
    <row r="616" spans="3:11" x14ac:dyDescent="0.25">
      <c r="C616" s="271"/>
      <c r="D616" s="271"/>
      <c r="G616" s="271"/>
      <c r="H616" s="271"/>
      <c r="I616" s="271"/>
      <c r="J616" s="271"/>
      <c r="K616" s="286"/>
    </row>
    <row r="617" spans="3:11" x14ac:dyDescent="0.25">
      <c r="C617" s="271"/>
      <c r="D617" s="271"/>
      <c r="G617" s="271"/>
      <c r="H617" s="271"/>
      <c r="I617" s="271"/>
      <c r="J617" s="271"/>
      <c r="K617" s="286"/>
    </row>
    <row r="618" spans="3:11" x14ac:dyDescent="0.25">
      <c r="C618" s="271"/>
      <c r="D618" s="271"/>
      <c r="G618" s="271"/>
      <c r="H618" s="271"/>
      <c r="I618" s="271"/>
      <c r="J618" s="271"/>
      <c r="K618" s="286"/>
    </row>
    <row r="619" spans="3:11" x14ac:dyDescent="0.25">
      <c r="C619" s="271"/>
      <c r="D619" s="271"/>
      <c r="G619" s="271"/>
      <c r="H619" s="271"/>
      <c r="I619" s="271"/>
      <c r="J619" s="271"/>
      <c r="K619" s="286"/>
    </row>
    <row r="620" spans="3:11" x14ac:dyDescent="0.25">
      <c r="C620" s="271"/>
      <c r="D620" s="271"/>
      <c r="G620" s="271"/>
      <c r="H620" s="271"/>
      <c r="I620" s="271"/>
      <c r="J620" s="271"/>
      <c r="K620" s="286"/>
    </row>
    <row r="621" spans="3:11" x14ac:dyDescent="0.25">
      <c r="C621" s="271"/>
      <c r="D621" s="271"/>
      <c r="G621" s="271"/>
      <c r="H621" s="271"/>
      <c r="I621" s="271"/>
      <c r="J621" s="271"/>
      <c r="K621" s="286"/>
    </row>
    <row r="622" spans="3:11" x14ac:dyDescent="0.25">
      <c r="C622" s="271"/>
      <c r="D622" s="271"/>
      <c r="G622" s="271"/>
      <c r="H622" s="271"/>
      <c r="I622" s="271"/>
      <c r="J622" s="271"/>
      <c r="K622" s="286"/>
    </row>
    <row r="623" spans="3:11" x14ac:dyDescent="0.25">
      <c r="C623" s="271"/>
      <c r="D623" s="271"/>
      <c r="G623" s="271"/>
      <c r="H623" s="271"/>
      <c r="I623" s="271"/>
      <c r="J623" s="271"/>
      <c r="K623" s="286"/>
    </row>
    <row r="624" spans="3:11" x14ac:dyDescent="0.25">
      <c r="C624" s="271"/>
      <c r="D624" s="271"/>
      <c r="G624" s="271"/>
      <c r="H624" s="271"/>
      <c r="I624" s="271"/>
      <c r="J624" s="271"/>
      <c r="K624" s="286"/>
    </row>
    <row r="625" spans="3:11" x14ac:dyDescent="0.25">
      <c r="C625" s="271"/>
      <c r="D625" s="271"/>
      <c r="G625" s="271"/>
      <c r="H625" s="271"/>
      <c r="I625" s="271"/>
      <c r="J625" s="271"/>
      <c r="K625" s="286"/>
    </row>
    <row r="626" spans="3:11" x14ac:dyDescent="0.25">
      <c r="C626" s="271"/>
      <c r="D626" s="271"/>
      <c r="G626" s="271"/>
      <c r="H626" s="271"/>
      <c r="I626" s="271"/>
      <c r="J626" s="271"/>
      <c r="K626" s="286"/>
    </row>
    <row r="627" spans="3:11" x14ac:dyDescent="0.25">
      <c r="C627" s="271"/>
      <c r="D627" s="271"/>
      <c r="G627" s="271"/>
      <c r="H627" s="271"/>
      <c r="I627" s="271"/>
      <c r="J627" s="271"/>
      <c r="K627" s="286"/>
    </row>
    <row r="628" spans="3:11" x14ac:dyDescent="0.25">
      <c r="C628" s="271"/>
      <c r="D628" s="271"/>
      <c r="G628" s="271"/>
      <c r="H628" s="271"/>
      <c r="I628" s="271"/>
      <c r="J628" s="271"/>
      <c r="K628" s="286"/>
    </row>
    <row r="629" spans="3:11" x14ac:dyDescent="0.25">
      <c r="C629" s="271"/>
      <c r="D629" s="271"/>
      <c r="G629" s="271"/>
      <c r="H629" s="271"/>
      <c r="I629" s="271"/>
      <c r="J629" s="271"/>
      <c r="K629" s="286"/>
    </row>
    <row r="630" spans="3:11" x14ac:dyDescent="0.25">
      <c r="C630" s="271"/>
      <c r="D630" s="271"/>
      <c r="G630" s="271"/>
      <c r="H630" s="271"/>
      <c r="I630" s="271"/>
      <c r="J630" s="271"/>
      <c r="K630" s="286"/>
    </row>
    <row r="631" spans="3:11" x14ac:dyDescent="0.25">
      <c r="C631" s="271"/>
      <c r="D631" s="271"/>
      <c r="G631" s="271"/>
      <c r="H631" s="271"/>
      <c r="I631" s="271"/>
      <c r="J631" s="271"/>
      <c r="K631" s="286"/>
    </row>
    <row r="632" spans="3:11" x14ac:dyDescent="0.25">
      <c r="C632" s="271"/>
      <c r="D632" s="271"/>
      <c r="G632" s="271"/>
      <c r="H632" s="271"/>
      <c r="I632" s="271"/>
      <c r="J632" s="271"/>
      <c r="K632" s="286"/>
    </row>
    <row r="633" spans="3:11" x14ac:dyDescent="0.25">
      <c r="C633" s="271"/>
      <c r="D633" s="271"/>
      <c r="G633" s="271"/>
      <c r="H633" s="271"/>
      <c r="I633" s="271"/>
      <c r="J633" s="271"/>
      <c r="K633" s="286"/>
    </row>
    <row r="634" spans="3:11" x14ac:dyDescent="0.25">
      <c r="C634" s="271"/>
      <c r="D634" s="271"/>
      <c r="G634" s="271"/>
      <c r="H634" s="271"/>
      <c r="I634" s="271"/>
      <c r="J634" s="271"/>
      <c r="K634" s="286"/>
    </row>
    <row r="635" spans="3:11" x14ac:dyDescent="0.25">
      <c r="C635" s="271"/>
      <c r="D635" s="271"/>
      <c r="G635" s="271"/>
      <c r="H635" s="271"/>
      <c r="I635" s="271"/>
      <c r="J635" s="271"/>
      <c r="K635" s="286"/>
    </row>
    <row r="636" spans="3:11" x14ac:dyDescent="0.25">
      <c r="C636" s="271"/>
      <c r="D636" s="271"/>
      <c r="G636" s="271"/>
      <c r="H636" s="271"/>
      <c r="I636" s="271"/>
      <c r="J636" s="271"/>
      <c r="K636" s="286"/>
    </row>
    <row r="637" spans="3:11" x14ac:dyDescent="0.25">
      <c r="C637" s="271"/>
      <c r="D637" s="271"/>
      <c r="G637" s="271"/>
      <c r="H637" s="271"/>
      <c r="I637" s="271"/>
      <c r="J637" s="271"/>
      <c r="K637" s="286"/>
    </row>
    <row r="638" spans="3:11" x14ac:dyDescent="0.25">
      <c r="C638" s="271"/>
      <c r="D638" s="271"/>
      <c r="G638" s="271"/>
      <c r="H638" s="271"/>
      <c r="I638" s="271"/>
      <c r="J638" s="271"/>
      <c r="K638" s="286"/>
    </row>
    <row r="639" spans="3:11" x14ac:dyDescent="0.25">
      <c r="C639" s="271"/>
      <c r="D639" s="271"/>
      <c r="G639" s="271"/>
      <c r="H639" s="271"/>
      <c r="I639" s="271"/>
      <c r="J639" s="271"/>
      <c r="K639" s="286"/>
    </row>
    <row r="640" spans="3:11" x14ac:dyDescent="0.25">
      <c r="C640" s="271"/>
      <c r="D640" s="271"/>
      <c r="G640" s="271"/>
      <c r="H640" s="271"/>
      <c r="I640" s="271"/>
      <c r="J640" s="271"/>
      <c r="K640" s="286"/>
    </row>
    <row r="641" spans="3:11" x14ac:dyDescent="0.25">
      <c r="C641" s="271"/>
      <c r="D641" s="271"/>
      <c r="G641" s="271"/>
      <c r="H641" s="271"/>
      <c r="I641" s="271"/>
      <c r="J641" s="271"/>
      <c r="K641" s="286"/>
    </row>
    <row r="642" spans="3:11" x14ac:dyDescent="0.25">
      <c r="C642" s="271"/>
      <c r="D642" s="271"/>
      <c r="G642" s="271"/>
      <c r="H642" s="271"/>
      <c r="I642" s="271"/>
      <c r="J642" s="271"/>
      <c r="K642" s="286"/>
    </row>
    <row r="643" spans="3:11" x14ac:dyDescent="0.25">
      <c r="C643" s="271"/>
      <c r="D643" s="271"/>
      <c r="G643" s="271"/>
      <c r="H643" s="271"/>
      <c r="I643" s="271"/>
      <c r="J643" s="271"/>
      <c r="K643" s="286"/>
    </row>
    <row r="644" spans="3:11" x14ac:dyDescent="0.25">
      <c r="C644" s="271"/>
      <c r="D644" s="271"/>
      <c r="G644" s="271"/>
      <c r="H644" s="271"/>
      <c r="I644" s="271"/>
      <c r="J644" s="271"/>
      <c r="K644" s="286"/>
    </row>
    <row r="645" spans="3:11" x14ac:dyDescent="0.25">
      <c r="C645" s="271"/>
      <c r="D645" s="271"/>
      <c r="G645" s="271"/>
      <c r="H645" s="271"/>
      <c r="I645" s="271"/>
      <c r="J645" s="271"/>
      <c r="K645" s="286"/>
    </row>
    <row r="646" spans="3:11" x14ac:dyDescent="0.25">
      <c r="C646" s="271"/>
      <c r="D646" s="271"/>
      <c r="G646" s="271"/>
      <c r="H646" s="271"/>
      <c r="I646" s="271"/>
      <c r="J646" s="271"/>
      <c r="K646" s="286"/>
    </row>
    <row r="647" spans="3:11" x14ac:dyDescent="0.25">
      <c r="C647" s="271"/>
      <c r="D647" s="271"/>
      <c r="G647" s="271"/>
      <c r="H647" s="271"/>
      <c r="I647" s="271"/>
      <c r="J647" s="271"/>
      <c r="K647" s="286"/>
    </row>
    <row r="648" spans="3:11" x14ac:dyDescent="0.25">
      <c r="C648" s="271"/>
      <c r="D648" s="271"/>
      <c r="G648" s="271"/>
      <c r="H648" s="271"/>
      <c r="I648" s="271"/>
      <c r="J648" s="271"/>
      <c r="K648" s="286"/>
    </row>
    <row r="649" spans="3:11" x14ac:dyDescent="0.25">
      <c r="C649" s="271"/>
      <c r="D649" s="271"/>
      <c r="G649" s="271"/>
      <c r="H649" s="271"/>
      <c r="I649" s="271"/>
      <c r="J649" s="271"/>
      <c r="K649" s="286"/>
    </row>
    <row r="650" spans="3:11" x14ac:dyDescent="0.25">
      <c r="C650" s="271"/>
      <c r="D650" s="271"/>
      <c r="G650" s="271"/>
      <c r="H650" s="271"/>
      <c r="I650" s="271"/>
      <c r="J650" s="271"/>
      <c r="K650" s="286"/>
    </row>
    <row r="651" spans="3:11" x14ac:dyDescent="0.25">
      <c r="C651" s="271"/>
      <c r="D651" s="271"/>
      <c r="G651" s="271"/>
      <c r="H651" s="271"/>
      <c r="I651" s="271"/>
      <c r="J651" s="271"/>
      <c r="K651" s="286"/>
    </row>
    <row r="652" spans="3:11" x14ac:dyDescent="0.25">
      <c r="C652" s="271"/>
      <c r="D652" s="271"/>
      <c r="G652" s="271"/>
      <c r="H652" s="271"/>
      <c r="I652" s="271"/>
      <c r="J652" s="271"/>
      <c r="K652" s="286"/>
    </row>
    <row r="653" spans="3:11" x14ac:dyDescent="0.25">
      <c r="C653" s="271"/>
      <c r="D653" s="271"/>
      <c r="G653" s="271"/>
      <c r="H653" s="271"/>
      <c r="I653" s="271"/>
      <c r="J653" s="271"/>
      <c r="K653" s="286"/>
    </row>
    <row r="654" spans="3:11" x14ac:dyDescent="0.25">
      <c r="C654" s="271"/>
      <c r="D654" s="271"/>
      <c r="G654" s="271"/>
      <c r="H654" s="271"/>
      <c r="I654" s="271"/>
      <c r="J654" s="271"/>
      <c r="K654" s="286"/>
    </row>
    <row r="655" spans="3:11" x14ac:dyDescent="0.25">
      <c r="C655" s="271"/>
      <c r="D655" s="271"/>
      <c r="G655" s="271"/>
      <c r="H655" s="271"/>
      <c r="I655" s="271"/>
      <c r="J655" s="271"/>
      <c r="K655" s="286"/>
    </row>
    <row r="656" spans="3:11" x14ac:dyDescent="0.25">
      <c r="C656" s="271"/>
      <c r="D656" s="271"/>
      <c r="G656" s="271"/>
      <c r="H656" s="271"/>
      <c r="I656" s="271"/>
      <c r="J656" s="271"/>
      <c r="K656" s="286"/>
    </row>
    <row r="657" spans="3:11" x14ac:dyDescent="0.25">
      <c r="C657" s="271"/>
      <c r="D657" s="271"/>
      <c r="G657" s="271"/>
      <c r="H657" s="271"/>
      <c r="I657" s="271"/>
      <c r="J657" s="271"/>
      <c r="K657" s="286"/>
    </row>
    <row r="658" spans="3:11" x14ac:dyDescent="0.25">
      <c r="C658" s="271"/>
      <c r="D658" s="271"/>
      <c r="G658" s="271"/>
      <c r="H658" s="271"/>
      <c r="I658" s="271"/>
      <c r="J658" s="271"/>
      <c r="K658" s="286"/>
    </row>
    <row r="659" spans="3:11" x14ac:dyDescent="0.25">
      <c r="C659" s="271"/>
      <c r="D659" s="271"/>
      <c r="G659" s="271"/>
      <c r="H659" s="271"/>
      <c r="I659" s="271"/>
      <c r="J659" s="271"/>
      <c r="K659" s="286"/>
    </row>
    <row r="660" spans="3:11" x14ac:dyDescent="0.25">
      <c r="C660" s="271"/>
      <c r="D660" s="271"/>
      <c r="G660" s="271"/>
      <c r="H660" s="271"/>
      <c r="I660" s="271"/>
      <c r="J660" s="271"/>
      <c r="K660" s="286"/>
    </row>
    <row r="661" spans="3:11" x14ac:dyDescent="0.25">
      <c r="C661" s="271"/>
      <c r="D661" s="271"/>
      <c r="G661" s="271"/>
      <c r="H661" s="271"/>
      <c r="I661" s="271"/>
      <c r="J661" s="271"/>
      <c r="K661" s="286"/>
    </row>
    <row r="662" spans="3:11" x14ac:dyDescent="0.25">
      <c r="C662" s="271"/>
      <c r="D662" s="271"/>
      <c r="G662" s="271"/>
      <c r="H662" s="271"/>
      <c r="I662" s="271"/>
      <c r="J662" s="271"/>
      <c r="K662" s="286"/>
    </row>
    <row r="663" spans="3:11" x14ac:dyDescent="0.25">
      <c r="C663" s="271"/>
      <c r="D663" s="271"/>
      <c r="G663" s="271"/>
      <c r="H663" s="271"/>
      <c r="I663" s="271"/>
      <c r="J663" s="271"/>
      <c r="K663" s="286"/>
    </row>
    <row r="664" spans="3:11" x14ac:dyDescent="0.25">
      <c r="C664" s="271"/>
      <c r="D664" s="271"/>
      <c r="G664" s="271"/>
      <c r="H664" s="271"/>
      <c r="I664" s="271"/>
      <c r="J664" s="271"/>
      <c r="K664" s="286"/>
    </row>
    <row r="665" spans="3:11" x14ac:dyDescent="0.25">
      <c r="C665" s="271"/>
      <c r="D665" s="271"/>
      <c r="G665" s="271"/>
      <c r="H665" s="271"/>
      <c r="I665" s="271"/>
      <c r="J665" s="271"/>
      <c r="K665" s="286"/>
    </row>
    <row r="666" spans="3:11" x14ac:dyDescent="0.25">
      <c r="C666" s="271"/>
      <c r="D666" s="271"/>
      <c r="G666" s="271"/>
      <c r="H666" s="271"/>
      <c r="I666" s="271"/>
      <c r="J666" s="271"/>
      <c r="K666" s="286"/>
    </row>
    <row r="667" spans="3:11" x14ac:dyDescent="0.25">
      <c r="C667" s="271"/>
      <c r="D667" s="271"/>
      <c r="G667" s="271"/>
      <c r="H667" s="271"/>
      <c r="I667" s="271"/>
      <c r="J667" s="271"/>
      <c r="K667" s="286"/>
    </row>
    <row r="668" spans="3:11" x14ac:dyDescent="0.25">
      <c r="C668" s="271"/>
      <c r="D668" s="271"/>
      <c r="G668" s="271"/>
      <c r="H668" s="271"/>
      <c r="I668" s="271"/>
      <c r="J668" s="271"/>
      <c r="K668" s="286"/>
    </row>
    <row r="669" spans="3:11" x14ac:dyDescent="0.25">
      <c r="C669" s="271"/>
      <c r="D669" s="271"/>
      <c r="G669" s="271"/>
      <c r="H669" s="271"/>
      <c r="I669" s="271"/>
      <c r="J669" s="271"/>
      <c r="K669" s="286"/>
    </row>
    <row r="670" spans="3:11" x14ac:dyDescent="0.25">
      <c r="C670" s="271"/>
      <c r="D670" s="271"/>
      <c r="G670" s="271"/>
      <c r="H670" s="271"/>
      <c r="I670" s="271"/>
      <c r="J670" s="271"/>
      <c r="K670" s="286"/>
    </row>
    <row r="671" spans="3:11" x14ac:dyDescent="0.25">
      <c r="C671" s="271"/>
      <c r="D671" s="271"/>
      <c r="G671" s="271"/>
      <c r="H671" s="271"/>
      <c r="I671" s="271"/>
      <c r="J671" s="271"/>
      <c r="K671" s="286"/>
    </row>
    <row r="672" spans="3:11" x14ac:dyDescent="0.25">
      <c r="C672" s="271"/>
      <c r="D672" s="271"/>
      <c r="G672" s="271"/>
      <c r="H672" s="271"/>
      <c r="I672" s="271"/>
      <c r="J672" s="271"/>
      <c r="K672" s="286"/>
    </row>
    <row r="673" spans="3:11" x14ac:dyDescent="0.25">
      <c r="C673" s="271"/>
      <c r="D673" s="271"/>
      <c r="G673" s="271"/>
      <c r="H673" s="271"/>
      <c r="I673" s="271"/>
      <c r="J673" s="271"/>
      <c r="K673" s="286"/>
    </row>
    <row r="674" spans="3:11" x14ac:dyDescent="0.25">
      <c r="C674" s="271"/>
      <c r="D674" s="271"/>
      <c r="G674" s="271"/>
      <c r="H674" s="271"/>
      <c r="I674" s="271"/>
      <c r="J674" s="271"/>
      <c r="K674" s="286"/>
    </row>
    <row r="675" spans="3:11" x14ac:dyDescent="0.25">
      <c r="C675" s="271"/>
      <c r="D675" s="271"/>
      <c r="G675" s="271"/>
      <c r="H675" s="271"/>
      <c r="I675" s="271"/>
      <c r="J675" s="271"/>
      <c r="K675" s="286"/>
    </row>
    <row r="676" spans="3:11" x14ac:dyDescent="0.25">
      <c r="C676" s="271"/>
      <c r="D676" s="271"/>
      <c r="G676" s="271"/>
      <c r="H676" s="271"/>
      <c r="I676" s="271"/>
      <c r="J676" s="271"/>
      <c r="K676" s="286"/>
    </row>
    <row r="677" spans="3:11" x14ac:dyDescent="0.25">
      <c r="C677" s="271"/>
      <c r="D677" s="271"/>
      <c r="G677" s="271"/>
      <c r="H677" s="271"/>
      <c r="I677" s="271"/>
      <c r="J677" s="271"/>
      <c r="K677" s="286"/>
    </row>
    <row r="678" spans="3:11" x14ac:dyDescent="0.25">
      <c r="C678" s="271"/>
      <c r="D678" s="271"/>
      <c r="G678" s="271"/>
      <c r="H678" s="271"/>
      <c r="I678" s="271"/>
      <c r="J678" s="271"/>
      <c r="K678" s="286"/>
    </row>
    <row r="679" spans="3:11" x14ac:dyDescent="0.25">
      <c r="C679" s="271"/>
      <c r="D679" s="271"/>
      <c r="G679" s="271"/>
      <c r="H679" s="271"/>
      <c r="I679" s="271"/>
      <c r="J679" s="271"/>
      <c r="K679" s="286"/>
    </row>
    <row r="680" spans="3:11" x14ac:dyDescent="0.25">
      <c r="C680" s="271"/>
      <c r="D680" s="271"/>
      <c r="G680" s="271"/>
      <c r="H680" s="271"/>
      <c r="I680" s="271"/>
      <c r="J680" s="271"/>
      <c r="K680" s="286"/>
    </row>
    <row r="681" spans="3:11" x14ac:dyDescent="0.25">
      <c r="C681" s="271"/>
      <c r="D681" s="271"/>
      <c r="G681" s="271"/>
      <c r="H681" s="271"/>
      <c r="I681" s="271"/>
      <c r="J681" s="271"/>
      <c r="K681" s="286"/>
    </row>
    <row r="682" spans="3:11" x14ac:dyDescent="0.25">
      <c r="C682" s="271"/>
      <c r="D682" s="271"/>
      <c r="G682" s="271"/>
      <c r="H682" s="271"/>
      <c r="I682" s="271"/>
      <c r="J682" s="271"/>
      <c r="K682" s="286"/>
    </row>
    <row r="683" spans="3:11" x14ac:dyDescent="0.25">
      <c r="C683" s="271"/>
      <c r="D683" s="271"/>
      <c r="G683" s="271"/>
      <c r="H683" s="271"/>
      <c r="I683" s="271"/>
      <c r="J683" s="271"/>
      <c r="K683" s="286"/>
    </row>
    <row r="684" spans="3:11" x14ac:dyDescent="0.25">
      <c r="C684" s="271"/>
      <c r="D684" s="271"/>
      <c r="G684" s="271"/>
      <c r="H684" s="271"/>
      <c r="I684" s="271"/>
      <c r="J684" s="271"/>
      <c r="K684" s="286"/>
    </row>
    <row r="685" spans="3:11" x14ac:dyDescent="0.25">
      <c r="C685" s="271"/>
      <c r="D685" s="271"/>
      <c r="G685" s="271"/>
      <c r="H685" s="271"/>
      <c r="I685" s="271"/>
      <c r="J685" s="271"/>
      <c r="K685" s="286"/>
    </row>
    <row r="686" spans="3:11" x14ac:dyDescent="0.25">
      <c r="C686" s="271"/>
      <c r="D686" s="271"/>
      <c r="G686" s="271"/>
      <c r="H686" s="271"/>
      <c r="I686" s="271"/>
      <c r="J686" s="271"/>
      <c r="K686" s="286"/>
    </row>
    <row r="687" spans="3:11" x14ac:dyDescent="0.25">
      <c r="C687" s="271"/>
      <c r="D687" s="271"/>
      <c r="G687" s="271"/>
      <c r="H687" s="271"/>
      <c r="I687" s="271"/>
      <c r="J687" s="271"/>
      <c r="K687" s="286"/>
    </row>
    <row r="688" spans="3:11" x14ac:dyDescent="0.25">
      <c r="C688" s="271"/>
      <c r="D688" s="271"/>
      <c r="G688" s="271"/>
      <c r="H688" s="271"/>
      <c r="I688" s="271"/>
      <c r="J688" s="271"/>
      <c r="K688" s="286"/>
    </row>
    <row r="689" spans="3:11" x14ac:dyDescent="0.25">
      <c r="C689" s="271"/>
      <c r="D689" s="271"/>
      <c r="G689" s="271"/>
      <c r="H689" s="271"/>
      <c r="I689" s="271"/>
      <c r="J689" s="271"/>
      <c r="K689" s="286"/>
    </row>
    <row r="690" spans="3:11" x14ac:dyDescent="0.25">
      <c r="C690" s="271"/>
      <c r="D690" s="271"/>
      <c r="G690" s="271"/>
      <c r="H690" s="271"/>
      <c r="I690" s="271"/>
      <c r="J690" s="271"/>
      <c r="K690" s="286"/>
    </row>
    <row r="691" spans="3:11" x14ac:dyDescent="0.25">
      <c r="C691" s="271"/>
      <c r="D691" s="271"/>
      <c r="G691" s="271"/>
      <c r="H691" s="271"/>
      <c r="I691" s="271"/>
      <c r="J691" s="271"/>
      <c r="K691" s="286"/>
    </row>
    <row r="692" spans="3:11" x14ac:dyDescent="0.25">
      <c r="C692" s="271"/>
      <c r="D692" s="271"/>
      <c r="G692" s="271"/>
      <c r="H692" s="271"/>
      <c r="I692" s="271"/>
      <c r="J692" s="271"/>
      <c r="K692" s="286"/>
    </row>
    <row r="693" spans="3:11" x14ac:dyDescent="0.25">
      <c r="C693" s="271"/>
      <c r="D693" s="271"/>
      <c r="G693" s="271"/>
      <c r="H693" s="271"/>
      <c r="I693" s="271"/>
      <c r="J693" s="271"/>
      <c r="K693" s="286"/>
    </row>
    <row r="694" spans="3:11" x14ac:dyDescent="0.25">
      <c r="C694" s="271"/>
      <c r="D694" s="271"/>
      <c r="G694" s="271"/>
      <c r="H694" s="271"/>
      <c r="I694" s="271"/>
      <c r="J694" s="271"/>
      <c r="K694" s="286"/>
    </row>
    <row r="695" spans="3:11" x14ac:dyDescent="0.25">
      <c r="C695" s="271"/>
      <c r="D695" s="271"/>
      <c r="G695" s="271"/>
      <c r="H695" s="271"/>
      <c r="I695" s="271"/>
      <c r="J695" s="271"/>
      <c r="K695" s="286"/>
    </row>
    <row r="696" spans="3:11" x14ac:dyDescent="0.25">
      <c r="C696" s="271"/>
      <c r="D696" s="271"/>
      <c r="G696" s="271"/>
      <c r="H696" s="271"/>
      <c r="I696" s="271"/>
      <c r="J696" s="271"/>
      <c r="K696" s="286"/>
    </row>
    <row r="697" spans="3:11" x14ac:dyDescent="0.25">
      <c r="C697" s="271"/>
      <c r="D697" s="271"/>
      <c r="G697" s="271"/>
      <c r="H697" s="271"/>
      <c r="I697" s="271"/>
      <c r="J697" s="271"/>
      <c r="K697" s="286"/>
    </row>
    <row r="698" spans="3:11" x14ac:dyDescent="0.25">
      <c r="C698" s="271"/>
      <c r="D698" s="271"/>
      <c r="G698" s="271"/>
      <c r="H698" s="271"/>
      <c r="I698" s="271"/>
      <c r="J698" s="271"/>
      <c r="K698" s="286"/>
    </row>
    <row r="699" spans="3:11" x14ac:dyDescent="0.25">
      <c r="C699" s="271"/>
      <c r="D699" s="271"/>
      <c r="G699" s="271"/>
      <c r="H699" s="271"/>
      <c r="I699" s="271"/>
      <c r="J699" s="271"/>
      <c r="K699" s="286"/>
    </row>
    <row r="700" spans="3:11" x14ac:dyDescent="0.25">
      <c r="C700" s="271"/>
      <c r="D700" s="271"/>
      <c r="G700" s="271"/>
      <c r="H700" s="271"/>
      <c r="I700" s="271"/>
      <c r="J700" s="271"/>
      <c r="K700" s="286"/>
    </row>
    <row r="701" spans="3:11" x14ac:dyDescent="0.25">
      <c r="C701" s="271"/>
      <c r="D701" s="271"/>
      <c r="G701" s="271"/>
      <c r="H701" s="271"/>
      <c r="I701" s="271"/>
      <c r="J701" s="271"/>
      <c r="K701" s="286"/>
    </row>
    <row r="702" spans="3:11" x14ac:dyDescent="0.25">
      <c r="C702" s="271"/>
      <c r="D702" s="271"/>
      <c r="G702" s="271"/>
      <c r="H702" s="271"/>
      <c r="I702" s="271"/>
      <c r="J702" s="271"/>
      <c r="K702" s="286"/>
    </row>
    <row r="703" spans="3:11" x14ac:dyDescent="0.25">
      <c r="C703" s="271"/>
      <c r="D703" s="271"/>
      <c r="G703" s="271"/>
      <c r="H703" s="271"/>
      <c r="I703" s="271"/>
      <c r="J703" s="271"/>
      <c r="K703" s="286"/>
    </row>
    <row r="704" spans="3:11" x14ac:dyDescent="0.25">
      <c r="C704" s="271"/>
      <c r="D704" s="271"/>
      <c r="G704" s="271"/>
      <c r="H704" s="271"/>
      <c r="I704" s="271"/>
      <c r="J704" s="271"/>
      <c r="K704" s="286"/>
    </row>
    <row r="705" spans="3:11" x14ac:dyDescent="0.25">
      <c r="C705" s="271"/>
      <c r="D705" s="271"/>
      <c r="G705" s="271"/>
      <c r="H705" s="271"/>
      <c r="I705" s="271"/>
      <c r="J705" s="271"/>
      <c r="K705" s="286"/>
    </row>
    <row r="706" spans="3:11" x14ac:dyDescent="0.25">
      <c r="C706" s="271"/>
      <c r="D706" s="271"/>
      <c r="G706" s="271"/>
      <c r="H706" s="271"/>
      <c r="I706" s="271"/>
      <c r="J706" s="271"/>
      <c r="K706" s="286"/>
    </row>
    <row r="707" spans="3:11" x14ac:dyDescent="0.25">
      <c r="C707" s="271"/>
      <c r="D707" s="271"/>
      <c r="G707" s="271"/>
      <c r="H707" s="271"/>
      <c r="I707" s="271"/>
      <c r="J707" s="271"/>
      <c r="K707" s="286"/>
    </row>
    <row r="708" spans="3:11" x14ac:dyDescent="0.25">
      <c r="C708" s="271"/>
      <c r="D708" s="271"/>
      <c r="G708" s="271"/>
      <c r="H708" s="271"/>
      <c r="I708" s="271"/>
      <c r="J708" s="271"/>
      <c r="K708" s="286"/>
    </row>
    <row r="709" spans="3:11" x14ac:dyDescent="0.25">
      <c r="C709" s="271"/>
      <c r="D709" s="271"/>
      <c r="G709" s="271"/>
      <c r="H709" s="271"/>
      <c r="I709" s="271"/>
      <c r="J709" s="271"/>
      <c r="K709" s="286"/>
    </row>
    <row r="710" spans="3:11" x14ac:dyDescent="0.25">
      <c r="C710" s="271"/>
      <c r="D710" s="271"/>
      <c r="G710" s="271"/>
      <c r="H710" s="271"/>
      <c r="I710" s="271"/>
      <c r="J710" s="271"/>
      <c r="K710" s="286"/>
    </row>
    <row r="711" spans="3:11" x14ac:dyDescent="0.25">
      <c r="C711" s="271"/>
      <c r="D711" s="271"/>
      <c r="G711" s="271"/>
      <c r="H711" s="271"/>
      <c r="I711" s="271"/>
      <c r="J711" s="271"/>
      <c r="K711" s="286"/>
    </row>
    <row r="712" spans="3:11" x14ac:dyDescent="0.25">
      <c r="C712" s="271"/>
      <c r="D712" s="271"/>
      <c r="G712" s="271"/>
      <c r="H712" s="271"/>
      <c r="I712" s="271"/>
      <c r="J712" s="271"/>
      <c r="K712" s="286"/>
    </row>
    <row r="713" spans="3:11" x14ac:dyDescent="0.25">
      <c r="C713" s="271"/>
      <c r="D713" s="271"/>
      <c r="G713" s="271"/>
      <c r="H713" s="271"/>
      <c r="I713" s="271"/>
      <c r="J713" s="271"/>
      <c r="K713" s="286"/>
    </row>
    <row r="714" spans="3:11" x14ac:dyDescent="0.25">
      <c r="C714" s="271"/>
      <c r="D714" s="271"/>
      <c r="G714" s="271"/>
      <c r="H714" s="271"/>
      <c r="I714" s="271"/>
      <c r="J714" s="271"/>
      <c r="K714" s="286"/>
    </row>
    <row r="715" spans="3:11" x14ac:dyDescent="0.25">
      <c r="C715" s="271"/>
      <c r="D715" s="271"/>
      <c r="G715" s="271"/>
      <c r="H715" s="271"/>
      <c r="I715" s="271"/>
      <c r="J715" s="271"/>
      <c r="K715" s="286"/>
    </row>
    <row r="716" spans="3:11" x14ac:dyDescent="0.25">
      <c r="C716" s="271"/>
      <c r="D716" s="271"/>
      <c r="G716" s="271"/>
      <c r="H716" s="271"/>
      <c r="I716" s="271"/>
      <c r="J716" s="271"/>
      <c r="K716" s="286"/>
    </row>
    <row r="717" spans="3:11" x14ac:dyDescent="0.25">
      <c r="C717" s="271"/>
      <c r="D717" s="271"/>
      <c r="G717" s="271"/>
      <c r="H717" s="271"/>
      <c r="I717" s="271"/>
      <c r="J717" s="271"/>
      <c r="K717" s="286"/>
    </row>
    <row r="718" spans="3:11" x14ac:dyDescent="0.25">
      <c r="C718" s="271"/>
      <c r="D718" s="271"/>
      <c r="G718" s="271"/>
      <c r="H718" s="271"/>
      <c r="I718" s="271"/>
      <c r="J718" s="271"/>
      <c r="K718" s="286"/>
    </row>
    <row r="719" spans="3:11" x14ac:dyDescent="0.25">
      <c r="C719" s="271"/>
      <c r="D719" s="271"/>
      <c r="G719" s="271"/>
      <c r="H719" s="271"/>
      <c r="I719" s="271"/>
      <c r="J719" s="271"/>
      <c r="K719" s="286"/>
    </row>
    <row r="720" spans="3:11" x14ac:dyDescent="0.25">
      <c r="C720" s="271"/>
      <c r="D720" s="271"/>
      <c r="G720" s="271"/>
      <c r="H720" s="271"/>
      <c r="I720" s="271"/>
      <c r="J720" s="271"/>
      <c r="K720" s="286"/>
    </row>
    <row r="721" spans="3:11" x14ac:dyDescent="0.25">
      <c r="C721" s="271"/>
      <c r="D721" s="271"/>
      <c r="G721" s="271"/>
      <c r="H721" s="271"/>
      <c r="I721" s="271"/>
      <c r="J721" s="271"/>
      <c r="K721" s="286"/>
    </row>
    <row r="722" spans="3:11" x14ac:dyDescent="0.25">
      <c r="C722" s="271"/>
      <c r="D722" s="271"/>
      <c r="G722" s="271"/>
      <c r="H722" s="271"/>
      <c r="I722" s="271"/>
      <c r="J722" s="271"/>
      <c r="K722" s="286"/>
    </row>
    <row r="723" spans="3:11" x14ac:dyDescent="0.25">
      <c r="C723" s="271"/>
      <c r="D723" s="271"/>
      <c r="G723" s="271"/>
      <c r="H723" s="271"/>
      <c r="I723" s="271"/>
      <c r="J723" s="271"/>
      <c r="K723" s="286"/>
    </row>
    <row r="724" spans="3:11" x14ac:dyDescent="0.25">
      <c r="C724" s="271"/>
      <c r="D724" s="271"/>
      <c r="G724" s="271"/>
      <c r="H724" s="271"/>
      <c r="I724" s="271"/>
      <c r="J724" s="271"/>
      <c r="K724" s="286"/>
    </row>
    <row r="725" spans="3:11" x14ac:dyDescent="0.25">
      <c r="C725" s="271"/>
      <c r="D725" s="271"/>
      <c r="G725" s="271"/>
      <c r="H725" s="271"/>
      <c r="I725" s="271"/>
      <c r="J725" s="271"/>
      <c r="K725" s="286"/>
    </row>
    <row r="726" spans="3:11" x14ac:dyDescent="0.25">
      <c r="C726" s="271"/>
      <c r="D726" s="271"/>
      <c r="G726" s="271"/>
      <c r="H726" s="271"/>
      <c r="I726" s="271"/>
      <c r="J726" s="271"/>
      <c r="K726" s="286"/>
    </row>
    <row r="727" spans="3:11" x14ac:dyDescent="0.25">
      <c r="C727" s="271"/>
      <c r="D727" s="271"/>
      <c r="G727" s="271"/>
      <c r="H727" s="271"/>
      <c r="I727" s="271"/>
      <c r="J727" s="271"/>
      <c r="K727" s="286"/>
    </row>
    <row r="728" spans="3:11" x14ac:dyDescent="0.25">
      <c r="C728" s="271"/>
      <c r="D728" s="271"/>
      <c r="G728" s="271"/>
      <c r="H728" s="271"/>
      <c r="I728" s="271"/>
      <c r="J728" s="271"/>
      <c r="K728" s="286"/>
    </row>
    <row r="729" spans="3:11" x14ac:dyDescent="0.25">
      <c r="C729" s="271"/>
      <c r="D729" s="271"/>
      <c r="G729" s="271"/>
      <c r="H729" s="271"/>
      <c r="I729" s="271"/>
      <c r="J729" s="271"/>
      <c r="K729" s="286"/>
    </row>
    <row r="730" spans="3:11" x14ac:dyDescent="0.25">
      <c r="C730" s="271"/>
      <c r="D730" s="271"/>
      <c r="G730" s="271"/>
      <c r="H730" s="271"/>
      <c r="I730" s="271"/>
      <c r="J730" s="271"/>
      <c r="K730" s="286"/>
    </row>
    <row r="731" spans="3:11" x14ac:dyDescent="0.25">
      <c r="C731" s="271"/>
      <c r="D731" s="271"/>
      <c r="G731" s="271"/>
      <c r="H731" s="271"/>
      <c r="I731" s="271"/>
      <c r="J731" s="271"/>
      <c r="K731" s="286"/>
    </row>
    <row r="732" spans="3:11" x14ac:dyDescent="0.25">
      <c r="C732" s="271"/>
      <c r="D732" s="271"/>
      <c r="G732" s="271"/>
      <c r="H732" s="271"/>
      <c r="I732" s="271"/>
      <c r="J732" s="271"/>
      <c r="K732" s="286"/>
    </row>
    <row r="733" spans="3:11" x14ac:dyDescent="0.25">
      <c r="C733" s="271"/>
      <c r="D733" s="271"/>
      <c r="G733" s="271"/>
      <c r="H733" s="271"/>
      <c r="I733" s="271"/>
      <c r="J733" s="271"/>
      <c r="K733" s="286"/>
    </row>
    <row r="734" spans="3:11" x14ac:dyDescent="0.25">
      <c r="C734" s="271"/>
      <c r="D734" s="271"/>
      <c r="G734" s="271"/>
      <c r="H734" s="271"/>
      <c r="I734" s="271"/>
      <c r="J734" s="271"/>
      <c r="K734" s="286"/>
    </row>
    <row r="735" spans="3:11" x14ac:dyDescent="0.25">
      <c r="C735" s="271"/>
      <c r="D735" s="271"/>
      <c r="G735" s="271"/>
      <c r="H735" s="271"/>
      <c r="I735" s="271"/>
      <c r="J735" s="271"/>
      <c r="K735" s="286"/>
    </row>
    <row r="736" spans="3:11" x14ac:dyDescent="0.25">
      <c r="C736" s="271"/>
      <c r="D736" s="271"/>
      <c r="G736" s="271"/>
      <c r="H736" s="271"/>
      <c r="I736" s="271"/>
      <c r="J736" s="271"/>
      <c r="K736" s="286"/>
    </row>
    <row r="737" spans="3:11" x14ac:dyDescent="0.25">
      <c r="C737" s="271"/>
      <c r="D737" s="271"/>
      <c r="G737" s="271"/>
      <c r="H737" s="271"/>
      <c r="I737" s="271"/>
      <c r="J737" s="271"/>
      <c r="K737" s="286"/>
    </row>
    <row r="738" spans="3:11" x14ac:dyDescent="0.25">
      <c r="C738" s="271"/>
      <c r="D738" s="271"/>
      <c r="G738" s="271"/>
      <c r="H738" s="271"/>
      <c r="I738" s="271"/>
      <c r="J738" s="271"/>
      <c r="K738" s="286"/>
    </row>
    <row r="739" spans="3:11" x14ac:dyDescent="0.25">
      <c r="C739" s="271"/>
      <c r="D739" s="271"/>
      <c r="G739" s="271"/>
      <c r="H739" s="271"/>
      <c r="I739" s="271"/>
      <c r="J739" s="271"/>
      <c r="K739" s="286"/>
    </row>
    <row r="740" spans="3:11" x14ac:dyDescent="0.25">
      <c r="C740" s="271"/>
      <c r="D740" s="271"/>
      <c r="G740" s="271"/>
      <c r="H740" s="271"/>
      <c r="I740" s="271"/>
      <c r="J740" s="271"/>
      <c r="K740" s="286"/>
    </row>
    <row r="741" spans="3:11" x14ac:dyDescent="0.25">
      <c r="C741" s="271"/>
      <c r="D741" s="271"/>
      <c r="G741" s="271"/>
      <c r="H741" s="271"/>
      <c r="I741" s="271"/>
      <c r="J741" s="271"/>
      <c r="K741" s="286"/>
    </row>
    <row r="742" spans="3:11" x14ac:dyDescent="0.25">
      <c r="C742" s="271"/>
      <c r="D742" s="271"/>
      <c r="G742" s="271"/>
      <c r="H742" s="271"/>
      <c r="I742" s="271"/>
      <c r="J742" s="271"/>
      <c r="K742" s="286"/>
    </row>
    <row r="743" spans="3:11" x14ac:dyDescent="0.25">
      <c r="C743" s="271"/>
      <c r="D743" s="271"/>
      <c r="G743" s="271"/>
      <c r="H743" s="271"/>
      <c r="I743" s="271"/>
      <c r="J743" s="271"/>
      <c r="K743" s="286"/>
    </row>
    <row r="744" spans="3:11" x14ac:dyDescent="0.25">
      <c r="C744" s="271"/>
      <c r="D744" s="271"/>
      <c r="G744" s="271"/>
      <c r="H744" s="271"/>
      <c r="I744" s="271"/>
      <c r="J744" s="271"/>
      <c r="K744" s="286"/>
    </row>
    <row r="745" spans="3:11" x14ac:dyDescent="0.25">
      <c r="C745" s="271"/>
      <c r="D745" s="271"/>
      <c r="G745" s="271"/>
      <c r="H745" s="271"/>
      <c r="I745" s="271"/>
      <c r="J745" s="271"/>
      <c r="K745" s="286"/>
    </row>
    <row r="746" spans="3:11" x14ac:dyDescent="0.25">
      <c r="C746" s="271"/>
      <c r="D746" s="271"/>
      <c r="G746" s="271"/>
      <c r="H746" s="271"/>
      <c r="I746" s="271"/>
      <c r="J746" s="271"/>
      <c r="K746" s="286"/>
    </row>
    <row r="747" spans="3:11" x14ac:dyDescent="0.25">
      <c r="C747" s="271"/>
      <c r="D747" s="271"/>
      <c r="G747" s="271"/>
      <c r="H747" s="271"/>
      <c r="I747" s="271"/>
      <c r="J747" s="271"/>
      <c r="K747" s="286"/>
    </row>
    <row r="748" spans="3:11" x14ac:dyDescent="0.25">
      <c r="C748" s="271"/>
      <c r="D748" s="271"/>
      <c r="G748" s="271"/>
      <c r="H748" s="271"/>
      <c r="I748" s="271"/>
      <c r="J748" s="271"/>
      <c r="K748" s="286"/>
    </row>
    <row r="749" spans="3:11" x14ac:dyDescent="0.25">
      <c r="C749" s="271"/>
      <c r="D749" s="271"/>
      <c r="G749" s="271"/>
      <c r="H749" s="271"/>
      <c r="I749" s="271"/>
      <c r="J749" s="271"/>
      <c r="K749" s="286"/>
    </row>
    <row r="750" spans="3:11" x14ac:dyDescent="0.25">
      <c r="C750" s="271"/>
      <c r="D750" s="271"/>
      <c r="G750" s="271"/>
      <c r="H750" s="271"/>
      <c r="I750" s="271"/>
      <c r="J750" s="271"/>
      <c r="K750" s="286"/>
    </row>
    <row r="751" spans="3:11" x14ac:dyDescent="0.25">
      <c r="C751" s="271"/>
      <c r="D751" s="271"/>
      <c r="G751" s="271"/>
      <c r="H751" s="271"/>
      <c r="I751" s="271"/>
      <c r="J751" s="271"/>
      <c r="K751" s="286"/>
    </row>
    <row r="752" spans="3:11" x14ac:dyDescent="0.25">
      <c r="C752" s="271"/>
      <c r="D752" s="271"/>
      <c r="G752" s="271"/>
      <c r="H752" s="271"/>
      <c r="I752" s="271"/>
      <c r="J752" s="271"/>
      <c r="K752" s="286"/>
    </row>
    <row r="753" spans="3:11" x14ac:dyDescent="0.25">
      <c r="C753" s="271"/>
      <c r="D753" s="271"/>
      <c r="G753" s="271"/>
      <c r="H753" s="271"/>
      <c r="I753" s="271"/>
      <c r="J753" s="271"/>
      <c r="K753" s="286"/>
    </row>
    <row r="754" spans="3:11" x14ac:dyDescent="0.25">
      <c r="C754" s="271"/>
      <c r="D754" s="271"/>
      <c r="G754" s="271"/>
      <c r="H754" s="271"/>
      <c r="I754" s="271"/>
      <c r="J754" s="271"/>
      <c r="K754" s="286"/>
    </row>
    <row r="755" spans="3:11" x14ac:dyDescent="0.25">
      <c r="C755" s="271"/>
      <c r="D755" s="271"/>
      <c r="G755" s="271"/>
      <c r="H755" s="271"/>
      <c r="I755" s="271"/>
      <c r="J755" s="271"/>
      <c r="K755" s="286"/>
    </row>
    <row r="756" spans="3:11" x14ac:dyDescent="0.25">
      <c r="C756" s="271"/>
      <c r="D756" s="271"/>
      <c r="G756" s="271"/>
      <c r="H756" s="271"/>
      <c r="I756" s="271"/>
      <c r="J756" s="271"/>
      <c r="K756" s="286"/>
    </row>
    <row r="757" spans="3:11" x14ac:dyDescent="0.25">
      <c r="C757" s="271"/>
      <c r="D757" s="271"/>
      <c r="G757" s="271"/>
      <c r="H757" s="271"/>
      <c r="I757" s="271"/>
      <c r="J757" s="271"/>
      <c r="K757" s="286"/>
    </row>
    <row r="758" spans="3:11" x14ac:dyDescent="0.25">
      <c r="C758" s="271"/>
      <c r="D758" s="271"/>
      <c r="G758" s="271"/>
      <c r="H758" s="271"/>
      <c r="I758" s="271"/>
      <c r="J758" s="271"/>
      <c r="K758" s="286"/>
    </row>
    <row r="759" spans="3:11" x14ac:dyDescent="0.25">
      <c r="C759" s="271"/>
      <c r="D759" s="271"/>
      <c r="G759" s="271"/>
      <c r="H759" s="271"/>
      <c r="I759" s="271"/>
      <c r="J759" s="271"/>
      <c r="K759" s="286"/>
    </row>
    <row r="760" spans="3:11" x14ac:dyDescent="0.25">
      <c r="C760" s="271"/>
      <c r="D760" s="271"/>
      <c r="G760" s="271"/>
      <c r="H760" s="271"/>
      <c r="I760" s="271"/>
      <c r="J760" s="271"/>
      <c r="K760" s="286"/>
    </row>
    <row r="761" spans="3:11" x14ac:dyDescent="0.25">
      <c r="C761" s="271"/>
      <c r="D761" s="271"/>
      <c r="G761" s="271"/>
      <c r="H761" s="271"/>
      <c r="I761" s="271"/>
      <c r="J761" s="271"/>
      <c r="K761" s="286"/>
    </row>
    <row r="762" spans="3:11" x14ac:dyDescent="0.25">
      <c r="C762" s="271"/>
      <c r="D762" s="271"/>
      <c r="G762" s="271"/>
      <c r="H762" s="271"/>
      <c r="I762" s="271"/>
      <c r="J762" s="271"/>
      <c r="K762" s="286"/>
    </row>
    <row r="763" spans="3:11" x14ac:dyDescent="0.25">
      <c r="C763" s="271"/>
      <c r="D763" s="271"/>
      <c r="G763" s="271"/>
      <c r="H763" s="271"/>
      <c r="I763" s="271"/>
      <c r="J763" s="271"/>
      <c r="K763" s="286"/>
    </row>
    <row r="764" spans="3:11" x14ac:dyDescent="0.25">
      <c r="C764" s="271"/>
      <c r="D764" s="271"/>
      <c r="G764" s="271"/>
      <c r="H764" s="271"/>
      <c r="I764" s="271"/>
      <c r="J764" s="271"/>
      <c r="K764" s="286"/>
    </row>
    <row r="765" spans="3:11" x14ac:dyDescent="0.25">
      <c r="C765" s="271"/>
      <c r="D765" s="271"/>
      <c r="G765" s="271"/>
      <c r="H765" s="271"/>
      <c r="I765" s="271"/>
      <c r="J765" s="271"/>
      <c r="K765" s="286"/>
    </row>
    <row r="766" spans="3:11" x14ac:dyDescent="0.25">
      <c r="C766" s="271"/>
      <c r="D766" s="271"/>
      <c r="G766" s="271"/>
      <c r="H766" s="271"/>
      <c r="I766" s="271"/>
      <c r="J766" s="271"/>
      <c r="K766" s="286"/>
    </row>
    <row r="767" spans="3:11" x14ac:dyDescent="0.25">
      <c r="C767" s="271"/>
      <c r="D767" s="271"/>
      <c r="G767" s="271"/>
      <c r="H767" s="271"/>
      <c r="I767" s="271"/>
      <c r="J767" s="271"/>
      <c r="K767" s="286"/>
    </row>
    <row r="768" spans="3:11" x14ac:dyDescent="0.25">
      <c r="C768" s="271"/>
      <c r="D768" s="271"/>
      <c r="G768" s="271"/>
      <c r="H768" s="271"/>
      <c r="I768" s="271"/>
      <c r="J768" s="271"/>
      <c r="K768" s="286"/>
    </row>
    <row r="769" spans="3:11" x14ac:dyDescent="0.25">
      <c r="C769" s="271"/>
      <c r="D769" s="271"/>
      <c r="G769" s="271"/>
      <c r="H769" s="271"/>
      <c r="I769" s="271"/>
      <c r="J769" s="271"/>
      <c r="K769" s="286"/>
    </row>
    <row r="770" spans="3:11" x14ac:dyDescent="0.25">
      <c r="C770" s="271"/>
      <c r="D770" s="271"/>
      <c r="G770" s="271"/>
      <c r="H770" s="271"/>
      <c r="I770" s="271"/>
      <c r="J770" s="271"/>
      <c r="K770" s="286"/>
    </row>
    <row r="771" spans="3:11" x14ac:dyDescent="0.25">
      <c r="C771" s="271"/>
      <c r="D771" s="271"/>
      <c r="G771" s="271"/>
      <c r="H771" s="271"/>
      <c r="I771" s="271"/>
      <c r="J771" s="271"/>
      <c r="K771" s="286"/>
    </row>
    <row r="772" spans="3:11" x14ac:dyDescent="0.25">
      <c r="C772" s="271"/>
      <c r="D772" s="271"/>
      <c r="G772" s="271"/>
      <c r="H772" s="271"/>
      <c r="I772" s="271"/>
      <c r="J772" s="271"/>
      <c r="K772" s="286"/>
    </row>
    <row r="773" spans="3:11" x14ac:dyDescent="0.25">
      <c r="C773" s="271"/>
      <c r="D773" s="271"/>
      <c r="G773" s="271"/>
      <c r="H773" s="271"/>
      <c r="I773" s="271"/>
      <c r="J773" s="271"/>
      <c r="K773" s="286"/>
    </row>
    <row r="774" spans="3:11" x14ac:dyDescent="0.25">
      <c r="C774" s="271"/>
      <c r="D774" s="271"/>
      <c r="G774" s="271"/>
      <c r="H774" s="271"/>
      <c r="I774" s="271"/>
      <c r="J774" s="271"/>
      <c r="K774" s="286"/>
    </row>
    <row r="775" spans="3:11" x14ac:dyDescent="0.25">
      <c r="C775" s="271"/>
      <c r="D775" s="271"/>
      <c r="G775" s="271"/>
      <c r="H775" s="271"/>
      <c r="I775" s="271"/>
      <c r="J775" s="271"/>
      <c r="K775" s="286"/>
    </row>
    <row r="776" spans="3:11" x14ac:dyDescent="0.25">
      <c r="C776" s="271"/>
      <c r="D776" s="271"/>
      <c r="G776" s="271"/>
      <c r="H776" s="271"/>
      <c r="I776" s="271"/>
      <c r="J776" s="271"/>
      <c r="K776" s="286"/>
    </row>
    <row r="777" spans="3:11" x14ac:dyDescent="0.25">
      <c r="C777" s="271"/>
      <c r="D777" s="271"/>
      <c r="G777" s="271"/>
      <c r="H777" s="271"/>
      <c r="I777" s="271"/>
      <c r="J777" s="271"/>
      <c r="K777" s="286"/>
    </row>
    <row r="778" spans="3:11" x14ac:dyDescent="0.25">
      <c r="C778" s="271"/>
      <c r="D778" s="271"/>
      <c r="G778" s="271"/>
      <c r="H778" s="271"/>
      <c r="I778" s="271"/>
      <c r="J778" s="271"/>
      <c r="K778" s="286"/>
    </row>
    <row r="779" spans="3:11" x14ac:dyDescent="0.25">
      <c r="C779" s="271"/>
      <c r="D779" s="271"/>
      <c r="G779" s="271"/>
      <c r="H779" s="271"/>
      <c r="I779" s="271"/>
      <c r="J779" s="271"/>
      <c r="K779" s="286"/>
    </row>
    <row r="780" spans="3:11" x14ac:dyDescent="0.25">
      <c r="C780" s="271"/>
      <c r="D780" s="271"/>
      <c r="G780" s="271"/>
      <c r="H780" s="271"/>
      <c r="I780" s="271"/>
      <c r="J780" s="271"/>
      <c r="K780" s="286"/>
    </row>
    <row r="781" spans="3:11" x14ac:dyDescent="0.25">
      <c r="C781" s="271"/>
      <c r="D781" s="271"/>
      <c r="G781" s="271"/>
      <c r="H781" s="271"/>
      <c r="I781" s="271"/>
      <c r="J781" s="271"/>
      <c r="K781" s="286"/>
    </row>
    <row r="782" spans="3:11" x14ac:dyDescent="0.25">
      <c r="C782" s="271"/>
      <c r="D782" s="271"/>
      <c r="G782" s="271"/>
      <c r="H782" s="271"/>
      <c r="I782" s="271"/>
      <c r="J782" s="271"/>
      <c r="K782" s="286"/>
    </row>
    <row r="783" spans="3:11" x14ac:dyDescent="0.25">
      <c r="C783" s="271"/>
      <c r="D783" s="271"/>
      <c r="G783" s="271"/>
      <c r="H783" s="271"/>
      <c r="I783" s="271"/>
      <c r="J783" s="271"/>
      <c r="K783" s="286"/>
    </row>
    <row r="784" spans="3:11" x14ac:dyDescent="0.25">
      <c r="C784" s="271"/>
      <c r="D784" s="271"/>
      <c r="G784" s="271"/>
      <c r="H784" s="271"/>
      <c r="I784" s="271"/>
      <c r="J784" s="271"/>
      <c r="K784" s="286"/>
    </row>
    <row r="785" spans="3:11" x14ac:dyDescent="0.25">
      <c r="C785" s="271"/>
      <c r="D785" s="271"/>
      <c r="G785" s="271"/>
      <c r="H785" s="271"/>
      <c r="I785" s="271"/>
      <c r="J785" s="271"/>
      <c r="K785" s="286"/>
    </row>
    <row r="786" spans="3:11" x14ac:dyDescent="0.25">
      <c r="C786" s="271"/>
      <c r="D786" s="271"/>
      <c r="G786" s="271"/>
      <c r="H786" s="271"/>
      <c r="I786" s="271"/>
      <c r="J786" s="271"/>
      <c r="K786" s="286"/>
    </row>
    <row r="787" spans="3:11" x14ac:dyDescent="0.25">
      <c r="C787" s="271"/>
      <c r="D787" s="271"/>
      <c r="G787" s="271"/>
      <c r="H787" s="271"/>
      <c r="I787" s="271"/>
      <c r="J787" s="271"/>
      <c r="K787" s="286"/>
    </row>
    <row r="788" spans="3:11" x14ac:dyDescent="0.25">
      <c r="C788" s="271"/>
      <c r="D788" s="271"/>
      <c r="G788" s="271"/>
      <c r="H788" s="271"/>
      <c r="I788" s="271"/>
      <c r="J788" s="271"/>
      <c r="K788" s="286"/>
    </row>
    <row r="789" spans="3:11" x14ac:dyDescent="0.25">
      <c r="C789" s="271"/>
      <c r="D789" s="271"/>
      <c r="G789" s="271"/>
      <c r="H789" s="271"/>
      <c r="I789" s="271"/>
      <c r="J789" s="271"/>
      <c r="K789" s="286"/>
    </row>
    <row r="790" spans="3:11" x14ac:dyDescent="0.25">
      <c r="C790" s="271"/>
      <c r="D790" s="271"/>
      <c r="G790" s="271"/>
      <c r="H790" s="271"/>
      <c r="I790" s="271"/>
      <c r="J790" s="271"/>
      <c r="K790" s="286"/>
    </row>
    <row r="791" spans="3:11" x14ac:dyDescent="0.25">
      <c r="C791" s="271"/>
      <c r="D791" s="271"/>
      <c r="G791" s="271"/>
      <c r="H791" s="271"/>
      <c r="I791" s="271"/>
      <c r="J791" s="271"/>
      <c r="K791" s="286"/>
    </row>
    <row r="792" spans="3:11" x14ac:dyDescent="0.25">
      <c r="C792" s="271"/>
      <c r="D792" s="271"/>
      <c r="G792" s="271"/>
      <c r="H792" s="271"/>
      <c r="I792" s="271"/>
      <c r="J792" s="271"/>
      <c r="K792" s="286"/>
    </row>
    <row r="793" spans="3:11" x14ac:dyDescent="0.25">
      <c r="C793" s="271"/>
      <c r="D793" s="271"/>
      <c r="G793" s="271"/>
      <c r="H793" s="271"/>
      <c r="I793" s="271"/>
      <c r="J793" s="271"/>
      <c r="K793" s="286"/>
    </row>
    <row r="794" spans="3:11" x14ac:dyDescent="0.25">
      <c r="C794" s="271"/>
      <c r="D794" s="271"/>
      <c r="G794" s="271"/>
      <c r="H794" s="271"/>
      <c r="I794" s="271"/>
      <c r="J794" s="271"/>
      <c r="K794" s="286"/>
    </row>
    <row r="795" spans="3:11" x14ac:dyDescent="0.25">
      <c r="C795" s="271"/>
      <c r="D795" s="271"/>
      <c r="G795" s="271"/>
      <c r="H795" s="271"/>
      <c r="I795" s="271"/>
      <c r="J795" s="271"/>
      <c r="K795" s="286"/>
    </row>
    <row r="796" spans="3:11" x14ac:dyDescent="0.25">
      <c r="C796" s="271"/>
      <c r="D796" s="271"/>
      <c r="G796" s="271"/>
      <c r="H796" s="271"/>
      <c r="I796" s="271"/>
      <c r="J796" s="271"/>
      <c r="K796" s="286"/>
    </row>
    <row r="797" spans="3:11" x14ac:dyDescent="0.25">
      <c r="C797" s="271"/>
      <c r="D797" s="271"/>
      <c r="G797" s="271"/>
      <c r="H797" s="271"/>
      <c r="I797" s="271"/>
      <c r="J797" s="271"/>
      <c r="K797" s="286"/>
    </row>
    <row r="798" spans="3:11" x14ac:dyDescent="0.25">
      <c r="C798" s="271"/>
      <c r="D798" s="271"/>
      <c r="G798" s="271"/>
      <c r="H798" s="271"/>
      <c r="I798" s="271"/>
      <c r="J798" s="271"/>
      <c r="K798" s="286"/>
    </row>
    <row r="799" spans="3:11" x14ac:dyDescent="0.25">
      <c r="C799" s="271"/>
      <c r="D799" s="271"/>
      <c r="G799" s="271"/>
      <c r="H799" s="271"/>
      <c r="I799" s="271"/>
      <c r="J799" s="271"/>
      <c r="K799" s="286"/>
    </row>
    <row r="800" spans="3:11" x14ac:dyDescent="0.25">
      <c r="C800" s="271"/>
      <c r="D800" s="271"/>
      <c r="G800" s="271"/>
      <c r="H800" s="271"/>
      <c r="I800" s="271"/>
      <c r="J800" s="271"/>
      <c r="K800" s="286"/>
    </row>
    <row r="801" spans="3:11" x14ac:dyDescent="0.25">
      <c r="C801" s="271"/>
      <c r="D801" s="271"/>
      <c r="G801" s="271"/>
      <c r="H801" s="271"/>
      <c r="I801" s="271"/>
      <c r="J801" s="271"/>
      <c r="K801" s="286"/>
    </row>
    <row r="802" spans="3:11" x14ac:dyDescent="0.25">
      <c r="C802" s="271"/>
      <c r="D802" s="271"/>
      <c r="G802" s="271"/>
      <c r="H802" s="271"/>
      <c r="I802" s="271"/>
      <c r="J802" s="271"/>
      <c r="K802" s="286"/>
    </row>
    <row r="803" spans="3:11" x14ac:dyDescent="0.25">
      <c r="C803" s="271"/>
      <c r="D803" s="271"/>
      <c r="G803" s="271"/>
      <c r="H803" s="271"/>
      <c r="I803" s="271"/>
      <c r="J803" s="271"/>
      <c r="K803" s="286"/>
    </row>
    <row r="804" spans="3:11" x14ac:dyDescent="0.25">
      <c r="C804" s="271"/>
      <c r="D804" s="271"/>
      <c r="G804" s="271"/>
      <c r="H804" s="271"/>
      <c r="I804" s="271"/>
      <c r="J804" s="271"/>
      <c r="K804" s="286"/>
    </row>
    <row r="805" spans="3:11" x14ac:dyDescent="0.25">
      <c r="C805" s="271"/>
      <c r="D805" s="271"/>
      <c r="G805" s="271"/>
      <c r="H805" s="271"/>
      <c r="I805" s="271"/>
      <c r="J805" s="271"/>
      <c r="K805" s="286"/>
    </row>
    <row r="806" spans="3:11" x14ac:dyDescent="0.25">
      <c r="C806" s="271"/>
      <c r="D806" s="271"/>
      <c r="G806" s="271"/>
      <c r="H806" s="271"/>
      <c r="I806" s="271"/>
      <c r="J806" s="271"/>
      <c r="K806" s="286"/>
    </row>
    <row r="807" spans="3:11" x14ac:dyDescent="0.25">
      <c r="C807" s="271"/>
      <c r="D807" s="271"/>
      <c r="G807" s="271"/>
      <c r="H807" s="271"/>
      <c r="I807" s="271"/>
      <c r="J807" s="271"/>
      <c r="K807" s="286"/>
    </row>
    <row r="808" spans="3:11" x14ac:dyDescent="0.25">
      <c r="C808" s="271"/>
      <c r="D808" s="271"/>
      <c r="G808" s="271"/>
      <c r="H808" s="271"/>
      <c r="I808" s="271"/>
      <c r="J808" s="271"/>
      <c r="K808" s="286"/>
    </row>
    <row r="809" spans="3:11" x14ac:dyDescent="0.25">
      <c r="C809" s="271"/>
      <c r="D809" s="271"/>
      <c r="G809" s="271"/>
      <c r="H809" s="271"/>
      <c r="I809" s="271"/>
      <c r="J809" s="271"/>
      <c r="K809" s="286"/>
    </row>
    <row r="810" spans="3:11" x14ac:dyDescent="0.25">
      <c r="C810" s="271"/>
      <c r="D810" s="271"/>
      <c r="G810" s="271"/>
      <c r="H810" s="271"/>
      <c r="I810" s="271"/>
      <c r="J810" s="271"/>
      <c r="K810" s="286"/>
    </row>
    <row r="811" spans="3:11" x14ac:dyDescent="0.25">
      <c r="C811" s="271"/>
      <c r="D811" s="271"/>
      <c r="G811" s="271"/>
      <c r="H811" s="271"/>
      <c r="I811" s="271"/>
      <c r="J811" s="271"/>
      <c r="K811" s="286"/>
    </row>
    <row r="812" spans="3:11" x14ac:dyDescent="0.25">
      <c r="C812" s="271"/>
      <c r="D812" s="271"/>
      <c r="G812" s="271"/>
      <c r="H812" s="271"/>
      <c r="I812" s="271"/>
      <c r="J812" s="271"/>
      <c r="K812" s="286"/>
    </row>
    <row r="813" spans="3:11" x14ac:dyDescent="0.25">
      <c r="C813" s="271"/>
      <c r="D813" s="271"/>
      <c r="G813" s="271"/>
      <c r="H813" s="271"/>
      <c r="I813" s="271"/>
      <c r="J813" s="271"/>
      <c r="K813" s="286"/>
    </row>
    <row r="814" spans="3:11" x14ac:dyDescent="0.25">
      <c r="C814" s="271"/>
      <c r="D814" s="271"/>
      <c r="G814" s="271"/>
      <c r="H814" s="271"/>
      <c r="I814" s="271"/>
      <c r="J814" s="271"/>
      <c r="K814" s="286"/>
    </row>
    <row r="815" spans="3:11" x14ac:dyDescent="0.25">
      <c r="C815" s="271"/>
      <c r="D815" s="271"/>
      <c r="G815" s="271"/>
      <c r="H815" s="271"/>
      <c r="I815" s="271"/>
      <c r="J815" s="271"/>
      <c r="K815" s="286"/>
    </row>
    <row r="816" spans="3:11" x14ac:dyDescent="0.25">
      <c r="C816" s="271"/>
      <c r="D816" s="271"/>
      <c r="G816" s="271"/>
      <c r="H816" s="271"/>
      <c r="I816" s="271"/>
      <c r="J816" s="271"/>
      <c r="K816" s="286"/>
    </row>
    <row r="817" spans="3:11" x14ac:dyDescent="0.25">
      <c r="C817" s="271"/>
      <c r="D817" s="271"/>
      <c r="G817" s="271"/>
      <c r="H817" s="271"/>
      <c r="I817" s="271"/>
      <c r="J817" s="271"/>
      <c r="K817" s="286"/>
    </row>
    <row r="818" spans="3:11" x14ac:dyDescent="0.25">
      <c r="C818" s="271"/>
      <c r="D818" s="271"/>
      <c r="G818" s="271"/>
      <c r="H818" s="271"/>
      <c r="I818" s="271"/>
      <c r="J818" s="271"/>
      <c r="K818" s="286"/>
    </row>
    <row r="819" spans="3:11" x14ac:dyDescent="0.25">
      <c r="C819" s="271"/>
      <c r="D819" s="271"/>
      <c r="G819" s="271"/>
      <c r="H819" s="271"/>
      <c r="I819" s="271"/>
      <c r="J819" s="271"/>
      <c r="K819" s="286"/>
    </row>
    <row r="820" spans="3:11" x14ac:dyDescent="0.25">
      <c r="C820" s="271"/>
      <c r="D820" s="271"/>
      <c r="G820" s="271"/>
      <c r="H820" s="271"/>
      <c r="I820" s="271"/>
      <c r="J820" s="271"/>
      <c r="K820" s="286"/>
    </row>
    <row r="821" spans="3:11" x14ac:dyDescent="0.25">
      <c r="C821" s="271"/>
      <c r="D821" s="271"/>
      <c r="G821" s="271"/>
      <c r="H821" s="271"/>
      <c r="I821" s="271"/>
      <c r="J821" s="271"/>
      <c r="K821" s="286"/>
    </row>
    <row r="822" spans="3:11" x14ac:dyDescent="0.25">
      <c r="C822" s="271"/>
      <c r="D822" s="271"/>
      <c r="G822" s="271"/>
      <c r="H822" s="271"/>
      <c r="I822" s="271"/>
      <c r="J822" s="271"/>
      <c r="K822" s="286"/>
    </row>
    <row r="823" spans="3:11" x14ac:dyDescent="0.25">
      <c r="C823" s="271"/>
      <c r="D823" s="271"/>
      <c r="G823" s="271"/>
      <c r="H823" s="271"/>
      <c r="I823" s="271"/>
      <c r="J823" s="271"/>
      <c r="K823" s="286"/>
    </row>
    <row r="824" spans="3:11" x14ac:dyDescent="0.25">
      <c r="C824" s="271"/>
      <c r="D824" s="271"/>
      <c r="G824" s="271"/>
      <c r="H824" s="271"/>
      <c r="I824" s="271"/>
      <c r="J824" s="271"/>
      <c r="K824" s="286"/>
    </row>
    <row r="825" spans="3:11" x14ac:dyDescent="0.25">
      <c r="C825" s="271"/>
      <c r="D825" s="271"/>
      <c r="G825" s="271"/>
      <c r="H825" s="271"/>
      <c r="I825" s="271"/>
      <c r="J825" s="271"/>
      <c r="K825" s="286"/>
    </row>
    <row r="826" spans="3:11" x14ac:dyDescent="0.25">
      <c r="C826" s="271"/>
      <c r="D826" s="271"/>
      <c r="G826" s="271"/>
      <c r="H826" s="271"/>
      <c r="I826" s="271"/>
      <c r="J826" s="271"/>
      <c r="K826" s="286"/>
    </row>
    <row r="827" spans="3:11" x14ac:dyDescent="0.25">
      <c r="C827" s="271"/>
      <c r="D827" s="271"/>
      <c r="G827" s="271"/>
      <c r="H827" s="271"/>
      <c r="I827" s="271"/>
      <c r="J827" s="271"/>
      <c r="K827" s="286"/>
    </row>
    <row r="828" spans="3:11" x14ac:dyDescent="0.25">
      <c r="C828" s="271"/>
      <c r="D828" s="271"/>
      <c r="G828" s="271"/>
      <c r="H828" s="271"/>
      <c r="I828" s="271"/>
      <c r="J828" s="271"/>
      <c r="K828" s="286"/>
    </row>
    <row r="829" spans="3:11" x14ac:dyDescent="0.25">
      <c r="C829" s="271"/>
      <c r="D829" s="271"/>
      <c r="G829" s="271"/>
      <c r="H829" s="271"/>
      <c r="I829" s="271"/>
      <c r="J829" s="271"/>
      <c r="K829" s="286"/>
    </row>
    <row r="830" spans="3:11" x14ac:dyDescent="0.25">
      <c r="C830" s="271"/>
      <c r="D830" s="271"/>
      <c r="G830" s="271"/>
      <c r="H830" s="271"/>
      <c r="I830" s="271"/>
      <c r="J830" s="271"/>
      <c r="K830" s="286"/>
    </row>
    <row r="831" spans="3:11" x14ac:dyDescent="0.25">
      <c r="C831" s="271"/>
      <c r="D831" s="271"/>
      <c r="G831" s="271"/>
      <c r="H831" s="271"/>
      <c r="I831" s="271"/>
      <c r="J831" s="271"/>
      <c r="K831" s="286"/>
    </row>
    <row r="832" spans="3:11" x14ac:dyDescent="0.25">
      <c r="C832" s="271"/>
      <c r="D832" s="271"/>
      <c r="G832" s="271"/>
      <c r="H832" s="271"/>
      <c r="I832" s="271"/>
      <c r="J832" s="271"/>
      <c r="K832" s="286"/>
    </row>
    <row r="833" spans="3:11" x14ac:dyDescent="0.25">
      <c r="C833" s="271"/>
      <c r="D833" s="271"/>
      <c r="G833" s="271"/>
      <c r="H833" s="271"/>
      <c r="I833" s="271"/>
      <c r="J833" s="271"/>
      <c r="K833" s="286"/>
    </row>
    <row r="834" spans="3:11" x14ac:dyDescent="0.25">
      <c r="C834" s="271"/>
      <c r="D834" s="271"/>
      <c r="G834" s="271"/>
      <c r="H834" s="271"/>
      <c r="I834" s="271"/>
      <c r="J834" s="271"/>
      <c r="K834" s="286"/>
    </row>
    <row r="835" spans="3:11" x14ac:dyDescent="0.25">
      <c r="C835" s="271"/>
      <c r="D835" s="271"/>
      <c r="G835" s="271"/>
      <c r="H835" s="271"/>
      <c r="I835" s="271"/>
      <c r="J835" s="271"/>
      <c r="K835" s="286"/>
    </row>
    <row r="836" spans="3:11" x14ac:dyDescent="0.25">
      <c r="C836" s="271"/>
      <c r="D836" s="271"/>
      <c r="G836" s="271"/>
      <c r="H836" s="271"/>
      <c r="I836" s="271"/>
      <c r="J836" s="271"/>
      <c r="K836" s="286"/>
    </row>
    <row r="837" spans="3:11" x14ac:dyDescent="0.25">
      <c r="C837" s="271"/>
      <c r="D837" s="271"/>
      <c r="G837" s="271"/>
      <c r="H837" s="271"/>
      <c r="I837" s="271"/>
      <c r="J837" s="271"/>
      <c r="K837" s="286"/>
    </row>
    <row r="838" spans="3:11" x14ac:dyDescent="0.25">
      <c r="C838" s="271"/>
      <c r="D838" s="271"/>
      <c r="G838" s="271"/>
      <c r="H838" s="271"/>
      <c r="I838" s="271"/>
      <c r="J838" s="271"/>
      <c r="K838" s="286"/>
    </row>
    <row r="839" spans="3:11" x14ac:dyDescent="0.25">
      <c r="C839" s="271"/>
      <c r="D839" s="271"/>
      <c r="G839" s="271"/>
      <c r="H839" s="271"/>
      <c r="I839" s="271"/>
      <c r="J839" s="271"/>
      <c r="K839" s="286"/>
    </row>
    <row r="840" spans="3:11" x14ac:dyDescent="0.25">
      <c r="C840" s="271"/>
      <c r="D840" s="271"/>
      <c r="G840" s="271"/>
      <c r="H840" s="271"/>
      <c r="I840" s="271"/>
      <c r="J840" s="271"/>
      <c r="K840" s="286"/>
    </row>
    <row r="841" spans="3:11" x14ac:dyDescent="0.25">
      <c r="C841" s="271"/>
      <c r="D841" s="271"/>
      <c r="G841" s="271"/>
      <c r="H841" s="271"/>
      <c r="I841" s="271"/>
      <c r="J841" s="271"/>
      <c r="K841" s="286"/>
    </row>
    <row r="842" spans="3:11" x14ac:dyDescent="0.25">
      <c r="C842" s="271"/>
      <c r="D842" s="271"/>
      <c r="G842" s="271"/>
      <c r="H842" s="271"/>
      <c r="I842" s="271"/>
      <c r="J842" s="271"/>
      <c r="K842" s="286"/>
    </row>
    <row r="843" spans="3:11" x14ac:dyDescent="0.25">
      <c r="C843" s="271"/>
      <c r="D843" s="271"/>
      <c r="G843" s="271"/>
      <c r="H843" s="271"/>
      <c r="I843" s="271"/>
      <c r="J843" s="271"/>
      <c r="K843" s="286"/>
    </row>
    <row r="844" spans="3:11" x14ac:dyDescent="0.25">
      <c r="C844" s="271"/>
      <c r="D844" s="271"/>
      <c r="G844" s="271"/>
      <c r="H844" s="271"/>
      <c r="I844" s="271"/>
      <c r="J844" s="271"/>
      <c r="K844" s="286"/>
    </row>
    <row r="845" spans="3:11" x14ac:dyDescent="0.25">
      <c r="C845" s="271"/>
      <c r="D845" s="271"/>
      <c r="G845" s="271"/>
      <c r="H845" s="271"/>
      <c r="I845" s="271"/>
      <c r="J845" s="271"/>
      <c r="K845" s="286"/>
    </row>
    <row r="846" spans="3:11" x14ac:dyDescent="0.25">
      <c r="C846" s="271"/>
      <c r="D846" s="271"/>
      <c r="G846" s="271"/>
      <c r="H846" s="271"/>
      <c r="I846" s="271"/>
      <c r="J846" s="271"/>
      <c r="K846" s="286"/>
    </row>
    <row r="847" spans="3:11" x14ac:dyDescent="0.25">
      <c r="C847" s="271"/>
      <c r="D847" s="271"/>
      <c r="G847" s="271"/>
      <c r="H847" s="271"/>
      <c r="I847" s="271"/>
      <c r="J847" s="271"/>
      <c r="K847" s="286"/>
    </row>
    <row r="848" spans="3:11" x14ac:dyDescent="0.25">
      <c r="C848" s="271"/>
      <c r="D848" s="271"/>
      <c r="G848" s="271"/>
      <c r="H848" s="271"/>
      <c r="I848" s="271"/>
      <c r="J848" s="271"/>
      <c r="K848" s="286"/>
    </row>
    <row r="849" spans="3:11" x14ac:dyDescent="0.25">
      <c r="C849" s="271"/>
      <c r="D849" s="271"/>
      <c r="G849" s="271"/>
      <c r="H849" s="271"/>
      <c r="I849" s="271"/>
      <c r="J849" s="271"/>
      <c r="K849" s="286"/>
    </row>
    <row r="850" spans="3:11" x14ac:dyDescent="0.25">
      <c r="C850" s="271"/>
      <c r="D850" s="271"/>
      <c r="G850" s="271"/>
      <c r="H850" s="271"/>
      <c r="I850" s="271"/>
      <c r="J850" s="271"/>
      <c r="K850" s="286"/>
    </row>
    <row r="851" spans="3:11" x14ac:dyDescent="0.25">
      <c r="C851" s="271"/>
      <c r="D851" s="271"/>
      <c r="G851" s="271"/>
      <c r="H851" s="271"/>
      <c r="I851" s="271"/>
      <c r="J851" s="271"/>
      <c r="K851" s="286"/>
    </row>
    <row r="852" spans="3:11" x14ac:dyDescent="0.25">
      <c r="C852" s="271"/>
      <c r="D852" s="271"/>
      <c r="G852" s="271"/>
      <c r="H852" s="271"/>
      <c r="I852" s="271"/>
      <c r="J852" s="271"/>
      <c r="K852" s="286"/>
    </row>
    <row r="853" spans="3:11" x14ac:dyDescent="0.25">
      <c r="C853" s="271"/>
      <c r="D853" s="271"/>
      <c r="G853" s="271"/>
      <c r="H853" s="271"/>
      <c r="I853" s="271"/>
      <c r="J853" s="271"/>
      <c r="K853" s="286"/>
    </row>
    <row r="854" spans="3:11" x14ac:dyDescent="0.25">
      <c r="C854" s="271"/>
      <c r="D854" s="271"/>
      <c r="G854" s="271"/>
      <c r="H854" s="271"/>
      <c r="I854" s="271"/>
      <c r="J854" s="271"/>
      <c r="K854" s="286"/>
    </row>
    <row r="855" spans="3:11" x14ac:dyDescent="0.25">
      <c r="C855" s="271"/>
      <c r="D855" s="271"/>
      <c r="G855" s="271"/>
      <c r="H855" s="271"/>
      <c r="I855" s="271"/>
      <c r="J855" s="271"/>
      <c r="K855" s="286"/>
    </row>
    <row r="856" spans="3:11" x14ac:dyDescent="0.25">
      <c r="C856" s="271"/>
      <c r="D856" s="271"/>
      <c r="G856" s="271"/>
      <c r="H856" s="271"/>
      <c r="I856" s="271"/>
      <c r="J856" s="271"/>
      <c r="K856" s="286"/>
    </row>
    <row r="857" spans="3:11" x14ac:dyDescent="0.25">
      <c r="C857" s="271"/>
      <c r="D857" s="271"/>
      <c r="G857" s="271"/>
      <c r="H857" s="271"/>
      <c r="I857" s="271"/>
      <c r="J857" s="271"/>
      <c r="K857" s="286"/>
    </row>
    <row r="858" spans="3:11" x14ac:dyDescent="0.25">
      <c r="C858" s="271"/>
      <c r="D858" s="271"/>
      <c r="G858" s="271"/>
      <c r="H858" s="271"/>
      <c r="I858" s="271"/>
      <c r="J858" s="271"/>
      <c r="K858" s="286"/>
    </row>
    <row r="859" spans="3:11" x14ac:dyDescent="0.25">
      <c r="C859" s="271"/>
      <c r="D859" s="271"/>
      <c r="G859" s="271"/>
      <c r="H859" s="271"/>
      <c r="I859" s="271"/>
      <c r="J859" s="271"/>
      <c r="K859" s="286"/>
    </row>
    <row r="860" spans="3:11" x14ac:dyDescent="0.25">
      <c r="C860" s="271"/>
      <c r="D860" s="271"/>
      <c r="G860" s="271"/>
      <c r="H860" s="271"/>
      <c r="I860" s="271"/>
      <c r="J860" s="271"/>
      <c r="K860" s="286"/>
    </row>
    <row r="861" spans="3:11" x14ac:dyDescent="0.25">
      <c r="C861" s="271"/>
      <c r="D861" s="271"/>
      <c r="G861" s="271"/>
      <c r="H861" s="271"/>
      <c r="I861" s="271"/>
      <c r="J861" s="271"/>
      <c r="K861" s="286"/>
    </row>
    <row r="862" spans="3:11" x14ac:dyDescent="0.25">
      <c r="C862" s="271"/>
      <c r="D862" s="271"/>
      <c r="G862" s="271"/>
      <c r="H862" s="271"/>
      <c r="I862" s="271"/>
      <c r="J862" s="271"/>
      <c r="K862" s="286"/>
    </row>
    <row r="863" spans="3:11" x14ac:dyDescent="0.25">
      <c r="C863" s="271"/>
      <c r="D863" s="271"/>
      <c r="G863" s="271"/>
      <c r="H863" s="271"/>
      <c r="I863" s="271"/>
      <c r="J863" s="271"/>
      <c r="K863" s="286"/>
    </row>
    <row r="864" spans="3:11" x14ac:dyDescent="0.25">
      <c r="C864" s="271"/>
      <c r="D864" s="271"/>
      <c r="G864" s="271"/>
      <c r="H864" s="271"/>
      <c r="I864" s="271"/>
      <c r="J864" s="271"/>
      <c r="K864" s="286"/>
    </row>
    <row r="865" spans="3:11" x14ac:dyDescent="0.25">
      <c r="C865" s="271"/>
      <c r="D865" s="271"/>
      <c r="G865" s="271"/>
      <c r="H865" s="271"/>
      <c r="I865" s="271"/>
      <c r="J865" s="271"/>
      <c r="K865" s="286"/>
    </row>
    <row r="866" spans="3:11" x14ac:dyDescent="0.25">
      <c r="C866" s="271"/>
      <c r="D866" s="271"/>
      <c r="G866" s="271"/>
      <c r="H866" s="271"/>
      <c r="I866" s="271"/>
      <c r="J866" s="271"/>
      <c r="K866" s="286"/>
    </row>
    <row r="867" spans="3:11" x14ac:dyDescent="0.25">
      <c r="C867" s="271"/>
      <c r="D867" s="271"/>
      <c r="G867" s="271"/>
      <c r="H867" s="271"/>
      <c r="I867" s="271"/>
      <c r="J867" s="271"/>
      <c r="K867" s="286"/>
    </row>
    <row r="868" spans="3:11" x14ac:dyDescent="0.25">
      <c r="C868" s="271"/>
      <c r="D868" s="271"/>
      <c r="G868" s="271"/>
      <c r="H868" s="271"/>
      <c r="I868" s="271"/>
      <c r="J868" s="271"/>
      <c r="K868" s="286"/>
    </row>
    <row r="869" spans="3:11" x14ac:dyDescent="0.25">
      <c r="C869" s="271"/>
      <c r="D869" s="271"/>
      <c r="G869" s="271"/>
      <c r="H869" s="271"/>
      <c r="I869" s="271"/>
      <c r="J869" s="271"/>
      <c r="K869" s="286"/>
    </row>
    <row r="870" spans="3:11" x14ac:dyDescent="0.25">
      <c r="C870" s="271"/>
      <c r="D870" s="271"/>
      <c r="G870" s="271"/>
      <c r="H870" s="271"/>
      <c r="I870" s="271"/>
      <c r="J870" s="271"/>
      <c r="K870" s="286"/>
    </row>
    <row r="871" spans="3:11" x14ac:dyDescent="0.25">
      <c r="C871" s="271"/>
      <c r="D871" s="271"/>
      <c r="G871" s="271"/>
      <c r="H871" s="271"/>
      <c r="I871" s="271"/>
      <c r="J871" s="271"/>
      <c r="K871" s="286"/>
    </row>
    <row r="872" spans="3:11" x14ac:dyDescent="0.25">
      <c r="C872" s="271"/>
      <c r="D872" s="271"/>
      <c r="G872" s="271"/>
      <c r="H872" s="271"/>
      <c r="I872" s="271"/>
      <c r="J872" s="271"/>
      <c r="K872" s="286"/>
    </row>
    <row r="873" spans="3:11" x14ac:dyDescent="0.25">
      <c r="C873" s="271"/>
      <c r="D873" s="271"/>
      <c r="G873" s="271"/>
      <c r="H873" s="271"/>
      <c r="I873" s="271"/>
      <c r="J873" s="271"/>
      <c r="K873" s="286"/>
    </row>
    <row r="874" spans="3:11" x14ac:dyDescent="0.25">
      <c r="C874" s="271"/>
      <c r="D874" s="271"/>
      <c r="G874" s="271"/>
      <c r="H874" s="271"/>
      <c r="I874" s="271"/>
      <c r="J874" s="271"/>
      <c r="K874" s="286"/>
    </row>
    <row r="875" spans="3:11" x14ac:dyDescent="0.25">
      <c r="C875" s="271"/>
      <c r="D875" s="271"/>
      <c r="G875" s="271"/>
      <c r="H875" s="271"/>
      <c r="I875" s="271"/>
      <c r="J875" s="271"/>
      <c r="K875" s="286"/>
    </row>
    <row r="876" spans="3:11" x14ac:dyDescent="0.25">
      <c r="C876" s="271"/>
      <c r="D876" s="271"/>
      <c r="G876" s="271"/>
      <c r="H876" s="271"/>
      <c r="I876" s="271"/>
      <c r="J876" s="271"/>
      <c r="K876" s="286"/>
    </row>
    <row r="877" spans="3:11" x14ac:dyDescent="0.25">
      <c r="C877" s="271"/>
      <c r="D877" s="271"/>
      <c r="G877" s="271"/>
      <c r="H877" s="271"/>
      <c r="I877" s="271"/>
      <c r="J877" s="271"/>
      <c r="K877" s="286"/>
    </row>
    <row r="878" spans="3:11" x14ac:dyDescent="0.25">
      <c r="C878" s="271"/>
      <c r="D878" s="271"/>
      <c r="G878" s="271"/>
      <c r="H878" s="271"/>
      <c r="I878" s="271"/>
      <c r="J878" s="271"/>
      <c r="K878" s="286"/>
    </row>
    <row r="879" spans="3:11" x14ac:dyDescent="0.25">
      <c r="C879" s="271"/>
      <c r="D879" s="271"/>
      <c r="G879" s="271"/>
      <c r="H879" s="271"/>
      <c r="I879" s="271"/>
      <c r="J879" s="271"/>
      <c r="K879" s="286"/>
    </row>
    <row r="880" spans="3:11" x14ac:dyDescent="0.25">
      <c r="C880" s="271"/>
      <c r="D880" s="271"/>
      <c r="G880" s="271"/>
      <c r="H880" s="271"/>
      <c r="I880" s="271"/>
      <c r="J880" s="271"/>
      <c r="K880" s="286"/>
    </row>
    <row r="881" spans="3:11" x14ac:dyDescent="0.25">
      <c r="C881" s="271"/>
      <c r="D881" s="271"/>
      <c r="G881" s="271"/>
      <c r="H881" s="271"/>
      <c r="I881" s="271"/>
      <c r="J881" s="271"/>
      <c r="K881" s="286"/>
    </row>
    <row r="882" spans="3:11" x14ac:dyDescent="0.25">
      <c r="C882" s="271"/>
      <c r="D882" s="271"/>
      <c r="G882" s="271"/>
      <c r="H882" s="271"/>
      <c r="I882" s="271"/>
      <c r="J882" s="271"/>
      <c r="K882" s="286"/>
    </row>
    <row r="883" spans="3:11" x14ac:dyDescent="0.25">
      <c r="C883" s="271"/>
      <c r="D883" s="271"/>
      <c r="G883" s="271"/>
      <c r="H883" s="271"/>
      <c r="I883" s="271"/>
      <c r="J883" s="271"/>
      <c r="K883" s="286"/>
    </row>
    <row r="884" spans="3:11" x14ac:dyDescent="0.25">
      <c r="C884" s="271"/>
      <c r="D884" s="271"/>
      <c r="G884" s="271"/>
      <c r="H884" s="271"/>
      <c r="I884" s="271"/>
      <c r="J884" s="271"/>
      <c r="K884" s="286"/>
    </row>
    <row r="885" spans="3:11" x14ac:dyDescent="0.25">
      <c r="C885" s="271"/>
      <c r="D885" s="271"/>
      <c r="G885" s="271"/>
      <c r="H885" s="271"/>
      <c r="I885" s="271"/>
      <c r="J885" s="271"/>
      <c r="K885" s="286"/>
    </row>
    <row r="886" spans="3:11" x14ac:dyDescent="0.25">
      <c r="C886" s="271"/>
      <c r="D886" s="271"/>
      <c r="G886" s="271"/>
      <c r="H886" s="271"/>
      <c r="I886" s="271"/>
      <c r="J886" s="271"/>
      <c r="K886" s="286"/>
    </row>
    <row r="887" spans="3:11" x14ac:dyDescent="0.25">
      <c r="C887" s="271"/>
      <c r="D887" s="271"/>
      <c r="G887" s="271"/>
      <c r="H887" s="271"/>
      <c r="I887" s="271"/>
      <c r="J887" s="271"/>
      <c r="K887" s="286"/>
    </row>
    <row r="888" spans="3:11" x14ac:dyDescent="0.25">
      <c r="C888" s="271"/>
      <c r="D888" s="271"/>
      <c r="G888" s="271"/>
      <c r="H888" s="271"/>
      <c r="I888" s="271"/>
      <c r="J888" s="271"/>
      <c r="K888" s="286"/>
    </row>
    <row r="889" spans="3:11" x14ac:dyDescent="0.25">
      <c r="C889" s="271"/>
      <c r="D889" s="271"/>
      <c r="G889" s="271"/>
      <c r="H889" s="271"/>
      <c r="I889" s="271"/>
      <c r="J889" s="271"/>
      <c r="K889" s="286"/>
    </row>
    <row r="890" spans="3:11" x14ac:dyDescent="0.25">
      <c r="C890" s="271"/>
      <c r="D890" s="271"/>
      <c r="G890" s="271"/>
      <c r="H890" s="271"/>
      <c r="I890" s="271"/>
      <c r="J890" s="271"/>
      <c r="K890" s="286"/>
    </row>
    <row r="891" spans="3:11" x14ac:dyDescent="0.25">
      <c r="C891" s="271"/>
      <c r="D891" s="271"/>
      <c r="G891" s="271"/>
      <c r="H891" s="271"/>
      <c r="I891" s="271"/>
      <c r="J891" s="271"/>
      <c r="K891" s="286"/>
    </row>
    <row r="892" spans="3:11" x14ac:dyDescent="0.25">
      <c r="C892" s="271"/>
      <c r="D892" s="271"/>
      <c r="G892" s="271"/>
      <c r="H892" s="271"/>
      <c r="I892" s="271"/>
      <c r="J892" s="271"/>
      <c r="K892" s="286"/>
    </row>
    <row r="893" spans="3:11" x14ac:dyDescent="0.25">
      <c r="C893" s="271"/>
      <c r="D893" s="271"/>
      <c r="G893" s="271"/>
      <c r="H893" s="271"/>
      <c r="I893" s="271"/>
      <c r="J893" s="271"/>
      <c r="K893" s="286"/>
    </row>
    <row r="894" spans="3:11" x14ac:dyDescent="0.25">
      <c r="C894" s="271"/>
      <c r="D894" s="271"/>
      <c r="G894" s="271"/>
      <c r="H894" s="271"/>
      <c r="I894" s="271"/>
      <c r="J894" s="271"/>
      <c r="K894" s="286"/>
    </row>
    <row r="895" spans="3:11" x14ac:dyDescent="0.25">
      <c r="C895" s="271"/>
      <c r="D895" s="271"/>
      <c r="G895" s="271"/>
      <c r="H895" s="271"/>
      <c r="I895" s="271"/>
      <c r="J895" s="271"/>
      <c r="K895" s="286"/>
    </row>
    <row r="896" spans="3:11" x14ac:dyDescent="0.25">
      <c r="C896" s="271"/>
      <c r="D896" s="271"/>
      <c r="G896" s="271"/>
      <c r="H896" s="271"/>
      <c r="I896" s="271"/>
      <c r="J896" s="271"/>
      <c r="K896" s="286"/>
    </row>
    <row r="897" spans="3:11" x14ac:dyDescent="0.25">
      <c r="C897" s="271"/>
      <c r="D897" s="271"/>
      <c r="G897" s="271"/>
      <c r="H897" s="271"/>
      <c r="I897" s="271"/>
      <c r="J897" s="271"/>
      <c r="K897" s="286"/>
    </row>
    <row r="898" spans="3:11" x14ac:dyDescent="0.25">
      <c r="C898" s="271"/>
      <c r="D898" s="271"/>
      <c r="G898" s="271"/>
      <c r="H898" s="271"/>
      <c r="I898" s="271"/>
      <c r="J898" s="271"/>
      <c r="K898" s="286"/>
    </row>
    <row r="899" spans="3:11" x14ac:dyDescent="0.25">
      <c r="C899" s="271"/>
      <c r="D899" s="271"/>
      <c r="G899" s="271"/>
      <c r="H899" s="271"/>
      <c r="I899" s="271"/>
      <c r="J899" s="271"/>
      <c r="K899" s="286"/>
    </row>
    <row r="900" spans="3:11" x14ac:dyDescent="0.25">
      <c r="C900" s="271"/>
      <c r="D900" s="271"/>
      <c r="G900" s="271"/>
      <c r="H900" s="271"/>
      <c r="I900" s="271"/>
      <c r="J900" s="271"/>
      <c r="K900" s="286"/>
    </row>
    <row r="901" spans="3:11" x14ac:dyDescent="0.25">
      <c r="C901" s="271"/>
      <c r="D901" s="271"/>
      <c r="G901" s="271"/>
      <c r="H901" s="271"/>
      <c r="I901" s="271"/>
      <c r="J901" s="271"/>
      <c r="K901" s="286"/>
    </row>
    <row r="902" spans="3:11" x14ac:dyDescent="0.25">
      <c r="C902" s="271"/>
      <c r="D902" s="271"/>
      <c r="G902" s="271"/>
      <c r="H902" s="271"/>
      <c r="I902" s="271"/>
      <c r="J902" s="271"/>
      <c r="K902" s="286"/>
    </row>
    <row r="903" spans="3:11" x14ac:dyDescent="0.25">
      <c r="C903" s="271"/>
      <c r="D903" s="271"/>
      <c r="G903" s="271"/>
      <c r="H903" s="271"/>
      <c r="I903" s="271"/>
      <c r="J903" s="271"/>
      <c r="K903" s="286"/>
    </row>
    <row r="904" spans="3:11" x14ac:dyDescent="0.25">
      <c r="C904" s="271"/>
      <c r="D904" s="271"/>
      <c r="G904" s="271"/>
      <c r="H904" s="271"/>
      <c r="I904" s="271"/>
      <c r="J904" s="271"/>
      <c r="K904" s="286"/>
    </row>
    <row r="905" spans="3:11" x14ac:dyDescent="0.25">
      <c r="C905" s="271"/>
      <c r="D905" s="271"/>
      <c r="G905" s="271"/>
      <c r="H905" s="271"/>
      <c r="I905" s="271"/>
      <c r="J905" s="271"/>
      <c r="K905" s="286"/>
    </row>
    <row r="906" spans="3:11" x14ac:dyDescent="0.25">
      <c r="C906" s="271"/>
      <c r="D906" s="271"/>
      <c r="G906" s="271"/>
      <c r="H906" s="271"/>
      <c r="I906" s="271"/>
      <c r="J906" s="271"/>
      <c r="K906" s="286"/>
    </row>
    <row r="907" spans="3:11" x14ac:dyDescent="0.25">
      <c r="C907" s="271"/>
      <c r="D907" s="271"/>
      <c r="G907" s="271"/>
      <c r="H907" s="271"/>
      <c r="I907" s="271"/>
      <c r="J907" s="271"/>
      <c r="K907" s="286"/>
    </row>
    <row r="908" spans="3:11" x14ac:dyDescent="0.25">
      <c r="C908" s="271"/>
      <c r="D908" s="271"/>
      <c r="G908" s="271"/>
      <c r="H908" s="271"/>
      <c r="I908" s="271"/>
      <c r="J908" s="271"/>
      <c r="K908" s="286"/>
    </row>
    <row r="909" spans="3:11" x14ac:dyDescent="0.25">
      <c r="C909" s="271"/>
      <c r="D909" s="271"/>
      <c r="G909" s="271"/>
      <c r="H909" s="271"/>
      <c r="I909" s="271"/>
      <c r="J909" s="271"/>
      <c r="K909" s="286"/>
    </row>
    <row r="910" spans="3:11" x14ac:dyDescent="0.25">
      <c r="C910" s="271"/>
      <c r="D910" s="271"/>
      <c r="G910" s="271"/>
      <c r="H910" s="271"/>
      <c r="I910" s="271"/>
      <c r="J910" s="271"/>
      <c r="K910" s="286"/>
    </row>
    <row r="911" spans="3:11" x14ac:dyDescent="0.25">
      <c r="C911" s="271"/>
      <c r="D911" s="271"/>
      <c r="G911" s="271"/>
      <c r="H911" s="271"/>
      <c r="I911" s="271"/>
      <c r="J911" s="271"/>
      <c r="K911" s="286"/>
    </row>
    <row r="912" spans="3:11" x14ac:dyDescent="0.25">
      <c r="C912" s="271"/>
      <c r="D912" s="271"/>
      <c r="G912" s="271"/>
      <c r="H912" s="271"/>
      <c r="I912" s="271"/>
      <c r="J912" s="271"/>
      <c r="K912" s="286"/>
    </row>
    <row r="913" spans="3:11" x14ac:dyDescent="0.25">
      <c r="C913" s="271"/>
      <c r="D913" s="271"/>
      <c r="G913" s="271"/>
      <c r="H913" s="271"/>
      <c r="I913" s="271"/>
      <c r="J913" s="271"/>
      <c r="K913" s="286"/>
    </row>
    <row r="914" spans="3:11" x14ac:dyDescent="0.25">
      <c r="C914" s="271"/>
      <c r="D914" s="271"/>
      <c r="G914" s="271"/>
      <c r="H914" s="271"/>
      <c r="I914" s="271"/>
      <c r="J914" s="271"/>
      <c r="K914" s="286"/>
    </row>
    <row r="915" spans="3:11" x14ac:dyDescent="0.25">
      <c r="C915" s="271"/>
      <c r="D915" s="271"/>
      <c r="G915" s="271"/>
      <c r="H915" s="271"/>
      <c r="I915" s="271"/>
      <c r="J915" s="271"/>
      <c r="K915" s="286"/>
    </row>
    <row r="916" spans="3:11" x14ac:dyDescent="0.25">
      <c r="C916" s="271"/>
      <c r="D916" s="271"/>
      <c r="G916" s="271"/>
      <c r="H916" s="271"/>
      <c r="I916" s="271"/>
      <c r="J916" s="271"/>
      <c r="K916" s="286"/>
    </row>
    <row r="917" spans="3:11" x14ac:dyDescent="0.25">
      <c r="C917" s="271"/>
      <c r="D917" s="271"/>
      <c r="G917" s="271"/>
      <c r="H917" s="271"/>
      <c r="I917" s="271"/>
      <c r="J917" s="271"/>
      <c r="K917" s="286"/>
    </row>
    <row r="918" spans="3:11" x14ac:dyDescent="0.25">
      <c r="C918" s="271"/>
      <c r="D918" s="271"/>
      <c r="G918" s="271"/>
      <c r="H918" s="271"/>
      <c r="I918" s="271"/>
      <c r="J918" s="271"/>
      <c r="K918" s="286"/>
    </row>
    <row r="919" spans="3:11" x14ac:dyDescent="0.25">
      <c r="C919" s="271"/>
      <c r="D919" s="271"/>
      <c r="G919" s="271"/>
      <c r="H919" s="271"/>
      <c r="I919" s="271"/>
      <c r="J919" s="271"/>
      <c r="K919" s="286"/>
    </row>
    <row r="920" spans="3:11" x14ac:dyDescent="0.25">
      <c r="C920" s="271"/>
      <c r="D920" s="271"/>
      <c r="G920" s="271"/>
      <c r="H920" s="271"/>
      <c r="I920" s="271"/>
      <c r="J920" s="271"/>
      <c r="K920" s="286"/>
    </row>
    <row r="921" spans="3:11" x14ac:dyDescent="0.25">
      <c r="C921" s="271"/>
      <c r="D921" s="271"/>
      <c r="G921" s="271"/>
      <c r="H921" s="271"/>
      <c r="I921" s="271"/>
      <c r="J921" s="271"/>
      <c r="K921" s="286"/>
    </row>
    <row r="922" spans="3:11" x14ac:dyDescent="0.25">
      <c r="C922" s="271"/>
      <c r="D922" s="271"/>
      <c r="G922" s="271"/>
      <c r="H922" s="271"/>
      <c r="I922" s="271"/>
      <c r="J922" s="271"/>
      <c r="K922" s="286"/>
    </row>
    <row r="923" spans="3:11" x14ac:dyDescent="0.25">
      <c r="C923" s="271"/>
      <c r="D923" s="271"/>
      <c r="G923" s="271"/>
      <c r="H923" s="271"/>
      <c r="I923" s="271"/>
      <c r="J923" s="271"/>
      <c r="K923" s="286"/>
    </row>
    <row r="924" spans="3:11" x14ac:dyDescent="0.25">
      <c r="C924" s="271"/>
      <c r="D924" s="271"/>
      <c r="G924" s="271"/>
      <c r="H924" s="271"/>
      <c r="I924" s="271"/>
      <c r="J924" s="271"/>
      <c r="K924" s="286"/>
    </row>
    <row r="925" spans="3:11" x14ac:dyDescent="0.25">
      <c r="C925" s="271"/>
      <c r="D925" s="271"/>
      <c r="G925" s="271"/>
      <c r="H925" s="271"/>
      <c r="I925" s="271"/>
      <c r="J925" s="271"/>
      <c r="K925" s="286"/>
    </row>
    <row r="926" spans="3:11" x14ac:dyDescent="0.25">
      <c r="C926" s="271"/>
      <c r="D926" s="271"/>
      <c r="G926" s="271"/>
      <c r="H926" s="271"/>
      <c r="I926" s="271"/>
      <c r="J926" s="271"/>
      <c r="K926" s="286"/>
    </row>
    <row r="927" spans="3:11" x14ac:dyDescent="0.25">
      <c r="C927" s="271"/>
      <c r="D927" s="271"/>
      <c r="G927" s="271"/>
      <c r="H927" s="271"/>
      <c r="I927" s="271"/>
      <c r="J927" s="271"/>
      <c r="K927" s="286"/>
    </row>
    <row r="928" spans="3:11" x14ac:dyDescent="0.25">
      <c r="C928" s="271"/>
      <c r="D928" s="271"/>
      <c r="G928" s="271"/>
      <c r="H928" s="271"/>
      <c r="I928" s="271"/>
      <c r="J928" s="271"/>
      <c r="K928" s="286"/>
    </row>
    <row r="929" spans="3:11" x14ac:dyDescent="0.25">
      <c r="C929" s="271"/>
      <c r="D929" s="271"/>
      <c r="G929" s="271"/>
      <c r="H929" s="271"/>
      <c r="I929" s="271"/>
      <c r="J929" s="271"/>
      <c r="K929" s="286"/>
    </row>
    <row r="930" spans="3:11" x14ac:dyDescent="0.25">
      <c r="C930" s="271"/>
      <c r="D930" s="271"/>
      <c r="G930" s="271"/>
      <c r="H930" s="271"/>
      <c r="I930" s="271"/>
      <c r="J930" s="271"/>
      <c r="K930" s="286"/>
    </row>
    <row r="931" spans="3:11" x14ac:dyDescent="0.25">
      <c r="C931" s="271"/>
      <c r="D931" s="271"/>
      <c r="G931" s="271"/>
      <c r="H931" s="271"/>
      <c r="I931" s="271"/>
      <c r="J931" s="271"/>
      <c r="K931" s="286"/>
    </row>
    <row r="932" spans="3:11" x14ac:dyDescent="0.25">
      <c r="C932" s="271"/>
      <c r="D932" s="271"/>
      <c r="G932" s="271"/>
      <c r="H932" s="271"/>
      <c r="I932" s="271"/>
      <c r="J932" s="271"/>
      <c r="K932" s="286"/>
    </row>
    <row r="933" spans="3:11" x14ac:dyDescent="0.25">
      <c r="C933" s="271"/>
      <c r="D933" s="271"/>
      <c r="G933" s="271"/>
      <c r="H933" s="271"/>
      <c r="I933" s="271"/>
      <c r="J933" s="271"/>
      <c r="K933" s="286"/>
    </row>
    <row r="934" spans="3:11" x14ac:dyDescent="0.25">
      <c r="C934" s="271"/>
      <c r="D934" s="271"/>
      <c r="G934" s="271"/>
      <c r="H934" s="271"/>
      <c r="I934" s="271"/>
      <c r="J934" s="271"/>
      <c r="K934" s="286"/>
    </row>
    <row r="935" spans="3:11" x14ac:dyDescent="0.25">
      <c r="C935" s="271"/>
      <c r="D935" s="271"/>
      <c r="G935" s="271"/>
      <c r="H935" s="271"/>
      <c r="I935" s="271"/>
      <c r="J935" s="271"/>
      <c r="K935" s="286"/>
    </row>
    <row r="936" spans="3:11" x14ac:dyDescent="0.25">
      <c r="C936" s="271"/>
      <c r="D936" s="271"/>
      <c r="G936" s="271"/>
      <c r="H936" s="271"/>
      <c r="I936" s="271"/>
      <c r="J936" s="271"/>
      <c r="K936" s="286"/>
    </row>
    <row r="937" spans="3:11" x14ac:dyDescent="0.25">
      <c r="C937" s="271"/>
      <c r="D937" s="271"/>
      <c r="G937" s="271"/>
      <c r="H937" s="271"/>
      <c r="I937" s="271"/>
      <c r="J937" s="271"/>
      <c r="K937" s="286"/>
    </row>
    <row r="938" spans="3:11" x14ac:dyDescent="0.25">
      <c r="C938" s="271"/>
      <c r="D938" s="271"/>
      <c r="G938" s="271"/>
      <c r="H938" s="271"/>
      <c r="I938" s="271"/>
      <c r="J938" s="271"/>
      <c r="K938" s="286"/>
    </row>
    <row r="939" spans="3:11" x14ac:dyDescent="0.25">
      <c r="C939" s="271"/>
      <c r="D939" s="271"/>
      <c r="G939" s="271"/>
      <c r="H939" s="271"/>
      <c r="I939" s="271"/>
      <c r="J939" s="271"/>
      <c r="K939" s="286"/>
    </row>
    <row r="940" spans="3:11" x14ac:dyDescent="0.25">
      <c r="C940" s="271"/>
      <c r="D940" s="271"/>
      <c r="G940" s="271"/>
      <c r="H940" s="271"/>
      <c r="I940" s="271"/>
      <c r="J940" s="271"/>
      <c r="K940" s="286"/>
    </row>
    <row r="941" spans="3:11" x14ac:dyDescent="0.25">
      <c r="C941" s="271"/>
      <c r="D941" s="271"/>
      <c r="G941" s="271"/>
      <c r="H941" s="271"/>
      <c r="I941" s="271"/>
      <c r="J941" s="271"/>
      <c r="K941" s="286"/>
    </row>
    <row r="942" spans="3:11" x14ac:dyDescent="0.25">
      <c r="C942" s="271"/>
      <c r="D942" s="271"/>
      <c r="G942" s="271"/>
      <c r="H942" s="271"/>
      <c r="I942" s="271"/>
      <c r="J942" s="271"/>
      <c r="K942" s="286"/>
    </row>
    <row r="943" spans="3:11" x14ac:dyDescent="0.25">
      <c r="C943" s="271"/>
      <c r="D943" s="271"/>
      <c r="G943" s="271"/>
      <c r="H943" s="271"/>
      <c r="I943" s="271"/>
      <c r="J943" s="271"/>
      <c r="K943" s="286"/>
    </row>
    <row r="944" spans="3:11" x14ac:dyDescent="0.25">
      <c r="C944" s="271"/>
      <c r="D944" s="271"/>
      <c r="G944" s="271"/>
      <c r="H944" s="271"/>
      <c r="I944" s="271"/>
      <c r="J944" s="271"/>
      <c r="K944" s="286"/>
    </row>
    <row r="945" spans="3:11" x14ac:dyDescent="0.25">
      <c r="C945" s="271"/>
      <c r="D945" s="271"/>
      <c r="G945" s="271"/>
      <c r="H945" s="271"/>
      <c r="I945" s="271"/>
      <c r="J945" s="271"/>
      <c r="K945" s="286"/>
    </row>
    <row r="946" spans="3:11" x14ac:dyDescent="0.25">
      <c r="C946" s="271"/>
      <c r="D946" s="271"/>
      <c r="G946" s="271"/>
      <c r="H946" s="271"/>
      <c r="I946" s="271"/>
      <c r="J946" s="271"/>
      <c r="K946" s="286"/>
    </row>
    <row r="947" spans="3:11" x14ac:dyDescent="0.25">
      <c r="C947" s="271"/>
      <c r="D947" s="271"/>
      <c r="G947" s="271"/>
      <c r="H947" s="271"/>
      <c r="I947" s="271"/>
      <c r="J947" s="271"/>
      <c r="K947" s="286"/>
    </row>
    <row r="948" spans="3:11" x14ac:dyDescent="0.25">
      <c r="C948" s="271"/>
      <c r="D948" s="271"/>
      <c r="G948" s="271"/>
      <c r="H948" s="271"/>
      <c r="I948" s="271"/>
      <c r="J948" s="271"/>
      <c r="K948" s="286"/>
    </row>
    <row r="949" spans="3:11" x14ac:dyDescent="0.25">
      <c r="C949" s="271"/>
      <c r="D949" s="271"/>
      <c r="G949" s="271"/>
      <c r="H949" s="271"/>
      <c r="I949" s="271"/>
      <c r="J949" s="271"/>
      <c r="K949" s="286"/>
    </row>
    <row r="950" spans="3:11" x14ac:dyDescent="0.25">
      <c r="C950" s="271"/>
      <c r="D950" s="271"/>
      <c r="G950" s="271"/>
      <c r="H950" s="271"/>
      <c r="I950" s="271"/>
      <c r="J950" s="271"/>
      <c r="K950" s="286"/>
    </row>
    <row r="951" spans="3:11" x14ac:dyDescent="0.25">
      <c r="C951" s="271"/>
      <c r="D951" s="271"/>
      <c r="G951" s="271"/>
      <c r="H951" s="271"/>
      <c r="I951" s="271"/>
      <c r="J951" s="271"/>
      <c r="K951" s="286"/>
    </row>
    <row r="952" spans="3:11" x14ac:dyDescent="0.25">
      <c r="C952" s="271"/>
      <c r="D952" s="271"/>
      <c r="G952" s="271"/>
      <c r="H952" s="271"/>
      <c r="I952" s="271"/>
      <c r="J952" s="271"/>
      <c r="K952" s="286"/>
    </row>
    <row r="953" spans="3:11" x14ac:dyDescent="0.25">
      <c r="C953" s="271"/>
      <c r="D953" s="271"/>
      <c r="G953" s="271"/>
      <c r="H953" s="271"/>
      <c r="I953" s="271"/>
      <c r="J953" s="271"/>
      <c r="K953" s="286"/>
    </row>
    <row r="954" spans="3:11" x14ac:dyDescent="0.25">
      <c r="C954" s="271"/>
      <c r="D954" s="271"/>
      <c r="G954" s="271"/>
      <c r="H954" s="271"/>
      <c r="I954" s="271"/>
      <c r="J954" s="271"/>
      <c r="K954" s="286"/>
    </row>
    <row r="955" spans="3:11" x14ac:dyDescent="0.25">
      <c r="C955" s="271"/>
      <c r="D955" s="271"/>
      <c r="G955" s="271"/>
      <c r="H955" s="271"/>
      <c r="I955" s="271"/>
      <c r="J955" s="271"/>
      <c r="K955" s="286"/>
    </row>
    <row r="956" spans="3:11" x14ac:dyDescent="0.25">
      <c r="C956" s="271"/>
      <c r="D956" s="271"/>
      <c r="G956" s="271"/>
      <c r="H956" s="271"/>
      <c r="I956" s="271"/>
      <c r="J956" s="271"/>
      <c r="K956" s="286"/>
    </row>
    <row r="957" spans="3:11" x14ac:dyDescent="0.25">
      <c r="C957" s="271"/>
      <c r="D957" s="271"/>
      <c r="G957" s="271"/>
      <c r="H957" s="271"/>
      <c r="I957" s="271"/>
      <c r="J957" s="271"/>
      <c r="K957" s="286"/>
    </row>
    <row r="958" spans="3:11" x14ac:dyDescent="0.25">
      <c r="C958" s="271"/>
      <c r="D958" s="271"/>
      <c r="G958" s="271"/>
      <c r="H958" s="271"/>
      <c r="I958" s="271"/>
      <c r="J958" s="271"/>
      <c r="K958" s="286"/>
    </row>
    <row r="959" spans="3:11" x14ac:dyDescent="0.25">
      <c r="C959" s="271"/>
      <c r="D959" s="271"/>
      <c r="G959" s="271"/>
      <c r="H959" s="271"/>
      <c r="I959" s="271"/>
      <c r="J959" s="271"/>
      <c r="K959" s="286"/>
    </row>
    <row r="960" spans="3:11" x14ac:dyDescent="0.25">
      <c r="C960" s="271"/>
      <c r="D960" s="271"/>
      <c r="G960" s="271"/>
      <c r="H960" s="271"/>
      <c r="I960" s="271"/>
      <c r="J960" s="271"/>
      <c r="K960" s="286"/>
    </row>
    <row r="961" spans="3:11" x14ac:dyDescent="0.25">
      <c r="C961" s="271"/>
      <c r="D961" s="271"/>
      <c r="G961" s="271"/>
      <c r="H961" s="271"/>
      <c r="I961" s="271"/>
      <c r="J961" s="271"/>
      <c r="K961" s="286"/>
    </row>
    <row r="962" spans="3:11" x14ac:dyDescent="0.25">
      <c r="C962" s="271"/>
      <c r="D962" s="271"/>
      <c r="G962" s="271"/>
      <c r="H962" s="271"/>
      <c r="I962" s="271"/>
      <c r="J962" s="271"/>
      <c r="K962" s="286"/>
    </row>
    <row r="963" spans="3:11" x14ac:dyDescent="0.25">
      <c r="C963" s="271"/>
      <c r="D963" s="271"/>
      <c r="G963" s="271"/>
      <c r="H963" s="271"/>
      <c r="I963" s="271"/>
      <c r="J963" s="271"/>
      <c r="K963" s="286"/>
    </row>
    <row r="964" spans="3:11" x14ac:dyDescent="0.25">
      <c r="C964" s="271"/>
      <c r="D964" s="271"/>
      <c r="G964" s="271"/>
      <c r="H964" s="271"/>
      <c r="I964" s="271"/>
      <c r="J964" s="271"/>
      <c r="K964" s="286"/>
    </row>
    <row r="965" spans="3:11" x14ac:dyDescent="0.25">
      <c r="C965" s="271"/>
      <c r="D965" s="271"/>
      <c r="G965" s="271"/>
      <c r="H965" s="271"/>
      <c r="I965" s="271"/>
      <c r="J965" s="271"/>
      <c r="K965" s="286"/>
    </row>
    <row r="966" spans="3:11" x14ac:dyDescent="0.25">
      <c r="C966" s="271"/>
      <c r="D966" s="271"/>
      <c r="G966" s="271"/>
      <c r="H966" s="271"/>
      <c r="I966" s="271"/>
      <c r="J966" s="271"/>
      <c r="K966" s="286"/>
    </row>
    <row r="967" spans="3:11" x14ac:dyDescent="0.25">
      <c r="C967" s="271"/>
      <c r="D967" s="271"/>
      <c r="G967" s="271"/>
      <c r="H967" s="271"/>
      <c r="I967" s="271"/>
      <c r="J967" s="271"/>
      <c r="K967" s="286"/>
    </row>
    <row r="968" spans="3:11" x14ac:dyDescent="0.25">
      <c r="C968" s="271"/>
      <c r="D968" s="271"/>
      <c r="G968" s="271"/>
      <c r="H968" s="271"/>
      <c r="I968" s="271"/>
      <c r="J968" s="271"/>
      <c r="K968" s="286"/>
    </row>
    <row r="969" spans="3:11" x14ac:dyDescent="0.25">
      <c r="C969" s="271"/>
      <c r="D969" s="271"/>
      <c r="G969" s="271"/>
      <c r="H969" s="271"/>
      <c r="I969" s="271"/>
      <c r="J969" s="271"/>
      <c r="K969" s="286"/>
    </row>
    <row r="970" spans="3:11" x14ac:dyDescent="0.25">
      <c r="C970" s="271"/>
      <c r="D970" s="271"/>
      <c r="G970" s="271"/>
      <c r="H970" s="271"/>
      <c r="I970" s="271"/>
      <c r="J970" s="271"/>
      <c r="K970" s="286"/>
    </row>
    <row r="971" spans="3:11" x14ac:dyDescent="0.25">
      <c r="C971" s="271"/>
      <c r="D971" s="271"/>
      <c r="G971" s="271"/>
      <c r="H971" s="271"/>
      <c r="I971" s="271"/>
      <c r="J971" s="271"/>
      <c r="K971" s="286"/>
    </row>
    <row r="972" spans="3:11" x14ac:dyDescent="0.25">
      <c r="C972" s="271"/>
      <c r="D972" s="271"/>
      <c r="G972" s="271"/>
      <c r="H972" s="271"/>
      <c r="I972" s="271"/>
      <c r="J972" s="271"/>
      <c r="K972" s="286"/>
    </row>
    <row r="973" spans="3:11" x14ac:dyDescent="0.25">
      <c r="C973" s="271"/>
      <c r="D973" s="271"/>
      <c r="G973" s="271"/>
      <c r="H973" s="271"/>
      <c r="I973" s="271"/>
      <c r="J973" s="271"/>
      <c r="K973" s="286"/>
    </row>
    <row r="974" spans="3:11" x14ac:dyDescent="0.25">
      <c r="C974" s="271"/>
      <c r="D974" s="271"/>
      <c r="G974" s="271"/>
      <c r="H974" s="271"/>
      <c r="I974" s="271"/>
      <c r="J974" s="271"/>
      <c r="K974" s="286"/>
    </row>
    <row r="975" spans="3:11" x14ac:dyDescent="0.25">
      <c r="C975" s="271"/>
      <c r="D975" s="271"/>
      <c r="G975" s="271"/>
      <c r="H975" s="271"/>
      <c r="I975" s="271"/>
      <c r="J975" s="271"/>
      <c r="K975" s="286"/>
    </row>
    <row r="976" spans="3:11" x14ac:dyDescent="0.25">
      <c r="C976" s="271"/>
      <c r="D976" s="271"/>
      <c r="G976" s="271"/>
      <c r="H976" s="271"/>
      <c r="I976" s="271"/>
      <c r="J976" s="271"/>
      <c r="K976" s="286"/>
    </row>
    <row r="977" spans="3:11" x14ac:dyDescent="0.25">
      <c r="C977" s="271"/>
      <c r="D977" s="271"/>
      <c r="G977" s="271"/>
      <c r="H977" s="271"/>
      <c r="I977" s="271"/>
      <c r="J977" s="271"/>
      <c r="K977" s="286"/>
    </row>
    <row r="978" spans="3:11" x14ac:dyDescent="0.25">
      <c r="C978" s="271"/>
      <c r="D978" s="271"/>
      <c r="G978" s="271"/>
      <c r="H978" s="271"/>
      <c r="I978" s="271"/>
      <c r="J978" s="271"/>
      <c r="K978" s="286"/>
    </row>
    <row r="979" spans="3:11" x14ac:dyDescent="0.25">
      <c r="C979" s="271"/>
      <c r="D979" s="271"/>
      <c r="G979" s="271"/>
      <c r="H979" s="271"/>
      <c r="I979" s="271"/>
      <c r="J979" s="271"/>
      <c r="K979" s="286"/>
    </row>
    <row r="980" spans="3:11" x14ac:dyDescent="0.25">
      <c r="C980" s="271"/>
      <c r="D980" s="271"/>
      <c r="G980" s="271"/>
      <c r="H980" s="271"/>
      <c r="I980" s="271"/>
      <c r="J980" s="271"/>
      <c r="K980" s="286"/>
    </row>
    <row r="981" spans="3:11" x14ac:dyDescent="0.25">
      <c r="C981" s="271"/>
      <c r="D981" s="271"/>
      <c r="G981" s="271"/>
      <c r="H981" s="271"/>
      <c r="I981" s="271"/>
      <c r="J981" s="271"/>
      <c r="K981" s="286"/>
    </row>
    <row r="982" spans="3:11" x14ac:dyDescent="0.25">
      <c r="C982" s="271"/>
      <c r="D982" s="271"/>
      <c r="G982" s="271"/>
      <c r="H982" s="271"/>
      <c r="I982" s="271"/>
      <c r="J982" s="271"/>
      <c r="K982" s="286"/>
    </row>
    <row r="983" spans="3:11" x14ac:dyDescent="0.25">
      <c r="C983" s="271"/>
      <c r="D983" s="271"/>
      <c r="G983" s="271"/>
      <c r="H983" s="271"/>
      <c r="I983" s="271"/>
      <c r="J983" s="271"/>
      <c r="K983" s="286"/>
    </row>
    <row r="984" spans="3:11" x14ac:dyDescent="0.25">
      <c r="C984" s="271"/>
      <c r="D984" s="271"/>
      <c r="G984" s="271"/>
      <c r="H984" s="271"/>
      <c r="I984" s="271"/>
      <c r="J984" s="271"/>
      <c r="K984" s="286"/>
    </row>
    <row r="985" spans="3:11" x14ac:dyDescent="0.25">
      <c r="C985" s="271"/>
      <c r="D985" s="271"/>
      <c r="G985" s="271"/>
      <c r="H985" s="271"/>
      <c r="I985" s="271"/>
      <c r="J985" s="271"/>
      <c r="K985" s="286"/>
    </row>
    <row r="986" spans="3:11" x14ac:dyDescent="0.25">
      <c r="C986" s="271"/>
      <c r="D986" s="271"/>
      <c r="G986" s="271"/>
      <c r="H986" s="271"/>
      <c r="I986" s="271"/>
      <c r="J986" s="271"/>
      <c r="K986" s="286"/>
    </row>
    <row r="987" spans="3:11" x14ac:dyDescent="0.25">
      <c r="C987" s="271"/>
      <c r="D987" s="271"/>
      <c r="G987" s="271"/>
      <c r="H987" s="271"/>
      <c r="I987" s="271"/>
      <c r="J987" s="271"/>
      <c r="K987" s="286"/>
    </row>
    <row r="988" spans="3:11" x14ac:dyDescent="0.25">
      <c r="C988" s="271"/>
      <c r="D988" s="271"/>
      <c r="G988" s="271"/>
      <c r="H988" s="271"/>
      <c r="I988" s="271"/>
      <c r="J988" s="271"/>
      <c r="K988" s="286"/>
    </row>
    <row r="989" spans="3:11" x14ac:dyDescent="0.25">
      <c r="C989" s="271"/>
      <c r="D989" s="271"/>
      <c r="G989" s="271"/>
      <c r="H989" s="271"/>
      <c r="I989" s="271"/>
      <c r="J989" s="271"/>
      <c r="K989" s="286"/>
    </row>
    <row r="990" spans="3:11" x14ac:dyDescent="0.25">
      <c r="C990" s="271"/>
      <c r="D990" s="271"/>
      <c r="G990" s="271"/>
      <c r="H990" s="271"/>
      <c r="I990" s="271"/>
      <c r="J990" s="271"/>
      <c r="K990" s="286"/>
    </row>
    <row r="991" spans="3:11" x14ac:dyDescent="0.25">
      <c r="C991" s="271"/>
      <c r="D991" s="271"/>
      <c r="G991" s="271"/>
      <c r="H991" s="271"/>
      <c r="I991" s="271"/>
      <c r="J991" s="271"/>
      <c r="K991" s="286"/>
    </row>
    <row r="992" spans="3:11" x14ac:dyDescent="0.25">
      <c r="C992" s="271"/>
      <c r="D992" s="271"/>
      <c r="G992" s="271"/>
      <c r="H992" s="271"/>
      <c r="I992" s="271"/>
      <c r="J992" s="271"/>
      <c r="K992" s="286"/>
    </row>
    <row r="993" spans="3:11" x14ac:dyDescent="0.25">
      <c r="C993" s="271"/>
      <c r="D993" s="271"/>
      <c r="G993" s="271"/>
      <c r="H993" s="271"/>
      <c r="I993" s="271"/>
      <c r="J993" s="271"/>
      <c r="K993" s="286"/>
    </row>
    <row r="994" spans="3:11" x14ac:dyDescent="0.25">
      <c r="C994" s="271"/>
      <c r="D994" s="271"/>
      <c r="G994" s="271"/>
      <c r="H994" s="271"/>
      <c r="I994" s="271"/>
      <c r="J994" s="271"/>
      <c r="K994" s="286"/>
    </row>
    <row r="995" spans="3:11" x14ac:dyDescent="0.25">
      <c r="C995" s="271"/>
      <c r="D995" s="271"/>
      <c r="G995" s="271"/>
      <c r="H995" s="271"/>
      <c r="I995" s="271"/>
      <c r="J995" s="271"/>
      <c r="K995" s="286"/>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ignoredErrors>
    <ignoredError sqref="D1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78"/>
  <sheetViews>
    <sheetView showGridLines="0" topLeftCell="A4" workbookViewId="0">
      <selection activeCell="A12" sqref="A12"/>
    </sheetView>
  </sheetViews>
  <sheetFormatPr baseColWidth="10" defaultColWidth="12.625" defaultRowHeight="15" customHeight="1" x14ac:dyDescent="0.2"/>
  <cols>
    <col min="1" max="1" width="26.375" customWidth="1"/>
    <col min="2" max="2" width="15.625" customWidth="1"/>
    <col min="3" max="3" width="10.875" customWidth="1"/>
    <col min="10" max="10" width="14.375" customWidth="1"/>
    <col min="11" max="11" width="22.75" bestFit="1" customWidth="1"/>
  </cols>
  <sheetData>
    <row r="1" spans="1:11" x14ac:dyDescent="0.25">
      <c r="A1" s="35"/>
      <c r="B1" s="36"/>
      <c r="C1" s="36"/>
      <c r="D1" s="35"/>
      <c r="E1" s="35"/>
      <c r="F1" s="35"/>
      <c r="G1" s="36"/>
      <c r="H1" s="35"/>
      <c r="I1" s="35"/>
      <c r="J1" s="35"/>
      <c r="K1" s="35"/>
    </row>
    <row r="2" spans="1:11" x14ac:dyDescent="0.25">
      <c r="A2" s="39" t="s">
        <v>105</v>
      </c>
      <c r="B2" s="40"/>
      <c r="C2" s="40"/>
      <c r="D2" s="83"/>
      <c r="E2" s="83"/>
      <c r="F2" s="83"/>
      <c r="G2" s="40"/>
      <c r="H2" s="83"/>
      <c r="I2" s="83"/>
      <c r="J2" s="83"/>
      <c r="K2" s="82" t="s">
        <v>106</v>
      </c>
    </row>
    <row r="3" spans="1:11" x14ac:dyDescent="0.25">
      <c r="A3" s="43" t="s">
        <v>107</v>
      </c>
      <c r="B3" s="40"/>
      <c r="C3" s="40"/>
      <c r="D3" s="83"/>
      <c r="E3" s="83"/>
      <c r="F3" s="83"/>
      <c r="G3" s="40"/>
      <c r="H3" s="83"/>
      <c r="I3" s="83"/>
      <c r="J3" s="83"/>
      <c r="K3" s="83"/>
    </row>
    <row r="4" spans="1:11" x14ac:dyDescent="0.25">
      <c r="A4" s="719" t="s">
        <v>3193</v>
      </c>
      <c r="B4" s="40"/>
      <c r="C4" s="40"/>
      <c r="D4" s="83"/>
      <c r="E4" s="83"/>
      <c r="F4" s="83"/>
      <c r="G4" s="40"/>
      <c r="H4" s="83"/>
      <c r="I4" s="83"/>
      <c r="J4" s="83"/>
      <c r="K4" s="83"/>
    </row>
    <row r="5" spans="1:11" x14ac:dyDescent="0.25">
      <c r="A5" s="35"/>
      <c r="B5" s="36"/>
      <c r="C5" s="36"/>
      <c r="D5" s="35"/>
      <c r="E5" s="35"/>
      <c r="F5" s="35"/>
      <c r="G5" s="36"/>
      <c r="H5" s="35"/>
      <c r="I5" s="35"/>
      <c r="J5" s="35"/>
      <c r="K5" s="35"/>
    </row>
    <row r="6" spans="1:11" x14ac:dyDescent="0.25">
      <c r="A6" s="99" t="s">
        <v>108</v>
      </c>
      <c r="B6" s="100" t="s">
        <v>109</v>
      </c>
      <c r="C6" s="100" t="s">
        <v>110</v>
      </c>
      <c r="D6" s="100"/>
      <c r="E6" s="956" t="s">
        <v>111</v>
      </c>
      <c r="F6" s="937"/>
      <c r="G6" s="100" t="s">
        <v>112</v>
      </c>
      <c r="H6" s="956" t="s">
        <v>113</v>
      </c>
      <c r="I6" s="937"/>
      <c r="J6" s="100" t="s">
        <v>114</v>
      </c>
      <c r="K6" s="141" t="s">
        <v>115</v>
      </c>
    </row>
    <row r="7" spans="1:11" ht="15" customHeight="1" x14ac:dyDescent="0.2">
      <c r="A7" s="945" t="s">
        <v>116</v>
      </c>
      <c r="B7" s="947" t="s">
        <v>117</v>
      </c>
      <c r="C7" s="948" t="s">
        <v>118</v>
      </c>
      <c r="D7" s="948" t="s">
        <v>119</v>
      </c>
      <c r="E7" s="949" t="s">
        <v>120</v>
      </c>
      <c r="F7" s="950"/>
      <c r="G7" s="959" t="s">
        <v>121</v>
      </c>
      <c r="H7" s="949" t="s">
        <v>122</v>
      </c>
      <c r="I7" s="950"/>
      <c r="J7" s="948" t="s">
        <v>123</v>
      </c>
      <c r="K7" s="960" t="s">
        <v>459</v>
      </c>
    </row>
    <row r="8" spans="1:11" ht="15" customHeight="1" x14ac:dyDescent="0.2">
      <c r="A8" s="946"/>
      <c r="B8" s="946"/>
      <c r="C8" s="946"/>
      <c r="D8" s="946"/>
      <c r="E8" s="51" t="s">
        <v>125</v>
      </c>
      <c r="F8" s="51" t="s">
        <v>126</v>
      </c>
      <c r="G8" s="946"/>
      <c r="H8" s="52" t="s">
        <v>125</v>
      </c>
      <c r="I8" s="52" t="s">
        <v>126</v>
      </c>
      <c r="J8" s="946"/>
      <c r="K8" s="946"/>
    </row>
    <row r="9" spans="1:11" x14ac:dyDescent="0.25">
      <c r="A9" s="53" t="s">
        <v>460</v>
      </c>
      <c r="B9" s="54"/>
      <c r="C9" s="54"/>
      <c r="D9" s="186"/>
      <c r="E9" s="186"/>
      <c r="F9" s="186"/>
      <c r="G9" s="54"/>
      <c r="H9" s="186"/>
      <c r="I9" s="186"/>
      <c r="J9" s="186"/>
      <c r="K9" s="84"/>
    </row>
    <row r="10" spans="1:11" x14ac:dyDescent="0.25">
      <c r="A10" s="57"/>
      <c r="B10" s="58"/>
      <c r="C10" s="58"/>
      <c r="D10" s="57"/>
      <c r="E10" s="57"/>
      <c r="F10" s="57"/>
      <c r="G10" s="58"/>
      <c r="H10" s="57"/>
      <c r="I10" s="57"/>
      <c r="J10" s="57"/>
      <c r="K10" s="57"/>
    </row>
    <row r="11" spans="1:11" x14ac:dyDescent="0.25">
      <c r="A11" s="53" t="s">
        <v>461</v>
      </c>
      <c r="B11" s="54"/>
      <c r="C11" s="54"/>
      <c r="D11" s="186"/>
      <c r="E11" s="186"/>
      <c r="F11" s="186"/>
      <c r="G11" s="54"/>
      <c r="H11" s="186"/>
      <c r="I11" s="186"/>
      <c r="J11" s="186"/>
      <c r="K11" s="84">
        <f>SUM(K12:K18)</f>
        <v>27231826.069999997</v>
      </c>
    </row>
    <row r="12" spans="1:11" ht="30" x14ac:dyDescent="0.25">
      <c r="A12" s="118" t="s">
        <v>462</v>
      </c>
      <c r="B12" s="58" t="s">
        <v>463</v>
      </c>
      <c r="C12" s="58" t="s">
        <v>212</v>
      </c>
      <c r="D12" s="59">
        <v>0.01</v>
      </c>
      <c r="E12" s="116">
        <v>0.01</v>
      </c>
      <c r="F12" s="116">
        <v>7.0000000000000007E-2</v>
      </c>
      <c r="G12" s="58"/>
      <c r="H12" s="59"/>
      <c r="I12" s="59"/>
      <c r="J12" s="57" t="s">
        <v>464</v>
      </c>
      <c r="K12" s="85">
        <v>9377269.3800000008</v>
      </c>
    </row>
    <row r="13" spans="1:11" x14ac:dyDescent="0.25">
      <c r="A13" s="57" t="s">
        <v>465</v>
      </c>
      <c r="B13" s="58" t="s">
        <v>466</v>
      </c>
      <c r="C13" s="58" t="s">
        <v>212</v>
      </c>
      <c r="D13" s="59"/>
      <c r="E13" s="59">
        <v>0.28000000000000003</v>
      </c>
      <c r="F13" s="59">
        <v>0.42</v>
      </c>
      <c r="G13" s="58"/>
      <c r="H13" s="59"/>
      <c r="I13" s="59"/>
      <c r="J13" s="57" t="s">
        <v>464</v>
      </c>
      <c r="K13" s="85">
        <v>6389908.1699999999</v>
      </c>
    </row>
    <row r="14" spans="1:11" x14ac:dyDescent="0.25">
      <c r="A14" s="57" t="s">
        <v>467</v>
      </c>
      <c r="B14" s="58" t="s">
        <v>468</v>
      </c>
      <c r="C14" s="58" t="s">
        <v>212</v>
      </c>
      <c r="D14" s="116">
        <v>8.6999999999999994E-2</v>
      </c>
      <c r="E14" s="116"/>
      <c r="F14" s="116"/>
      <c r="G14" s="58"/>
      <c r="H14" s="59"/>
      <c r="I14" s="59"/>
      <c r="J14" s="57" t="s">
        <v>464</v>
      </c>
      <c r="K14" s="85">
        <v>4617956.96</v>
      </c>
    </row>
    <row r="15" spans="1:11" x14ac:dyDescent="0.25">
      <c r="A15" s="57" t="s">
        <v>321</v>
      </c>
      <c r="B15" s="58" t="s">
        <v>469</v>
      </c>
      <c r="C15" s="58" t="s">
        <v>131</v>
      </c>
      <c r="D15" s="57"/>
      <c r="E15" s="116">
        <v>1.5900000000000001E-2</v>
      </c>
      <c r="F15" s="116">
        <v>3.4000000000000002E-2</v>
      </c>
      <c r="G15" s="58"/>
      <c r="H15" s="187">
        <v>137.88999999999999</v>
      </c>
      <c r="I15" s="187">
        <v>257.64999999999998</v>
      </c>
      <c r="J15" s="57" t="s">
        <v>464</v>
      </c>
      <c r="K15" s="85">
        <v>3131584.22</v>
      </c>
    </row>
    <row r="16" spans="1:11" ht="30" x14ac:dyDescent="0.25">
      <c r="A16" s="118" t="s">
        <v>470</v>
      </c>
      <c r="B16" s="58" t="s">
        <v>469</v>
      </c>
      <c r="C16" s="58" t="s">
        <v>131</v>
      </c>
      <c r="D16" s="116"/>
      <c r="E16" s="116">
        <v>1.9E-2</v>
      </c>
      <c r="F16" s="116">
        <v>2.7E-2</v>
      </c>
      <c r="G16" s="58"/>
      <c r="H16" s="187">
        <v>87.12</v>
      </c>
      <c r="I16" s="187">
        <v>244.81</v>
      </c>
      <c r="J16" s="57" t="s">
        <v>464</v>
      </c>
      <c r="K16" s="85">
        <v>2319989.2400000002</v>
      </c>
    </row>
    <row r="17" spans="1:11" ht="45" x14ac:dyDescent="0.25">
      <c r="A17" s="118" t="s">
        <v>471</v>
      </c>
      <c r="B17" s="58" t="s">
        <v>472</v>
      </c>
      <c r="C17" s="58" t="s">
        <v>212</v>
      </c>
      <c r="D17" s="57"/>
      <c r="E17" s="57"/>
      <c r="F17" s="57"/>
      <c r="G17" s="58"/>
      <c r="H17" s="59"/>
      <c r="I17" s="59"/>
      <c r="J17" s="57" t="s">
        <v>464</v>
      </c>
      <c r="K17" s="85">
        <v>1339235.95</v>
      </c>
    </row>
    <row r="18" spans="1:11" x14ac:dyDescent="0.25">
      <c r="A18" s="57" t="s">
        <v>473</v>
      </c>
      <c r="B18" s="58" t="s">
        <v>474</v>
      </c>
      <c r="C18" s="58"/>
      <c r="D18" s="57"/>
      <c r="E18" s="57"/>
      <c r="F18" s="57"/>
      <c r="G18" s="187">
        <v>1.77</v>
      </c>
      <c r="H18" s="59"/>
      <c r="I18" s="59"/>
      <c r="J18" s="57" t="s">
        <v>464</v>
      </c>
      <c r="K18" s="85">
        <v>55882.15</v>
      </c>
    </row>
    <row r="19" spans="1:11" x14ac:dyDescent="0.25">
      <c r="A19" s="57"/>
      <c r="B19" s="58"/>
      <c r="C19" s="58"/>
      <c r="D19" s="57"/>
      <c r="E19" s="57"/>
      <c r="F19" s="57"/>
      <c r="G19" s="58"/>
      <c r="H19" s="137"/>
      <c r="I19" s="137"/>
      <c r="J19" s="57"/>
      <c r="K19" s="85"/>
    </row>
    <row r="20" spans="1:11" x14ac:dyDescent="0.25">
      <c r="A20" s="53" t="s">
        <v>475</v>
      </c>
      <c r="B20" s="54"/>
      <c r="C20" s="54"/>
      <c r="D20" s="186"/>
      <c r="E20" s="186"/>
      <c r="F20" s="186"/>
      <c r="G20" s="54"/>
      <c r="H20" s="186"/>
      <c r="I20" s="186"/>
      <c r="J20" s="186"/>
      <c r="K20" s="84"/>
    </row>
    <row r="21" spans="1:11" x14ac:dyDescent="0.25">
      <c r="A21" s="57"/>
      <c r="B21" s="58"/>
      <c r="C21" s="58"/>
      <c r="D21" s="57"/>
      <c r="E21" s="57"/>
      <c r="F21" s="57"/>
      <c r="G21" s="58"/>
      <c r="H21" s="57"/>
      <c r="I21" s="57"/>
      <c r="J21" s="57"/>
      <c r="K21" s="57"/>
    </row>
    <row r="22" spans="1:11" x14ac:dyDescent="0.25">
      <c r="A22" s="53" t="s">
        <v>476</v>
      </c>
      <c r="B22" s="54"/>
      <c r="C22" s="54"/>
      <c r="D22" s="186"/>
      <c r="E22" s="186"/>
      <c r="F22" s="186"/>
      <c r="G22" s="54"/>
      <c r="H22" s="186"/>
      <c r="I22" s="186"/>
      <c r="J22" s="186"/>
      <c r="K22" s="84">
        <f>SUM(K23:K29)</f>
        <v>2478784.61</v>
      </c>
    </row>
    <row r="23" spans="1:11" x14ac:dyDescent="0.25">
      <c r="A23" s="57" t="s">
        <v>477</v>
      </c>
      <c r="B23" s="58" t="s">
        <v>478</v>
      </c>
      <c r="C23" s="58"/>
      <c r="D23" s="59">
        <v>0.1</v>
      </c>
      <c r="E23" s="57"/>
      <c r="F23" s="57"/>
      <c r="G23" s="58"/>
      <c r="H23" s="57"/>
      <c r="I23" s="57"/>
      <c r="J23" s="57" t="s">
        <v>464</v>
      </c>
      <c r="K23" s="110">
        <v>812456.2</v>
      </c>
    </row>
    <row r="24" spans="1:11" x14ac:dyDescent="0.25">
      <c r="A24" s="57" t="s">
        <v>479</v>
      </c>
      <c r="B24" s="58"/>
      <c r="C24" s="58"/>
      <c r="D24" s="57"/>
      <c r="E24" s="57"/>
      <c r="F24" s="57"/>
      <c r="G24" s="58"/>
      <c r="H24" s="187">
        <v>219</v>
      </c>
      <c r="I24" s="187">
        <v>2191</v>
      </c>
      <c r="J24" s="57" t="s">
        <v>464</v>
      </c>
      <c r="K24" s="85">
        <v>681752.23</v>
      </c>
    </row>
    <row r="25" spans="1:11" x14ac:dyDescent="0.25">
      <c r="A25" s="57" t="s">
        <v>480</v>
      </c>
      <c r="B25" s="58" t="s">
        <v>481</v>
      </c>
      <c r="C25" s="58" t="s">
        <v>383</v>
      </c>
      <c r="D25" s="57"/>
      <c r="E25" s="57"/>
      <c r="F25" s="57"/>
      <c r="G25" s="58"/>
      <c r="H25" s="187">
        <v>88</v>
      </c>
      <c r="I25" s="187">
        <v>304</v>
      </c>
      <c r="J25" s="57" t="s">
        <v>464</v>
      </c>
      <c r="K25" s="85">
        <v>591453.21</v>
      </c>
    </row>
    <row r="26" spans="1:11" x14ac:dyDescent="0.25">
      <c r="A26" s="57" t="s">
        <v>482</v>
      </c>
      <c r="B26" s="58"/>
      <c r="C26" s="58"/>
      <c r="D26" s="57"/>
      <c r="E26" s="57"/>
      <c r="F26" s="57"/>
      <c r="G26" s="58">
        <v>258.39999999999998</v>
      </c>
      <c r="H26" s="187"/>
      <c r="I26" s="187"/>
      <c r="J26" s="57" t="s">
        <v>464</v>
      </c>
      <c r="K26" s="85">
        <v>219691.68</v>
      </c>
    </row>
    <row r="27" spans="1:11" x14ac:dyDescent="0.25">
      <c r="A27" s="57" t="s">
        <v>483</v>
      </c>
      <c r="B27" s="58" t="s">
        <v>484</v>
      </c>
      <c r="C27" s="58"/>
      <c r="D27" s="57" t="s">
        <v>485</v>
      </c>
      <c r="E27" s="57"/>
      <c r="F27" s="57"/>
      <c r="G27" s="58"/>
      <c r="H27" s="187"/>
      <c r="I27" s="187"/>
      <c r="J27" s="57" t="s">
        <v>464</v>
      </c>
      <c r="K27" s="85">
        <v>123396.36</v>
      </c>
    </row>
    <row r="28" spans="1:11" x14ac:dyDescent="0.25">
      <c r="A28" s="57" t="s">
        <v>486</v>
      </c>
      <c r="B28" s="58"/>
      <c r="C28" s="58"/>
      <c r="D28" s="57"/>
      <c r="E28" s="57"/>
      <c r="F28" s="57"/>
      <c r="G28" s="58"/>
      <c r="H28" s="187">
        <v>82</v>
      </c>
      <c r="I28" s="187">
        <v>220</v>
      </c>
      <c r="J28" s="57" t="s">
        <v>464</v>
      </c>
      <c r="K28" s="85">
        <v>48734.93</v>
      </c>
    </row>
    <row r="29" spans="1:11" x14ac:dyDescent="0.25">
      <c r="A29" s="57" t="s">
        <v>487</v>
      </c>
      <c r="B29" s="58" t="s">
        <v>488</v>
      </c>
      <c r="C29" s="58"/>
      <c r="D29" s="57"/>
      <c r="E29" s="57"/>
      <c r="F29" s="57"/>
      <c r="G29" s="58"/>
      <c r="H29" s="188"/>
      <c r="I29" s="188"/>
      <c r="J29" s="57" t="s">
        <v>464</v>
      </c>
      <c r="K29" s="85">
        <v>1300</v>
      </c>
    </row>
    <row r="30" spans="1:11" x14ac:dyDescent="0.25">
      <c r="A30" s="53" t="s">
        <v>489</v>
      </c>
      <c r="B30" s="54"/>
      <c r="C30" s="54"/>
      <c r="D30" s="186"/>
      <c r="E30" s="186"/>
      <c r="F30" s="186"/>
      <c r="G30" s="54"/>
      <c r="H30" s="186"/>
      <c r="I30" s="186"/>
      <c r="J30" s="186"/>
      <c r="K30" s="84"/>
    </row>
    <row r="31" spans="1:11" x14ac:dyDescent="0.25">
      <c r="A31" s="57"/>
      <c r="B31" s="58"/>
      <c r="C31" s="58"/>
      <c r="D31" s="57"/>
      <c r="E31" s="57"/>
      <c r="F31" s="57"/>
      <c r="G31" s="58"/>
      <c r="H31" s="57"/>
      <c r="I31" s="57"/>
      <c r="J31" s="57"/>
      <c r="K31" s="57"/>
    </row>
    <row r="32" spans="1:11" x14ac:dyDescent="0.25">
      <c r="A32" s="53" t="s">
        <v>490</v>
      </c>
      <c r="B32" s="54"/>
      <c r="C32" s="54"/>
      <c r="D32" s="186"/>
      <c r="E32" s="186"/>
      <c r="F32" s="186"/>
      <c r="G32" s="54"/>
      <c r="H32" s="186"/>
      <c r="I32" s="186"/>
      <c r="J32" s="186"/>
      <c r="K32" s="84">
        <f>SUM(K33:K34)</f>
        <v>610617.82999999996</v>
      </c>
    </row>
    <row r="33" spans="1:11" ht="30" x14ac:dyDescent="0.25">
      <c r="A33" s="118" t="s">
        <v>491</v>
      </c>
      <c r="B33" s="58" t="s">
        <v>492</v>
      </c>
      <c r="C33" s="58"/>
      <c r="D33" s="57"/>
      <c r="E33" s="57"/>
      <c r="F33" s="57"/>
      <c r="G33" s="58"/>
      <c r="H33" s="57"/>
      <c r="I33" s="57"/>
      <c r="J33" s="57" t="s">
        <v>464</v>
      </c>
      <c r="K33" s="85">
        <v>450820.42</v>
      </c>
    </row>
    <row r="34" spans="1:11" x14ac:dyDescent="0.25">
      <c r="A34" s="57" t="s">
        <v>493</v>
      </c>
      <c r="B34" s="58" t="s">
        <v>494</v>
      </c>
      <c r="C34" s="58"/>
      <c r="D34" s="57"/>
      <c r="E34" s="57"/>
      <c r="F34" s="57"/>
      <c r="G34" s="58"/>
      <c r="H34" s="57"/>
      <c r="I34" s="57"/>
      <c r="J34" s="57" t="s">
        <v>464</v>
      </c>
      <c r="K34" s="85">
        <v>159797.41</v>
      </c>
    </row>
    <row r="35" spans="1:11" x14ac:dyDescent="0.25">
      <c r="A35" s="57"/>
      <c r="B35" s="58"/>
      <c r="C35" s="58"/>
      <c r="D35" s="57"/>
      <c r="E35" s="57"/>
      <c r="F35" s="57"/>
      <c r="G35" s="58"/>
      <c r="H35" s="57"/>
      <c r="I35" s="57"/>
      <c r="J35" s="57"/>
      <c r="K35" s="57"/>
    </row>
    <row r="36" spans="1:11" x14ac:dyDescent="0.25">
      <c r="A36" s="53" t="s">
        <v>495</v>
      </c>
      <c r="B36" s="54"/>
      <c r="C36" s="54"/>
      <c r="D36" s="186"/>
      <c r="E36" s="186"/>
      <c r="F36" s="186"/>
      <c r="G36" s="54"/>
      <c r="H36" s="186"/>
      <c r="I36" s="186"/>
      <c r="J36" s="186"/>
      <c r="K36" s="84"/>
    </row>
    <row r="37" spans="1:11" x14ac:dyDescent="0.25">
      <c r="A37" s="57"/>
      <c r="B37" s="58"/>
      <c r="C37" s="58"/>
      <c r="D37" s="57"/>
      <c r="E37" s="57"/>
      <c r="F37" s="57"/>
      <c r="G37" s="58"/>
      <c r="H37" s="57"/>
      <c r="I37" s="57"/>
      <c r="J37" s="57"/>
      <c r="K37" s="57"/>
    </row>
    <row r="38" spans="1:11" x14ac:dyDescent="0.25">
      <c r="A38" s="53" t="s">
        <v>496</v>
      </c>
      <c r="B38" s="54"/>
      <c r="C38" s="54"/>
      <c r="D38" s="186"/>
      <c r="E38" s="186"/>
      <c r="F38" s="186"/>
      <c r="G38" s="54"/>
      <c r="H38" s="186"/>
      <c r="I38" s="186"/>
      <c r="J38" s="186"/>
      <c r="K38" s="84"/>
    </row>
    <row r="39" spans="1:11" x14ac:dyDescent="0.25">
      <c r="A39" s="57"/>
      <c r="B39" s="58"/>
      <c r="C39" s="58"/>
      <c r="D39" s="57"/>
      <c r="E39" s="57"/>
      <c r="F39" s="57"/>
      <c r="G39" s="58"/>
      <c r="H39" s="57"/>
      <c r="I39" s="57"/>
      <c r="J39" s="57"/>
      <c r="K39" s="57"/>
    </row>
    <row r="40" spans="1:11" x14ac:dyDescent="0.2">
      <c r="A40" s="73"/>
      <c r="B40" s="93"/>
      <c r="C40" s="75"/>
      <c r="D40" s="75"/>
      <c r="E40" s="75"/>
      <c r="F40" s="75"/>
      <c r="G40" s="77"/>
      <c r="H40" s="77"/>
      <c r="I40" s="77"/>
      <c r="J40" s="75"/>
      <c r="K40" s="94">
        <f>K38+K36+K32+K30+K22+K20+K11+K9</f>
        <v>30321228.509999998</v>
      </c>
    </row>
    <row r="41" spans="1:11" x14ac:dyDescent="0.25">
      <c r="B41" s="79"/>
      <c r="C41" s="79"/>
      <c r="G41" s="79"/>
    </row>
    <row r="42" spans="1:11" x14ac:dyDescent="0.25">
      <c r="B42" s="79"/>
      <c r="C42" s="79"/>
      <c r="G42" s="79"/>
    </row>
    <row r="43" spans="1:11" x14ac:dyDescent="0.25">
      <c r="B43" s="79"/>
      <c r="C43" s="79"/>
      <c r="G43" s="79"/>
    </row>
    <row r="44" spans="1:11" x14ac:dyDescent="0.25">
      <c r="B44" s="79"/>
      <c r="C44" s="79"/>
      <c r="G44" s="79"/>
    </row>
    <row r="45" spans="1:11" x14ac:dyDescent="0.25">
      <c r="B45" s="79"/>
      <c r="C45" s="79"/>
      <c r="G45" s="79"/>
    </row>
    <row r="46" spans="1:11" x14ac:dyDescent="0.25">
      <c r="B46" s="79"/>
      <c r="C46" s="79"/>
      <c r="G46" s="79"/>
    </row>
    <row r="47" spans="1:11" x14ac:dyDescent="0.25">
      <c r="B47" s="79"/>
      <c r="C47" s="79"/>
      <c r="G47" s="79"/>
    </row>
    <row r="48" spans="1:11" x14ac:dyDescent="0.25">
      <c r="B48" s="79"/>
      <c r="C48" s="79"/>
      <c r="G48" s="79"/>
    </row>
    <row r="49" spans="2:7" x14ac:dyDescent="0.25">
      <c r="B49" s="79"/>
      <c r="C49" s="79"/>
      <c r="G49" s="79"/>
    </row>
    <row r="50" spans="2:7" x14ac:dyDescent="0.25">
      <c r="B50" s="79"/>
      <c r="C50" s="79"/>
      <c r="G50" s="79"/>
    </row>
    <row r="51" spans="2:7" x14ac:dyDescent="0.25">
      <c r="B51" s="79"/>
      <c r="C51" s="79"/>
      <c r="G51" s="79"/>
    </row>
    <row r="52" spans="2:7" x14ac:dyDescent="0.25">
      <c r="B52" s="79"/>
      <c r="C52" s="79"/>
      <c r="G52" s="79"/>
    </row>
    <row r="53" spans="2:7" x14ac:dyDescent="0.25">
      <c r="B53" s="79"/>
      <c r="C53" s="79"/>
      <c r="G53" s="79"/>
    </row>
    <row r="54" spans="2:7" x14ac:dyDescent="0.25">
      <c r="B54" s="79"/>
      <c r="C54" s="79"/>
      <c r="G54" s="79"/>
    </row>
    <row r="55" spans="2:7" x14ac:dyDescent="0.25">
      <c r="B55" s="79"/>
      <c r="C55" s="79"/>
      <c r="G55" s="79"/>
    </row>
    <row r="56" spans="2:7" x14ac:dyDescent="0.25">
      <c r="B56" s="79"/>
      <c r="C56" s="79"/>
      <c r="G56" s="79"/>
    </row>
    <row r="57" spans="2:7" x14ac:dyDescent="0.25">
      <c r="B57" s="79"/>
      <c r="C57" s="79"/>
      <c r="G57" s="79"/>
    </row>
    <row r="58" spans="2:7" x14ac:dyDescent="0.25">
      <c r="B58" s="79"/>
      <c r="C58" s="79"/>
      <c r="G58" s="79"/>
    </row>
    <row r="59" spans="2:7" x14ac:dyDescent="0.25">
      <c r="B59" s="79"/>
      <c r="C59" s="79"/>
      <c r="G59" s="79"/>
    </row>
    <row r="60" spans="2:7" x14ac:dyDescent="0.25">
      <c r="B60" s="79"/>
      <c r="C60" s="79"/>
      <c r="G60" s="79"/>
    </row>
    <row r="61" spans="2:7" x14ac:dyDescent="0.25">
      <c r="B61" s="79"/>
      <c r="C61" s="79"/>
      <c r="G61" s="79"/>
    </row>
    <row r="62" spans="2:7" x14ac:dyDescent="0.25">
      <c r="B62" s="79"/>
      <c r="C62" s="79"/>
      <c r="G62" s="79"/>
    </row>
    <row r="63" spans="2:7" x14ac:dyDescent="0.25">
      <c r="B63" s="79"/>
      <c r="C63" s="79"/>
      <c r="G63" s="79"/>
    </row>
    <row r="64" spans="2:7" x14ac:dyDescent="0.25">
      <c r="B64" s="79"/>
      <c r="C64" s="79"/>
      <c r="G64" s="79"/>
    </row>
    <row r="65" spans="2:7" x14ac:dyDescent="0.25">
      <c r="B65" s="79"/>
      <c r="C65" s="79"/>
      <c r="G65" s="79"/>
    </row>
    <row r="66" spans="2:7" x14ac:dyDescent="0.25">
      <c r="B66" s="79"/>
      <c r="C66" s="79"/>
      <c r="G66" s="79"/>
    </row>
    <row r="67" spans="2:7" x14ac:dyDescent="0.25">
      <c r="B67" s="79"/>
      <c r="C67" s="79"/>
      <c r="G67" s="79"/>
    </row>
    <row r="68" spans="2:7" x14ac:dyDescent="0.25">
      <c r="B68" s="79"/>
      <c r="C68" s="79"/>
      <c r="G68" s="79"/>
    </row>
    <row r="69" spans="2:7" x14ac:dyDescent="0.25">
      <c r="B69" s="79"/>
      <c r="C69" s="79"/>
      <c r="G69" s="79"/>
    </row>
    <row r="70" spans="2:7" x14ac:dyDescent="0.25">
      <c r="B70" s="79"/>
      <c r="C70" s="79"/>
      <c r="G70" s="79"/>
    </row>
    <row r="71" spans="2:7" x14ac:dyDescent="0.25">
      <c r="B71" s="79"/>
      <c r="C71" s="79"/>
      <c r="G71" s="79"/>
    </row>
    <row r="72" spans="2:7" x14ac:dyDescent="0.25">
      <c r="B72" s="79"/>
      <c r="C72" s="79"/>
      <c r="G72" s="79"/>
    </row>
    <row r="73" spans="2:7" x14ac:dyDescent="0.25">
      <c r="B73" s="79"/>
      <c r="C73" s="79"/>
      <c r="G73" s="79"/>
    </row>
    <row r="74" spans="2:7" x14ac:dyDescent="0.25">
      <c r="B74" s="79"/>
      <c r="C74" s="79"/>
      <c r="G74" s="79"/>
    </row>
    <row r="75" spans="2:7" x14ac:dyDescent="0.25">
      <c r="B75" s="79"/>
      <c r="C75" s="79"/>
      <c r="G75" s="79"/>
    </row>
    <row r="76" spans="2:7" x14ac:dyDescent="0.25">
      <c r="B76" s="79"/>
      <c r="C76" s="79"/>
      <c r="G76" s="79"/>
    </row>
    <row r="77" spans="2:7" x14ac:dyDescent="0.25">
      <c r="B77" s="79"/>
      <c r="C77" s="79"/>
      <c r="G77" s="79"/>
    </row>
    <row r="78" spans="2:7" x14ac:dyDescent="0.25">
      <c r="B78" s="79"/>
      <c r="C78" s="79"/>
      <c r="G78" s="79"/>
    </row>
    <row r="79" spans="2:7" x14ac:dyDescent="0.25">
      <c r="B79" s="79"/>
      <c r="C79" s="79"/>
      <c r="G79" s="79"/>
    </row>
    <row r="80" spans="2:7" x14ac:dyDescent="0.25">
      <c r="B80" s="79"/>
      <c r="C80" s="79"/>
      <c r="G80" s="79"/>
    </row>
    <row r="81" spans="2:7" x14ac:dyDescent="0.25">
      <c r="B81" s="79"/>
      <c r="C81" s="79"/>
      <c r="G81" s="79"/>
    </row>
    <row r="82" spans="2:7" x14ac:dyDescent="0.25">
      <c r="B82" s="79"/>
      <c r="C82" s="79"/>
      <c r="G82" s="79"/>
    </row>
    <row r="83" spans="2:7" x14ac:dyDescent="0.25">
      <c r="B83" s="79"/>
      <c r="C83" s="79"/>
      <c r="G83" s="79"/>
    </row>
    <row r="84" spans="2:7" x14ac:dyDescent="0.25">
      <c r="B84" s="79"/>
      <c r="C84" s="79"/>
      <c r="G84" s="79"/>
    </row>
    <row r="85" spans="2:7" x14ac:dyDescent="0.25">
      <c r="B85" s="79"/>
      <c r="C85" s="79"/>
      <c r="G85" s="79"/>
    </row>
    <row r="86" spans="2:7" x14ac:dyDescent="0.25">
      <c r="B86" s="79"/>
      <c r="C86" s="79"/>
      <c r="G86" s="79"/>
    </row>
    <row r="87" spans="2:7" x14ac:dyDescent="0.25">
      <c r="B87" s="79"/>
      <c r="C87" s="79"/>
      <c r="G87" s="79"/>
    </row>
    <row r="88" spans="2:7" x14ac:dyDescent="0.25">
      <c r="B88" s="79"/>
      <c r="C88" s="79"/>
      <c r="G88" s="79"/>
    </row>
    <row r="89" spans="2:7" x14ac:dyDescent="0.25">
      <c r="B89" s="79"/>
      <c r="C89" s="79"/>
      <c r="G89" s="79"/>
    </row>
    <row r="90" spans="2:7" x14ac:dyDescent="0.25">
      <c r="B90" s="79"/>
      <c r="C90" s="79"/>
      <c r="G90" s="79"/>
    </row>
    <row r="91" spans="2:7" x14ac:dyDescent="0.25">
      <c r="B91" s="79"/>
      <c r="C91" s="79"/>
      <c r="G91" s="79"/>
    </row>
    <row r="92" spans="2:7" x14ac:dyDescent="0.25">
      <c r="B92" s="79"/>
      <c r="C92" s="79"/>
      <c r="G92" s="79"/>
    </row>
    <row r="93" spans="2:7" x14ac:dyDescent="0.25">
      <c r="B93" s="79"/>
      <c r="C93" s="79"/>
      <c r="G93" s="79"/>
    </row>
    <row r="94" spans="2:7" x14ac:dyDescent="0.25">
      <c r="B94" s="79"/>
      <c r="C94" s="79"/>
      <c r="G94" s="79"/>
    </row>
    <row r="95" spans="2:7" x14ac:dyDescent="0.25">
      <c r="B95" s="79"/>
      <c r="C95" s="79"/>
      <c r="G95" s="79"/>
    </row>
    <row r="96" spans="2:7" x14ac:dyDescent="0.25">
      <c r="B96" s="79"/>
      <c r="C96" s="79"/>
      <c r="G96" s="79"/>
    </row>
    <row r="97" spans="2:7" x14ac:dyDescent="0.25">
      <c r="B97" s="79"/>
      <c r="C97" s="79"/>
      <c r="G97" s="79"/>
    </row>
    <row r="98" spans="2:7" x14ac:dyDescent="0.25">
      <c r="B98" s="79"/>
      <c r="C98" s="79"/>
      <c r="G98" s="79"/>
    </row>
    <row r="99" spans="2:7" x14ac:dyDescent="0.25">
      <c r="B99" s="79"/>
      <c r="C99" s="79"/>
      <c r="G99" s="79"/>
    </row>
    <row r="100" spans="2:7" x14ac:dyDescent="0.25">
      <c r="B100" s="79"/>
      <c r="C100" s="79"/>
      <c r="G100" s="79"/>
    </row>
    <row r="101" spans="2:7" x14ac:dyDescent="0.25">
      <c r="B101" s="79"/>
      <c r="C101" s="79"/>
      <c r="G101" s="79"/>
    </row>
    <row r="102" spans="2:7" x14ac:dyDescent="0.25">
      <c r="B102" s="79"/>
      <c r="C102" s="79"/>
      <c r="G102" s="79"/>
    </row>
    <row r="103" spans="2:7" x14ac:dyDescent="0.25">
      <c r="B103" s="79"/>
      <c r="C103" s="79"/>
      <c r="G103" s="79"/>
    </row>
    <row r="104" spans="2:7" x14ac:dyDescent="0.25">
      <c r="B104" s="79"/>
      <c r="C104" s="79"/>
      <c r="G104" s="79"/>
    </row>
    <row r="105" spans="2:7" x14ac:dyDescent="0.25">
      <c r="B105" s="79"/>
      <c r="C105" s="79"/>
      <c r="G105" s="79"/>
    </row>
    <row r="106" spans="2:7" x14ac:dyDescent="0.25">
      <c r="B106" s="79"/>
      <c r="C106" s="79"/>
      <c r="G106" s="79"/>
    </row>
    <row r="107" spans="2:7" x14ac:dyDescent="0.25">
      <c r="B107" s="79"/>
      <c r="C107" s="79"/>
      <c r="G107" s="79"/>
    </row>
    <row r="108" spans="2:7" x14ac:dyDescent="0.25">
      <c r="B108" s="79"/>
      <c r="C108" s="79"/>
      <c r="G108" s="79"/>
    </row>
    <row r="109" spans="2:7" x14ac:dyDescent="0.25">
      <c r="B109" s="79"/>
      <c r="C109" s="79"/>
      <c r="G109" s="79"/>
    </row>
    <row r="110" spans="2:7" x14ac:dyDescent="0.25">
      <c r="B110" s="79"/>
      <c r="C110" s="79"/>
      <c r="G110" s="79"/>
    </row>
    <row r="111" spans="2:7" x14ac:dyDescent="0.25">
      <c r="B111" s="79"/>
      <c r="C111" s="79"/>
      <c r="G111" s="79"/>
    </row>
    <row r="112" spans="2:7" x14ac:dyDescent="0.25">
      <c r="B112" s="79"/>
      <c r="C112" s="79"/>
      <c r="G112" s="79"/>
    </row>
    <row r="113" spans="2:7" x14ac:dyDescent="0.25">
      <c r="B113" s="79"/>
      <c r="C113" s="79"/>
      <c r="G113" s="79"/>
    </row>
    <row r="114" spans="2:7" x14ac:dyDescent="0.25">
      <c r="B114" s="79"/>
      <c r="C114" s="79"/>
      <c r="G114" s="79"/>
    </row>
    <row r="115" spans="2:7" x14ac:dyDescent="0.25">
      <c r="B115" s="79"/>
      <c r="C115" s="79"/>
      <c r="G115" s="79"/>
    </row>
    <row r="116" spans="2:7" x14ac:dyDescent="0.25">
      <c r="B116" s="79"/>
      <c r="C116" s="79"/>
      <c r="G116" s="79"/>
    </row>
    <row r="117" spans="2:7" x14ac:dyDescent="0.25">
      <c r="B117" s="79"/>
      <c r="C117" s="79"/>
      <c r="G117" s="79"/>
    </row>
    <row r="118" spans="2:7" x14ac:dyDescent="0.25">
      <c r="B118" s="79"/>
      <c r="C118" s="79"/>
      <c r="G118" s="79"/>
    </row>
    <row r="119" spans="2:7" x14ac:dyDescent="0.25">
      <c r="B119" s="79"/>
      <c r="C119" s="79"/>
      <c r="G119" s="79"/>
    </row>
    <row r="120" spans="2:7" x14ac:dyDescent="0.25">
      <c r="B120" s="79"/>
      <c r="C120" s="79"/>
      <c r="G120" s="79"/>
    </row>
    <row r="121" spans="2:7" x14ac:dyDescent="0.25">
      <c r="B121" s="79"/>
      <c r="C121" s="79"/>
      <c r="G121" s="79"/>
    </row>
    <row r="122" spans="2:7" x14ac:dyDescent="0.25">
      <c r="B122" s="79"/>
      <c r="C122" s="79"/>
      <c r="G122" s="79"/>
    </row>
    <row r="123" spans="2:7" x14ac:dyDescent="0.25">
      <c r="B123" s="79"/>
      <c r="C123" s="79"/>
      <c r="G123" s="79"/>
    </row>
    <row r="124" spans="2:7" x14ac:dyDescent="0.25">
      <c r="B124" s="79"/>
      <c r="C124" s="79"/>
      <c r="G124" s="79"/>
    </row>
    <row r="125" spans="2:7" x14ac:dyDescent="0.25">
      <c r="B125" s="79"/>
      <c r="C125" s="79"/>
      <c r="G125" s="79"/>
    </row>
    <row r="126" spans="2:7" x14ac:dyDescent="0.25">
      <c r="B126" s="79"/>
      <c r="C126" s="79"/>
      <c r="G126" s="79"/>
    </row>
    <row r="127" spans="2:7" x14ac:dyDescent="0.25">
      <c r="B127" s="79"/>
      <c r="C127" s="79"/>
      <c r="G127" s="79"/>
    </row>
    <row r="128" spans="2:7" x14ac:dyDescent="0.25">
      <c r="B128" s="79"/>
      <c r="C128" s="79"/>
      <c r="G128" s="79"/>
    </row>
    <row r="129" spans="2:7" x14ac:dyDescent="0.25">
      <c r="B129" s="79"/>
      <c r="C129" s="79"/>
      <c r="G129" s="79"/>
    </row>
    <row r="130" spans="2:7" x14ac:dyDescent="0.25">
      <c r="B130" s="79"/>
      <c r="C130" s="79"/>
      <c r="G130" s="79"/>
    </row>
    <row r="131" spans="2:7" x14ac:dyDescent="0.25">
      <c r="B131" s="79"/>
      <c r="C131" s="79"/>
      <c r="G131" s="79"/>
    </row>
    <row r="132" spans="2:7" x14ac:dyDescent="0.25">
      <c r="B132" s="79"/>
      <c r="C132" s="79"/>
      <c r="G132" s="79"/>
    </row>
    <row r="133" spans="2:7" x14ac:dyDescent="0.25">
      <c r="B133" s="79"/>
      <c r="C133" s="79"/>
      <c r="G133" s="79"/>
    </row>
    <row r="134" spans="2:7" x14ac:dyDescent="0.25">
      <c r="B134" s="79"/>
      <c r="C134" s="79"/>
      <c r="G134" s="79"/>
    </row>
    <row r="135" spans="2:7" x14ac:dyDescent="0.25">
      <c r="B135" s="79"/>
      <c r="C135" s="79"/>
      <c r="G135" s="79"/>
    </row>
    <row r="136" spans="2:7" x14ac:dyDescent="0.25">
      <c r="B136" s="79"/>
      <c r="C136" s="79"/>
      <c r="G136" s="79"/>
    </row>
    <row r="137" spans="2:7" x14ac:dyDescent="0.25">
      <c r="B137" s="79"/>
      <c r="C137" s="79"/>
      <c r="G137" s="79"/>
    </row>
    <row r="138" spans="2:7" x14ac:dyDescent="0.25">
      <c r="B138" s="79"/>
      <c r="C138" s="79"/>
      <c r="G138" s="79"/>
    </row>
    <row r="139" spans="2:7" x14ac:dyDescent="0.25">
      <c r="B139" s="79"/>
      <c r="C139" s="79"/>
      <c r="G139" s="79"/>
    </row>
    <row r="140" spans="2:7" x14ac:dyDescent="0.25">
      <c r="B140" s="79"/>
      <c r="C140" s="79"/>
      <c r="G140" s="79"/>
    </row>
    <row r="141" spans="2:7" x14ac:dyDescent="0.25">
      <c r="B141" s="79"/>
      <c r="C141" s="79"/>
      <c r="G141" s="79"/>
    </row>
    <row r="142" spans="2:7" x14ac:dyDescent="0.25">
      <c r="B142" s="79"/>
      <c r="C142" s="79"/>
      <c r="G142" s="79"/>
    </row>
    <row r="143" spans="2:7" x14ac:dyDescent="0.25">
      <c r="B143" s="79"/>
      <c r="C143" s="79"/>
      <c r="G143" s="79"/>
    </row>
    <row r="144" spans="2:7" x14ac:dyDescent="0.25">
      <c r="B144" s="79"/>
      <c r="C144" s="79"/>
      <c r="G144" s="79"/>
    </row>
    <row r="145" spans="2:7" x14ac:dyDescent="0.25">
      <c r="B145" s="79"/>
      <c r="C145" s="79"/>
      <c r="G145" s="79"/>
    </row>
    <row r="146" spans="2:7" x14ac:dyDescent="0.25">
      <c r="B146" s="79"/>
      <c r="C146" s="79"/>
      <c r="G146" s="79"/>
    </row>
    <row r="147" spans="2:7" x14ac:dyDescent="0.25">
      <c r="B147" s="79"/>
      <c r="C147" s="79"/>
      <c r="G147" s="79"/>
    </row>
    <row r="148" spans="2:7" x14ac:dyDescent="0.25">
      <c r="B148" s="79"/>
      <c r="C148" s="79"/>
      <c r="G148" s="79"/>
    </row>
    <row r="149" spans="2:7" x14ac:dyDescent="0.25">
      <c r="B149" s="79"/>
      <c r="C149" s="79"/>
      <c r="G149" s="79"/>
    </row>
    <row r="150" spans="2:7" x14ac:dyDescent="0.25">
      <c r="B150" s="79"/>
      <c r="C150" s="79"/>
      <c r="G150" s="79"/>
    </row>
    <row r="151" spans="2:7" x14ac:dyDescent="0.25">
      <c r="B151" s="79"/>
      <c r="C151" s="79"/>
      <c r="G151" s="79"/>
    </row>
    <row r="152" spans="2:7" x14ac:dyDescent="0.25">
      <c r="B152" s="79"/>
      <c r="C152" s="79"/>
      <c r="G152" s="79"/>
    </row>
    <row r="153" spans="2:7" x14ac:dyDescent="0.25">
      <c r="B153" s="79"/>
      <c r="C153" s="79"/>
      <c r="G153" s="79"/>
    </row>
    <row r="154" spans="2:7" x14ac:dyDescent="0.25">
      <c r="B154" s="79"/>
      <c r="C154" s="79"/>
      <c r="G154" s="79"/>
    </row>
    <row r="155" spans="2:7" x14ac:dyDescent="0.25">
      <c r="B155" s="79"/>
      <c r="C155" s="79"/>
      <c r="G155" s="79"/>
    </row>
    <row r="156" spans="2:7" x14ac:dyDescent="0.25">
      <c r="B156" s="79"/>
      <c r="C156" s="79"/>
      <c r="G156" s="79"/>
    </row>
    <row r="157" spans="2:7" x14ac:dyDescent="0.25">
      <c r="B157" s="79"/>
      <c r="C157" s="79"/>
      <c r="G157" s="79"/>
    </row>
    <row r="158" spans="2:7" x14ac:dyDescent="0.25">
      <c r="B158" s="79"/>
      <c r="C158" s="79"/>
      <c r="G158" s="79"/>
    </row>
    <row r="159" spans="2:7" x14ac:dyDescent="0.25">
      <c r="B159" s="79"/>
      <c r="C159" s="79"/>
      <c r="G159" s="79"/>
    </row>
    <row r="160" spans="2:7" x14ac:dyDescent="0.25">
      <c r="B160" s="79"/>
      <c r="C160" s="79"/>
      <c r="G160" s="79"/>
    </row>
    <row r="161" spans="2:7" x14ac:dyDescent="0.25">
      <c r="B161" s="79"/>
      <c r="C161" s="79"/>
      <c r="G161" s="79"/>
    </row>
    <row r="162" spans="2:7" x14ac:dyDescent="0.25">
      <c r="B162" s="79"/>
      <c r="C162" s="79"/>
      <c r="G162" s="79"/>
    </row>
    <row r="163" spans="2:7" x14ac:dyDescent="0.25">
      <c r="B163" s="79"/>
      <c r="C163" s="79"/>
      <c r="G163" s="79"/>
    </row>
    <row r="164" spans="2:7" x14ac:dyDescent="0.25">
      <c r="B164" s="79"/>
      <c r="C164" s="79"/>
      <c r="G164" s="79"/>
    </row>
    <row r="165" spans="2:7" x14ac:dyDescent="0.25">
      <c r="B165" s="79"/>
      <c r="C165" s="79"/>
      <c r="G165" s="79"/>
    </row>
    <row r="166" spans="2:7" x14ac:dyDescent="0.25">
      <c r="B166" s="79"/>
      <c r="C166" s="79"/>
      <c r="G166" s="79"/>
    </row>
    <row r="167" spans="2:7" x14ac:dyDescent="0.25">
      <c r="B167" s="79"/>
      <c r="C167" s="79"/>
      <c r="G167" s="79"/>
    </row>
    <row r="168" spans="2:7" x14ac:dyDescent="0.25">
      <c r="B168" s="79"/>
      <c r="C168" s="79"/>
      <c r="G168" s="79"/>
    </row>
    <row r="169" spans="2:7" x14ac:dyDescent="0.25">
      <c r="B169" s="79"/>
      <c r="C169" s="79"/>
      <c r="G169" s="79"/>
    </row>
    <row r="170" spans="2:7" x14ac:dyDescent="0.25">
      <c r="B170" s="79"/>
      <c r="C170" s="79"/>
      <c r="G170" s="79"/>
    </row>
    <row r="171" spans="2:7" x14ac:dyDescent="0.25">
      <c r="B171" s="79"/>
      <c r="C171" s="79"/>
      <c r="G171" s="79"/>
    </row>
    <row r="172" spans="2:7" x14ac:dyDescent="0.25">
      <c r="B172" s="79"/>
      <c r="C172" s="79"/>
      <c r="G172" s="79"/>
    </row>
    <row r="173" spans="2:7" x14ac:dyDescent="0.25">
      <c r="B173" s="79"/>
      <c r="C173" s="79"/>
      <c r="G173" s="79"/>
    </row>
    <row r="174" spans="2:7" x14ac:dyDescent="0.25">
      <c r="B174" s="79"/>
      <c r="C174" s="79"/>
      <c r="G174" s="79"/>
    </row>
    <row r="175" spans="2:7" x14ac:dyDescent="0.25">
      <c r="B175" s="79"/>
      <c r="C175" s="79"/>
      <c r="G175" s="79"/>
    </row>
    <row r="176" spans="2:7" x14ac:dyDescent="0.25">
      <c r="B176" s="79"/>
      <c r="C176" s="79"/>
      <c r="G176" s="79"/>
    </row>
    <row r="177" spans="2:7" x14ac:dyDescent="0.25">
      <c r="B177" s="79"/>
      <c r="C177" s="79"/>
      <c r="G177" s="79"/>
    </row>
    <row r="178" spans="2:7" x14ac:dyDescent="0.25">
      <c r="B178" s="79"/>
      <c r="C178" s="79"/>
      <c r="G178" s="79"/>
    </row>
    <row r="179" spans="2:7" x14ac:dyDescent="0.25">
      <c r="B179" s="79"/>
      <c r="C179" s="79"/>
      <c r="G179" s="79"/>
    </row>
    <row r="180" spans="2:7" x14ac:dyDescent="0.25">
      <c r="B180" s="79"/>
      <c r="C180" s="79"/>
      <c r="G180" s="79"/>
    </row>
    <row r="181" spans="2:7" x14ac:dyDescent="0.25">
      <c r="B181" s="79"/>
      <c r="C181" s="79"/>
      <c r="G181" s="79"/>
    </row>
    <row r="182" spans="2:7" x14ac:dyDescent="0.25">
      <c r="B182" s="79"/>
      <c r="C182" s="79"/>
      <c r="G182" s="79"/>
    </row>
    <row r="183" spans="2:7" x14ac:dyDescent="0.25">
      <c r="B183" s="79"/>
      <c r="C183" s="79"/>
      <c r="G183" s="79"/>
    </row>
    <row r="184" spans="2:7" x14ac:dyDescent="0.25">
      <c r="B184" s="79"/>
      <c r="C184" s="79"/>
      <c r="G184" s="79"/>
    </row>
    <row r="185" spans="2:7" x14ac:dyDescent="0.25">
      <c r="B185" s="79"/>
      <c r="C185" s="79"/>
      <c r="G185" s="79"/>
    </row>
    <row r="186" spans="2:7" x14ac:dyDescent="0.25">
      <c r="B186" s="79"/>
      <c r="C186" s="79"/>
      <c r="G186" s="79"/>
    </row>
    <row r="187" spans="2:7" x14ac:dyDescent="0.25">
      <c r="B187" s="79"/>
      <c r="C187" s="79"/>
      <c r="G187" s="79"/>
    </row>
    <row r="188" spans="2:7" x14ac:dyDescent="0.25">
      <c r="B188" s="79"/>
      <c r="C188" s="79"/>
      <c r="G188" s="79"/>
    </row>
    <row r="189" spans="2:7" x14ac:dyDescent="0.25">
      <c r="B189" s="79"/>
      <c r="C189" s="79"/>
      <c r="G189" s="79"/>
    </row>
    <row r="190" spans="2:7" x14ac:dyDescent="0.25">
      <c r="B190" s="79"/>
      <c r="C190" s="79"/>
      <c r="G190" s="79"/>
    </row>
    <row r="191" spans="2:7" x14ac:dyDescent="0.25">
      <c r="B191" s="79"/>
      <c r="C191" s="79"/>
      <c r="G191" s="79"/>
    </row>
    <row r="192" spans="2:7" x14ac:dyDescent="0.25">
      <c r="B192" s="79"/>
      <c r="C192" s="79"/>
      <c r="G192" s="79"/>
    </row>
    <row r="193" spans="2:7" x14ac:dyDescent="0.25">
      <c r="B193" s="79"/>
      <c r="C193" s="79"/>
      <c r="G193" s="79"/>
    </row>
    <row r="194" spans="2:7" x14ac:dyDescent="0.25">
      <c r="B194" s="79"/>
      <c r="C194" s="79"/>
      <c r="G194" s="79"/>
    </row>
    <row r="195" spans="2:7" x14ac:dyDescent="0.25">
      <c r="B195" s="79"/>
      <c r="C195" s="79"/>
      <c r="G195" s="79"/>
    </row>
    <row r="196" spans="2:7" x14ac:dyDescent="0.25">
      <c r="B196" s="79"/>
      <c r="C196" s="79"/>
      <c r="G196" s="79"/>
    </row>
    <row r="197" spans="2:7" x14ac:dyDescent="0.25">
      <c r="B197" s="79"/>
      <c r="C197" s="79"/>
      <c r="G197" s="79"/>
    </row>
    <row r="198" spans="2:7" x14ac:dyDescent="0.25">
      <c r="B198" s="79"/>
      <c r="C198" s="79"/>
      <c r="G198" s="79"/>
    </row>
    <row r="199" spans="2:7" x14ac:dyDescent="0.25">
      <c r="B199" s="79"/>
      <c r="C199" s="79"/>
      <c r="G199" s="79"/>
    </row>
    <row r="200" spans="2:7" x14ac:dyDescent="0.25">
      <c r="B200" s="79"/>
      <c r="C200" s="79"/>
      <c r="G200" s="79"/>
    </row>
    <row r="201" spans="2:7" x14ac:dyDescent="0.25">
      <c r="B201" s="79"/>
      <c r="C201" s="79"/>
      <c r="G201" s="79"/>
    </row>
    <row r="202" spans="2:7" x14ac:dyDescent="0.25">
      <c r="B202" s="79"/>
      <c r="C202" s="79"/>
      <c r="G202" s="79"/>
    </row>
    <row r="203" spans="2:7" x14ac:dyDescent="0.25">
      <c r="B203" s="79"/>
      <c r="C203" s="79"/>
      <c r="G203" s="79"/>
    </row>
    <row r="204" spans="2:7" x14ac:dyDescent="0.25">
      <c r="B204" s="79"/>
      <c r="C204" s="79"/>
      <c r="G204" s="79"/>
    </row>
    <row r="205" spans="2:7" x14ac:dyDescent="0.25">
      <c r="B205" s="79"/>
      <c r="C205" s="79"/>
      <c r="G205" s="79"/>
    </row>
    <row r="206" spans="2:7" x14ac:dyDescent="0.25">
      <c r="B206" s="79"/>
      <c r="C206" s="79"/>
      <c r="G206" s="79"/>
    </row>
    <row r="207" spans="2:7" x14ac:dyDescent="0.25">
      <c r="B207" s="79"/>
      <c r="C207" s="79"/>
      <c r="G207" s="79"/>
    </row>
    <row r="208" spans="2:7" x14ac:dyDescent="0.25">
      <c r="B208" s="79"/>
      <c r="C208" s="79"/>
      <c r="G208" s="79"/>
    </row>
    <row r="209" spans="2:7" x14ac:dyDescent="0.25">
      <c r="B209" s="79"/>
      <c r="C209" s="79"/>
      <c r="G209" s="79"/>
    </row>
    <row r="210" spans="2:7" x14ac:dyDescent="0.25">
      <c r="B210" s="79"/>
      <c r="C210" s="79"/>
      <c r="G210" s="79"/>
    </row>
    <row r="211" spans="2:7" x14ac:dyDescent="0.25">
      <c r="B211" s="79"/>
      <c r="C211" s="79"/>
      <c r="G211" s="79"/>
    </row>
    <row r="212" spans="2:7" x14ac:dyDescent="0.25">
      <c r="B212" s="79"/>
      <c r="C212" s="79"/>
      <c r="G212" s="79"/>
    </row>
    <row r="213" spans="2:7" x14ac:dyDescent="0.25">
      <c r="B213" s="79"/>
      <c r="C213" s="79"/>
      <c r="G213" s="79"/>
    </row>
    <row r="214" spans="2:7" x14ac:dyDescent="0.25">
      <c r="B214" s="79"/>
      <c r="C214" s="79"/>
      <c r="G214" s="79"/>
    </row>
    <row r="215" spans="2:7" x14ac:dyDescent="0.25">
      <c r="B215" s="79"/>
      <c r="C215" s="79"/>
      <c r="G215" s="79"/>
    </row>
    <row r="216" spans="2:7" x14ac:dyDescent="0.25">
      <c r="B216" s="79"/>
      <c r="C216" s="79"/>
      <c r="G216" s="79"/>
    </row>
    <row r="217" spans="2:7" x14ac:dyDescent="0.25">
      <c r="B217" s="79"/>
      <c r="C217" s="79"/>
      <c r="G217" s="79"/>
    </row>
    <row r="218" spans="2:7" x14ac:dyDescent="0.25">
      <c r="B218" s="79"/>
      <c r="C218" s="79"/>
      <c r="G218" s="79"/>
    </row>
    <row r="219" spans="2:7" x14ac:dyDescent="0.25">
      <c r="B219" s="79"/>
      <c r="C219" s="79"/>
      <c r="G219" s="79"/>
    </row>
    <row r="220" spans="2:7" x14ac:dyDescent="0.25">
      <c r="B220" s="79"/>
      <c r="C220" s="79"/>
      <c r="G220" s="79"/>
    </row>
    <row r="221" spans="2:7" x14ac:dyDescent="0.25">
      <c r="B221" s="79"/>
      <c r="C221" s="79"/>
      <c r="G221" s="79"/>
    </row>
    <row r="222" spans="2:7" x14ac:dyDescent="0.25">
      <c r="B222" s="79"/>
      <c r="C222" s="79"/>
      <c r="G222" s="79"/>
    </row>
    <row r="223" spans="2:7" x14ac:dyDescent="0.25">
      <c r="B223" s="79"/>
      <c r="C223" s="79"/>
      <c r="G223" s="79"/>
    </row>
    <row r="224" spans="2:7" x14ac:dyDescent="0.25">
      <c r="B224" s="79"/>
      <c r="C224" s="79"/>
      <c r="G224" s="79"/>
    </row>
    <row r="225" spans="2:7" x14ac:dyDescent="0.25">
      <c r="B225" s="79"/>
      <c r="C225" s="79"/>
      <c r="G225" s="79"/>
    </row>
    <row r="226" spans="2:7" x14ac:dyDescent="0.25">
      <c r="B226" s="79"/>
      <c r="C226" s="79"/>
      <c r="G226" s="79"/>
    </row>
    <row r="227" spans="2:7" x14ac:dyDescent="0.25">
      <c r="B227" s="79"/>
      <c r="C227" s="79"/>
      <c r="G227" s="79"/>
    </row>
    <row r="228" spans="2:7" x14ac:dyDescent="0.25">
      <c r="B228" s="79"/>
      <c r="C228" s="79"/>
      <c r="G228" s="79"/>
    </row>
    <row r="229" spans="2:7" x14ac:dyDescent="0.25">
      <c r="B229" s="79"/>
      <c r="C229" s="79"/>
      <c r="G229" s="79"/>
    </row>
    <row r="230" spans="2:7" x14ac:dyDescent="0.25">
      <c r="B230" s="79"/>
      <c r="C230" s="79"/>
      <c r="G230" s="79"/>
    </row>
    <row r="231" spans="2:7" x14ac:dyDescent="0.25">
      <c r="B231" s="79"/>
      <c r="C231" s="79"/>
      <c r="G231" s="79"/>
    </row>
    <row r="232" spans="2:7" x14ac:dyDescent="0.25">
      <c r="B232" s="79"/>
      <c r="C232" s="79"/>
      <c r="G232" s="79"/>
    </row>
    <row r="233" spans="2:7" x14ac:dyDescent="0.25">
      <c r="B233" s="79"/>
      <c r="C233" s="79"/>
      <c r="G233" s="79"/>
    </row>
    <row r="234" spans="2:7" x14ac:dyDescent="0.25">
      <c r="B234" s="79"/>
      <c r="C234" s="79"/>
      <c r="G234" s="79"/>
    </row>
    <row r="235" spans="2:7" x14ac:dyDescent="0.25">
      <c r="B235" s="79"/>
      <c r="C235" s="79"/>
      <c r="G235" s="79"/>
    </row>
    <row r="236" spans="2:7" x14ac:dyDescent="0.25">
      <c r="B236" s="79"/>
      <c r="C236" s="79"/>
      <c r="G236" s="79"/>
    </row>
    <row r="237" spans="2:7" x14ac:dyDescent="0.25">
      <c r="B237" s="79"/>
      <c r="C237" s="79"/>
      <c r="G237" s="79"/>
    </row>
    <row r="238" spans="2:7" x14ac:dyDescent="0.25">
      <c r="B238" s="79"/>
      <c r="C238" s="79"/>
      <c r="G238" s="79"/>
    </row>
    <row r="239" spans="2:7" x14ac:dyDescent="0.25">
      <c r="B239" s="79"/>
      <c r="C239" s="79"/>
      <c r="G239" s="79"/>
    </row>
    <row r="240" spans="2:7" x14ac:dyDescent="0.25">
      <c r="B240" s="79"/>
      <c r="C240" s="79"/>
      <c r="G240" s="79"/>
    </row>
    <row r="241" spans="2:7" x14ac:dyDescent="0.25">
      <c r="B241" s="79"/>
      <c r="C241" s="79"/>
      <c r="G241" s="79"/>
    </row>
    <row r="242" spans="2:7" x14ac:dyDescent="0.25">
      <c r="B242" s="79"/>
      <c r="C242" s="79"/>
      <c r="G242" s="79"/>
    </row>
    <row r="243" spans="2:7" x14ac:dyDescent="0.25">
      <c r="B243" s="79"/>
      <c r="C243" s="79"/>
      <c r="G243" s="79"/>
    </row>
    <row r="244" spans="2:7" x14ac:dyDescent="0.25">
      <c r="B244" s="79"/>
      <c r="C244" s="79"/>
      <c r="G244" s="79"/>
    </row>
    <row r="245" spans="2:7" x14ac:dyDescent="0.25">
      <c r="B245" s="79"/>
      <c r="C245" s="79"/>
      <c r="G245" s="79"/>
    </row>
    <row r="246" spans="2:7" x14ac:dyDescent="0.25">
      <c r="B246" s="79"/>
      <c r="C246" s="79"/>
      <c r="G246" s="79"/>
    </row>
    <row r="247" spans="2:7" x14ac:dyDescent="0.25">
      <c r="B247" s="79"/>
      <c r="C247" s="79"/>
      <c r="G247" s="79"/>
    </row>
    <row r="248" spans="2:7" x14ac:dyDescent="0.25">
      <c r="B248" s="79"/>
      <c r="C248" s="79"/>
      <c r="G248" s="79"/>
    </row>
    <row r="249" spans="2:7" x14ac:dyDescent="0.25">
      <c r="B249" s="79"/>
      <c r="C249" s="79"/>
      <c r="G249" s="79"/>
    </row>
    <row r="250" spans="2:7" x14ac:dyDescent="0.25">
      <c r="B250" s="79"/>
      <c r="C250" s="79"/>
      <c r="G250" s="79"/>
    </row>
    <row r="251" spans="2:7" x14ac:dyDescent="0.25">
      <c r="B251" s="79"/>
      <c r="C251" s="79"/>
      <c r="G251" s="79"/>
    </row>
    <row r="252" spans="2:7" x14ac:dyDescent="0.25">
      <c r="B252" s="79"/>
      <c r="C252" s="79"/>
      <c r="G252" s="79"/>
    </row>
    <row r="253" spans="2:7" x14ac:dyDescent="0.25">
      <c r="B253" s="79"/>
      <c r="C253" s="79"/>
      <c r="G253" s="79"/>
    </row>
    <row r="254" spans="2:7" x14ac:dyDescent="0.25">
      <c r="B254" s="79"/>
      <c r="C254" s="79"/>
      <c r="G254" s="79"/>
    </row>
    <row r="255" spans="2:7" x14ac:dyDescent="0.25">
      <c r="B255" s="79"/>
      <c r="C255" s="79"/>
      <c r="G255" s="79"/>
    </row>
    <row r="256" spans="2:7" x14ac:dyDescent="0.25">
      <c r="B256" s="79"/>
      <c r="C256" s="79"/>
      <c r="G256" s="79"/>
    </row>
    <row r="257" spans="2:7" x14ac:dyDescent="0.25">
      <c r="B257" s="79"/>
      <c r="C257" s="79"/>
      <c r="G257" s="79"/>
    </row>
    <row r="258" spans="2:7" x14ac:dyDescent="0.25">
      <c r="B258" s="79"/>
      <c r="C258" s="79"/>
      <c r="G258" s="79"/>
    </row>
    <row r="259" spans="2:7" x14ac:dyDescent="0.25">
      <c r="B259" s="79"/>
      <c r="C259" s="79"/>
      <c r="G259" s="79"/>
    </row>
    <row r="260" spans="2:7" x14ac:dyDescent="0.25">
      <c r="B260" s="79"/>
      <c r="C260" s="79"/>
      <c r="G260" s="79"/>
    </row>
    <row r="261" spans="2:7" x14ac:dyDescent="0.25">
      <c r="B261" s="79"/>
      <c r="C261" s="79"/>
      <c r="G261" s="79"/>
    </row>
    <row r="262" spans="2:7" x14ac:dyDescent="0.25">
      <c r="B262" s="79"/>
      <c r="C262" s="79"/>
      <c r="G262" s="79"/>
    </row>
    <row r="263" spans="2:7" x14ac:dyDescent="0.25">
      <c r="B263" s="79"/>
      <c r="C263" s="79"/>
      <c r="G263" s="79"/>
    </row>
    <row r="264" spans="2:7" x14ac:dyDescent="0.25">
      <c r="B264" s="79"/>
      <c r="C264" s="79"/>
      <c r="G264" s="79"/>
    </row>
    <row r="265" spans="2:7" x14ac:dyDescent="0.25">
      <c r="B265" s="79"/>
      <c r="C265" s="79"/>
      <c r="G265" s="79"/>
    </row>
    <row r="266" spans="2:7" x14ac:dyDescent="0.25">
      <c r="B266" s="79"/>
      <c r="C266" s="79"/>
      <c r="G266" s="79"/>
    </row>
    <row r="267" spans="2:7" x14ac:dyDescent="0.25">
      <c r="B267" s="79"/>
      <c r="C267" s="79"/>
      <c r="G267" s="79"/>
    </row>
    <row r="268" spans="2:7" x14ac:dyDescent="0.25">
      <c r="B268" s="79"/>
      <c r="C268" s="79"/>
      <c r="G268" s="79"/>
    </row>
    <row r="269" spans="2:7" x14ac:dyDescent="0.25">
      <c r="B269" s="79"/>
      <c r="C269" s="79"/>
      <c r="G269" s="79"/>
    </row>
    <row r="270" spans="2:7" x14ac:dyDescent="0.25">
      <c r="B270" s="79"/>
      <c r="C270" s="79"/>
      <c r="G270" s="79"/>
    </row>
    <row r="271" spans="2:7" x14ac:dyDescent="0.25">
      <c r="B271" s="79"/>
      <c r="C271" s="79"/>
      <c r="G271" s="79"/>
    </row>
    <row r="272" spans="2:7" x14ac:dyDescent="0.25">
      <c r="B272" s="79"/>
      <c r="C272" s="79"/>
      <c r="G272" s="79"/>
    </row>
    <row r="273" spans="2:7" x14ac:dyDescent="0.25">
      <c r="B273" s="79"/>
      <c r="C273" s="79"/>
      <c r="G273" s="79"/>
    </row>
    <row r="274" spans="2:7" x14ac:dyDescent="0.25">
      <c r="B274" s="79"/>
      <c r="C274" s="79"/>
      <c r="G274" s="79"/>
    </row>
    <row r="275" spans="2:7" x14ac:dyDescent="0.25">
      <c r="B275" s="79"/>
      <c r="C275" s="79"/>
      <c r="G275" s="79"/>
    </row>
    <row r="276" spans="2:7" x14ac:dyDescent="0.25">
      <c r="B276" s="79"/>
      <c r="C276" s="79"/>
      <c r="G276" s="79"/>
    </row>
    <row r="277" spans="2:7" x14ac:dyDescent="0.25">
      <c r="B277" s="79"/>
      <c r="C277" s="79"/>
      <c r="G277" s="79"/>
    </row>
    <row r="278" spans="2:7" x14ac:dyDescent="0.25">
      <c r="B278" s="79"/>
      <c r="C278" s="79"/>
      <c r="G278" s="79"/>
    </row>
    <row r="279" spans="2:7" x14ac:dyDescent="0.25">
      <c r="B279" s="79"/>
      <c r="C279" s="79"/>
      <c r="G279" s="79"/>
    </row>
    <row r="280" spans="2:7" x14ac:dyDescent="0.25">
      <c r="B280" s="79"/>
      <c r="C280" s="79"/>
      <c r="G280" s="79"/>
    </row>
    <row r="281" spans="2:7" x14ac:dyDescent="0.25">
      <c r="B281" s="79"/>
      <c r="C281" s="79"/>
      <c r="G281" s="79"/>
    </row>
    <row r="282" spans="2:7" x14ac:dyDescent="0.25">
      <c r="B282" s="79"/>
      <c r="C282" s="79"/>
      <c r="G282" s="79"/>
    </row>
    <row r="283" spans="2:7" x14ac:dyDescent="0.25">
      <c r="B283" s="79"/>
      <c r="C283" s="79"/>
      <c r="G283" s="79"/>
    </row>
    <row r="284" spans="2:7" x14ac:dyDescent="0.25">
      <c r="B284" s="79"/>
      <c r="C284" s="79"/>
      <c r="G284" s="79"/>
    </row>
    <row r="285" spans="2:7" x14ac:dyDescent="0.25">
      <c r="B285" s="79"/>
      <c r="C285" s="79"/>
      <c r="G285" s="79"/>
    </row>
    <row r="286" spans="2:7" x14ac:dyDescent="0.25">
      <c r="B286" s="79"/>
      <c r="C286" s="79"/>
      <c r="G286" s="79"/>
    </row>
    <row r="287" spans="2:7" x14ac:dyDescent="0.25">
      <c r="B287" s="79"/>
      <c r="C287" s="79"/>
      <c r="G287" s="79"/>
    </row>
    <row r="288" spans="2:7" x14ac:dyDescent="0.25">
      <c r="B288" s="79"/>
      <c r="C288" s="79"/>
      <c r="G288" s="79"/>
    </row>
    <row r="289" spans="2:7" x14ac:dyDescent="0.25">
      <c r="B289" s="79"/>
      <c r="C289" s="79"/>
      <c r="G289" s="79"/>
    </row>
    <row r="290" spans="2:7" x14ac:dyDescent="0.25">
      <c r="B290" s="79"/>
      <c r="C290" s="79"/>
      <c r="G290" s="79"/>
    </row>
    <row r="291" spans="2:7" x14ac:dyDescent="0.25">
      <c r="B291" s="79"/>
      <c r="C291" s="79"/>
      <c r="G291" s="79"/>
    </row>
    <row r="292" spans="2:7" x14ac:dyDescent="0.25">
      <c r="B292" s="79"/>
      <c r="C292" s="79"/>
      <c r="G292" s="79"/>
    </row>
    <row r="293" spans="2:7" x14ac:dyDescent="0.25">
      <c r="B293" s="79"/>
      <c r="C293" s="79"/>
      <c r="G293" s="79"/>
    </row>
    <row r="294" spans="2:7" x14ac:dyDescent="0.25">
      <c r="B294" s="79"/>
      <c r="C294" s="79"/>
      <c r="G294" s="79"/>
    </row>
    <row r="295" spans="2:7" x14ac:dyDescent="0.25">
      <c r="B295" s="79"/>
      <c r="C295" s="79"/>
      <c r="G295" s="79"/>
    </row>
    <row r="296" spans="2:7" x14ac:dyDescent="0.25">
      <c r="B296" s="79"/>
      <c r="C296" s="79"/>
      <c r="G296" s="79"/>
    </row>
    <row r="297" spans="2:7" x14ac:dyDescent="0.25">
      <c r="B297" s="79"/>
      <c r="C297" s="79"/>
      <c r="G297" s="79"/>
    </row>
    <row r="298" spans="2:7" x14ac:dyDescent="0.25">
      <c r="B298" s="79"/>
      <c r="C298" s="79"/>
      <c r="G298" s="79"/>
    </row>
    <row r="299" spans="2:7" x14ac:dyDescent="0.25">
      <c r="B299" s="79"/>
      <c r="C299" s="79"/>
      <c r="G299" s="79"/>
    </row>
    <row r="300" spans="2:7" x14ac:dyDescent="0.25">
      <c r="B300" s="79"/>
      <c r="C300" s="79"/>
      <c r="G300" s="79"/>
    </row>
    <row r="301" spans="2:7" x14ac:dyDescent="0.25">
      <c r="B301" s="79"/>
      <c r="C301" s="79"/>
      <c r="G301" s="79"/>
    </row>
    <row r="302" spans="2:7" x14ac:dyDescent="0.25">
      <c r="B302" s="79"/>
      <c r="C302" s="79"/>
      <c r="G302" s="79"/>
    </row>
    <row r="303" spans="2:7" x14ac:dyDescent="0.25">
      <c r="B303" s="79"/>
      <c r="C303" s="79"/>
      <c r="G303" s="79"/>
    </row>
    <row r="304" spans="2:7" x14ac:dyDescent="0.25">
      <c r="B304" s="79"/>
      <c r="C304" s="79"/>
      <c r="G304" s="79"/>
    </row>
    <row r="305" spans="2:7" x14ac:dyDescent="0.25">
      <c r="B305" s="79"/>
      <c r="C305" s="79"/>
      <c r="G305" s="79"/>
    </row>
    <row r="306" spans="2:7" x14ac:dyDescent="0.25">
      <c r="B306" s="79"/>
      <c r="C306" s="79"/>
      <c r="G306" s="79"/>
    </row>
    <row r="307" spans="2:7" x14ac:dyDescent="0.25">
      <c r="B307" s="79"/>
      <c r="C307" s="79"/>
      <c r="G307" s="79"/>
    </row>
    <row r="308" spans="2:7" x14ac:dyDescent="0.25">
      <c r="B308" s="79"/>
      <c r="C308" s="79"/>
      <c r="G308" s="79"/>
    </row>
    <row r="309" spans="2:7" x14ac:dyDescent="0.25">
      <c r="B309" s="79"/>
      <c r="C309" s="79"/>
      <c r="G309" s="79"/>
    </row>
    <row r="310" spans="2:7" x14ac:dyDescent="0.25">
      <c r="B310" s="79"/>
      <c r="C310" s="79"/>
      <c r="G310" s="79"/>
    </row>
    <row r="311" spans="2:7" x14ac:dyDescent="0.25">
      <c r="B311" s="79"/>
      <c r="C311" s="79"/>
      <c r="G311" s="79"/>
    </row>
    <row r="312" spans="2:7" x14ac:dyDescent="0.25">
      <c r="B312" s="79"/>
      <c r="C312" s="79"/>
      <c r="G312" s="79"/>
    </row>
    <row r="313" spans="2:7" x14ac:dyDescent="0.25">
      <c r="B313" s="79"/>
      <c r="C313" s="79"/>
      <c r="G313" s="79"/>
    </row>
    <row r="314" spans="2:7" x14ac:dyDescent="0.25">
      <c r="B314" s="79"/>
      <c r="C314" s="79"/>
      <c r="G314" s="79"/>
    </row>
    <row r="315" spans="2:7" x14ac:dyDescent="0.25">
      <c r="B315" s="79"/>
      <c r="C315" s="79"/>
      <c r="G315" s="79"/>
    </row>
    <row r="316" spans="2:7" x14ac:dyDescent="0.25">
      <c r="B316" s="79"/>
      <c r="C316" s="79"/>
      <c r="G316" s="79"/>
    </row>
    <row r="317" spans="2:7" x14ac:dyDescent="0.25">
      <c r="B317" s="79"/>
      <c r="C317" s="79"/>
      <c r="G317" s="79"/>
    </row>
    <row r="318" spans="2:7" x14ac:dyDescent="0.25">
      <c r="B318" s="79"/>
      <c r="C318" s="79"/>
      <c r="G318" s="79"/>
    </row>
    <row r="319" spans="2:7" x14ac:dyDescent="0.25">
      <c r="B319" s="79"/>
      <c r="C319" s="79"/>
      <c r="G319" s="79"/>
    </row>
    <row r="320" spans="2:7" x14ac:dyDescent="0.25">
      <c r="B320" s="79"/>
      <c r="C320" s="79"/>
      <c r="G320" s="79"/>
    </row>
    <row r="321" spans="2:7" x14ac:dyDescent="0.25">
      <c r="B321" s="79"/>
      <c r="C321" s="79"/>
      <c r="G321" s="79"/>
    </row>
    <row r="322" spans="2:7" x14ac:dyDescent="0.25">
      <c r="B322" s="79"/>
      <c r="C322" s="79"/>
      <c r="G322" s="79"/>
    </row>
    <row r="323" spans="2:7" x14ac:dyDescent="0.25">
      <c r="B323" s="79"/>
      <c r="C323" s="79"/>
      <c r="G323" s="79"/>
    </row>
    <row r="324" spans="2:7" x14ac:dyDescent="0.25">
      <c r="B324" s="79"/>
      <c r="C324" s="79"/>
      <c r="G324" s="79"/>
    </row>
    <row r="325" spans="2:7" x14ac:dyDescent="0.25">
      <c r="B325" s="79"/>
      <c r="C325" s="79"/>
      <c r="G325" s="79"/>
    </row>
    <row r="326" spans="2:7" x14ac:dyDescent="0.25">
      <c r="B326" s="79"/>
      <c r="C326" s="79"/>
      <c r="G326" s="79"/>
    </row>
    <row r="327" spans="2:7" x14ac:dyDescent="0.25">
      <c r="B327" s="79"/>
      <c r="C327" s="79"/>
      <c r="G327" s="79"/>
    </row>
    <row r="328" spans="2:7" x14ac:dyDescent="0.25">
      <c r="B328" s="79"/>
      <c r="C328" s="79"/>
      <c r="G328" s="79"/>
    </row>
    <row r="329" spans="2:7" x14ac:dyDescent="0.25">
      <c r="B329" s="79"/>
      <c r="C329" s="79"/>
      <c r="G329" s="79"/>
    </row>
    <row r="330" spans="2:7" x14ac:dyDescent="0.25">
      <c r="B330" s="79"/>
      <c r="C330" s="79"/>
      <c r="G330" s="79"/>
    </row>
    <row r="331" spans="2:7" x14ac:dyDescent="0.25">
      <c r="B331" s="79"/>
      <c r="C331" s="79"/>
      <c r="G331" s="79"/>
    </row>
    <row r="332" spans="2:7" x14ac:dyDescent="0.25">
      <c r="B332" s="79"/>
      <c r="C332" s="79"/>
      <c r="G332" s="79"/>
    </row>
    <row r="333" spans="2:7" x14ac:dyDescent="0.25">
      <c r="B333" s="79"/>
      <c r="C333" s="79"/>
      <c r="G333" s="79"/>
    </row>
    <row r="334" spans="2:7" x14ac:dyDescent="0.25">
      <c r="B334" s="79"/>
      <c r="C334" s="79"/>
      <c r="G334" s="79"/>
    </row>
    <row r="335" spans="2:7" x14ac:dyDescent="0.25">
      <c r="B335" s="79"/>
      <c r="C335" s="79"/>
      <c r="G335" s="79"/>
    </row>
    <row r="336" spans="2:7" x14ac:dyDescent="0.25">
      <c r="B336" s="79"/>
      <c r="C336" s="79"/>
      <c r="G336" s="79"/>
    </row>
    <row r="337" spans="2:7" x14ac:dyDescent="0.25">
      <c r="B337" s="79"/>
      <c r="C337" s="79"/>
      <c r="G337" s="79"/>
    </row>
    <row r="338" spans="2:7" x14ac:dyDescent="0.25">
      <c r="B338" s="79"/>
      <c r="C338" s="79"/>
      <c r="G338" s="79"/>
    </row>
    <row r="339" spans="2:7" x14ac:dyDescent="0.25">
      <c r="B339" s="79"/>
      <c r="C339" s="79"/>
      <c r="G339" s="79"/>
    </row>
    <row r="340" spans="2:7" x14ac:dyDescent="0.25">
      <c r="B340" s="79"/>
      <c r="C340" s="79"/>
      <c r="G340" s="79"/>
    </row>
    <row r="341" spans="2:7" x14ac:dyDescent="0.25">
      <c r="B341" s="79"/>
      <c r="C341" s="79"/>
      <c r="G341" s="79"/>
    </row>
    <row r="342" spans="2:7" x14ac:dyDescent="0.25">
      <c r="B342" s="79"/>
      <c r="C342" s="79"/>
      <c r="G342" s="79"/>
    </row>
    <row r="343" spans="2:7" x14ac:dyDescent="0.25">
      <c r="B343" s="79"/>
      <c r="C343" s="79"/>
      <c r="G343" s="79"/>
    </row>
    <row r="344" spans="2:7" x14ac:dyDescent="0.25">
      <c r="B344" s="79"/>
      <c r="C344" s="79"/>
      <c r="G344" s="79"/>
    </row>
    <row r="345" spans="2:7" x14ac:dyDescent="0.25">
      <c r="B345" s="79"/>
      <c r="C345" s="79"/>
      <c r="G345" s="79"/>
    </row>
    <row r="346" spans="2:7" x14ac:dyDescent="0.25">
      <c r="B346" s="79"/>
      <c r="C346" s="79"/>
      <c r="G346" s="79"/>
    </row>
    <row r="347" spans="2:7" x14ac:dyDescent="0.25">
      <c r="B347" s="79"/>
      <c r="C347" s="79"/>
      <c r="G347" s="79"/>
    </row>
    <row r="348" spans="2:7" x14ac:dyDescent="0.25">
      <c r="B348" s="79"/>
      <c r="C348" s="79"/>
      <c r="G348" s="79"/>
    </row>
    <row r="349" spans="2:7" x14ac:dyDescent="0.25">
      <c r="B349" s="79"/>
      <c r="C349" s="79"/>
      <c r="G349" s="79"/>
    </row>
    <row r="350" spans="2:7" x14ac:dyDescent="0.25">
      <c r="B350" s="79"/>
      <c r="C350" s="79"/>
      <c r="G350" s="79"/>
    </row>
    <row r="351" spans="2:7" x14ac:dyDescent="0.25">
      <c r="B351" s="79"/>
      <c r="C351" s="79"/>
      <c r="G351" s="79"/>
    </row>
    <row r="352" spans="2:7" x14ac:dyDescent="0.25">
      <c r="B352" s="79"/>
      <c r="C352" s="79"/>
      <c r="G352" s="79"/>
    </row>
    <row r="353" spans="2:7" x14ac:dyDescent="0.25">
      <c r="B353" s="79"/>
      <c r="C353" s="79"/>
      <c r="G353" s="79"/>
    </row>
    <row r="354" spans="2:7" x14ac:dyDescent="0.25">
      <c r="B354" s="79"/>
      <c r="C354" s="79"/>
      <c r="G354" s="79"/>
    </row>
    <row r="355" spans="2:7" x14ac:dyDescent="0.25">
      <c r="B355" s="79"/>
      <c r="C355" s="79"/>
      <c r="G355" s="79"/>
    </row>
    <row r="356" spans="2:7" x14ac:dyDescent="0.25">
      <c r="B356" s="79"/>
      <c r="C356" s="79"/>
      <c r="G356" s="79"/>
    </row>
    <row r="357" spans="2:7" x14ac:dyDescent="0.25">
      <c r="B357" s="79"/>
      <c r="C357" s="79"/>
      <c r="G357" s="79"/>
    </row>
    <row r="358" spans="2:7" x14ac:dyDescent="0.25">
      <c r="B358" s="79"/>
      <c r="C358" s="79"/>
      <c r="G358" s="79"/>
    </row>
    <row r="359" spans="2:7" x14ac:dyDescent="0.25">
      <c r="B359" s="79"/>
      <c r="C359" s="79"/>
      <c r="G359" s="79"/>
    </row>
    <row r="360" spans="2:7" x14ac:dyDescent="0.25">
      <c r="B360" s="79"/>
      <c r="C360" s="79"/>
      <c r="G360" s="79"/>
    </row>
    <row r="361" spans="2:7" x14ac:dyDescent="0.25">
      <c r="B361" s="79"/>
      <c r="C361" s="79"/>
      <c r="G361" s="79"/>
    </row>
    <row r="362" spans="2:7" x14ac:dyDescent="0.25">
      <c r="B362" s="79"/>
      <c r="C362" s="79"/>
      <c r="G362" s="79"/>
    </row>
    <row r="363" spans="2:7" x14ac:dyDescent="0.25">
      <c r="B363" s="79"/>
      <c r="C363" s="79"/>
      <c r="G363" s="79"/>
    </row>
    <row r="364" spans="2:7" x14ac:dyDescent="0.25">
      <c r="B364" s="79"/>
      <c r="C364" s="79"/>
      <c r="G364" s="79"/>
    </row>
    <row r="365" spans="2:7" x14ac:dyDescent="0.25">
      <c r="B365" s="79"/>
      <c r="C365" s="79"/>
      <c r="G365" s="79"/>
    </row>
    <row r="366" spans="2:7" x14ac:dyDescent="0.25">
      <c r="B366" s="79"/>
      <c r="C366" s="79"/>
      <c r="G366" s="79"/>
    </row>
    <row r="367" spans="2:7" x14ac:dyDescent="0.25">
      <c r="B367" s="79"/>
      <c r="C367" s="79"/>
      <c r="G367" s="79"/>
    </row>
    <row r="368" spans="2:7" x14ac:dyDescent="0.25">
      <c r="B368" s="79"/>
      <c r="C368" s="79"/>
      <c r="G368" s="79"/>
    </row>
    <row r="369" spans="2:7" x14ac:dyDescent="0.25">
      <c r="B369" s="79"/>
      <c r="C369" s="79"/>
      <c r="G369" s="79"/>
    </row>
    <row r="370" spans="2:7" x14ac:dyDescent="0.25">
      <c r="B370" s="79"/>
      <c r="C370" s="79"/>
      <c r="G370" s="79"/>
    </row>
    <row r="371" spans="2:7" x14ac:dyDescent="0.25">
      <c r="B371" s="79"/>
      <c r="C371" s="79"/>
      <c r="G371" s="79"/>
    </row>
    <row r="372" spans="2:7" x14ac:dyDescent="0.25">
      <c r="B372" s="79"/>
      <c r="C372" s="79"/>
      <c r="G372" s="79"/>
    </row>
    <row r="373" spans="2:7" x14ac:dyDescent="0.25">
      <c r="B373" s="79"/>
      <c r="C373" s="79"/>
      <c r="G373" s="79"/>
    </row>
    <row r="374" spans="2:7" x14ac:dyDescent="0.25">
      <c r="B374" s="79"/>
      <c r="C374" s="79"/>
      <c r="G374" s="79"/>
    </row>
    <row r="375" spans="2:7" x14ac:dyDescent="0.25">
      <c r="B375" s="79"/>
      <c r="C375" s="79"/>
      <c r="G375" s="79"/>
    </row>
    <row r="376" spans="2:7" x14ac:dyDescent="0.25">
      <c r="B376" s="79"/>
      <c r="C376" s="79"/>
      <c r="G376" s="79"/>
    </row>
    <row r="377" spans="2:7" x14ac:dyDescent="0.25">
      <c r="B377" s="79"/>
      <c r="C377" s="79"/>
      <c r="G377" s="79"/>
    </row>
    <row r="378" spans="2:7" x14ac:dyDescent="0.25">
      <c r="B378" s="79"/>
      <c r="C378" s="79"/>
      <c r="G378" s="79"/>
    </row>
    <row r="379" spans="2:7" x14ac:dyDescent="0.25">
      <c r="B379" s="79"/>
      <c r="C379" s="79"/>
      <c r="G379" s="79"/>
    </row>
    <row r="380" spans="2:7" x14ac:dyDescent="0.25">
      <c r="B380" s="79"/>
      <c r="C380" s="79"/>
      <c r="G380" s="79"/>
    </row>
    <row r="381" spans="2:7" x14ac:dyDescent="0.25">
      <c r="B381" s="79"/>
      <c r="C381" s="79"/>
      <c r="G381" s="79"/>
    </row>
    <row r="382" spans="2:7" x14ac:dyDescent="0.25">
      <c r="B382" s="79"/>
      <c r="C382" s="79"/>
      <c r="G382" s="79"/>
    </row>
    <row r="383" spans="2:7" x14ac:dyDescent="0.25">
      <c r="B383" s="79"/>
      <c r="C383" s="79"/>
      <c r="G383" s="79"/>
    </row>
    <row r="384" spans="2:7" x14ac:dyDescent="0.25">
      <c r="B384" s="79"/>
      <c r="C384" s="79"/>
      <c r="G384" s="79"/>
    </row>
    <row r="385" spans="2:7" x14ac:dyDescent="0.25">
      <c r="B385" s="79"/>
      <c r="C385" s="79"/>
      <c r="G385" s="79"/>
    </row>
    <row r="386" spans="2:7" x14ac:dyDescent="0.25">
      <c r="B386" s="79"/>
      <c r="C386" s="79"/>
      <c r="G386" s="79"/>
    </row>
    <row r="387" spans="2:7" x14ac:dyDescent="0.25">
      <c r="B387" s="79"/>
      <c r="C387" s="79"/>
      <c r="G387" s="79"/>
    </row>
    <row r="388" spans="2:7" x14ac:dyDescent="0.25">
      <c r="B388" s="79"/>
      <c r="C388" s="79"/>
      <c r="G388" s="79"/>
    </row>
    <row r="389" spans="2:7" x14ac:dyDescent="0.25">
      <c r="B389" s="79"/>
      <c r="C389" s="79"/>
      <c r="G389" s="79"/>
    </row>
    <row r="390" spans="2:7" x14ac:dyDescent="0.25">
      <c r="B390" s="79"/>
      <c r="C390" s="79"/>
      <c r="G390" s="79"/>
    </row>
    <row r="391" spans="2:7" x14ac:dyDescent="0.25">
      <c r="B391" s="79"/>
      <c r="C391" s="79"/>
      <c r="G391" s="79"/>
    </row>
    <row r="392" spans="2:7" x14ac:dyDescent="0.25">
      <c r="B392" s="79"/>
      <c r="C392" s="79"/>
      <c r="G392" s="79"/>
    </row>
    <row r="393" spans="2:7" x14ac:dyDescent="0.25">
      <c r="B393" s="79"/>
      <c r="C393" s="79"/>
      <c r="G393" s="79"/>
    </row>
    <row r="394" spans="2:7" x14ac:dyDescent="0.25">
      <c r="B394" s="79"/>
      <c r="C394" s="79"/>
      <c r="G394" s="79"/>
    </row>
    <row r="395" spans="2:7" x14ac:dyDescent="0.25">
      <c r="B395" s="79"/>
      <c r="C395" s="79"/>
      <c r="G395" s="79"/>
    </row>
    <row r="396" spans="2:7" x14ac:dyDescent="0.25">
      <c r="B396" s="79"/>
      <c r="C396" s="79"/>
      <c r="G396" s="79"/>
    </row>
    <row r="397" spans="2:7" x14ac:dyDescent="0.25">
      <c r="B397" s="79"/>
      <c r="C397" s="79"/>
      <c r="G397" s="79"/>
    </row>
    <row r="398" spans="2:7" x14ac:dyDescent="0.25">
      <c r="B398" s="79"/>
      <c r="C398" s="79"/>
      <c r="G398" s="79"/>
    </row>
    <row r="399" spans="2:7" x14ac:dyDescent="0.25">
      <c r="B399" s="79"/>
      <c r="C399" s="79"/>
      <c r="G399" s="79"/>
    </row>
    <row r="400" spans="2:7" x14ac:dyDescent="0.25">
      <c r="B400" s="79"/>
      <c r="C400" s="79"/>
      <c r="G400" s="79"/>
    </row>
    <row r="401" spans="2:7" x14ac:dyDescent="0.25">
      <c r="B401" s="79"/>
      <c r="C401" s="79"/>
      <c r="G401" s="79"/>
    </row>
    <row r="402" spans="2:7" x14ac:dyDescent="0.25">
      <c r="B402" s="79"/>
      <c r="C402" s="79"/>
      <c r="G402" s="79"/>
    </row>
    <row r="403" spans="2:7" x14ac:dyDescent="0.25">
      <c r="B403" s="79"/>
      <c r="C403" s="79"/>
      <c r="G403" s="79"/>
    </row>
    <row r="404" spans="2:7" x14ac:dyDescent="0.25">
      <c r="B404" s="79"/>
      <c r="C404" s="79"/>
      <c r="G404" s="79"/>
    </row>
    <row r="405" spans="2:7" x14ac:dyDescent="0.25">
      <c r="B405" s="79"/>
      <c r="C405" s="79"/>
      <c r="G405" s="79"/>
    </row>
    <row r="406" spans="2:7" x14ac:dyDescent="0.25">
      <c r="B406" s="79"/>
      <c r="C406" s="79"/>
      <c r="G406" s="79"/>
    </row>
    <row r="407" spans="2:7" x14ac:dyDescent="0.25">
      <c r="B407" s="79"/>
      <c r="C407" s="79"/>
      <c r="G407" s="79"/>
    </row>
    <row r="408" spans="2:7" x14ac:dyDescent="0.25">
      <c r="B408" s="79"/>
      <c r="C408" s="79"/>
      <c r="G408" s="79"/>
    </row>
    <row r="409" spans="2:7" x14ac:dyDescent="0.25">
      <c r="B409" s="79"/>
      <c r="C409" s="79"/>
      <c r="G409" s="79"/>
    </row>
    <row r="410" spans="2:7" x14ac:dyDescent="0.25">
      <c r="B410" s="79"/>
      <c r="C410" s="79"/>
      <c r="G410" s="79"/>
    </row>
    <row r="411" spans="2:7" x14ac:dyDescent="0.25">
      <c r="B411" s="79"/>
      <c r="C411" s="79"/>
      <c r="G411" s="79"/>
    </row>
    <row r="412" spans="2:7" x14ac:dyDescent="0.25">
      <c r="B412" s="79"/>
      <c r="C412" s="79"/>
      <c r="G412" s="79"/>
    </row>
    <row r="413" spans="2:7" x14ac:dyDescent="0.25">
      <c r="B413" s="79"/>
      <c r="C413" s="79"/>
      <c r="G413" s="79"/>
    </row>
    <row r="414" spans="2:7" x14ac:dyDescent="0.25">
      <c r="B414" s="79"/>
      <c r="C414" s="79"/>
      <c r="G414" s="79"/>
    </row>
    <row r="415" spans="2:7" x14ac:dyDescent="0.25">
      <c r="B415" s="79"/>
      <c r="C415" s="79"/>
      <c r="G415" s="79"/>
    </row>
    <row r="416" spans="2:7" x14ac:dyDescent="0.25">
      <c r="B416" s="79"/>
      <c r="C416" s="79"/>
      <c r="G416" s="79"/>
    </row>
    <row r="417" spans="2:7" x14ac:dyDescent="0.25">
      <c r="B417" s="79"/>
      <c r="C417" s="79"/>
      <c r="G417" s="79"/>
    </row>
    <row r="418" spans="2:7" x14ac:dyDescent="0.25">
      <c r="B418" s="79"/>
      <c r="C418" s="79"/>
      <c r="G418" s="79"/>
    </row>
    <row r="419" spans="2:7" x14ac:dyDescent="0.25">
      <c r="B419" s="79"/>
      <c r="C419" s="79"/>
      <c r="G419" s="79"/>
    </row>
    <row r="420" spans="2:7" x14ac:dyDescent="0.25">
      <c r="B420" s="79"/>
      <c r="C420" s="79"/>
      <c r="G420" s="79"/>
    </row>
    <row r="421" spans="2:7" x14ac:dyDescent="0.25">
      <c r="B421" s="79"/>
      <c r="C421" s="79"/>
      <c r="G421" s="79"/>
    </row>
    <row r="422" spans="2:7" x14ac:dyDescent="0.25">
      <c r="B422" s="79"/>
      <c r="C422" s="79"/>
      <c r="G422" s="79"/>
    </row>
    <row r="423" spans="2:7" x14ac:dyDescent="0.25">
      <c r="B423" s="79"/>
      <c r="C423" s="79"/>
      <c r="G423" s="79"/>
    </row>
    <row r="424" spans="2:7" x14ac:dyDescent="0.25">
      <c r="B424" s="79"/>
      <c r="C424" s="79"/>
      <c r="G424" s="79"/>
    </row>
    <row r="425" spans="2:7" x14ac:dyDescent="0.25">
      <c r="B425" s="79"/>
      <c r="C425" s="79"/>
      <c r="G425" s="79"/>
    </row>
    <row r="426" spans="2:7" x14ac:dyDescent="0.25">
      <c r="B426" s="79"/>
      <c r="C426" s="79"/>
      <c r="G426" s="79"/>
    </row>
    <row r="427" spans="2:7" x14ac:dyDescent="0.25">
      <c r="B427" s="79"/>
      <c r="C427" s="79"/>
      <c r="G427" s="79"/>
    </row>
    <row r="428" spans="2:7" x14ac:dyDescent="0.25">
      <c r="B428" s="79"/>
      <c r="C428" s="79"/>
      <c r="G428" s="79"/>
    </row>
    <row r="429" spans="2:7" x14ac:dyDescent="0.25">
      <c r="B429" s="79"/>
      <c r="C429" s="79"/>
      <c r="G429" s="79"/>
    </row>
    <row r="430" spans="2:7" x14ac:dyDescent="0.25">
      <c r="B430" s="79"/>
      <c r="C430" s="79"/>
      <c r="G430" s="79"/>
    </row>
    <row r="431" spans="2:7" x14ac:dyDescent="0.25">
      <c r="B431" s="79"/>
      <c r="C431" s="79"/>
      <c r="G431" s="79"/>
    </row>
    <row r="432" spans="2:7" x14ac:dyDescent="0.25">
      <c r="B432" s="79"/>
      <c r="C432" s="79"/>
      <c r="G432" s="79"/>
    </row>
    <row r="433" spans="2:7" x14ac:dyDescent="0.25">
      <c r="B433" s="79"/>
      <c r="C433" s="79"/>
      <c r="G433" s="79"/>
    </row>
    <row r="434" spans="2:7" x14ac:dyDescent="0.25">
      <c r="B434" s="79"/>
      <c r="C434" s="79"/>
      <c r="G434" s="79"/>
    </row>
    <row r="435" spans="2:7" x14ac:dyDescent="0.25">
      <c r="B435" s="79"/>
      <c r="C435" s="79"/>
      <c r="G435" s="79"/>
    </row>
    <row r="436" spans="2:7" x14ac:dyDescent="0.25">
      <c r="B436" s="79"/>
      <c r="C436" s="79"/>
      <c r="G436" s="79"/>
    </row>
    <row r="437" spans="2:7" x14ac:dyDescent="0.25">
      <c r="B437" s="79"/>
      <c r="C437" s="79"/>
      <c r="G437" s="79"/>
    </row>
    <row r="438" spans="2:7" x14ac:dyDescent="0.25">
      <c r="B438" s="79"/>
      <c r="C438" s="79"/>
      <c r="G438" s="79"/>
    </row>
    <row r="439" spans="2:7" x14ac:dyDescent="0.25">
      <c r="B439" s="79"/>
      <c r="C439" s="79"/>
      <c r="G439" s="79"/>
    </row>
    <row r="440" spans="2:7" x14ac:dyDescent="0.25">
      <c r="B440" s="79"/>
      <c r="C440" s="79"/>
      <c r="G440" s="79"/>
    </row>
    <row r="441" spans="2:7" x14ac:dyDescent="0.25">
      <c r="B441" s="79"/>
      <c r="C441" s="79"/>
      <c r="G441" s="79"/>
    </row>
    <row r="442" spans="2:7" x14ac:dyDescent="0.25">
      <c r="B442" s="79"/>
      <c r="C442" s="79"/>
      <c r="G442" s="79"/>
    </row>
    <row r="443" spans="2:7" x14ac:dyDescent="0.25">
      <c r="B443" s="79"/>
      <c r="C443" s="79"/>
      <c r="G443" s="79"/>
    </row>
    <row r="444" spans="2:7" x14ac:dyDescent="0.25">
      <c r="B444" s="79"/>
      <c r="C444" s="79"/>
      <c r="G444" s="79"/>
    </row>
    <row r="445" spans="2:7" x14ac:dyDescent="0.25">
      <c r="B445" s="79"/>
      <c r="C445" s="79"/>
      <c r="G445" s="79"/>
    </row>
    <row r="446" spans="2:7" x14ac:dyDescent="0.25">
      <c r="B446" s="79"/>
      <c r="C446" s="79"/>
      <c r="G446" s="79"/>
    </row>
    <row r="447" spans="2:7" x14ac:dyDescent="0.25">
      <c r="B447" s="79"/>
      <c r="C447" s="79"/>
      <c r="G447" s="79"/>
    </row>
    <row r="448" spans="2:7" x14ac:dyDescent="0.25">
      <c r="B448" s="79"/>
      <c r="C448" s="79"/>
      <c r="G448" s="79"/>
    </row>
    <row r="449" spans="2:7" x14ac:dyDescent="0.25">
      <c r="B449" s="79"/>
      <c r="C449" s="79"/>
      <c r="G449" s="79"/>
    </row>
    <row r="450" spans="2:7" x14ac:dyDescent="0.25">
      <c r="B450" s="79"/>
      <c r="C450" s="79"/>
      <c r="G450" s="79"/>
    </row>
    <row r="451" spans="2:7" x14ac:dyDescent="0.25">
      <c r="B451" s="79"/>
      <c r="C451" s="79"/>
      <c r="G451" s="79"/>
    </row>
    <row r="452" spans="2:7" x14ac:dyDescent="0.25">
      <c r="B452" s="79"/>
      <c r="C452" s="79"/>
      <c r="G452" s="79"/>
    </row>
    <row r="453" spans="2:7" x14ac:dyDescent="0.25">
      <c r="B453" s="79"/>
      <c r="C453" s="79"/>
      <c r="G453" s="79"/>
    </row>
    <row r="454" spans="2:7" x14ac:dyDescent="0.25">
      <c r="B454" s="79"/>
      <c r="C454" s="79"/>
      <c r="G454" s="79"/>
    </row>
    <row r="455" spans="2:7" x14ac:dyDescent="0.25">
      <c r="B455" s="79"/>
      <c r="C455" s="79"/>
      <c r="G455" s="79"/>
    </row>
    <row r="456" spans="2:7" x14ac:dyDescent="0.25">
      <c r="B456" s="79"/>
      <c r="C456" s="79"/>
      <c r="G456" s="79"/>
    </row>
    <row r="457" spans="2:7" x14ac:dyDescent="0.25">
      <c r="B457" s="79"/>
      <c r="C457" s="79"/>
      <c r="G457" s="79"/>
    </row>
    <row r="458" spans="2:7" x14ac:dyDescent="0.25">
      <c r="B458" s="79"/>
      <c r="C458" s="79"/>
      <c r="G458" s="79"/>
    </row>
    <row r="459" spans="2:7" x14ac:dyDescent="0.25">
      <c r="B459" s="79"/>
      <c r="C459" s="79"/>
      <c r="G459" s="79"/>
    </row>
    <row r="460" spans="2:7" x14ac:dyDescent="0.25">
      <c r="B460" s="79"/>
      <c r="C460" s="79"/>
      <c r="G460" s="79"/>
    </row>
    <row r="461" spans="2:7" x14ac:dyDescent="0.25">
      <c r="B461" s="79"/>
      <c r="C461" s="79"/>
      <c r="G461" s="79"/>
    </row>
    <row r="462" spans="2:7" x14ac:dyDescent="0.25">
      <c r="B462" s="79"/>
      <c r="C462" s="79"/>
      <c r="G462" s="79"/>
    </row>
    <row r="463" spans="2:7" x14ac:dyDescent="0.25">
      <c r="B463" s="79"/>
      <c r="C463" s="79"/>
      <c r="G463" s="79"/>
    </row>
    <row r="464" spans="2:7" x14ac:dyDescent="0.25">
      <c r="B464" s="79"/>
      <c r="C464" s="79"/>
      <c r="G464" s="79"/>
    </row>
    <row r="465" spans="2:7" x14ac:dyDescent="0.25">
      <c r="B465" s="79"/>
      <c r="C465" s="79"/>
      <c r="G465" s="79"/>
    </row>
    <row r="466" spans="2:7" x14ac:dyDescent="0.25">
      <c r="B466" s="79"/>
      <c r="C466" s="79"/>
      <c r="G466" s="79"/>
    </row>
    <row r="467" spans="2:7" x14ac:dyDescent="0.25">
      <c r="B467" s="79"/>
      <c r="C467" s="79"/>
      <c r="G467" s="79"/>
    </row>
    <row r="468" spans="2:7" x14ac:dyDescent="0.25">
      <c r="B468" s="79"/>
      <c r="C468" s="79"/>
      <c r="G468" s="79"/>
    </row>
    <row r="469" spans="2:7" x14ac:dyDescent="0.25">
      <c r="B469" s="79"/>
      <c r="C469" s="79"/>
      <c r="G469" s="79"/>
    </row>
    <row r="470" spans="2:7" x14ac:dyDescent="0.25">
      <c r="B470" s="79"/>
      <c r="C470" s="79"/>
      <c r="G470" s="79"/>
    </row>
    <row r="471" spans="2:7" x14ac:dyDescent="0.25">
      <c r="B471" s="79"/>
      <c r="C471" s="79"/>
      <c r="G471" s="79"/>
    </row>
    <row r="472" spans="2:7" x14ac:dyDescent="0.25">
      <c r="B472" s="79"/>
      <c r="C472" s="79"/>
      <c r="G472" s="79"/>
    </row>
    <row r="473" spans="2:7" x14ac:dyDescent="0.25">
      <c r="B473" s="79"/>
      <c r="C473" s="79"/>
      <c r="G473" s="79"/>
    </row>
    <row r="474" spans="2:7" x14ac:dyDescent="0.25">
      <c r="B474" s="79"/>
      <c r="C474" s="79"/>
      <c r="G474" s="79"/>
    </row>
    <row r="475" spans="2:7" x14ac:dyDescent="0.25">
      <c r="B475" s="79"/>
      <c r="C475" s="79"/>
      <c r="G475" s="79"/>
    </row>
    <row r="476" spans="2:7" x14ac:dyDescent="0.25">
      <c r="B476" s="79"/>
      <c r="C476" s="79"/>
      <c r="G476" s="79"/>
    </row>
    <row r="477" spans="2:7" x14ac:dyDescent="0.25">
      <c r="B477" s="79"/>
      <c r="C477" s="79"/>
      <c r="G477" s="79"/>
    </row>
    <row r="478" spans="2:7" x14ac:dyDescent="0.25">
      <c r="B478" s="79"/>
      <c r="C478" s="79"/>
      <c r="G478" s="79"/>
    </row>
    <row r="479" spans="2:7" x14ac:dyDescent="0.25">
      <c r="B479" s="79"/>
      <c r="C479" s="79"/>
      <c r="G479" s="79"/>
    </row>
    <row r="480" spans="2:7" x14ac:dyDescent="0.25">
      <c r="B480" s="79"/>
      <c r="C480" s="79"/>
      <c r="G480" s="79"/>
    </row>
    <row r="481" spans="2:7" x14ac:dyDescent="0.25">
      <c r="B481" s="79"/>
      <c r="C481" s="79"/>
      <c r="G481" s="79"/>
    </row>
    <row r="482" spans="2:7" x14ac:dyDescent="0.25">
      <c r="B482" s="79"/>
      <c r="C482" s="79"/>
      <c r="G482" s="79"/>
    </row>
    <row r="483" spans="2:7" x14ac:dyDescent="0.25">
      <c r="B483" s="79"/>
      <c r="C483" s="79"/>
      <c r="G483" s="79"/>
    </row>
    <row r="484" spans="2:7" x14ac:dyDescent="0.25">
      <c r="B484" s="79"/>
      <c r="C484" s="79"/>
      <c r="G484" s="79"/>
    </row>
    <row r="485" spans="2:7" x14ac:dyDescent="0.25">
      <c r="B485" s="79"/>
      <c r="C485" s="79"/>
      <c r="G485" s="79"/>
    </row>
    <row r="486" spans="2:7" x14ac:dyDescent="0.25">
      <c r="B486" s="79"/>
      <c r="C486" s="79"/>
      <c r="G486" s="79"/>
    </row>
    <row r="487" spans="2:7" x14ac:dyDescent="0.25">
      <c r="B487" s="79"/>
      <c r="C487" s="79"/>
      <c r="G487" s="79"/>
    </row>
    <row r="488" spans="2:7" x14ac:dyDescent="0.25">
      <c r="B488" s="79"/>
      <c r="C488" s="79"/>
      <c r="G488" s="79"/>
    </row>
    <row r="489" spans="2:7" x14ac:dyDescent="0.25">
      <c r="B489" s="79"/>
      <c r="C489" s="79"/>
      <c r="G489" s="79"/>
    </row>
    <row r="490" spans="2:7" x14ac:dyDescent="0.25">
      <c r="B490" s="79"/>
      <c r="C490" s="79"/>
      <c r="G490" s="79"/>
    </row>
    <row r="491" spans="2:7" x14ac:dyDescent="0.25">
      <c r="B491" s="79"/>
      <c r="C491" s="79"/>
      <c r="G491" s="79"/>
    </row>
    <row r="492" spans="2:7" x14ac:dyDescent="0.25">
      <c r="B492" s="79"/>
      <c r="C492" s="79"/>
      <c r="G492" s="79"/>
    </row>
    <row r="493" spans="2:7" x14ac:dyDescent="0.25">
      <c r="B493" s="79"/>
      <c r="C493" s="79"/>
      <c r="G493" s="79"/>
    </row>
    <row r="494" spans="2:7" x14ac:dyDescent="0.25">
      <c r="B494" s="79"/>
      <c r="C494" s="79"/>
      <c r="G494" s="79"/>
    </row>
    <row r="495" spans="2:7" x14ac:dyDescent="0.25">
      <c r="B495" s="79"/>
      <c r="C495" s="79"/>
      <c r="G495" s="79"/>
    </row>
    <row r="496" spans="2:7" x14ac:dyDescent="0.25">
      <c r="B496" s="79"/>
      <c r="C496" s="79"/>
      <c r="G496" s="79"/>
    </row>
    <row r="497" spans="2:7" x14ac:dyDescent="0.25">
      <c r="B497" s="79"/>
      <c r="C497" s="79"/>
      <c r="G497" s="79"/>
    </row>
    <row r="498" spans="2:7" x14ac:dyDescent="0.25">
      <c r="B498" s="79"/>
      <c r="C498" s="79"/>
      <c r="G498" s="79"/>
    </row>
    <row r="499" spans="2:7" x14ac:dyDescent="0.25">
      <c r="B499" s="79"/>
      <c r="C499" s="79"/>
      <c r="G499" s="79"/>
    </row>
    <row r="500" spans="2:7" x14ac:dyDescent="0.25">
      <c r="B500" s="79"/>
      <c r="C500" s="79"/>
      <c r="G500" s="79"/>
    </row>
    <row r="501" spans="2:7" x14ac:dyDescent="0.25">
      <c r="B501" s="79"/>
      <c r="C501" s="79"/>
      <c r="G501" s="79"/>
    </row>
    <row r="502" spans="2:7" x14ac:dyDescent="0.25">
      <c r="B502" s="79"/>
      <c r="C502" s="79"/>
      <c r="G502" s="79"/>
    </row>
    <row r="503" spans="2:7" x14ac:dyDescent="0.25">
      <c r="B503" s="79"/>
      <c r="C503" s="79"/>
      <c r="G503" s="79"/>
    </row>
    <row r="504" spans="2:7" x14ac:dyDescent="0.25">
      <c r="B504" s="79"/>
      <c r="C504" s="79"/>
      <c r="G504" s="79"/>
    </row>
    <row r="505" spans="2:7" x14ac:dyDescent="0.25">
      <c r="B505" s="79"/>
      <c r="C505" s="79"/>
      <c r="G505" s="79"/>
    </row>
    <row r="506" spans="2:7" x14ac:dyDescent="0.25">
      <c r="B506" s="79"/>
      <c r="C506" s="79"/>
      <c r="G506" s="79"/>
    </row>
    <row r="507" spans="2:7" x14ac:dyDescent="0.25">
      <c r="B507" s="79"/>
      <c r="C507" s="79"/>
      <c r="G507" s="79"/>
    </row>
    <row r="508" spans="2:7" x14ac:dyDescent="0.25">
      <c r="B508" s="79"/>
      <c r="C508" s="79"/>
      <c r="G508" s="79"/>
    </row>
    <row r="509" spans="2:7" x14ac:dyDescent="0.25">
      <c r="B509" s="79"/>
      <c r="C509" s="79"/>
      <c r="G509" s="79"/>
    </row>
    <row r="510" spans="2:7" x14ac:dyDescent="0.25">
      <c r="B510" s="79"/>
      <c r="C510" s="79"/>
      <c r="G510" s="79"/>
    </row>
    <row r="511" spans="2:7" x14ac:dyDescent="0.25">
      <c r="B511" s="79"/>
      <c r="C511" s="79"/>
      <c r="G511" s="79"/>
    </row>
    <row r="512" spans="2:7" x14ac:dyDescent="0.25">
      <c r="B512" s="79"/>
      <c r="C512" s="79"/>
      <c r="G512" s="79"/>
    </row>
    <row r="513" spans="2:7" x14ac:dyDescent="0.25">
      <c r="B513" s="79"/>
      <c r="C513" s="79"/>
      <c r="G513" s="79"/>
    </row>
    <row r="514" spans="2:7" x14ac:dyDescent="0.25">
      <c r="B514" s="79"/>
      <c r="C514" s="79"/>
      <c r="G514" s="79"/>
    </row>
    <row r="515" spans="2:7" x14ac:dyDescent="0.25">
      <c r="B515" s="79"/>
      <c r="C515" s="79"/>
      <c r="G515" s="79"/>
    </row>
    <row r="516" spans="2:7" x14ac:dyDescent="0.25">
      <c r="B516" s="79"/>
      <c r="C516" s="79"/>
      <c r="G516" s="79"/>
    </row>
    <row r="517" spans="2:7" x14ac:dyDescent="0.25">
      <c r="B517" s="79"/>
      <c r="C517" s="79"/>
      <c r="G517" s="79"/>
    </row>
    <row r="518" spans="2:7" x14ac:dyDescent="0.25">
      <c r="B518" s="79"/>
      <c r="C518" s="79"/>
      <c r="G518" s="79"/>
    </row>
    <row r="519" spans="2:7" x14ac:dyDescent="0.25">
      <c r="B519" s="79"/>
      <c r="C519" s="79"/>
      <c r="G519" s="79"/>
    </row>
    <row r="520" spans="2:7" x14ac:dyDescent="0.25">
      <c r="B520" s="79"/>
      <c r="C520" s="79"/>
      <c r="G520" s="79"/>
    </row>
    <row r="521" spans="2:7" x14ac:dyDescent="0.25">
      <c r="B521" s="79"/>
      <c r="C521" s="79"/>
      <c r="G521" s="79"/>
    </row>
    <row r="522" spans="2:7" x14ac:dyDescent="0.25">
      <c r="B522" s="79"/>
      <c r="C522" s="79"/>
      <c r="G522" s="79"/>
    </row>
    <row r="523" spans="2:7" x14ac:dyDescent="0.25">
      <c r="B523" s="79"/>
      <c r="C523" s="79"/>
      <c r="G523" s="79"/>
    </row>
    <row r="524" spans="2:7" x14ac:dyDescent="0.25">
      <c r="B524" s="79"/>
      <c r="C524" s="79"/>
      <c r="G524" s="79"/>
    </row>
    <row r="525" spans="2:7" x14ac:dyDescent="0.25">
      <c r="B525" s="79"/>
      <c r="C525" s="79"/>
      <c r="G525" s="79"/>
    </row>
    <row r="526" spans="2:7" x14ac:dyDescent="0.25">
      <c r="B526" s="79"/>
      <c r="C526" s="79"/>
      <c r="G526" s="79"/>
    </row>
    <row r="527" spans="2:7" x14ac:dyDescent="0.25">
      <c r="B527" s="79"/>
      <c r="C527" s="79"/>
      <c r="G527" s="79"/>
    </row>
    <row r="528" spans="2:7" x14ac:dyDescent="0.25">
      <c r="B528" s="79"/>
      <c r="C528" s="79"/>
      <c r="G528" s="79"/>
    </row>
    <row r="529" spans="2:7" x14ac:dyDescent="0.25">
      <c r="B529" s="79"/>
      <c r="C529" s="79"/>
      <c r="G529" s="79"/>
    </row>
    <row r="530" spans="2:7" x14ac:dyDescent="0.25">
      <c r="B530" s="79"/>
      <c r="C530" s="79"/>
      <c r="G530" s="79"/>
    </row>
    <row r="531" spans="2:7" x14ac:dyDescent="0.25">
      <c r="B531" s="79"/>
      <c r="C531" s="79"/>
      <c r="G531" s="79"/>
    </row>
    <row r="532" spans="2:7" x14ac:dyDescent="0.25">
      <c r="B532" s="79"/>
      <c r="C532" s="79"/>
      <c r="G532" s="79"/>
    </row>
    <row r="533" spans="2:7" x14ac:dyDescent="0.25">
      <c r="B533" s="79"/>
      <c r="C533" s="79"/>
      <c r="G533" s="79"/>
    </row>
    <row r="534" spans="2:7" x14ac:dyDescent="0.25">
      <c r="B534" s="79"/>
      <c r="C534" s="79"/>
      <c r="G534" s="79"/>
    </row>
    <row r="535" spans="2:7" x14ac:dyDescent="0.25">
      <c r="B535" s="79"/>
      <c r="C535" s="79"/>
      <c r="G535" s="79"/>
    </row>
    <row r="536" spans="2:7" x14ac:dyDescent="0.25">
      <c r="B536" s="79"/>
      <c r="C536" s="79"/>
      <c r="G536" s="79"/>
    </row>
    <row r="537" spans="2:7" x14ac:dyDescent="0.25">
      <c r="B537" s="79"/>
      <c r="C537" s="79"/>
      <c r="G537" s="79"/>
    </row>
    <row r="538" spans="2:7" x14ac:dyDescent="0.25">
      <c r="B538" s="79"/>
      <c r="C538" s="79"/>
      <c r="G538" s="79"/>
    </row>
    <row r="539" spans="2:7" x14ac:dyDescent="0.25">
      <c r="B539" s="79"/>
      <c r="C539" s="79"/>
      <c r="G539" s="79"/>
    </row>
    <row r="540" spans="2:7" x14ac:dyDescent="0.25">
      <c r="B540" s="79"/>
      <c r="C540" s="79"/>
      <c r="G540" s="79"/>
    </row>
    <row r="541" spans="2:7" x14ac:dyDescent="0.25">
      <c r="B541" s="79"/>
      <c r="C541" s="79"/>
      <c r="G541" s="79"/>
    </row>
    <row r="542" spans="2:7" x14ac:dyDescent="0.25">
      <c r="B542" s="79"/>
      <c r="C542" s="79"/>
      <c r="G542" s="79"/>
    </row>
    <row r="543" spans="2:7" x14ac:dyDescent="0.25">
      <c r="B543" s="79"/>
      <c r="C543" s="79"/>
      <c r="G543" s="79"/>
    </row>
    <row r="544" spans="2:7" x14ac:dyDescent="0.25">
      <c r="B544" s="79"/>
      <c r="C544" s="79"/>
      <c r="G544" s="79"/>
    </row>
    <row r="545" spans="2:7" x14ac:dyDescent="0.25">
      <c r="B545" s="79"/>
      <c r="C545" s="79"/>
      <c r="G545" s="79"/>
    </row>
    <row r="546" spans="2:7" x14ac:dyDescent="0.25">
      <c r="B546" s="79"/>
      <c r="C546" s="79"/>
      <c r="G546" s="79"/>
    </row>
    <row r="547" spans="2:7" x14ac:dyDescent="0.25">
      <c r="B547" s="79"/>
      <c r="C547" s="79"/>
      <c r="G547" s="79"/>
    </row>
    <row r="548" spans="2:7" x14ac:dyDescent="0.25">
      <c r="B548" s="79"/>
      <c r="C548" s="79"/>
      <c r="G548" s="79"/>
    </row>
    <row r="549" spans="2:7" x14ac:dyDescent="0.25">
      <c r="B549" s="79"/>
      <c r="C549" s="79"/>
      <c r="G549" s="79"/>
    </row>
    <row r="550" spans="2:7" x14ac:dyDescent="0.25">
      <c r="B550" s="79"/>
      <c r="C550" s="79"/>
      <c r="G550" s="79"/>
    </row>
    <row r="551" spans="2:7" x14ac:dyDescent="0.25">
      <c r="B551" s="79"/>
      <c r="C551" s="79"/>
      <c r="G551" s="79"/>
    </row>
    <row r="552" spans="2:7" x14ac:dyDescent="0.25">
      <c r="B552" s="79"/>
      <c r="C552" s="79"/>
      <c r="G552" s="79"/>
    </row>
    <row r="553" spans="2:7" x14ac:dyDescent="0.25">
      <c r="B553" s="79"/>
      <c r="C553" s="79"/>
      <c r="G553" s="79"/>
    </row>
    <row r="554" spans="2:7" x14ac:dyDescent="0.25">
      <c r="B554" s="79"/>
      <c r="C554" s="79"/>
      <c r="G554" s="79"/>
    </row>
    <row r="555" spans="2:7" x14ac:dyDescent="0.25">
      <c r="B555" s="79"/>
      <c r="C555" s="79"/>
      <c r="G555" s="79"/>
    </row>
    <row r="556" spans="2:7" x14ac:dyDescent="0.25">
      <c r="B556" s="79"/>
      <c r="C556" s="79"/>
      <c r="G556" s="79"/>
    </row>
    <row r="557" spans="2:7" x14ac:dyDescent="0.25">
      <c r="B557" s="79"/>
      <c r="C557" s="79"/>
      <c r="G557" s="79"/>
    </row>
    <row r="558" spans="2:7" x14ac:dyDescent="0.25">
      <c r="B558" s="79"/>
      <c r="C558" s="79"/>
      <c r="G558" s="79"/>
    </row>
    <row r="559" spans="2:7" x14ac:dyDescent="0.25">
      <c r="B559" s="79"/>
      <c r="C559" s="79"/>
      <c r="G559" s="79"/>
    </row>
    <row r="560" spans="2:7" x14ac:dyDescent="0.25">
      <c r="B560" s="79"/>
      <c r="C560" s="79"/>
      <c r="G560" s="79"/>
    </row>
    <row r="561" spans="2:7" x14ac:dyDescent="0.25">
      <c r="B561" s="79"/>
      <c r="C561" s="79"/>
      <c r="G561" s="79"/>
    </row>
    <row r="562" spans="2:7" x14ac:dyDescent="0.25">
      <c r="B562" s="79"/>
      <c r="C562" s="79"/>
      <c r="G562" s="79"/>
    </row>
    <row r="563" spans="2:7" x14ac:dyDescent="0.25">
      <c r="B563" s="79"/>
      <c r="C563" s="79"/>
      <c r="G563" s="79"/>
    </row>
    <row r="564" spans="2:7" x14ac:dyDescent="0.25">
      <c r="B564" s="79"/>
      <c r="C564" s="79"/>
      <c r="G564" s="79"/>
    </row>
    <row r="565" spans="2:7" x14ac:dyDescent="0.25">
      <c r="B565" s="79"/>
      <c r="C565" s="79"/>
      <c r="G565" s="79"/>
    </row>
    <row r="566" spans="2:7" x14ac:dyDescent="0.25">
      <c r="B566" s="79"/>
      <c r="C566" s="79"/>
      <c r="G566" s="79"/>
    </row>
    <row r="567" spans="2:7" x14ac:dyDescent="0.25">
      <c r="B567" s="79"/>
      <c r="C567" s="79"/>
      <c r="G567" s="79"/>
    </row>
    <row r="568" spans="2:7" x14ac:dyDescent="0.25">
      <c r="B568" s="79"/>
      <c r="C568" s="79"/>
      <c r="G568" s="79"/>
    </row>
    <row r="569" spans="2:7" x14ac:dyDescent="0.25">
      <c r="B569" s="79"/>
      <c r="C569" s="79"/>
      <c r="G569" s="79"/>
    </row>
    <row r="570" spans="2:7" x14ac:dyDescent="0.25">
      <c r="B570" s="79"/>
      <c r="C570" s="79"/>
      <c r="G570" s="79"/>
    </row>
    <row r="571" spans="2:7" x14ac:dyDescent="0.25">
      <c r="B571" s="79"/>
      <c r="C571" s="79"/>
      <c r="G571" s="79"/>
    </row>
    <row r="572" spans="2:7" x14ac:dyDescent="0.25">
      <c r="B572" s="79"/>
      <c r="C572" s="79"/>
      <c r="G572" s="79"/>
    </row>
    <row r="573" spans="2:7" x14ac:dyDescent="0.25">
      <c r="B573" s="79"/>
      <c r="C573" s="79"/>
      <c r="G573" s="79"/>
    </row>
    <row r="574" spans="2:7" x14ac:dyDescent="0.25">
      <c r="B574" s="79"/>
      <c r="C574" s="79"/>
      <c r="G574" s="79"/>
    </row>
    <row r="575" spans="2:7" x14ac:dyDescent="0.25">
      <c r="B575" s="79"/>
      <c r="C575" s="79"/>
      <c r="G575" s="79"/>
    </row>
    <row r="576" spans="2:7" x14ac:dyDescent="0.25">
      <c r="B576" s="79"/>
      <c r="C576" s="79"/>
      <c r="G576" s="79"/>
    </row>
    <row r="577" spans="2:7" x14ac:dyDescent="0.25">
      <c r="B577" s="79"/>
      <c r="C577" s="79"/>
      <c r="G577" s="79"/>
    </row>
    <row r="578" spans="2:7" x14ac:dyDescent="0.25">
      <c r="B578" s="79"/>
      <c r="C578" s="79"/>
      <c r="G578" s="79"/>
    </row>
    <row r="579" spans="2:7" x14ac:dyDescent="0.25">
      <c r="B579" s="79"/>
      <c r="C579" s="79"/>
      <c r="G579" s="79"/>
    </row>
    <row r="580" spans="2:7" x14ac:dyDescent="0.25">
      <c r="B580" s="79"/>
      <c r="C580" s="79"/>
      <c r="G580" s="79"/>
    </row>
    <row r="581" spans="2:7" x14ac:dyDescent="0.25">
      <c r="B581" s="79"/>
      <c r="C581" s="79"/>
      <c r="G581" s="79"/>
    </row>
    <row r="582" spans="2:7" x14ac:dyDescent="0.25">
      <c r="B582" s="79"/>
      <c r="C582" s="79"/>
      <c r="G582" s="79"/>
    </row>
    <row r="583" spans="2:7" x14ac:dyDescent="0.25">
      <c r="B583" s="79"/>
      <c r="C583" s="79"/>
      <c r="G583" s="79"/>
    </row>
    <row r="584" spans="2:7" x14ac:dyDescent="0.25">
      <c r="B584" s="79"/>
      <c r="C584" s="79"/>
      <c r="G584" s="79"/>
    </row>
    <row r="585" spans="2:7" x14ac:dyDescent="0.25">
      <c r="B585" s="79"/>
      <c r="C585" s="79"/>
      <c r="G585" s="79"/>
    </row>
    <row r="586" spans="2:7" x14ac:dyDescent="0.25">
      <c r="B586" s="79"/>
      <c r="C586" s="79"/>
      <c r="G586" s="79"/>
    </row>
    <row r="587" spans="2:7" x14ac:dyDescent="0.25">
      <c r="B587" s="79"/>
      <c r="C587" s="79"/>
      <c r="G587" s="79"/>
    </row>
    <row r="588" spans="2:7" x14ac:dyDescent="0.25">
      <c r="B588" s="79"/>
      <c r="C588" s="79"/>
      <c r="G588" s="79"/>
    </row>
    <row r="589" spans="2:7" x14ac:dyDescent="0.25">
      <c r="B589" s="79"/>
      <c r="C589" s="79"/>
      <c r="G589" s="79"/>
    </row>
    <row r="590" spans="2:7" x14ac:dyDescent="0.25">
      <c r="B590" s="79"/>
      <c r="C590" s="79"/>
      <c r="G590" s="79"/>
    </row>
    <row r="591" spans="2:7" x14ac:dyDescent="0.25">
      <c r="B591" s="79"/>
      <c r="C591" s="79"/>
      <c r="G591" s="79"/>
    </row>
    <row r="592" spans="2:7" x14ac:dyDescent="0.25">
      <c r="B592" s="79"/>
      <c r="C592" s="79"/>
      <c r="G592" s="79"/>
    </row>
    <row r="593" spans="2:7" x14ac:dyDescent="0.25">
      <c r="B593" s="79"/>
      <c r="C593" s="79"/>
      <c r="G593" s="79"/>
    </row>
    <row r="594" spans="2:7" x14ac:dyDescent="0.25">
      <c r="B594" s="79"/>
      <c r="C594" s="79"/>
      <c r="G594" s="79"/>
    </row>
    <row r="595" spans="2:7" x14ac:dyDescent="0.25">
      <c r="B595" s="79"/>
      <c r="C595" s="79"/>
      <c r="G595" s="79"/>
    </row>
    <row r="596" spans="2:7" x14ac:dyDescent="0.25">
      <c r="B596" s="79"/>
      <c r="C596" s="79"/>
      <c r="G596" s="79"/>
    </row>
    <row r="597" spans="2:7" x14ac:dyDescent="0.25">
      <c r="B597" s="79"/>
      <c r="C597" s="79"/>
      <c r="G597" s="79"/>
    </row>
    <row r="598" spans="2:7" x14ac:dyDescent="0.25">
      <c r="B598" s="79"/>
      <c r="C598" s="79"/>
      <c r="G598" s="79"/>
    </row>
    <row r="599" spans="2:7" x14ac:dyDescent="0.25">
      <c r="B599" s="79"/>
      <c r="C599" s="79"/>
      <c r="G599" s="79"/>
    </row>
    <row r="600" spans="2:7" x14ac:dyDescent="0.25">
      <c r="B600" s="79"/>
      <c r="C600" s="79"/>
      <c r="G600" s="79"/>
    </row>
    <row r="601" spans="2:7" x14ac:dyDescent="0.25">
      <c r="B601" s="79"/>
      <c r="C601" s="79"/>
      <c r="G601" s="79"/>
    </row>
    <row r="602" spans="2:7" x14ac:dyDescent="0.25">
      <c r="B602" s="79"/>
      <c r="C602" s="79"/>
      <c r="G602" s="79"/>
    </row>
    <row r="603" spans="2:7" x14ac:dyDescent="0.25">
      <c r="B603" s="79"/>
      <c r="C603" s="79"/>
      <c r="G603" s="79"/>
    </row>
    <row r="604" spans="2:7" x14ac:dyDescent="0.25">
      <c r="B604" s="79"/>
      <c r="C604" s="79"/>
      <c r="G604" s="79"/>
    </row>
    <row r="605" spans="2:7" x14ac:dyDescent="0.25">
      <c r="B605" s="79"/>
      <c r="C605" s="79"/>
      <c r="G605" s="79"/>
    </row>
    <row r="606" spans="2:7" x14ac:dyDescent="0.25">
      <c r="B606" s="79"/>
      <c r="C606" s="79"/>
      <c r="G606" s="79"/>
    </row>
    <row r="607" spans="2:7" x14ac:dyDescent="0.25">
      <c r="B607" s="79"/>
      <c r="C607" s="79"/>
      <c r="G607" s="79"/>
    </row>
    <row r="608" spans="2:7" x14ac:dyDescent="0.25">
      <c r="B608" s="79"/>
      <c r="C608" s="79"/>
      <c r="G608" s="79"/>
    </row>
    <row r="609" spans="2:7" x14ac:dyDescent="0.25">
      <c r="B609" s="79"/>
      <c r="C609" s="79"/>
      <c r="G609" s="79"/>
    </row>
    <row r="610" spans="2:7" x14ac:dyDescent="0.25">
      <c r="B610" s="79"/>
      <c r="C610" s="79"/>
      <c r="G610" s="79"/>
    </row>
    <row r="611" spans="2:7" x14ac:dyDescent="0.25">
      <c r="B611" s="79"/>
      <c r="C611" s="79"/>
      <c r="G611" s="79"/>
    </row>
    <row r="612" spans="2:7" x14ac:dyDescent="0.25">
      <c r="B612" s="79"/>
      <c r="C612" s="79"/>
      <c r="G612" s="79"/>
    </row>
    <row r="613" spans="2:7" x14ac:dyDescent="0.25">
      <c r="B613" s="79"/>
      <c r="C613" s="79"/>
      <c r="G613" s="79"/>
    </row>
    <row r="614" spans="2:7" x14ac:dyDescent="0.25">
      <c r="B614" s="79"/>
      <c r="C614" s="79"/>
      <c r="G614" s="79"/>
    </row>
    <row r="615" spans="2:7" x14ac:dyDescent="0.25">
      <c r="B615" s="79"/>
      <c r="C615" s="79"/>
      <c r="G615" s="79"/>
    </row>
    <row r="616" spans="2:7" x14ac:dyDescent="0.25">
      <c r="B616" s="79"/>
      <c r="C616" s="79"/>
      <c r="G616" s="79"/>
    </row>
    <row r="617" spans="2:7" x14ac:dyDescent="0.25">
      <c r="B617" s="79"/>
      <c r="C617" s="79"/>
      <c r="G617" s="79"/>
    </row>
    <row r="618" spans="2:7" x14ac:dyDescent="0.25">
      <c r="B618" s="79"/>
      <c r="C618" s="79"/>
      <c r="G618" s="79"/>
    </row>
    <row r="619" spans="2:7" x14ac:dyDescent="0.25">
      <c r="B619" s="79"/>
      <c r="C619" s="79"/>
      <c r="G619" s="79"/>
    </row>
    <row r="620" spans="2:7" x14ac:dyDescent="0.25">
      <c r="B620" s="79"/>
      <c r="C620" s="79"/>
      <c r="G620" s="79"/>
    </row>
    <row r="621" spans="2:7" x14ac:dyDescent="0.25">
      <c r="B621" s="79"/>
      <c r="C621" s="79"/>
      <c r="G621" s="79"/>
    </row>
    <row r="622" spans="2:7" x14ac:dyDescent="0.25">
      <c r="B622" s="79"/>
      <c r="C622" s="79"/>
      <c r="G622" s="79"/>
    </row>
    <row r="623" spans="2:7" x14ac:dyDescent="0.25">
      <c r="B623" s="79"/>
      <c r="C623" s="79"/>
      <c r="G623" s="79"/>
    </row>
    <row r="624" spans="2:7" x14ac:dyDescent="0.25">
      <c r="B624" s="79"/>
      <c r="C624" s="79"/>
      <c r="G624" s="79"/>
    </row>
    <row r="625" spans="2:7" x14ac:dyDescent="0.25">
      <c r="B625" s="79"/>
      <c r="C625" s="79"/>
      <c r="G625" s="79"/>
    </row>
    <row r="626" spans="2:7" x14ac:dyDescent="0.25">
      <c r="B626" s="79"/>
      <c r="C626" s="79"/>
      <c r="G626" s="79"/>
    </row>
    <row r="627" spans="2:7" x14ac:dyDescent="0.25">
      <c r="B627" s="79"/>
      <c r="C627" s="79"/>
      <c r="G627" s="79"/>
    </row>
    <row r="628" spans="2:7" x14ac:dyDescent="0.25">
      <c r="B628" s="79"/>
      <c r="C628" s="79"/>
      <c r="G628" s="79"/>
    </row>
    <row r="629" spans="2:7" x14ac:dyDescent="0.25">
      <c r="B629" s="79"/>
      <c r="C629" s="79"/>
      <c r="G629" s="79"/>
    </row>
    <row r="630" spans="2:7" x14ac:dyDescent="0.25">
      <c r="B630" s="79"/>
      <c r="C630" s="79"/>
      <c r="G630" s="79"/>
    </row>
    <row r="631" spans="2:7" x14ac:dyDescent="0.25">
      <c r="B631" s="79"/>
      <c r="C631" s="79"/>
      <c r="G631" s="79"/>
    </row>
    <row r="632" spans="2:7" x14ac:dyDescent="0.25">
      <c r="B632" s="79"/>
      <c r="C632" s="79"/>
      <c r="G632" s="79"/>
    </row>
    <row r="633" spans="2:7" x14ac:dyDescent="0.25">
      <c r="B633" s="79"/>
      <c r="C633" s="79"/>
      <c r="G633" s="79"/>
    </row>
    <row r="634" spans="2:7" x14ac:dyDescent="0.25">
      <c r="B634" s="79"/>
      <c r="C634" s="79"/>
      <c r="G634" s="79"/>
    </row>
    <row r="635" spans="2:7" x14ac:dyDescent="0.25">
      <c r="B635" s="79"/>
      <c r="C635" s="79"/>
      <c r="G635" s="79"/>
    </row>
    <row r="636" spans="2:7" x14ac:dyDescent="0.25">
      <c r="B636" s="79"/>
      <c r="C636" s="79"/>
      <c r="G636" s="79"/>
    </row>
    <row r="637" spans="2:7" x14ac:dyDescent="0.25">
      <c r="B637" s="79"/>
      <c r="C637" s="79"/>
      <c r="G637" s="79"/>
    </row>
    <row r="638" spans="2:7" x14ac:dyDescent="0.25">
      <c r="B638" s="79"/>
      <c r="C638" s="79"/>
      <c r="G638" s="79"/>
    </row>
    <row r="639" spans="2:7" x14ac:dyDescent="0.25">
      <c r="B639" s="79"/>
      <c r="C639" s="79"/>
      <c r="G639" s="79"/>
    </row>
    <row r="640" spans="2:7" x14ac:dyDescent="0.25">
      <c r="B640" s="79"/>
      <c r="C640" s="79"/>
      <c r="G640" s="79"/>
    </row>
    <row r="641" spans="2:7" x14ac:dyDescent="0.25">
      <c r="B641" s="79"/>
      <c r="C641" s="79"/>
      <c r="G641" s="79"/>
    </row>
    <row r="642" spans="2:7" x14ac:dyDescent="0.25">
      <c r="B642" s="79"/>
      <c r="C642" s="79"/>
      <c r="G642" s="79"/>
    </row>
    <row r="643" spans="2:7" x14ac:dyDescent="0.25">
      <c r="B643" s="79"/>
      <c r="C643" s="79"/>
      <c r="G643" s="79"/>
    </row>
    <row r="644" spans="2:7" x14ac:dyDescent="0.25">
      <c r="B644" s="79"/>
      <c r="C644" s="79"/>
      <c r="G644" s="79"/>
    </row>
    <row r="645" spans="2:7" x14ac:dyDescent="0.25">
      <c r="B645" s="79"/>
      <c r="C645" s="79"/>
      <c r="G645" s="79"/>
    </row>
    <row r="646" spans="2:7" x14ac:dyDescent="0.25">
      <c r="B646" s="79"/>
      <c r="C646" s="79"/>
      <c r="G646" s="79"/>
    </row>
    <row r="647" spans="2:7" x14ac:dyDescent="0.25">
      <c r="B647" s="79"/>
      <c r="C647" s="79"/>
      <c r="G647" s="79"/>
    </row>
    <row r="648" spans="2:7" x14ac:dyDescent="0.25">
      <c r="B648" s="79"/>
      <c r="C648" s="79"/>
      <c r="G648" s="79"/>
    </row>
    <row r="649" spans="2:7" x14ac:dyDescent="0.25">
      <c r="B649" s="79"/>
      <c r="C649" s="79"/>
      <c r="G649" s="79"/>
    </row>
    <row r="650" spans="2:7" x14ac:dyDescent="0.25">
      <c r="B650" s="79"/>
      <c r="C650" s="79"/>
      <c r="G650" s="79"/>
    </row>
    <row r="651" spans="2:7" x14ac:dyDescent="0.25">
      <c r="B651" s="79"/>
      <c r="C651" s="79"/>
      <c r="G651" s="79"/>
    </row>
    <row r="652" spans="2:7" x14ac:dyDescent="0.25">
      <c r="B652" s="79"/>
      <c r="C652" s="79"/>
      <c r="G652" s="79"/>
    </row>
    <row r="653" spans="2:7" x14ac:dyDescent="0.25">
      <c r="B653" s="79"/>
      <c r="C653" s="79"/>
      <c r="G653" s="79"/>
    </row>
    <row r="654" spans="2:7" x14ac:dyDescent="0.25">
      <c r="B654" s="79"/>
      <c r="C654" s="79"/>
      <c r="G654" s="79"/>
    </row>
    <row r="655" spans="2:7" x14ac:dyDescent="0.25">
      <c r="B655" s="79"/>
      <c r="C655" s="79"/>
      <c r="G655" s="79"/>
    </row>
    <row r="656" spans="2:7" x14ac:dyDescent="0.25">
      <c r="B656" s="79"/>
      <c r="C656" s="79"/>
      <c r="G656" s="79"/>
    </row>
    <row r="657" spans="2:7" x14ac:dyDescent="0.25">
      <c r="B657" s="79"/>
      <c r="C657" s="79"/>
      <c r="G657" s="79"/>
    </row>
    <row r="658" spans="2:7" x14ac:dyDescent="0.25">
      <c r="B658" s="79"/>
      <c r="C658" s="79"/>
      <c r="G658" s="79"/>
    </row>
    <row r="659" spans="2:7" x14ac:dyDescent="0.25">
      <c r="B659" s="79"/>
      <c r="C659" s="79"/>
      <c r="G659" s="79"/>
    </row>
    <row r="660" spans="2:7" x14ac:dyDescent="0.25">
      <c r="B660" s="79"/>
      <c r="C660" s="79"/>
      <c r="G660" s="79"/>
    </row>
    <row r="661" spans="2:7" x14ac:dyDescent="0.25">
      <c r="B661" s="79"/>
      <c r="C661" s="79"/>
      <c r="G661" s="79"/>
    </row>
    <row r="662" spans="2:7" x14ac:dyDescent="0.25">
      <c r="B662" s="79"/>
      <c r="C662" s="79"/>
      <c r="G662" s="79"/>
    </row>
    <row r="663" spans="2:7" x14ac:dyDescent="0.25">
      <c r="B663" s="79"/>
      <c r="C663" s="79"/>
      <c r="G663" s="79"/>
    </row>
    <row r="664" spans="2:7" x14ac:dyDescent="0.25">
      <c r="B664" s="79"/>
      <c r="C664" s="79"/>
      <c r="G664" s="79"/>
    </row>
    <row r="665" spans="2:7" x14ac:dyDescent="0.25">
      <c r="B665" s="79"/>
      <c r="C665" s="79"/>
      <c r="G665" s="79"/>
    </row>
    <row r="666" spans="2:7" x14ac:dyDescent="0.25">
      <c r="B666" s="79"/>
      <c r="C666" s="79"/>
      <c r="G666" s="79"/>
    </row>
    <row r="667" spans="2:7" x14ac:dyDescent="0.25">
      <c r="B667" s="79"/>
      <c r="C667" s="79"/>
      <c r="G667" s="79"/>
    </row>
    <row r="668" spans="2:7" x14ac:dyDescent="0.25">
      <c r="B668" s="79"/>
      <c r="C668" s="79"/>
      <c r="G668" s="79"/>
    </row>
    <row r="669" spans="2:7" x14ac:dyDescent="0.25">
      <c r="B669" s="79"/>
      <c r="C669" s="79"/>
      <c r="G669" s="79"/>
    </row>
    <row r="670" spans="2:7" x14ac:dyDescent="0.25">
      <c r="B670" s="79"/>
      <c r="C670" s="79"/>
      <c r="G670" s="79"/>
    </row>
    <row r="671" spans="2:7" x14ac:dyDescent="0.25">
      <c r="B671" s="79"/>
      <c r="C671" s="79"/>
      <c r="G671" s="79"/>
    </row>
    <row r="672" spans="2:7" x14ac:dyDescent="0.25">
      <c r="B672" s="79"/>
      <c r="C672" s="79"/>
      <c r="G672" s="79"/>
    </row>
    <row r="673" spans="2:7" x14ac:dyDescent="0.25">
      <c r="B673" s="79"/>
      <c r="C673" s="79"/>
      <c r="G673" s="79"/>
    </row>
    <row r="674" spans="2:7" x14ac:dyDescent="0.25">
      <c r="B674" s="79"/>
      <c r="C674" s="79"/>
      <c r="G674" s="79"/>
    </row>
    <row r="675" spans="2:7" x14ac:dyDescent="0.25">
      <c r="B675" s="79"/>
      <c r="C675" s="79"/>
      <c r="G675" s="79"/>
    </row>
    <row r="676" spans="2:7" x14ac:dyDescent="0.25">
      <c r="B676" s="79"/>
      <c r="C676" s="79"/>
      <c r="G676" s="79"/>
    </row>
    <row r="677" spans="2:7" x14ac:dyDescent="0.25">
      <c r="B677" s="79"/>
      <c r="C677" s="79"/>
      <c r="G677" s="79"/>
    </row>
    <row r="678" spans="2:7" x14ac:dyDescent="0.25">
      <c r="B678" s="79"/>
      <c r="C678" s="79"/>
      <c r="G678" s="79"/>
    </row>
    <row r="679" spans="2:7" x14ac:dyDescent="0.25">
      <c r="B679" s="79"/>
      <c r="C679" s="79"/>
      <c r="G679" s="79"/>
    </row>
    <row r="680" spans="2:7" x14ac:dyDescent="0.25">
      <c r="B680" s="79"/>
      <c r="C680" s="79"/>
      <c r="G680" s="79"/>
    </row>
    <row r="681" spans="2:7" x14ac:dyDescent="0.25">
      <c r="B681" s="79"/>
      <c r="C681" s="79"/>
      <c r="G681" s="79"/>
    </row>
    <row r="682" spans="2:7" x14ac:dyDescent="0.25">
      <c r="B682" s="79"/>
      <c r="C682" s="79"/>
      <c r="G682" s="79"/>
    </row>
    <row r="683" spans="2:7" x14ac:dyDescent="0.25">
      <c r="B683" s="79"/>
      <c r="C683" s="79"/>
      <c r="G683" s="79"/>
    </row>
    <row r="684" spans="2:7" x14ac:dyDescent="0.25">
      <c r="B684" s="79"/>
      <c r="C684" s="79"/>
      <c r="G684" s="79"/>
    </row>
    <row r="685" spans="2:7" x14ac:dyDescent="0.25">
      <c r="B685" s="79"/>
      <c r="C685" s="79"/>
      <c r="G685" s="79"/>
    </row>
    <row r="686" spans="2:7" x14ac:dyDescent="0.25">
      <c r="B686" s="79"/>
      <c r="C686" s="79"/>
      <c r="G686" s="79"/>
    </row>
    <row r="687" spans="2:7" x14ac:dyDescent="0.25">
      <c r="B687" s="79"/>
      <c r="C687" s="79"/>
      <c r="G687" s="79"/>
    </row>
    <row r="688" spans="2:7" x14ac:dyDescent="0.25">
      <c r="B688" s="79"/>
      <c r="C688" s="79"/>
      <c r="G688" s="79"/>
    </row>
    <row r="689" spans="2:7" x14ac:dyDescent="0.25">
      <c r="B689" s="79"/>
      <c r="C689" s="79"/>
      <c r="G689" s="79"/>
    </row>
    <row r="690" spans="2:7" x14ac:dyDescent="0.25">
      <c r="B690" s="79"/>
      <c r="C690" s="79"/>
      <c r="G690" s="79"/>
    </row>
    <row r="691" spans="2:7" x14ac:dyDescent="0.25">
      <c r="B691" s="79"/>
      <c r="C691" s="79"/>
      <c r="G691" s="79"/>
    </row>
    <row r="692" spans="2:7" x14ac:dyDescent="0.25">
      <c r="B692" s="79"/>
      <c r="C692" s="79"/>
      <c r="G692" s="79"/>
    </row>
    <row r="693" spans="2:7" x14ac:dyDescent="0.25">
      <c r="B693" s="79"/>
      <c r="C693" s="79"/>
      <c r="G693" s="79"/>
    </row>
    <row r="694" spans="2:7" x14ac:dyDescent="0.25">
      <c r="B694" s="79"/>
      <c r="C694" s="79"/>
      <c r="G694" s="79"/>
    </row>
    <row r="695" spans="2:7" x14ac:dyDescent="0.25">
      <c r="B695" s="79"/>
      <c r="C695" s="79"/>
      <c r="G695" s="79"/>
    </row>
    <row r="696" spans="2:7" x14ac:dyDescent="0.25">
      <c r="B696" s="79"/>
      <c r="C696" s="79"/>
      <c r="G696" s="79"/>
    </row>
    <row r="697" spans="2:7" x14ac:dyDescent="0.25">
      <c r="B697" s="79"/>
      <c r="C697" s="79"/>
      <c r="G697" s="79"/>
    </row>
    <row r="698" spans="2:7" x14ac:dyDescent="0.25">
      <c r="B698" s="79"/>
      <c r="C698" s="79"/>
      <c r="G698" s="79"/>
    </row>
    <row r="699" spans="2:7" x14ac:dyDescent="0.25">
      <c r="B699" s="79"/>
      <c r="C699" s="79"/>
      <c r="G699" s="79"/>
    </row>
    <row r="700" spans="2:7" x14ac:dyDescent="0.25">
      <c r="B700" s="79"/>
      <c r="C700" s="79"/>
      <c r="G700" s="79"/>
    </row>
    <row r="701" spans="2:7" x14ac:dyDescent="0.25">
      <c r="B701" s="79"/>
      <c r="C701" s="79"/>
      <c r="G701" s="79"/>
    </row>
    <row r="702" spans="2:7" x14ac:dyDescent="0.25">
      <c r="B702" s="79"/>
      <c r="C702" s="79"/>
      <c r="G702" s="79"/>
    </row>
    <row r="703" spans="2:7" x14ac:dyDescent="0.25">
      <c r="B703" s="79"/>
      <c r="C703" s="79"/>
      <c r="G703" s="79"/>
    </row>
    <row r="704" spans="2:7" x14ac:dyDescent="0.25">
      <c r="B704" s="79"/>
      <c r="C704" s="79"/>
      <c r="G704" s="79"/>
    </row>
    <row r="705" spans="2:7" x14ac:dyDescent="0.25">
      <c r="B705" s="79"/>
      <c r="C705" s="79"/>
      <c r="G705" s="79"/>
    </row>
    <row r="706" spans="2:7" x14ac:dyDescent="0.25">
      <c r="B706" s="79"/>
      <c r="C706" s="79"/>
      <c r="G706" s="79"/>
    </row>
    <row r="707" spans="2:7" x14ac:dyDescent="0.25">
      <c r="B707" s="79"/>
      <c r="C707" s="79"/>
      <c r="G707" s="79"/>
    </row>
    <row r="708" spans="2:7" x14ac:dyDescent="0.25">
      <c r="B708" s="79"/>
      <c r="C708" s="79"/>
      <c r="G708" s="79"/>
    </row>
    <row r="709" spans="2:7" x14ac:dyDescent="0.25">
      <c r="B709" s="79"/>
      <c r="C709" s="79"/>
      <c r="G709" s="79"/>
    </row>
    <row r="710" spans="2:7" x14ac:dyDescent="0.25">
      <c r="B710" s="79"/>
      <c r="C710" s="79"/>
      <c r="G710" s="79"/>
    </row>
    <row r="711" spans="2:7" x14ac:dyDescent="0.25">
      <c r="B711" s="79"/>
      <c r="C711" s="79"/>
      <c r="G711" s="79"/>
    </row>
    <row r="712" spans="2:7" x14ac:dyDescent="0.25">
      <c r="B712" s="79"/>
      <c r="C712" s="79"/>
      <c r="G712" s="79"/>
    </row>
    <row r="713" spans="2:7" x14ac:dyDescent="0.25">
      <c r="B713" s="79"/>
      <c r="C713" s="79"/>
      <c r="G713" s="79"/>
    </row>
    <row r="714" spans="2:7" x14ac:dyDescent="0.25">
      <c r="B714" s="79"/>
      <c r="C714" s="79"/>
      <c r="G714" s="79"/>
    </row>
    <row r="715" spans="2:7" x14ac:dyDescent="0.25">
      <c r="B715" s="79"/>
      <c r="C715" s="79"/>
      <c r="G715" s="79"/>
    </row>
    <row r="716" spans="2:7" x14ac:dyDescent="0.25">
      <c r="B716" s="79"/>
      <c r="C716" s="79"/>
      <c r="G716" s="79"/>
    </row>
    <row r="717" spans="2:7" x14ac:dyDescent="0.25">
      <c r="B717" s="79"/>
      <c r="C717" s="79"/>
      <c r="G717" s="79"/>
    </row>
    <row r="718" spans="2:7" x14ac:dyDescent="0.25">
      <c r="B718" s="79"/>
      <c r="C718" s="79"/>
      <c r="G718" s="79"/>
    </row>
    <row r="719" spans="2:7" x14ac:dyDescent="0.25">
      <c r="B719" s="79"/>
      <c r="C719" s="79"/>
      <c r="G719" s="79"/>
    </row>
    <row r="720" spans="2:7" x14ac:dyDescent="0.25">
      <c r="B720" s="79"/>
      <c r="C720" s="79"/>
      <c r="G720" s="79"/>
    </row>
    <row r="721" spans="2:7" x14ac:dyDescent="0.25">
      <c r="B721" s="79"/>
      <c r="C721" s="79"/>
      <c r="G721" s="79"/>
    </row>
    <row r="722" spans="2:7" x14ac:dyDescent="0.25">
      <c r="B722" s="79"/>
      <c r="C722" s="79"/>
      <c r="G722" s="79"/>
    </row>
    <row r="723" spans="2:7" x14ac:dyDescent="0.25">
      <c r="B723" s="79"/>
      <c r="C723" s="79"/>
      <c r="G723" s="79"/>
    </row>
    <row r="724" spans="2:7" x14ac:dyDescent="0.25">
      <c r="B724" s="79"/>
      <c r="C724" s="79"/>
      <c r="G724" s="79"/>
    </row>
    <row r="725" spans="2:7" x14ac:dyDescent="0.25">
      <c r="B725" s="79"/>
      <c r="C725" s="79"/>
      <c r="G725" s="79"/>
    </row>
    <row r="726" spans="2:7" x14ac:dyDescent="0.25">
      <c r="B726" s="79"/>
      <c r="C726" s="79"/>
      <c r="G726" s="79"/>
    </row>
    <row r="727" spans="2:7" x14ac:dyDescent="0.25">
      <c r="B727" s="79"/>
      <c r="C727" s="79"/>
      <c r="G727" s="79"/>
    </row>
    <row r="728" spans="2:7" x14ac:dyDescent="0.25">
      <c r="B728" s="79"/>
      <c r="C728" s="79"/>
      <c r="G728" s="79"/>
    </row>
    <row r="729" spans="2:7" x14ac:dyDescent="0.25">
      <c r="B729" s="79"/>
      <c r="C729" s="79"/>
      <c r="G729" s="79"/>
    </row>
    <row r="730" spans="2:7" x14ac:dyDescent="0.25">
      <c r="B730" s="79"/>
      <c r="C730" s="79"/>
      <c r="G730" s="79"/>
    </row>
    <row r="731" spans="2:7" x14ac:dyDescent="0.25">
      <c r="B731" s="79"/>
      <c r="C731" s="79"/>
      <c r="G731" s="79"/>
    </row>
    <row r="732" spans="2:7" x14ac:dyDescent="0.25">
      <c r="B732" s="79"/>
      <c r="C732" s="79"/>
      <c r="G732" s="79"/>
    </row>
    <row r="733" spans="2:7" x14ac:dyDescent="0.25">
      <c r="B733" s="79"/>
      <c r="C733" s="79"/>
      <c r="G733" s="79"/>
    </row>
    <row r="734" spans="2:7" x14ac:dyDescent="0.25">
      <c r="B734" s="79"/>
      <c r="C734" s="79"/>
      <c r="G734" s="79"/>
    </row>
    <row r="735" spans="2:7" x14ac:dyDescent="0.25">
      <c r="B735" s="79"/>
      <c r="C735" s="79"/>
      <c r="G735" s="79"/>
    </row>
    <row r="736" spans="2:7" x14ac:dyDescent="0.25">
      <c r="B736" s="79"/>
      <c r="C736" s="79"/>
      <c r="G736" s="79"/>
    </row>
    <row r="737" spans="2:7" x14ac:dyDescent="0.25">
      <c r="B737" s="79"/>
      <c r="C737" s="79"/>
      <c r="G737" s="79"/>
    </row>
    <row r="738" spans="2:7" x14ac:dyDescent="0.25">
      <c r="B738" s="79"/>
      <c r="C738" s="79"/>
      <c r="G738" s="79"/>
    </row>
    <row r="739" spans="2:7" x14ac:dyDescent="0.25">
      <c r="B739" s="79"/>
      <c r="C739" s="79"/>
      <c r="G739" s="79"/>
    </row>
    <row r="740" spans="2:7" x14ac:dyDescent="0.25">
      <c r="B740" s="79"/>
      <c r="C740" s="79"/>
      <c r="G740" s="79"/>
    </row>
    <row r="741" spans="2:7" x14ac:dyDescent="0.25">
      <c r="B741" s="79"/>
      <c r="C741" s="79"/>
      <c r="G741" s="79"/>
    </row>
    <row r="742" spans="2:7" x14ac:dyDescent="0.25">
      <c r="B742" s="79"/>
      <c r="C742" s="79"/>
      <c r="G742" s="79"/>
    </row>
    <row r="743" spans="2:7" x14ac:dyDescent="0.25">
      <c r="B743" s="79"/>
      <c r="C743" s="79"/>
      <c r="G743" s="79"/>
    </row>
    <row r="744" spans="2:7" x14ac:dyDescent="0.25">
      <c r="B744" s="79"/>
      <c r="C744" s="79"/>
      <c r="G744" s="79"/>
    </row>
    <row r="745" spans="2:7" x14ac:dyDescent="0.25">
      <c r="B745" s="79"/>
      <c r="C745" s="79"/>
      <c r="G745" s="79"/>
    </row>
    <row r="746" spans="2:7" x14ac:dyDescent="0.25">
      <c r="B746" s="79"/>
      <c r="C746" s="79"/>
      <c r="G746" s="79"/>
    </row>
    <row r="747" spans="2:7" x14ac:dyDescent="0.25">
      <c r="B747" s="79"/>
      <c r="C747" s="79"/>
      <c r="G747" s="79"/>
    </row>
    <row r="748" spans="2:7" x14ac:dyDescent="0.25">
      <c r="B748" s="79"/>
      <c r="C748" s="79"/>
      <c r="G748" s="79"/>
    </row>
    <row r="749" spans="2:7" x14ac:dyDescent="0.25">
      <c r="B749" s="79"/>
      <c r="C749" s="79"/>
      <c r="G749" s="79"/>
    </row>
    <row r="750" spans="2:7" x14ac:dyDescent="0.25">
      <c r="B750" s="79"/>
      <c r="C750" s="79"/>
      <c r="G750" s="79"/>
    </row>
    <row r="751" spans="2:7" x14ac:dyDescent="0.25">
      <c r="B751" s="79"/>
      <c r="C751" s="79"/>
      <c r="G751" s="79"/>
    </row>
    <row r="752" spans="2:7" x14ac:dyDescent="0.25">
      <c r="B752" s="79"/>
      <c r="C752" s="79"/>
      <c r="G752" s="79"/>
    </row>
    <row r="753" spans="2:7" x14ac:dyDescent="0.25">
      <c r="B753" s="79"/>
      <c r="C753" s="79"/>
      <c r="G753" s="79"/>
    </row>
    <row r="754" spans="2:7" x14ac:dyDescent="0.25">
      <c r="B754" s="79"/>
      <c r="C754" s="79"/>
      <c r="G754" s="79"/>
    </row>
    <row r="755" spans="2:7" x14ac:dyDescent="0.25">
      <c r="B755" s="79"/>
      <c r="C755" s="79"/>
      <c r="G755" s="79"/>
    </row>
    <row r="756" spans="2:7" x14ac:dyDescent="0.25">
      <c r="B756" s="79"/>
      <c r="C756" s="79"/>
      <c r="G756" s="79"/>
    </row>
    <row r="757" spans="2:7" x14ac:dyDescent="0.25">
      <c r="B757" s="79"/>
      <c r="C757" s="79"/>
      <c r="G757" s="79"/>
    </row>
    <row r="758" spans="2:7" x14ac:dyDescent="0.25">
      <c r="B758" s="79"/>
      <c r="C758" s="79"/>
      <c r="G758" s="79"/>
    </row>
    <row r="759" spans="2:7" x14ac:dyDescent="0.25">
      <c r="B759" s="79"/>
      <c r="C759" s="79"/>
      <c r="G759" s="79"/>
    </row>
    <row r="760" spans="2:7" x14ac:dyDescent="0.25">
      <c r="B760" s="79"/>
      <c r="C760" s="79"/>
      <c r="G760" s="79"/>
    </row>
    <row r="761" spans="2:7" x14ac:dyDescent="0.25">
      <c r="B761" s="79"/>
      <c r="C761" s="79"/>
      <c r="G761" s="79"/>
    </row>
    <row r="762" spans="2:7" x14ac:dyDescent="0.25">
      <c r="B762" s="79"/>
      <c r="C762" s="79"/>
      <c r="G762" s="79"/>
    </row>
    <row r="763" spans="2:7" x14ac:dyDescent="0.25">
      <c r="B763" s="79"/>
      <c r="C763" s="79"/>
      <c r="G763" s="79"/>
    </row>
    <row r="764" spans="2:7" x14ac:dyDescent="0.25">
      <c r="B764" s="79"/>
      <c r="C764" s="79"/>
      <c r="G764" s="79"/>
    </row>
    <row r="765" spans="2:7" x14ac:dyDescent="0.25">
      <c r="B765" s="79"/>
      <c r="C765" s="79"/>
      <c r="G765" s="79"/>
    </row>
    <row r="766" spans="2:7" x14ac:dyDescent="0.25">
      <c r="B766" s="79"/>
      <c r="C766" s="79"/>
      <c r="G766" s="79"/>
    </row>
    <row r="767" spans="2:7" x14ac:dyDescent="0.25">
      <c r="B767" s="79"/>
      <c r="C767" s="79"/>
      <c r="G767" s="79"/>
    </row>
    <row r="768" spans="2:7" x14ac:dyDescent="0.25">
      <c r="B768" s="79"/>
      <c r="C768" s="79"/>
      <c r="G768" s="79"/>
    </row>
    <row r="769" spans="2:7" x14ac:dyDescent="0.25">
      <c r="B769" s="79"/>
      <c r="C769" s="79"/>
      <c r="G769" s="79"/>
    </row>
    <row r="770" spans="2:7" x14ac:dyDescent="0.25">
      <c r="B770" s="79"/>
      <c r="C770" s="79"/>
      <c r="G770" s="79"/>
    </row>
    <row r="771" spans="2:7" x14ac:dyDescent="0.25">
      <c r="B771" s="79"/>
      <c r="C771" s="79"/>
      <c r="G771" s="79"/>
    </row>
    <row r="772" spans="2:7" x14ac:dyDescent="0.25">
      <c r="B772" s="79"/>
      <c r="C772" s="79"/>
      <c r="G772" s="79"/>
    </row>
    <row r="773" spans="2:7" x14ac:dyDescent="0.25">
      <c r="B773" s="79"/>
      <c r="C773" s="79"/>
      <c r="G773" s="79"/>
    </row>
    <row r="774" spans="2:7" x14ac:dyDescent="0.25">
      <c r="B774" s="79"/>
      <c r="C774" s="79"/>
      <c r="G774" s="79"/>
    </row>
    <row r="775" spans="2:7" x14ac:dyDescent="0.25">
      <c r="B775" s="79"/>
      <c r="C775" s="79"/>
      <c r="G775" s="79"/>
    </row>
    <row r="776" spans="2:7" x14ac:dyDescent="0.25">
      <c r="B776" s="79"/>
      <c r="C776" s="79"/>
      <c r="G776" s="79"/>
    </row>
    <row r="777" spans="2:7" x14ac:dyDescent="0.25">
      <c r="B777" s="79"/>
      <c r="C777" s="79"/>
      <c r="G777" s="79"/>
    </row>
    <row r="778" spans="2:7" x14ac:dyDescent="0.25">
      <c r="B778" s="79"/>
      <c r="C778" s="79"/>
      <c r="G778" s="79"/>
    </row>
    <row r="779" spans="2:7" x14ac:dyDescent="0.25">
      <c r="B779" s="79"/>
      <c r="C779" s="79"/>
      <c r="G779" s="79"/>
    </row>
    <row r="780" spans="2:7" x14ac:dyDescent="0.25">
      <c r="B780" s="79"/>
      <c r="C780" s="79"/>
      <c r="G780" s="79"/>
    </row>
    <row r="781" spans="2:7" x14ac:dyDescent="0.25">
      <c r="B781" s="79"/>
      <c r="C781" s="79"/>
      <c r="G781" s="79"/>
    </row>
    <row r="782" spans="2:7" x14ac:dyDescent="0.25">
      <c r="B782" s="79"/>
      <c r="C782" s="79"/>
      <c r="G782" s="79"/>
    </row>
    <row r="783" spans="2:7" x14ac:dyDescent="0.25">
      <c r="B783" s="79"/>
      <c r="C783" s="79"/>
      <c r="G783" s="79"/>
    </row>
    <row r="784" spans="2:7" x14ac:dyDescent="0.25">
      <c r="B784" s="79"/>
      <c r="C784" s="79"/>
      <c r="G784" s="79"/>
    </row>
    <row r="785" spans="2:7" x14ac:dyDescent="0.25">
      <c r="B785" s="79"/>
      <c r="C785" s="79"/>
      <c r="G785" s="79"/>
    </row>
    <row r="786" spans="2:7" x14ac:dyDescent="0.25">
      <c r="B786" s="79"/>
      <c r="C786" s="79"/>
      <c r="G786" s="79"/>
    </row>
    <row r="787" spans="2:7" x14ac:dyDescent="0.25">
      <c r="B787" s="79"/>
      <c r="C787" s="79"/>
      <c r="G787" s="79"/>
    </row>
    <row r="788" spans="2:7" x14ac:dyDescent="0.25">
      <c r="B788" s="79"/>
      <c r="C788" s="79"/>
      <c r="G788" s="79"/>
    </row>
    <row r="789" spans="2:7" x14ac:dyDescent="0.25">
      <c r="B789" s="79"/>
      <c r="C789" s="79"/>
      <c r="G789" s="79"/>
    </row>
    <row r="790" spans="2:7" x14ac:dyDescent="0.25">
      <c r="B790" s="79"/>
      <c r="C790" s="79"/>
      <c r="G790" s="79"/>
    </row>
    <row r="791" spans="2:7" x14ac:dyDescent="0.25">
      <c r="B791" s="79"/>
      <c r="C791" s="79"/>
      <c r="G791" s="79"/>
    </row>
    <row r="792" spans="2:7" x14ac:dyDescent="0.25">
      <c r="B792" s="79"/>
      <c r="C792" s="79"/>
      <c r="G792" s="79"/>
    </row>
    <row r="793" spans="2:7" x14ac:dyDescent="0.25">
      <c r="B793" s="79"/>
      <c r="C793" s="79"/>
      <c r="G793" s="79"/>
    </row>
    <row r="794" spans="2:7" x14ac:dyDescent="0.25">
      <c r="B794" s="79"/>
      <c r="C794" s="79"/>
      <c r="G794" s="79"/>
    </row>
    <row r="795" spans="2:7" x14ac:dyDescent="0.25">
      <c r="B795" s="79"/>
      <c r="C795" s="79"/>
      <c r="G795" s="79"/>
    </row>
    <row r="796" spans="2:7" x14ac:dyDescent="0.25">
      <c r="B796" s="79"/>
      <c r="C796" s="79"/>
      <c r="G796" s="79"/>
    </row>
    <row r="797" spans="2:7" x14ac:dyDescent="0.25">
      <c r="B797" s="79"/>
      <c r="C797" s="79"/>
      <c r="G797" s="79"/>
    </row>
    <row r="798" spans="2:7" x14ac:dyDescent="0.25">
      <c r="B798" s="79"/>
      <c r="C798" s="79"/>
      <c r="G798" s="79"/>
    </row>
    <row r="799" spans="2:7" x14ac:dyDescent="0.25">
      <c r="B799" s="79"/>
      <c r="C799" s="79"/>
      <c r="G799" s="79"/>
    </row>
    <row r="800" spans="2:7" x14ac:dyDescent="0.25">
      <c r="B800" s="79"/>
      <c r="C800" s="79"/>
      <c r="G800" s="79"/>
    </row>
    <row r="801" spans="2:7" x14ac:dyDescent="0.25">
      <c r="B801" s="79"/>
      <c r="C801" s="79"/>
      <c r="G801" s="79"/>
    </row>
    <row r="802" spans="2:7" x14ac:dyDescent="0.25">
      <c r="B802" s="79"/>
      <c r="C802" s="79"/>
      <c r="G802" s="79"/>
    </row>
    <row r="803" spans="2:7" x14ac:dyDescent="0.25">
      <c r="B803" s="79"/>
      <c r="C803" s="79"/>
      <c r="G803" s="79"/>
    </row>
    <row r="804" spans="2:7" x14ac:dyDescent="0.25">
      <c r="B804" s="79"/>
      <c r="C804" s="79"/>
      <c r="G804" s="79"/>
    </row>
    <row r="805" spans="2:7" x14ac:dyDescent="0.25">
      <c r="B805" s="79"/>
      <c r="C805" s="79"/>
      <c r="G805" s="79"/>
    </row>
    <row r="806" spans="2:7" x14ac:dyDescent="0.25">
      <c r="B806" s="79"/>
      <c r="C806" s="79"/>
      <c r="G806" s="79"/>
    </row>
    <row r="807" spans="2:7" x14ac:dyDescent="0.25">
      <c r="B807" s="79"/>
      <c r="C807" s="79"/>
      <c r="G807" s="79"/>
    </row>
    <row r="808" spans="2:7" x14ac:dyDescent="0.25">
      <c r="B808" s="79"/>
      <c r="C808" s="79"/>
      <c r="G808" s="79"/>
    </row>
    <row r="809" spans="2:7" x14ac:dyDescent="0.25">
      <c r="B809" s="79"/>
      <c r="C809" s="79"/>
      <c r="G809" s="79"/>
    </row>
    <row r="810" spans="2:7" x14ac:dyDescent="0.25">
      <c r="B810" s="79"/>
      <c r="C810" s="79"/>
      <c r="G810" s="79"/>
    </row>
    <row r="811" spans="2:7" x14ac:dyDescent="0.25">
      <c r="B811" s="79"/>
      <c r="C811" s="79"/>
      <c r="G811" s="79"/>
    </row>
    <row r="812" spans="2:7" x14ac:dyDescent="0.25">
      <c r="B812" s="79"/>
      <c r="C812" s="79"/>
      <c r="G812" s="79"/>
    </row>
    <row r="813" spans="2:7" x14ac:dyDescent="0.25">
      <c r="B813" s="79"/>
      <c r="C813" s="79"/>
      <c r="G813" s="79"/>
    </row>
    <row r="814" spans="2:7" x14ac:dyDescent="0.25">
      <c r="B814" s="79"/>
      <c r="C814" s="79"/>
      <c r="G814" s="79"/>
    </row>
    <row r="815" spans="2:7" x14ac:dyDescent="0.25">
      <c r="B815" s="79"/>
      <c r="C815" s="79"/>
      <c r="G815" s="79"/>
    </row>
    <row r="816" spans="2:7" x14ac:dyDescent="0.25">
      <c r="B816" s="79"/>
      <c r="C816" s="79"/>
      <c r="G816" s="79"/>
    </row>
    <row r="817" spans="2:7" x14ac:dyDescent="0.25">
      <c r="B817" s="79"/>
      <c r="C817" s="79"/>
      <c r="G817" s="79"/>
    </row>
    <row r="818" spans="2:7" x14ac:dyDescent="0.25">
      <c r="B818" s="79"/>
      <c r="C818" s="79"/>
      <c r="G818" s="79"/>
    </row>
    <row r="819" spans="2:7" x14ac:dyDescent="0.25">
      <c r="B819" s="79"/>
      <c r="C819" s="79"/>
      <c r="G819" s="79"/>
    </row>
    <row r="820" spans="2:7" x14ac:dyDescent="0.25">
      <c r="B820" s="79"/>
      <c r="C820" s="79"/>
      <c r="G820" s="79"/>
    </row>
    <row r="821" spans="2:7" x14ac:dyDescent="0.25">
      <c r="B821" s="79"/>
      <c r="C821" s="79"/>
      <c r="G821" s="79"/>
    </row>
    <row r="822" spans="2:7" x14ac:dyDescent="0.25">
      <c r="B822" s="79"/>
      <c r="C822" s="79"/>
      <c r="G822" s="79"/>
    </row>
    <row r="823" spans="2:7" x14ac:dyDescent="0.25">
      <c r="B823" s="79"/>
      <c r="C823" s="79"/>
      <c r="G823" s="79"/>
    </row>
    <row r="824" spans="2:7" x14ac:dyDescent="0.25">
      <c r="B824" s="79"/>
      <c r="C824" s="79"/>
      <c r="G824" s="79"/>
    </row>
    <row r="825" spans="2:7" x14ac:dyDescent="0.25">
      <c r="B825" s="79"/>
      <c r="C825" s="79"/>
      <c r="G825" s="79"/>
    </row>
    <row r="826" spans="2:7" x14ac:dyDescent="0.25">
      <c r="B826" s="79"/>
      <c r="C826" s="79"/>
      <c r="G826" s="79"/>
    </row>
    <row r="827" spans="2:7" x14ac:dyDescent="0.25">
      <c r="B827" s="79"/>
      <c r="C827" s="79"/>
      <c r="G827" s="79"/>
    </row>
    <row r="828" spans="2:7" x14ac:dyDescent="0.25">
      <c r="B828" s="79"/>
      <c r="C828" s="79"/>
      <c r="G828" s="79"/>
    </row>
    <row r="829" spans="2:7" x14ac:dyDescent="0.25">
      <c r="B829" s="79"/>
      <c r="C829" s="79"/>
      <c r="G829" s="79"/>
    </row>
    <row r="830" spans="2:7" x14ac:dyDescent="0.25">
      <c r="B830" s="79"/>
      <c r="C830" s="79"/>
      <c r="G830" s="79"/>
    </row>
    <row r="831" spans="2:7" x14ac:dyDescent="0.25">
      <c r="B831" s="79"/>
      <c r="C831" s="79"/>
      <c r="G831" s="79"/>
    </row>
    <row r="832" spans="2:7" x14ac:dyDescent="0.25">
      <c r="B832" s="79"/>
      <c r="C832" s="79"/>
      <c r="G832" s="79"/>
    </row>
    <row r="833" spans="2:7" x14ac:dyDescent="0.25">
      <c r="B833" s="79"/>
      <c r="C833" s="79"/>
      <c r="G833" s="79"/>
    </row>
    <row r="834" spans="2:7" x14ac:dyDescent="0.25">
      <c r="B834" s="79"/>
      <c r="C834" s="79"/>
      <c r="G834" s="79"/>
    </row>
    <row r="835" spans="2:7" x14ac:dyDescent="0.25">
      <c r="B835" s="79"/>
      <c r="C835" s="79"/>
      <c r="G835" s="79"/>
    </row>
    <row r="836" spans="2:7" x14ac:dyDescent="0.25">
      <c r="B836" s="79"/>
      <c r="C836" s="79"/>
      <c r="G836" s="79"/>
    </row>
    <row r="837" spans="2:7" x14ac:dyDescent="0.25">
      <c r="B837" s="79"/>
      <c r="C837" s="79"/>
      <c r="G837" s="79"/>
    </row>
    <row r="838" spans="2:7" x14ac:dyDescent="0.25">
      <c r="B838" s="79"/>
      <c r="C838" s="79"/>
      <c r="G838" s="79"/>
    </row>
    <row r="839" spans="2:7" x14ac:dyDescent="0.25">
      <c r="B839" s="79"/>
      <c r="C839" s="79"/>
      <c r="G839" s="79"/>
    </row>
    <row r="840" spans="2:7" x14ac:dyDescent="0.25">
      <c r="B840" s="79"/>
      <c r="C840" s="79"/>
      <c r="G840" s="79"/>
    </row>
    <row r="841" spans="2:7" x14ac:dyDescent="0.25">
      <c r="B841" s="79"/>
      <c r="C841" s="79"/>
      <c r="G841" s="79"/>
    </row>
    <row r="842" spans="2:7" x14ac:dyDescent="0.25">
      <c r="B842" s="79"/>
      <c r="C842" s="79"/>
      <c r="G842" s="79"/>
    </row>
    <row r="843" spans="2:7" x14ac:dyDescent="0.25">
      <c r="B843" s="79"/>
      <c r="C843" s="79"/>
      <c r="G843" s="79"/>
    </row>
    <row r="844" spans="2:7" x14ac:dyDescent="0.25">
      <c r="B844" s="79"/>
      <c r="C844" s="79"/>
      <c r="G844" s="79"/>
    </row>
    <row r="845" spans="2:7" x14ac:dyDescent="0.25">
      <c r="B845" s="79"/>
      <c r="C845" s="79"/>
      <c r="G845" s="79"/>
    </row>
    <row r="846" spans="2:7" x14ac:dyDescent="0.25">
      <c r="B846" s="79"/>
      <c r="C846" s="79"/>
      <c r="G846" s="79"/>
    </row>
    <row r="847" spans="2:7" x14ac:dyDescent="0.25">
      <c r="B847" s="79"/>
      <c r="C847" s="79"/>
      <c r="G847" s="79"/>
    </row>
    <row r="848" spans="2:7" x14ac:dyDescent="0.25">
      <c r="B848" s="79"/>
      <c r="C848" s="79"/>
      <c r="G848" s="79"/>
    </row>
    <row r="849" spans="2:7" x14ac:dyDescent="0.25">
      <c r="B849" s="79"/>
      <c r="C849" s="79"/>
      <c r="G849" s="79"/>
    </row>
    <row r="850" spans="2:7" x14ac:dyDescent="0.25">
      <c r="B850" s="79"/>
      <c r="C850" s="79"/>
      <c r="G850" s="79"/>
    </row>
    <row r="851" spans="2:7" x14ac:dyDescent="0.25">
      <c r="B851" s="79"/>
      <c r="C851" s="79"/>
      <c r="G851" s="79"/>
    </row>
    <row r="852" spans="2:7" x14ac:dyDescent="0.25">
      <c r="B852" s="79"/>
      <c r="C852" s="79"/>
      <c r="G852" s="79"/>
    </row>
    <row r="853" spans="2:7" x14ac:dyDescent="0.25">
      <c r="B853" s="79"/>
      <c r="C853" s="79"/>
      <c r="G853" s="79"/>
    </row>
    <row r="854" spans="2:7" x14ac:dyDescent="0.25">
      <c r="B854" s="79"/>
      <c r="C854" s="79"/>
      <c r="G854" s="79"/>
    </row>
    <row r="855" spans="2:7" x14ac:dyDescent="0.25">
      <c r="B855" s="79"/>
      <c r="C855" s="79"/>
      <c r="G855" s="79"/>
    </row>
    <row r="856" spans="2:7" x14ac:dyDescent="0.25">
      <c r="B856" s="79"/>
      <c r="C856" s="79"/>
      <c r="G856" s="79"/>
    </row>
    <row r="857" spans="2:7" x14ac:dyDescent="0.25">
      <c r="B857" s="79"/>
      <c r="C857" s="79"/>
      <c r="G857" s="79"/>
    </row>
    <row r="858" spans="2:7" x14ac:dyDescent="0.25">
      <c r="B858" s="79"/>
      <c r="C858" s="79"/>
      <c r="G858" s="79"/>
    </row>
    <row r="859" spans="2:7" x14ac:dyDescent="0.25">
      <c r="B859" s="79"/>
      <c r="C859" s="79"/>
      <c r="G859" s="79"/>
    </row>
    <row r="860" spans="2:7" x14ac:dyDescent="0.25">
      <c r="B860" s="79"/>
      <c r="C860" s="79"/>
      <c r="G860" s="79"/>
    </row>
    <row r="861" spans="2:7" x14ac:dyDescent="0.25">
      <c r="B861" s="79"/>
      <c r="C861" s="79"/>
      <c r="G861" s="79"/>
    </row>
    <row r="862" spans="2:7" x14ac:dyDescent="0.25">
      <c r="B862" s="79"/>
      <c r="C862" s="79"/>
      <c r="G862" s="79"/>
    </row>
    <row r="863" spans="2:7" x14ac:dyDescent="0.25">
      <c r="B863" s="79"/>
      <c r="C863" s="79"/>
      <c r="G863" s="79"/>
    </row>
    <row r="864" spans="2:7" x14ac:dyDescent="0.25">
      <c r="B864" s="79"/>
      <c r="C864" s="79"/>
      <c r="G864" s="79"/>
    </row>
    <row r="865" spans="2:7" x14ac:dyDescent="0.25">
      <c r="B865" s="79"/>
      <c r="C865" s="79"/>
      <c r="G865" s="79"/>
    </row>
    <row r="866" spans="2:7" x14ac:dyDescent="0.25">
      <c r="B866" s="79"/>
      <c r="C866" s="79"/>
      <c r="G866" s="79"/>
    </row>
    <row r="867" spans="2:7" x14ac:dyDescent="0.25">
      <c r="B867" s="79"/>
      <c r="C867" s="79"/>
      <c r="G867" s="79"/>
    </row>
    <row r="868" spans="2:7" x14ac:dyDescent="0.25">
      <c r="B868" s="79"/>
      <c r="C868" s="79"/>
      <c r="G868" s="79"/>
    </row>
    <row r="869" spans="2:7" x14ac:dyDescent="0.25">
      <c r="B869" s="79"/>
      <c r="C869" s="79"/>
      <c r="G869" s="79"/>
    </row>
    <row r="870" spans="2:7" x14ac:dyDescent="0.25">
      <c r="B870" s="79"/>
      <c r="C870" s="79"/>
      <c r="G870" s="79"/>
    </row>
    <row r="871" spans="2:7" x14ac:dyDescent="0.25">
      <c r="B871" s="79"/>
      <c r="C871" s="79"/>
      <c r="G871" s="79"/>
    </row>
    <row r="872" spans="2:7" x14ac:dyDescent="0.25">
      <c r="B872" s="79"/>
      <c r="C872" s="79"/>
      <c r="G872" s="79"/>
    </row>
    <row r="873" spans="2:7" x14ac:dyDescent="0.25">
      <c r="B873" s="79"/>
      <c r="C873" s="79"/>
      <c r="G873" s="79"/>
    </row>
    <row r="874" spans="2:7" x14ac:dyDescent="0.25">
      <c r="B874" s="79"/>
      <c r="C874" s="79"/>
      <c r="G874" s="79"/>
    </row>
    <row r="875" spans="2:7" x14ac:dyDescent="0.25">
      <c r="B875" s="79"/>
      <c r="C875" s="79"/>
      <c r="G875" s="79"/>
    </row>
    <row r="876" spans="2:7" x14ac:dyDescent="0.25">
      <c r="B876" s="79"/>
      <c r="C876" s="79"/>
      <c r="G876" s="79"/>
    </row>
    <row r="877" spans="2:7" x14ac:dyDescent="0.25">
      <c r="B877" s="79"/>
      <c r="C877" s="79"/>
      <c r="G877" s="79"/>
    </row>
    <row r="878" spans="2:7" x14ac:dyDescent="0.25">
      <c r="B878" s="79"/>
      <c r="C878" s="79"/>
      <c r="G878" s="79"/>
    </row>
    <row r="879" spans="2:7" x14ac:dyDescent="0.25">
      <c r="B879" s="79"/>
      <c r="C879" s="79"/>
      <c r="G879" s="79"/>
    </row>
    <row r="880" spans="2:7" x14ac:dyDescent="0.25">
      <c r="B880" s="79"/>
      <c r="C880" s="79"/>
      <c r="G880" s="79"/>
    </row>
    <row r="881" spans="2:7" x14ac:dyDescent="0.25">
      <c r="B881" s="79"/>
      <c r="C881" s="79"/>
      <c r="G881" s="79"/>
    </row>
    <row r="882" spans="2:7" x14ac:dyDescent="0.25">
      <c r="B882" s="79"/>
      <c r="C882" s="79"/>
      <c r="G882" s="79"/>
    </row>
    <row r="883" spans="2:7" x14ac:dyDescent="0.25">
      <c r="B883" s="79"/>
      <c r="C883" s="79"/>
      <c r="G883" s="79"/>
    </row>
    <row r="884" spans="2:7" x14ac:dyDescent="0.25">
      <c r="B884" s="79"/>
      <c r="C884" s="79"/>
      <c r="G884" s="79"/>
    </row>
    <row r="885" spans="2:7" x14ac:dyDescent="0.25">
      <c r="B885" s="79"/>
      <c r="C885" s="79"/>
      <c r="G885" s="79"/>
    </row>
    <row r="886" spans="2:7" x14ac:dyDescent="0.25">
      <c r="B886" s="79"/>
      <c r="C886" s="79"/>
      <c r="G886" s="79"/>
    </row>
    <row r="887" spans="2:7" x14ac:dyDescent="0.25">
      <c r="B887" s="79"/>
      <c r="C887" s="79"/>
      <c r="G887" s="79"/>
    </row>
    <row r="888" spans="2:7" x14ac:dyDescent="0.25">
      <c r="B888" s="79"/>
      <c r="C888" s="79"/>
      <c r="G888" s="79"/>
    </row>
    <row r="889" spans="2:7" x14ac:dyDescent="0.25">
      <c r="B889" s="79"/>
      <c r="C889" s="79"/>
      <c r="G889" s="79"/>
    </row>
    <row r="890" spans="2:7" x14ac:dyDescent="0.25">
      <c r="B890" s="79"/>
      <c r="C890" s="79"/>
      <c r="G890" s="79"/>
    </row>
    <row r="891" spans="2:7" x14ac:dyDescent="0.25">
      <c r="B891" s="79"/>
      <c r="C891" s="79"/>
      <c r="G891" s="79"/>
    </row>
    <row r="892" spans="2:7" x14ac:dyDescent="0.25">
      <c r="B892" s="79"/>
      <c r="C892" s="79"/>
      <c r="G892" s="79"/>
    </row>
    <row r="893" spans="2:7" x14ac:dyDescent="0.25">
      <c r="B893" s="79"/>
      <c r="C893" s="79"/>
      <c r="G893" s="79"/>
    </row>
    <row r="894" spans="2:7" x14ac:dyDescent="0.25">
      <c r="B894" s="79"/>
      <c r="C894" s="79"/>
      <c r="G894" s="79"/>
    </row>
    <row r="895" spans="2:7" x14ac:dyDescent="0.25">
      <c r="B895" s="79"/>
      <c r="C895" s="79"/>
      <c r="G895" s="79"/>
    </row>
    <row r="896" spans="2:7" x14ac:dyDescent="0.25">
      <c r="B896" s="79"/>
      <c r="C896" s="79"/>
      <c r="G896" s="79"/>
    </row>
    <row r="897" spans="2:7" x14ac:dyDescent="0.25">
      <c r="B897" s="79"/>
      <c r="C897" s="79"/>
      <c r="G897" s="79"/>
    </row>
    <row r="898" spans="2:7" x14ac:dyDescent="0.25">
      <c r="B898" s="79"/>
      <c r="C898" s="79"/>
      <c r="G898" s="79"/>
    </row>
    <row r="899" spans="2:7" x14ac:dyDescent="0.25">
      <c r="B899" s="79"/>
      <c r="C899" s="79"/>
      <c r="G899" s="79"/>
    </row>
    <row r="900" spans="2:7" x14ac:dyDescent="0.25">
      <c r="B900" s="79"/>
      <c r="C900" s="79"/>
      <c r="G900" s="79"/>
    </row>
    <row r="901" spans="2:7" x14ac:dyDescent="0.25">
      <c r="B901" s="79"/>
      <c r="C901" s="79"/>
      <c r="G901" s="79"/>
    </row>
    <row r="902" spans="2:7" x14ac:dyDescent="0.25">
      <c r="B902" s="79"/>
      <c r="C902" s="79"/>
      <c r="G902" s="79"/>
    </row>
    <row r="903" spans="2:7" x14ac:dyDescent="0.25">
      <c r="B903" s="79"/>
      <c r="C903" s="79"/>
      <c r="G903" s="79"/>
    </row>
    <row r="904" spans="2:7" x14ac:dyDescent="0.25">
      <c r="B904" s="79"/>
      <c r="C904" s="79"/>
      <c r="G904" s="79"/>
    </row>
    <row r="905" spans="2:7" x14ac:dyDescent="0.25">
      <c r="B905" s="79"/>
      <c r="C905" s="79"/>
      <c r="G905" s="79"/>
    </row>
    <row r="906" spans="2:7" x14ac:dyDescent="0.25">
      <c r="B906" s="79"/>
      <c r="C906" s="79"/>
      <c r="G906" s="79"/>
    </row>
    <row r="907" spans="2:7" x14ac:dyDescent="0.25">
      <c r="B907" s="79"/>
      <c r="C907" s="79"/>
      <c r="G907" s="79"/>
    </row>
    <row r="908" spans="2:7" x14ac:dyDescent="0.25">
      <c r="B908" s="79"/>
      <c r="C908" s="79"/>
      <c r="G908" s="79"/>
    </row>
    <row r="909" spans="2:7" x14ac:dyDescent="0.25">
      <c r="B909" s="79"/>
      <c r="C909" s="79"/>
      <c r="G909" s="79"/>
    </row>
    <row r="910" spans="2:7" x14ac:dyDescent="0.25">
      <c r="B910" s="79"/>
      <c r="C910" s="79"/>
      <c r="G910" s="79"/>
    </row>
    <row r="911" spans="2:7" x14ac:dyDescent="0.25">
      <c r="B911" s="79"/>
      <c r="C911" s="79"/>
      <c r="G911" s="79"/>
    </row>
    <row r="912" spans="2:7" x14ac:dyDescent="0.25">
      <c r="B912" s="79"/>
      <c r="C912" s="79"/>
      <c r="G912" s="79"/>
    </row>
    <row r="913" spans="2:7" x14ac:dyDescent="0.25">
      <c r="B913" s="79"/>
      <c r="C913" s="79"/>
      <c r="G913" s="79"/>
    </row>
    <row r="914" spans="2:7" x14ac:dyDescent="0.25">
      <c r="B914" s="79"/>
      <c r="C914" s="79"/>
      <c r="G914" s="79"/>
    </row>
    <row r="915" spans="2:7" x14ac:dyDescent="0.25">
      <c r="B915" s="79"/>
      <c r="C915" s="79"/>
      <c r="G915" s="79"/>
    </row>
    <row r="916" spans="2:7" x14ac:dyDescent="0.25">
      <c r="B916" s="79"/>
      <c r="C916" s="79"/>
      <c r="G916" s="79"/>
    </row>
    <row r="917" spans="2:7" x14ac:dyDescent="0.25">
      <c r="B917" s="79"/>
      <c r="C917" s="79"/>
      <c r="G917" s="79"/>
    </row>
    <row r="918" spans="2:7" x14ac:dyDescent="0.25">
      <c r="B918" s="79"/>
      <c r="C918" s="79"/>
      <c r="G918" s="79"/>
    </row>
    <row r="919" spans="2:7" x14ac:dyDescent="0.25">
      <c r="B919" s="79"/>
      <c r="C919" s="79"/>
      <c r="G919" s="79"/>
    </row>
    <row r="920" spans="2:7" x14ac:dyDescent="0.25">
      <c r="B920" s="79"/>
      <c r="C920" s="79"/>
      <c r="G920" s="79"/>
    </row>
    <row r="921" spans="2:7" x14ac:dyDescent="0.25">
      <c r="B921" s="79"/>
      <c r="C921" s="79"/>
      <c r="G921" s="79"/>
    </row>
    <row r="922" spans="2:7" x14ac:dyDescent="0.25">
      <c r="B922" s="79"/>
      <c r="C922" s="79"/>
      <c r="G922" s="79"/>
    </row>
    <row r="923" spans="2:7" x14ac:dyDescent="0.25">
      <c r="B923" s="79"/>
      <c r="C923" s="79"/>
      <c r="G923" s="79"/>
    </row>
    <row r="924" spans="2:7" x14ac:dyDescent="0.25">
      <c r="B924" s="79"/>
      <c r="C924" s="79"/>
      <c r="G924" s="79"/>
    </row>
    <row r="925" spans="2:7" x14ac:dyDescent="0.25">
      <c r="B925" s="79"/>
      <c r="C925" s="79"/>
      <c r="G925" s="79"/>
    </row>
    <row r="926" spans="2:7" x14ac:dyDescent="0.25">
      <c r="B926" s="79"/>
      <c r="C926" s="79"/>
      <c r="G926" s="79"/>
    </row>
    <row r="927" spans="2:7" x14ac:dyDescent="0.25">
      <c r="B927" s="79"/>
      <c r="C927" s="79"/>
      <c r="G927" s="79"/>
    </row>
    <row r="928" spans="2:7" x14ac:dyDescent="0.25">
      <c r="B928" s="79"/>
      <c r="C928" s="79"/>
      <c r="G928" s="79"/>
    </row>
    <row r="929" spans="2:7" x14ac:dyDescent="0.25">
      <c r="B929" s="79"/>
      <c r="C929" s="79"/>
      <c r="G929" s="79"/>
    </row>
    <row r="930" spans="2:7" x14ac:dyDescent="0.25">
      <c r="B930" s="79"/>
      <c r="C930" s="79"/>
      <c r="G930" s="79"/>
    </row>
    <row r="931" spans="2:7" x14ac:dyDescent="0.25">
      <c r="B931" s="79"/>
      <c r="C931" s="79"/>
      <c r="G931" s="79"/>
    </row>
    <row r="932" spans="2:7" x14ac:dyDescent="0.25">
      <c r="B932" s="79"/>
      <c r="C932" s="79"/>
      <c r="G932" s="79"/>
    </row>
    <row r="933" spans="2:7" x14ac:dyDescent="0.25">
      <c r="B933" s="79"/>
      <c r="C933" s="79"/>
      <c r="G933" s="79"/>
    </row>
    <row r="934" spans="2:7" x14ac:dyDescent="0.25">
      <c r="B934" s="79"/>
      <c r="C934" s="79"/>
      <c r="G934" s="79"/>
    </row>
    <row r="935" spans="2:7" x14ac:dyDescent="0.25">
      <c r="B935" s="79"/>
      <c r="C935" s="79"/>
      <c r="G935" s="79"/>
    </row>
    <row r="936" spans="2:7" x14ac:dyDescent="0.25">
      <c r="B936" s="79"/>
      <c r="C936" s="79"/>
      <c r="G936" s="79"/>
    </row>
    <row r="937" spans="2:7" x14ac:dyDescent="0.25">
      <c r="B937" s="79"/>
      <c r="C937" s="79"/>
      <c r="G937" s="79"/>
    </row>
    <row r="938" spans="2:7" x14ac:dyDescent="0.25">
      <c r="B938" s="79"/>
      <c r="C938" s="79"/>
      <c r="G938" s="79"/>
    </row>
    <row r="939" spans="2:7" x14ac:dyDescent="0.25">
      <c r="B939" s="79"/>
      <c r="C939" s="79"/>
      <c r="G939" s="79"/>
    </row>
    <row r="940" spans="2:7" x14ac:dyDescent="0.25">
      <c r="B940" s="79"/>
      <c r="C940" s="79"/>
      <c r="G940" s="79"/>
    </row>
    <row r="941" spans="2:7" x14ac:dyDescent="0.25">
      <c r="B941" s="79"/>
      <c r="C941" s="79"/>
      <c r="G941" s="79"/>
    </row>
    <row r="942" spans="2:7" x14ac:dyDescent="0.25">
      <c r="B942" s="79"/>
      <c r="C942" s="79"/>
      <c r="G942" s="79"/>
    </row>
    <row r="943" spans="2:7" x14ac:dyDescent="0.25">
      <c r="B943" s="79"/>
      <c r="C943" s="79"/>
      <c r="G943" s="79"/>
    </row>
    <row r="944" spans="2:7" x14ac:dyDescent="0.25">
      <c r="B944" s="79"/>
      <c r="C944" s="79"/>
      <c r="G944" s="79"/>
    </row>
    <row r="945" spans="2:7" x14ac:dyDescent="0.25">
      <c r="B945" s="79"/>
      <c r="C945" s="79"/>
      <c r="G945" s="79"/>
    </row>
    <row r="946" spans="2:7" x14ac:dyDescent="0.25">
      <c r="B946" s="79"/>
      <c r="C946" s="79"/>
      <c r="G946" s="79"/>
    </row>
    <row r="947" spans="2:7" x14ac:dyDescent="0.25">
      <c r="B947" s="79"/>
      <c r="C947" s="79"/>
      <c r="G947" s="79"/>
    </row>
    <row r="948" spans="2:7" x14ac:dyDescent="0.25">
      <c r="B948" s="79"/>
      <c r="C948" s="79"/>
      <c r="G948" s="79"/>
    </row>
    <row r="949" spans="2:7" x14ac:dyDescent="0.25">
      <c r="B949" s="79"/>
      <c r="C949" s="79"/>
      <c r="G949" s="79"/>
    </row>
    <row r="950" spans="2:7" x14ac:dyDescent="0.25">
      <c r="B950" s="79"/>
      <c r="C950" s="79"/>
      <c r="G950" s="79"/>
    </row>
    <row r="951" spans="2:7" x14ac:dyDescent="0.25">
      <c r="B951" s="79"/>
      <c r="C951" s="79"/>
      <c r="G951" s="79"/>
    </row>
    <row r="952" spans="2:7" x14ac:dyDescent="0.25">
      <c r="B952" s="79"/>
      <c r="C952" s="79"/>
      <c r="G952" s="79"/>
    </row>
    <row r="953" spans="2:7" x14ac:dyDescent="0.25">
      <c r="B953" s="79"/>
      <c r="C953" s="79"/>
      <c r="G953" s="79"/>
    </row>
    <row r="954" spans="2:7" x14ac:dyDescent="0.25">
      <c r="B954" s="79"/>
      <c r="C954" s="79"/>
      <c r="G954" s="79"/>
    </row>
    <row r="955" spans="2:7" x14ac:dyDescent="0.25">
      <c r="B955" s="79"/>
      <c r="C955" s="79"/>
      <c r="G955" s="79"/>
    </row>
    <row r="956" spans="2:7" x14ac:dyDescent="0.25">
      <c r="B956" s="79"/>
      <c r="C956" s="79"/>
      <c r="G956" s="79"/>
    </row>
    <row r="957" spans="2:7" x14ac:dyDescent="0.25">
      <c r="B957" s="79"/>
      <c r="C957" s="79"/>
      <c r="G957" s="79"/>
    </row>
    <row r="958" spans="2:7" x14ac:dyDescent="0.25">
      <c r="B958" s="79"/>
      <c r="C958" s="79"/>
      <c r="G958" s="79"/>
    </row>
    <row r="959" spans="2:7" x14ac:dyDescent="0.25">
      <c r="B959" s="79"/>
      <c r="C959" s="79"/>
      <c r="G959" s="79"/>
    </row>
    <row r="960" spans="2:7" x14ac:dyDescent="0.25">
      <c r="B960" s="79"/>
      <c r="C960" s="79"/>
      <c r="G960" s="79"/>
    </row>
    <row r="961" spans="2:7" x14ac:dyDescent="0.25">
      <c r="B961" s="79"/>
      <c r="C961" s="79"/>
      <c r="G961" s="79"/>
    </row>
    <row r="962" spans="2:7" x14ac:dyDescent="0.25">
      <c r="B962" s="79"/>
      <c r="C962" s="79"/>
      <c r="G962" s="79"/>
    </row>
    <row r="963" spans="2:7" x14ac:dyDescent="0.25">
      <c r="B963" s="79"/>
      <c r="C963" s="79"/>
      <c r="G963" s="79"/>
    </row>
    <row r="964" spans="2:7" x14ac:dyDescent="0.25">
      <c r="B964" s="79"/>
      <c r="C964" s="79"/>
      <c r="G964" s="79"/>
    </row>
    <row r="965" spans="2:7" x14ac:dyDescent="0.25">
      <c r="B965" s="79"/>
      <c r="C965" s="79"/>
      <c r="G965" s="79"/>
    </row>
    <row r="966" spans="2:7" x14ac:dyDescent="0.25">
      <c r="B966" s="79"/>
      <c r="C966" s="79"/>
      <c r="G966" s="79"/>
    </row>
    <row r="967" spans="2:7" x14ac:dyDescent="0.25">
      <c r="B967" s="79"/>
      <c r="C967" s="79"/>
      <c r="G967" s="79"/>
    </row>
    <row r="968" spans="2:7" x14ac:dyDescent="0.25">
      <c r="B968" s="79"/>
      <c r="C968" s="79"/>
      <c r="G968" s="79"/>
    </row>
    <row r="969" spans="2:7" x14ac:dyDescent="0.25">
      <c r="B969" s="79"/>
      <c r="C969" s="79"/>
      <c r="G969" s="79"/>
    </row>
    <row r="970" spans="2:7" x14ac:dyDescent="0.25">
      <c r="B970" s="79"/>
      <c r="C970" s="79"/>
      <c r="G970" s="79"/>
    </row>
    <row r="971" spans="2:7" x14ac:dyDescent="0.25">
      <c r="B971" s="79"/>
      <c r="C971" s="79"/>
      <c r="G971" s="79"/>
    </row>
    <row r="972" spans="2:7" x14ac:dyDescent="0.25">
      <c r="B972" s="79"/>
      <c r="C972" s="79"/>
      <c r="G972" s="79"/>
    </row>
    <row r="973" spans="2:7" x14ac:dyDescent="0.25">
      <c r="B973" s="79"/>
      <c r="C973" s="79"/>
      <c r="G973" s="79"/>
    </row>
    <row r="974" spans="2:7" x14ac:dyDescent="0.25">
      <c r="B974" s="79"/>
      <c r="C974" s="79"/>
      <c r="G974" s="79"/>
    </row>
    <row r="975" spans="2:7" x14ac:dyDescent="0.25">
      <c r="B975" s="79"/>
      <c r="C975" s="79"/>
      <c r="G975" s="79"/>
    </row>
    <row r="976" spans="2:7" x14ac:dyDescent="0.25">
      <c r="B976" s="79"/>
      <c r="C976" s="79"/>
      <c r="G976" s="79"/>
    </row>
    <row r="977" spans="2:7" x14ac:dyDescent="0.25">
      <c r="B977" s="79"/>
      <c r="C977" s="79"/>
      <c r="G977" s="79"/>
    </row>
    <row r="978" spans="2:7" x14ac:dyDescent="0.25">
      <c r="B978" s="79"/>
      <c r="C978" s="79"/>
      <c r="G978"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991"/>
  <sheetViews>
    <sheetView showGridLines="0" workbookViewId="0">
      <selection activeCell="B3" sqref="B3"/>
    </sheetView>
  </sheetViews>
  <sheetFormatPr baseColWidth="10" defaultColWidth="12.625" defaultRowHeight="15" customHeight="1" x14ac:dyDescent="0.2"/>
  <cols>
    <col min="1" max="1" width="31.5" customWidth="1"/>
    <col min="2" max="2" width="23.375" customWidth="1"/>
    <col min="10" max="10" width="15.875" customWidth="1"/>
    <col min="11" max="11" width="20.625" bestFit="1" customWidth="1"/>
  </cols>
  <sheetData>
    <row r="1" spans="1:11" x14ac:dyDescent="0.25">
      <c r="A1" s="35"/>
      <c r="B1" s="36"/>
      <c r="C1" s="36"/>
      <c r="D1" s="36"/>
      <c r="E1" s="36"/>
      <c r="F1" s="36"/>
      <c r="G1" s="216"/>
      <c r="H1" s="216"/>
      <c r="I1" s="216"/>
      <c r="J1" s="36"/>
      <c r="K1" s="217"/>
    </row>
    <row r="2" spans="1:11" x14ac:dyDescent="0.25">
      <c r="A2" s="39" t="s">
        <v>105</v>
      </c>
      <c r="B2" s="40"/>
      <c r="C2" s="40"/>
      <c r="D2" s="40"/>
      <c r="E2" s="40"/>
      <c r="F2" s="40"/>
      <c r="G2" s="218"/>
      <c r="H2" s="218"/>
      <c r="I2" s="218"/>
      <c r="J2" s="40"/>
      <c r="K2" s="219" t="s">
        <v>106</v>
      </c>
    </row>
    <row r="3" spans="1:11" x14ac:dyDescent="0.25">
      <c r="A3" s="43" t="s">
        <v>107</v>
      </c>
      <c r="B3" s="40"/>
      <c r="C3" s="40"/>
      <c r="D3" s="40"/>
      <c r="E3" s="40"/>
      <c r="F3" s="40"/>
      <c r="G3" s="218"/>
      <c r="H3" s="218"/>
      <c r="I3" s="218"/>
      <c r="J3" s="40"/>
      <c r="K3" s="220"/>
    </row>
    <row r="4" spans="1:11" x14ac:dyDescent="0.25">
      <c r="A4" s="719" t="s">
        <v>3194</v>
      </c>
      <c r="B4" s="40"/>
      <c r="C4" s="40"/>
      <c r="D4" s="40"/>
      <c r="E4" s="40"/>
      <c r="F4" s="40"/>
      <c r="G4" s="218"/>
      <c r="H4" s="218"/>
      <c r="I4" s="218"/>
      <c r="J4" s="40"/>
      <c r="K4" s="220"/>
    </row>
    <row r="5" spans="1:11" x14ac:dyDescent="0.25">
      <c r="A5" s="35"/>
      <c r="B5" s="36"/>
      <c r="C5" s="36"/>
      <c r="D5" s="36"/>
      <c r="E5" s="36"/>
      <c r="F5" s="36"/>
      <c r="G5" s="216"/>
      <c r="H5" s="216"/>
      <c r="I5" s="216"/>
      <c r="J5" s="36"/>
      <c r="K5" s="217"/>
    </row>
    <row r="6" spans="1:11" x14ac:dyDescent="0.25">
      <c r="A6" s="47" t="s">
        <v>108</v>
      </c>
      <c r="B6" s="48" t="s">
        <v>109</v>
      </c>
      <c r="C6" s="48" t="s">
        <v>110</v>
      </c>
      <c r="D6" s="48"/>
      <c r="E6" s="951" t="s">
        <v>111</v>
      </c>
      <c r="F6" s="952"/>
      <c r="G6" s="221" t="s">
        <v>112</v>
      </c>
      <c r="H6" s="961" t="s">
        <v>113</v>
      </c>
      <c r="I6" s="952"/>
      <c r="J6" s="48" t="s">
        <v>114</v>
      </c>
      <c r="K6" s="221" t="s">
        <v>115</v>
      </c>
    </row>
    <row r="7" spans="1:11" ht="15" customHeight="1" x14ac:dyDescent="0.2">
      <c r="A7" s="957" t="s">
        <v>116</v>
      </c>
      <c r="B7" s="947" t="s">
        <v>117</v>
      </c>
      <c r="C7" s="948" t="s">
        <v>118</v>
      </c>
      <c r="D7" s="948" t="s">
        <v>119</v>
      </c>
      <c r="E7" s="949" t="s">
        <v>120</v>
      </c>
      <c r="F7" s="950"/>
      <c r="G7" s="959" t="s">
        <v>121</v>
      </c>
      <c r="H7" s="949" t="s">
        <v>122</v>
      </c>
      <c r="I7" s="950"/>
      <c r="J7" s="948" t="s">
        <v>123</v>
      </c>
      <c r="K7" s="954" t="s">
        <v>634</v>
      </c>
    </row>
    <row r="8" spans="1:11" ht="15" customHeight="1" x14ac:dyDescent="0.2">
      <c r="A8" s="946"/>
      <c r="B8" s="946"/>
      <c r="C8" s="946"/>
      <c r="D8" s="946"/>
      <c r="E8" s="51" t="s">
        <v>125</v>
      </c>
      <c r="F8" s="51" t="s">
        <v>126</v>
      </c>
      <c r="G8" s="946"/>
      <c r="H8" s="52" t="s">
        <v>125</v>
      </c>
      <c r="I8" s="52" t="s">
        <v>126</v>
      </c>
      <c r="J8" s="946"/>
      <c r="K8" s="946"/>
    </row>
    <row r="9" spans="1:11" x14ac:dyDescent="0.25">
      <c r="A9" s="53" t="s">
        <v>460</v>
      </c>
      <c r="B9" s="54"/>
      <c r="C9" s="54"/>
      <c r="D9" s="54"/>
      <c r="E9" s="54"/>
      <c r="F9" s="54"/>
      <c r="G9" s="54"/>
      <c r="H9" s="54"/>
      <c r="I9" s="54"/>
      <c r="J9" s="54"/>
      <c r="K9" s="84"/>
    </row>
    <row r="10" spans="1:11" x14ac:dyDescent="0.25">
      <c r="A10" s="57"/>
      <c r="B10" s="58"/>
      <c r="C10" s="58"/>
      <c r="D10" s="58"/>
      <c r="E10" s="58"/>
      <c r="F10" s="58"/>
      <c r="G10" s="222"/>
      <c r="H10" s="222"/>
      <c r="I10" s="222"/>
      <c r="J10" s="58"/>
      <c r="K10" s="223"/>
    </row>
    <row r="11" spans="1:11" x14ac:dyDescent="0.25">
      <c r="A11" s="53" t="s">
        <v>461</v>
      </c>
      <c r="B11" s="54"/>
      <c r="C11" s="54"/>
      <c r="D11" s="54"/>
      <c r="E11" s="54"/>
      <c r="F11" s="54"/>
      <c r="G11" s="54"/>
      <c r="H11" s="54"/>
      <c r="I11" s="54"/>
      <c r="J11" s="54"/>
      <c r="K11" s="84">
        <f>SUM(K12:K14)</f>
        <v>3048088.9499999997</v>
      </c>
    </row>
    <row r="12" spans="1:11" x14ac:dyDescent="0.25">
      <c r="A12" s="57" t="s">
        <v>321</v>
      </c>
      <c r="B12" s="58" t="s">
        <v>635</v>
      </c>
      <c r="C12" s="58" t="s">
        <v>131</v>
      </c>
      <c r="D12" s="58"/>
      <c r="E12" s="58"/>
      <c r="F12" s="58"/>
      <c r="G12" s="222">
        <v>450</v>
      </c>
      <c r="H12" s="222"/>
      <c r="I12" s="222"/>
      <c r="J12" s="58" t="s">
        <v>636</v>
      </c>
      <c r="K12" s="223">
        <v>3035620.9</v>
      </c>
    </row>
    <row r="13" spans="1:11" x14ac:dyDescent="0.25">
      <c r="A13" s="57"/>
      <c r="B13" s="58" t="s">
        <v>637</v>
      </c>
      <c r="C13" s="58"/>
      <c r="D13" s="58"/>
      <c r="E13" s="58"/>
      <c r="F13" s="58"/>
      <c r="G13" s="222"/>
      <c r="H13" s="222"/>
      <c r="I13" s="222"/>
      <c r="J13" s="58"/>
      <c r="K13" s="223"/>
    </row>
    <row r="14" spans="1:11" x14ac:dyDescent="0.25">
      <c r="A14" s="57" t="s">
        <v>638</v>
      </c>
      <c r="B14" s="58" t="s">
        <v>639</v>
      </c>
      <c r="C14" s="58" t="s">
        <v>212</v>
      </c>
      <c r="D14" s="58"/>
      <c r="E14" s="58"/>
      <c r="F14" s="58"/>
      <c r="G14" s="222"/>
      <c r="H14" s="222"/>
      <c r="I14" s="222"/>
      <c r="J14" s="58" t="s">
        <v>640</v>
      </c>
      <c r="K14" s="223">
        <v>12468.05</v>
      </c>
    </row>
    <row r="15" spans="1:11" x14ac:dyDescent="0.25">
      <c r="A15" s="57"/>
      <c r="B15" s="58"/>
      <c r="C15" s="58"/>
      <c r="D15" s="58"/>
      <c r="E15" s="58"/>
      <c r="F15" s="58"/>
      <c r="G15" s="222"/>
      <c r="H15" s="222"/>
      <c r="I15" s="222"/>
      <c r="J15" s="58"/>
      <c r="K15" s="223"/>
    </row>
    <row r="16" spans="1:11" x14ac:dyDescent="0.25">
      <c r="A16" s="53" t="s">
        <v>475</v>
      </c>
      <c r="B16" s="54"/>
      <c r="C16" s="54"/>
      <c r="D16" s="54"/>
      <c r="E16" s="54"/>
      <c r="F16" s="54"/>
      <c r="G16" s="54"/>
      <c r="H16" s="54"/>
      <c r="I16" s="54"/>
      <c r="J16" s="54"/>
      <c r="K16" s="84">
        <f>SUM(K17)</f>
        <v>221948.72</v>
      </c>
    </row>
    <row r="17" spans="1:11" x14ac:dyDescent="0.25">
      <c r="A17" s="57" t="s">
        <v>392</v>
      </c>
      <c r="B17" s="58" t="s">
        <v>641</v>
      </c>
      <c r="C17" s="58" t="s">
        <v>212</v>
      </c>
      <c r="D17" s="63"/>
      <c r="E17" s="63"/>
      <c r="F17" s="63"/>
      <c r="G17" s="222"/>
      <c r="H17" s="222"/>
      <c r="I17" s="222"/>
      <c r="J17" s="58" t="s">
        <v>642</v>
      </c>
      <c r="K17" s="223">
        <v>221948.72</v>
      </c>
    </row>
    <row r="18" spans="1:11" x14ac:dyDescent="0.25">
      <c r="A18" s="57"/>
      <c r="B18" s="58" t="s">
        <v>643</v>
      </c>
      <c r="C18" s="58"/>
      <c r="D18" s="63"/>
      <c r="E18" s="63"/>
      <c r="F18" s="63"/>
      <c r="G18" s="222"/>
      <c r="H18" s="222"/>
      <c r="I18" s="222"/>
      <c r="J18" s="63"/>
      <c r="K18" s="223"/>
    </row>
    <row r="19" spans="1:11" x14ac:dyDescent="0.25">
      <c r="A19" s="53" t="s">
        <v>476</v>
      </c>
      <c r="B19" s="54"/>
      <c r="C19" s="54"/>
      <c r="D19" s="54"/>
      <c r="E19" s="54"/>
      <c r="F19" s="54"/>
      <c r="G19" s="54"/>
      <c r="H19" s="54"/>
      <c r="I19" s="54"/>
      <c r="J19" s="54"/>
      <c r="K19" s="84">
        <f>SUM(K20:K27)</f>
        <v>792466.54</v>
      </c>
    </row>
    <row r="20" spans="1:11" x14ac:dyDescent="0.25">
      <c r="A20" s="57" t="s">
        <v>644</v>
      </c>
      <c r="B20" s="58" t="s">
        <v>645</v>
      </c>
      <c r="C20" s="58"/>
      <c r="D20" s="58"/>
      <c r="E20" s="58"/>
      <c r="F20" s="58"/>
      <c r="G20" s="222"/>
      <c r="H20" s="222">
        <v>280</v>
      </c>
      <c r="I20" s="222">
        <v>2000</v>
      </c>
      <c r="J20" s="58" t="s">
        <v>646</v>
      </c>
      <c r="K20" s="223">
        <v>472315</v>
      </c>
    </row>
    <row r="21" spans="1:11" x14ac:dyDescent="0.25">
      <c r="A21" s="57" t="s">
        <v>647</v>
      </c>
      <c r="B21" s="58"/>
      <c r="C21" s="58"/>
      <c r="D21" s="58"/>
      <c r="E21" s="58"/>
      <c r="F21" s="58"/>
      <c r="G21" s="222"/>
      <c r="H21" s="222">
        <v>130</v>
      </c>
      <c r="I21" s="222">
        <v>1000</v>
      </c>
      <c r="J21" s="58" t="s">
        <v>636</v>
      </c>
      <c r="K21" s="223">
        <v>154510</v>
      </c>
    </row>
    <row r="22" spans="1:11" x14ac:dyDescent="0.25">
      <c r="A22" s="57" t="s">
        <v>648</v>
      </c>
      <c r="B22" s="58"/>
      <c r="C22" s="58"/>
      <c r="D22" s="58" t="s">
        <v>649</v>
      </c>
      <c r="E22" s="58"/>
      <c r="F22" s="58"/>
      <c r="G22" s="222"/>
      <c r="H22" s="222"/>
      <c r="I22" s="222"/>
      <c r="J22" s="58" t="s">
        <v>650</v>
      </c>
      <c r="K22" s="223">
        <v>130851.54</v>
      </c>
    </row>
    <row r="23" spans="1:11" x14ac:dyDescent="0.25">
      <c r="A23" s="57" t="s">
        <v>371</v>
      </c>
      <c r="B23" s="58" t="s">
        <v>651</v>
      </c>
      <c r="C23" s="58"/>
      <c r="D23" s="58"/>
      <c r="E23" s="58"/>
      <c r="F23" s="58"/>
      <c r="G23" s="222">
        <v>340</v>
      </c>
      <c r="H23" s="222"/>
      <c r="I23" s="222"/>
      <c r="J23" s="58" t="s">
        <v>646</v>
      </c>
      <c r="K23" s="223">
        <v>8840</v>
      </c>
    </row>
    <row r="24" spans="1:11" x14ac:dyDescent="0.25">
      <c r="A24" s="57"/>
      <c r="B24" s="58" t="s">
        <v>652</v>
      </c>
      <c r="C24" s="58"/>
      <c r="D24" s="58"/>
      <c r="E24" s="58"/>
      <c r="F24" s="58"/>
      <c r="G24" s="222">
        <v>500</v>
      </c>
      <c r="H24" s="222"/>
      <c r="I24" s="222"/>
      <c r="J24" s="58"/>
      <c r="K24" s="223"/>
    </row>
    <row r="25" spans="1:11" x14ac:dyDescent="0.25">
      <c r="A25" s="57" t="s">
        <v>653</v>
      </c>
      <c r="B25" s="58" t="s">
        <v>654</v>
      </c>
      <c r="C25" s="58"/>
      <c r="D25" s="58"/>
      <c r="E25" s="58"/>
      <c r="F25" s="58"/>
      <c r="G25" s="222"/>
      <c r="H25" s="222">
        <v>850</v>
      </c>
      <c r="I25" s="222">
        <v>1700</v>
      </c>
      <c r="J25" s="58" t="s">
        <v>636</v>
      </c>
      <c r="K25" s="223">
        <v>22950</v>
      </c>
    </row>
    <row r="26" spans="1:11" x14ac:dyDescent="0.25">
      <c r="A26" s="57"/>
      <c r="B26" s="58" t="s">
        <v>655</v>
      </c>
      <c r="C26" s="58"/>
      <c r="D26" s="58"/>
      <c r="E26" s="58"/>
      <c r="F26" s="58"/>
      <c r="G26" s="222"/>
      <c r="H26" s="222"/>
      <c r="I26" s="222"/>
      <c r="J26" s="58"/>
      <c r="K26" s="223"/>
    </row>
    <row r="27" spans="1:11" x14ac:dyDescent="0.25">
      <c r="A27" s="57" t="s">
        <v>405</v>
      </c>
      <c r="B27" s="58"/>
      <c r="C27" s="58"/>
      <c r="D27" s="58"/>
      <c r="E27" s="58"/>
      <c r="F27" s="58"/>
      <c r="G27" s="222"/>
      <c r="H27" s="222">
        <v>500</v>
      </c>
      <c r="I27" s="222">
        <v>5000</v>
      </c>
      <c r="J27" s="58" t="s">
        <v>636</v>
      </c>
      <c r="K27" s="223">
        <v>3000</v>
      </c>
    </row>
    <row r="28" spans="1:11" x14ac:dyDescent="0.25">
      <c r="A28" s="57"/>
      <c r="B28" s="58"/>
      <c r="C28" s="58"/>
      <c r="D28" s="58"/>
      <c r="E28" s="58"/>
      <c r="F28" s="58"/>
      <c r="G28" s="222"/>
      <c r="H28" s="222"/>
      <c r="I28" s="222"/>
      <c r="J28" s="58"/>
      <c r="K28" s="223"/>
    </row>
    <row r="29" spans="1:11" x14ac:dyDescent="0.25">
      <c r="A29" s="53" t="s">
        <v>489</v>
      </c>
      <c r="B29" s="54"/>
      <c r="C29" s="54"/>
      <c r="D29" s="54"/>
      <c r="E29" s="54"/>
      <c r="F29" s="54"/>
      <c r="G29" s="54"/>
      <c r="H29" s="54"/>
      <c r="I29" s="54"/>
      <c r="J29" s="54"/>
      <c r="K29" s="84">
        <f>SUM(K30)</f>
        <v>40500</v>
      </c>
    </row>
    <row r="30" spans="1:11" x14ac:dyDescent="0.25">
      <c r="A30" s="57" t="s">
        <v>656</v>
      </c>
      <c r="B30" s="58"/>
      <c r="C30" s="58" t="s">
        <v>212</v>
      </c>
      <c r="D30" s="58"/>
      <c r="E30" s="58"/>
      <c r="F30" s="58"/>
      <c r="G30" s="222">
        <v>3000</v>
      </c>
      <c r="H30" s="222"/>
      <c r="I30" s="222"/>
      <c r="J30" s="58" t="s">
        <v>636</v>
      </c>
      <c r="K30" s="223">
        <v>40500</v>
      </c>
    </row>
    <row r="31" spans="1:11" x14ac:dyDescent="0.25">
      <c r="A31" s="57"/>
      <c r="B31" s="58"/>
      <c r="C31" s="58"/>
      <c r="D31" s="58"/>
      <c r="E31" s="58"/>
      <c r="F31" s="58"/>
      <c r="G31" s="222"/>
      <c r="H31" s="222"/>
      <c r="I31" s="222"/>
      <c r="J31" s="58"/>
      <c r="K31" s="223"/>
    </row>
    <row r="32" spans="1:11" x14ac:dyDescent="0.25">
      <c r="A32" s="53" t="s">
        <v>490</v>
      </c>
      <c r="B32" s="54"/>
      <c r="C32" s="54"/>
      <c r="D32" s="54"/>
      <c r="E32" s="54"/>
      <c r="F32" s="54"/>
      <c r="G32" s="54"/>
      <c r="H32" s="54"/>
      <c r="I32" s="54"/>
      <c r="J32" s="54"/>
      <c r="K32" s="84">
        <f>SUM(K33)</f>
        <v>78792.2</v>
      </c>
    </row>
    <row r="33" spans="1:11" x14ac:dyDescent="0.25">
      <c r="A33" s="57" t="s">
        <v>200</v>
      </c>
      <c r="B33" s="58" t="s">
        <v>657</v>
      </c>
      <c r="C33" s="58"/>
      <c r="D33" s="58" t="s">
        <v>658</v>
      </c>
      <c r="E33" s="58"/>
      <c r="F33" s="58"/>
      <c r="G33" s="222"/>
      <c r="H33" s="222"/>
      <c r="I33" s="222"/>
      <c r="J33" s="58" t="s">
        <v>659</v>
      </c>
      <c r="K33" s="223">
        <v>78792.2</v>
      </c>
    </row>
    <row r="34" spans="1:11" x14ac:dyDescent="0.25">
      <c r="A34" s="57"/>
      <c r="B34" s="58" t="s">
        <v>660</v>
      </c>
      <c r="C34" s="58"/>
      <c r="D34" s="58"/>
      <c r="E34" s="58"/>
      <c r="F34" s="58"/>
      <c r="G34" s="222"/>
      <c r="H34" s="222"/>
      <c r="I34" s="222"/>
      <c r="J34" s="58" t="s">
        <v>661</v>
      </c>
      <c r="K34" s="223"/>
    </row>
    <row r="35" spans="1:11" x14ac:dyDescent="0.25">
      <c r="A35" s="57"/>
      <c r="B35" s="58"/>
      <c r="C35" s="58"/>
      <c r="D35" s="58"/>
      <c r="E35" s="58"/>
      <c r="F35" s="58"/>
      <c r="G35" s="222"/>
      <c r="H35" s="222"/>
      <c r="I35" s="222"/>
      <c r="J35" s="58"/>
      <c r="K35" s="223"/>
    </row>
    <row r="36" spans="1:11" x14ac:dyDescent="0.25">
      <c r="A36" s="53" t="s">
        <v>495</v>
      </c>
      <c r="B36" s="54"/>
      <c r="C36" s="54"/>
      <c r="D36" s="54"/>
      <c r="E36" s="54"/>
      <c r="F36" s="54"/>
      <c r="G36" s="54"/>
      <c r="H36" s="54"/>
      <c r="I36" s="54"/>
      <c r="J36" s="54"/>
      <c r="K36" s="84"/>
    </row>
    <row r="37" spans="1:11" x14ac:dyDescent="0.25">
      <c r="A37" s="57"/>
      <c r="B37" s="63"/>
      <c r="C37" s="63"/>
      <c r="D37" s="63"/>
      <c r="E37" s="63"/>
      <c r="F37" s="63"/>
      <c r="G37" s="222"/>
      <c r="H37" s="222"/>
      <c r="I37" s="222"/>
      <c r="J37" s="63"/>
      <c r="K37" s="223"/>
    </row>
    <row r="38" spans="1:11" x14ac:dyDescent="0.25">
      <c r="A38" s="53" t="s">
        <v>496</v>
      </c>
      <c r="B38" s="54"/>
      <c r="C38" s="54"/>
      <c r="D38" s="54"/>
      <c r="E38" s="54"/>
      <c r="F38" s="54"/>
      <c r="G38" s="54"/>
      <c r="H38" s="54"/>
      <c r="I38" s="54"/>
      <c r="J38" s="54"/>
      <c r="K38" s="84">
        <f>SUM(K39:K40)</f>
        <v>12354024.939999999</v>
      </c>
    </row>
    <row r="39" spans="1:11" x14ac:dyDescent="0.25">
      <c r="A39" s="57" t="s">
        <v>662</v>
      </c>
      <c r="B39" s="63"/>
      <c r="C39" s="63"/>
      <c r="D39" s="63"/>
      <c r="E39" s="63"/>
      <c r="F39" s="63"/>
      <c r="G39" s="222"/>
      <c r="H39" s="222"/>
      <c r="I39" s="222"/>
      <c r="J39" s="58" t="s">
        <v>663</v>
      </c>
      <c r="K39" s="223">
        <v>12088647.949999999</v>
      </c>
    </row>
    <row r="40" spans="1:11" x14ac:dyDescent="0.25">
      <c r="A40" s="57" t="s">
        <v>664</v>
      </c>
      <c r="B40" s="63"/>
      <c r="C40" s="63"/>
      <c r="D40" s="63"/>
      <c r="E40" s="63"/>
      <c r="F40" s="63"/>
      <c r="G40" s="222"/>
      <c r="H40" s="222"/>
      <c r="I40" s="222"/>
      <c r="J40" s="58" t="s">
        <v>642</v>
      </c>
      <c r="K40" s="223">
        <v>265376.99</v>
      </c>
    </row>
    <row r="41" spans="1:11" x14ac:dyDescent="0.25">
      <c r="A41" s="57"/>
      <c r="B41" s="58"/>
      <c r="C41" s="58"/>
      <c r="D41" s="58"/>
      <c r="E41" s="58"/>
      <c r="F41" s="58"/>
      <c r="G41" s="222"/>
      <c r="H41" s="222"/>
      <c r="I41" s="222"/>
      <c r="J41" s="58"/>
      <c r="K41" s="223"/>
    </row>
    <row r="42" spans="1:11" x14ac:dyDescent="0.2">
      <c r="A42" s="73" t="s">
        <v>168</v>
      </c>
      <c r="B42" s="74"/>
      <c r="C42" s="75"/>
      <c r="D42" s="75"/>
      <c r="E42" s="75"/>
      <c r="F42" s="75"/>
      <c r="G42" s="77"/>
      <c r="H42" s="77"/>
      <c r="I42" s="77"/>
      <c r="J42" s="75"/>
      <c r="K42" s="94">
        <f>K9+K11+K16+K19+K29+K32+K36+K38</f>
        <v>16535821.35</v>
      </c>
    </row>
    <row r="43" spans="1:11" x14ac:dyDescent="0.25">
      <c r="B43" s="79"/>
      <c r="C43" s="79"/>
      <c r="D43" s="79"/>
      <c r="E43" s="79"/>
      <c r="F43" s="79"/>
      <c r="G43" s="79"/>
      <c r="H43" s="79"/>
      <c r="I43" s="79"/>
      <c r="J43" s="79"/>
    </row>
    <row r="44" spans="1:11" x14ac:dyDescent="0.25">
      <c r="B44" s="79"/>
      <c r="C44" s="79"/>
      <c r="D44" s="79"/>
      <c r="E44" s="79"/>
      <c r="F44" s="79"/>
      <c r="G44" s="79"/>
      <c r="H44" s="79"/>
      <c r="I44" s="79"/>
      <c r="J44" s="79"/>
    </row>
    <row r="45" spans="1:11" x14ac:dyDescent="0.25">
      <c r="B45" s="79"/>
      <c r="C45" s="79"/>
      <c r="D45" s="79"/>
      <c r="E45" s="79"/>
      <c r="F45" s="79"/>
      <c r="G45" s="79"/>
      <c r="H45" s="79"/>
      <c r="I45" s="79"/>
      <c r="J45" s="79"/>
    </row>
    <row r="46" spans="1:11" x14ac:dyDescent="0.25">
      <c r="B46" s="79"/>
      <c r="C46" s="79"/>
      <c r="D46" s="79"/>
      <c r="E46" s="79"/>
      <c r="F46" s="79"/>
      <c r="G46" s="79"/>
      <c r="H46" s="79"/>
      <c r="I46" s="79"/>
      <c r="J46" s="79"/>
    </row>
    <row r="47" spans="1:11" x14ac:dyDescent="0.25">
      <c r="B47" s="79"/>
      <c r="C47" s="79"/>
      <c r="D47" s="79"/>
      <c r="E47" s="79"/>
      <c r="F47" s="79"/>
      <c r="G47" s="79"/>
      <c r="H47" s="79"/>
      <c r="I47" s="79"/>
      <c r="J47" s="79"/>
    </row>
    <row r="48" spans="1:11" x14ac:dyDescent="0.25">
      <c r="B48" s="79"/>
      <c r="C48" s="79"/>
      <c r="D48" s="79"/>
      <c r="E48" s="79"/>
      <c r="F48" s="79"/>
      <c r="G48" s="79"/>
      <c r="H48" s="79"/>
      <c r="I48" s="79"/>
      <c r="J48" s="79"/>
    </row>
    <row r="49" spans="2:10" x14ac:dyDescent="0.25">
      <c r="B49" s="79"/>
      <c r="C49" s="79"/>
      <c r="D49" s="79"/>
      <c r="E49" s="79"/>
      <c r="F49" s="79"/>
      <c r="G49" s="79"/>
      <c r="H49" s="79"/>
      <c r="I49" s="79"/>
      <c r="J49" s="79"/>
    </row>
    <row r="50" spans="2:10" x14ac:dyDescent="0.25">
      <c r="B50" s="79"/>
      <c r="C50" s="79"/>
      <c r="D50" s="79"/>
      <c r="E50" s="79"/>
      <c r="F50" s="79"/>
      <c r="G50" s="79"/>
      <c r="H50" s="79"/>
      <c r="I50" s="79"/>
      <c r="J50" s="79"/>
    </row>
    <row r="51" spans="2:10" x14ac:dyDescent="0.25">
      <c r="B51" s="79"/>
      <c r="C51" s="79"/>
      <c r="D51" s="79"/>
      <c r="E51" s="79"/>
      <c r="F51" s="79"/>
      <c r="G51" s="79"/>
      <c r="H51" s="79"/>
      <c r="I51" s="79"/>
      <c r="J51" s="79"/>
    </row>
    <row r="52" spans="2:10" x14ac:dyDescent="0.25">
      <c r="B52" s="79"/>
      <c r="C52" s="79"/>
      <c r="D52" s="79"/>
      <c r="E52" s="79"/>
      <c r="F52" s="79"/>
      <c r="G52" s="79"/>
      <c r="H52" s="79"/>
      <c r="I52" s="79"/>
      <c r="J52" s="79"/>
    </row>
    <row r="53" spans="2:10" x14ac:dyDescent="0.25">
      <c r="B53" s="79"/>
      <c r="C53" s="79"/>
      <c r="D53" s="79"/>
      <c r="E53" s="79"/>
      <c r="F53" s="79"/>
      <c r="G53" s="79"/>
      <c r="H53" s="79"/>
      <c r="I53" s="79"/>
      <c r="J53" s="79"/>
    </row>
    <row r="54" spans="2:10" x14ac:dyDescent="0.25">
      <c r="B54" s="79"/>
      <c r="C54" s="79"/>
      <c r="D54" s="79"/>
      <c r="E54" s="79"/>
      <c r="F54" s="79"/>
      <c r="G54" s="79"/>
      <c r="H54" s="79"/>
      <c r="I54" s="79"/>
      <c r="J54" s="79"/>
    </row>
    <row r="55" spans="2:10" x14ac:dyDescent="0.25">
      <c r="B55" s="79"/>
      <c r="C55" s="79"/>
      <c r="D55" s="79"/>
      <c r="E55" s="79"/>
      <c r="F55" s="79"/>
      <c r="G55" s="79"/>
      <c r="H55" s="79"/>
      <c r="I55" s="79"/>
      <c r="J55" s="79"/>
    </row>
    <row r="56" spans="2:10" x14ac:dyDescent="0.25">
      <c r="B56" s="79"/>
      <c r="C56" s="79"/>
      <c r="D56" s="79"/>
      <c r="E56" s="79"/>
      <c r="F56" s="79"/>
      <c r="G56" s="79"/>
      <c r="H56" s="79"/>
      <c r="I56" s="79"/>
      <c r="J56" s="79"/>
    </row>
    <row r="57" spans="2:10" x14ac:dyDescent="0.25">
      <c r="B57" s="79"/>
      <c r="C57" s="79"/>
      <c r="D57" s="79"/>
      <c r="E57" s="79"/>
      <c r="F57" s="79"/>
      <c r="G57" s="79"/>
      <c r="H57" s="79"/>
      <c r="I57" s="79"/>
      <c r="J57" s="79"/>
    </row>
    <row r="58" spans="2:10" x14ac:dyDescent="0.25">
      <c r="B58" s="79"/>
      <c r="C58" s="79"/>
      <c r="D58" s="79"/>
      <c r="E58" s="79"/>
      <c r="F58" s="79"/>
      <c r="G58" s="79"/>
      <c r="H58" s="79"/>
      <c r="I58" s="79"/>
      <c r="J58" s="79"/>
    </row>
    <row r="59" spans="2:10" x14ac:dyDescent="0.25">
      <c r="B59" s="79"/>
      <c r="C59" s="79"/>
      <c r="D59" s="79"/>
      <c r="E59" s="79"/>
      <c r="F59" s="79"/>
      <c r="G59" s="79"/>
      <c r="H59" s="79"/>
      <c r="I59" s="79"/>
      <c r="J59" s="79"/>
    </row>
    <row r="60" spans="2:10" x14ac:dyDescent="0.25">
      <c r="B60" s="79"/>
      <c r="C60" s="79"/>
      <c r="D60" s="79"/>
      <c r="E60" s="79"/>
      <c r="F60" s="79"/>
      <c r="G60" s="79"/>
      <c r="H60" s="79"/>
      <c r="I60" s="79"/>
      <c r="J60" s="79"/>
    </row>
    <row r="61" spans="2:10" x14ac:dyDescent="0.25">
      <c r="B61" s="79"/>
      <c r="C61" s="79"/>
      <c r="D61" s="79"/>
      <c r="E61" s="79"/>
      <c r="F61" s="79"/>
      <c r="G61" s="79"/>
      <c r="H61" s="79"/>
      <c r="I61" s="79"/>
      <c r="J61" s="79"/>
    </row>
    <row r="62" spans="2:10" x14ac:dyDescent="0.25">
      <c r="B62" s="79"/>
      <c r="C62" s="79"/>
      <c r="D62" s="79"/>
      <c r="E62" s="79"/>
      <c r="F62" s="79"/>
      <c r="G62" s="79"/>
      <c r="H62" s="79"/>
      <c r="I62" s="79"/>
      <c r="J62" s="79"/>
    </row>
    <row r="63" spans="2:10" x14ac:dyDescent="0.25">
      <c r="B63" s="79"/>
      <c r="C63" s="79"/>
      <c r="D63" s="79"/>
      <c r="E63" s="79"/>
      <c r="F63" s="79"/>
      <c r="G63" s="79"/>
      <c r="H63" s="79"/>
      <c r="I63" s="79"/>
      <c r="J63" s="79"/>
    </row>
    <row r="64" spans="2:10"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topLeftCell="E1" workbookViewId="0">
      <selection activeCell="K13" sqref="K13"/>
    </sheetView>
  </sheetViews>
  <sheetFormatPr baseColWidth="10" defaultColWidth="12.625" defaultRowHeight="15" customHeight="1" x14ac:dyDescent="0.2"/>
  <cols>
    <col min="1" max="1" width="42.5" customWidth="1"/>
    <col min="2" max="2" width="24.875" customWidth="1"/>
    <col min="3" max="6" width="12.625" customWidth="1"/>
    <col min="10" max="10" width="25.5" customWidth="1"/>
    <col min="11" max="11" width="22.75" bestFit="1" customWidth="1"/>
  </cols>
  <sheetData>
    <row r="1" spans="1:11" ht="15.75" x14ac:dyDescent="0.25">
      <c r="A1" s="189"/>
      <c r="B1" s="190"/>
      <c r="C1" s="191"/>
      <c r="D1" s="191"/>
      <c r="E1" s="191"/>
      <c r="F1" s="191"/>
      <c r="G1" s="191"/>
      <c r="H1" s="191"/>
      <c r="I1" s="191"/>
      <c r="J1" s="191"/>
      <c r="K1" s="192"/>
    </row>
    <row r="2" spans="1:11" x14ac:dyDescent="0.25">
      <c r="A2" s="39" t="s">
        <v>105</v>
      </c>
      <c r="B2" s="39"/>
      <c r="C2" s="193"/>
      <c r="D2" s="193"/>
      <c r="E2" s="193"/>
      <c r="F2" s="193"/>
      <c r="G2" s="193"/>
      <c r="H2" s="193"/>
      <c r="I2" s="193"/>
      <c r="J2" s="193"/>
      <c r="K2" s="194" t="s">
        <v>106</v>
      </c>
    </row>
    <row r="3" spans="1:11" x14ac:dyDescent="0.25">
      <c r="A3" s="43" t="s">
        <v>107</v>
      </c>
      <c r="B3" s="43"/>
      <c r="C3" s="193"/>
      <c r="D3" s="193"/>
      <c r="E3" s="193"/>
      <c r="F3" s="193"/>
      <c r="G3" s="193"/>
      <c r="H3" s="193"/>
      <c r="I3" s="193"/>
      <c r="J3" s="193"/>
      <c r="K3" s="195"/>
    </row>
    <row r="4" spans="1:11" x14ac:dyDescent="0.25">
      <c r="A4" s="719" t="s">
        <v>3195</v>
      </c>
      <c r="B4" s="45"/>
      <c r="C4" s="193"/>
      <c r="D4" s="193"/>
      <c r="E4" s="193"/>
      <c r="F4" s="193"/>
      <c r="G4" s="193"/>
      <c r="H4" s="193"/>
      <c r="I4" s="193"/>
      <c r="J4" s="193"/>
      <c r="K4" s="195"/>
    </row>
    <row r="5" spans="1:11" x14ac:dyDescent="0.25">
      <c r="A5" s="196"/>
      <c r="B5" s="193"/>
      <c r="C5" s="193"/>
      <c r="D5" s="193"/>
      <c r="E5" s="193"/>
      <c r="F5" s="193"/>
      <c r="G5" s="193"/>
      <c r="H5" s="193"/>
      <c r="I5" s="193"/>
      <c r="J5" s="193"/>
      <c r="K5" s="195"/>
    </row>
    <row r="6" spans="1:11" ht="17.25" x14ac:dyDescent="0.3">
      <c r="A6" s="197"/>
      <c r="B6" s="193"/>
      <c r="C6" s="193"/>
      <c r="D6" s="193"/>
      <c r="E6" s="193"/>
      <c r="F6" s="193"/>
      <c r="G6" s="193"/>
      <c r="H6" s="193"/>
      <c r="I6" s="193"/>
      <c r="J6" s="193"/>
      <c r="K6" s="195"/>
    </row>
    <row r="7" spans="1:11" x14ac:dyDescent="0.25">
      <c r="A7" s="99">
        <v>-1</v>
      </c>
      <c r="B7" s="100" t="s">
        <v>109</v>
      </c>
      <c r="C7" s="100" t="s">
        <v>110</v>
      </c>
      <c r="D7" s="100"/>
      <c r="E7" s="956" t="s">
        <v>111</v>
      </c>
      <c r="F7" s="937"/>
      <c r="G7" s="100" t="s">
        <v>112</v>
      </c>
      <c r="H7" s="956" t="s">
        <v>113</v>
      </c>
      <c r="I7" s="937"/>
      <c r="J7" s="100" t="s">
        <v>114</v>
      </c>
      <c r="K7" s="101" t="s">
        <v>115</v>
      </c>
    </row>
    <row r="8" spans="1:11" ht="14.25" x14ac:dyDescent="0.2">
      <c r="A8" s="957" t="s">
        <v>116</v>
      </c>
      <c r="B8" s="947" t="s">
        <v>117</v>
      </c>
      <c r="C8" s="948" t="s">
        <v>118</v>
      </c>
      <c r="D8" s="948" t="s">
        <v>119</v>
      </c>
      <c r="E8" s="949" t="s">
        <v>120</v>
      </c>
      <c r="F8" s="950"/>
      <c r="G8" s="959" t="s">
        <v>121</v>
      </c>
      <c r="H8" s="949" t="s">
        <v>122</v>
      </c>
      <c r="I8" s="950"/>
      <c r="J8" s="948" t="s">
        <v>123</v>
      </c>
      <c r="K8" s="953" t="s">
        <v>459</v>
      </c>
    </row>
    <row r="9" spans="1:11" ht="14.25" x14ac:dyDescent="0.2">
      <c r="A9" s="946"/>
      <c r="B9" s="946"/>
      <c r="C9" s="946"/>
      <c r="D9" s="946"/>
      <c r="E9" s="51" t="s">
        <v>125</v>
      </c>
      <c r="F9" s="51" t="s">
        <v>126</v>
      </c>
      <c r="G9" s="946"/>
      <c r="H9" s="52" t="s">
        <v>125</v>
      </c>
      <c r="I9" s="52" t="s">
        <v>126</v>
      </c>
      <c r="J9" s="946"/>
      <c r="K9" s="946"/>
    </row>
    <row r="10" spans="1:11" x14ac:dyDescent="0.25">
      <c r="A10" s="104" t="s">
        <v>296</v>
      </c>
      <c r="B10" s="105"/>
      <c r="C10" s="105"/>
      <c r="D10" s="105"/>
      <c r="E10" s="105"/>
      <c r="F10" s="105"/>
      <c r="G10" s="105"/>
      <c r="H10" s="105"/>
      <c r="I10" s="105"/>
      <c r="J10" s="105"/>
      <c r="K10" s="106" t="s">
        <v>297</v>
      </c>
    </row>
    <row r="11" spans="1:11" x14ac:dyDescent="0.25">
      <c r="A11" s="198"/>
      <c r="B11" s="198"/>
      <c r="C11" s="198"/>
      <c r="D11" s="198"/>
      <c r="E11" s="198"/>
      <c r="F11" s="198"/>
      <c r="G11" s="198"/>
      <c r="H11" s="198"/>
      <c r="I11" s="198"/>
      <c r="J11" s="198"/>
      <c r="K11" s="199"/>
    </row>
    <row r="12" spans="1:11" x14ac:dyDescent="0.25">
      <c r="A12" s="104" t="s">
        <v>298</v>
      </c>
      <c r="B12" s="105"/>
      <c r="C12" s="105"/>
      <c r="D12" s="105"/>
      <c r="E12" s="105"/>
      <c r="F12" s="105"/>
      <c r="G12" s="105"/>
      <c r="H12" s="105"/>
      <c r="I12" s="105"/>
      <c r="J12" s="105"/>
      <c r="K12" s="106" t="s">
        <v>497</v>
      </c>
    </row>
    <row r="13" spans="1:11" x14ac:dyDescent="0.25">
      <c r="A13" s="723" t="s">
        <v>498</v>
      </c>
      <c r="B13" s="724" t="s">
        <v>499</v>
      </c>
      <c r="C13" s="724" t="s">
        <v>171</v>
      </c>
      <c r="D13" s="725" t="s">
        <v>500</v>
      </c>
      <c r="E13" s="724" t="s">
        <v>501</v>
      </c>
      <c r="F13" s="724" t="s">
        <v>502</v>
      </c>
      <c r="G13" s="724"/>
      <c r="H13" s="724"/>
      <c r="I13" s="724"/>
      <c r="J13" s="724" t="s">
        <v>503</v>
      </c>
      <c r="K13" s="726" t="s">
        <v>504</v>
      </c>
    </row>
    <row r="14" spans="1:11" x14ac:dyDescent="0.25">
      <c r="A14" s="723" t="s">
        <v>505</v>
      </c>
      <c r="B14" s="724" t="s">
        <v>506</v>
      </c>
      <c r="C14" s="724" t="s">
        <v>507</v>
      </c>
      <c r="D14" s="724" t="s">
        <v>508</v>
      </c>
      <c r="E14" s="724" t="s">
        <v>509</v>
      </c>
      <c r="F14" s="724" t="s">
        <v>510</v>
      </c>
      <c r="G14" s="724"/>
      <c r="H14" s="725"/>
      <c r="I14" s="724"/>
      <c r="J14" s="724" t="s">
        <v>511</v>
      </c>
      <c r="K14" s="726" t="s">
        <v>512</v>
      </c>
    </row>
    <row r="15" spans="1:11" x14ac:dyDescent="0.25">
      <c r="A15" s="723" t="s">
        <v>513</v>
      </c>
      <c r="B15" s="725" t="s">
        <v>500</v>
      </c>
      <c r="C15" s="724" t="s">
        <v>514</v>
      </c>
      <c r="D15" s="725" t="s">
        <v>500</v>
      </c>
      <c r="E15" s="724"/>
      <c r="F15" s="724"/>
      <c r="G15" s="724"/>
      <c r="H15" s="725"/>
      <c r="I15" s="725"/>
      <c r="J15" s="724" t="s">
        <v>515</v>
      </c>
      <c r="K15" s="726" t="s">
        <v>516</v>
      </c>
    </row>
    <row r="16" spans="1:11" x14ac:dyDescent="0.25">
      <c r="A16" s="723" t="s">
        <v>517</v>
      </c>
      <c r="B16" s="725" t="s">
        <v>500</v>
      </c>
      <c r="C16" s="724" t="s">
        <v>514</v>
      </c>
      <c r="D16" s="725" t="s">
        <v>500</v>
      </c>
      <c r="E16" s="724"/>
      <c r="F16" s="724"/>
      <c r="G16" s="724"/>
      <c r="H16" s="724" t="s">
        <v>518</v>
      </c>
      <c r="I16" s="724" t="s">
        <v>519</v>
      </c>
      <c r="J16" s="724" t="s">
        <v>520</v>
      </c>
      <c r="K16" s="726" t="s">
        <v>297</v>
      </c>
    </row>
    <row r="17" spans="1:11" x14ac:dyDescent="0.25">
      <c r="A17" s="104" t="s">
        <v>385</v>
      </c>
      <c r="B17" s="105"/>
      <c r="C17" s="105"/>
      <c r="D17" s="105"/>
      <c r="E17" s="105"/>
      <c r="F17" s="105"/>
      <c r="G17" s="105"/>
      <c r="H17" s="105"/>
      <c r="I17" s="105"/>
      <c r="J17" s="105"/>
      <c r="K17" s="106" t="s">
        <v>521</v>
      </c>
    </row>
    <row r="18" spans="1:11" x14ac:dyDescent="0.25">
      <c r="A18" s="198" t="s">
        <v>522</v>
      </c>
      <c r="B18" s="200" t="s">
        <v>523</v>
      </c>
      <c r="C18" s="200" t="s">
        <v>171</v>
      </c>
      <c r="D18" s="725" t="s">
        <v>500</v>
      </c>
      <c r="E18" s="200"/>
      <c r="F18" s="200"/>
      <c r="G18" s="200"/>
      <c r="H18" s="200"/>
      <c r="I18" s="200"/>
      <c r="J18" s="200" t="s">
        <v>524</v>
      </c>
      <c r="K18" s="199" t="s">
        <v>525</v>
      </c>
    </row>
    <row r="19" spans="1:11" x14ac:dyDescent="0.25">
      <c r="A19" s="198" t="s">
        <v>526</v>
      </c>
      <c r="B19" s="200" t="s">
        <v>527</v>
      </c>
      <c r="C19" s="200" t="s">
        <v>171</v>
      </c>
      <c r="D19" s="725" t="s">
        <v>500</v>
      </c>
      <c r="E19" s="200"/>
      <c r="F19" s="200"/>
      <c r="G19" s="200"/>
      <c r="H19" s="200"/>
      <c r="I19" s="200"/>
      <c r="J19" s="200" t="s">
        <v>524</v>
      </c>
      <c r="K19" s="199" t="s">
        <v>528</v>
      </c>
    </row>
    <row r="20" spans="1:11" x14ac:dyDescent="0.25">
      <c r="A20" s="104" t="s">
        <v>397</v>
      </c>
      <c r="B20" s="105"/>
      <c r="C20" s="105"/>
      <c r="D20" s="105"/>
      <c r="E20" s="105"/>
      <c r="F20" s="105"/>
      <c r="G20" s="105"/>
      <c r="H20" s="105"/>
      <c r="I20" s="105"/>
      <c r="J20" s="105"/>
      <c r="K20" s="106" t="s">
        <v>529</v>
      </c>
    </row>
    <row r="21" spans="1:11" ht="15.75" customHeight="1" x14ac:dyDescent="0.25">
      <c r="A21" s="727" t="s">
        <v>530</v>
      </c>
      <c r="B21" s="725" t="s">
        <v>500</v>
      </c>
      <c r="C21" s="724" t="s">
        <v>507</v>
      </c>
      <c r="D21" s="725" t="s">
        <v>500</v>
      </c>
      <c r="E21" s="724"/>
      <c r="F21" s="724"/>
      <c r="G21" s="724" t="s">
        <v>531</v>
      </c>
      <c r="H21" s="200"/>
      <c r="I21" s="200"/>
      <c r="J21" s="200" t="s">
        <v>532</v>
      </c>
      <c r="K21" s="199" t="s">
        <v>533</v>
      </c>
    </row>
    <row r="22" spans="1:11" ht="15.75" customHeight="1" x14ac:dyDescent="0.25">
      <c r="A22" s="727" t="s">
        <v>237</v>
      </c>
      <c r="B22" s="725" t="s">
        <v>500</v>
      </c>
      <c r="C22" s="724" t="s">
        <v>534</v>
      </c>
      <c r="D22" s="725" t="s">
        <v>500</v>
      </c>
      <c r="E22" s="724"/>
      <c r="F22" s="724"/>
      <c r="G22" s="724"/>
      <c r="H22" s="200" t="s">
        <v>535</v>
      </c>
      <c r="I22" s="200" t="s">
        <v>536</v>
      </c>
      <c r="J22" s="200" t="s">
        <v>537</v>
      </c>
      <c r="K22" s="199" t="s">
        <v>538</v>
      </c>
    </row>
    <row r="23" spans="1:11" ht="15.75" customHeight="1" x14ac:dyDescent="0.25">
      <c r="A23" s="723" t="s">
        <v>539</v>
      </c>
      <c r="B23" s="724" t="s">
        <v>540</v>
      </c>
      <c r="C23" s="724" t="s">
        <v>189</v>
      </c>
      <c r="D23" s="725" t="s">
        <v>500</v>
      </c>
      <c r="E23" s="724"/>
      <c r="F23" s="724"/>
      <c r="G23" s="724"/>
      <c r="H23" s="200" t="s">
        <v>541</v>
      </c>
      <c r="I23" s="200" t="s">
        <v>542</v>
      </c>
      <c r="J23" s="200" t="s">
        <v>543</v>
      </c>
      <c r="K23" s="199" t="s">
        <v>544</v>
      </c>
    </row>
    <row r="24" spans="1:11" ht="15.75" customHeight="1" x14ac:dyDescent="0.25">
      <c r="A24" s="723" t="s">
        <v>545</v>
      </c>
      <c r="B24" s="724" t="s">
        <v>506</v>
      </c>
      <c r="C24" s="724" t="s">
        <v>546</v>
      </c>
      <c r="D24" s="724" t="s">
        <v>547</v>
      </c>
      <c r="E24" s="724"/>
      <c r="F24" s="724"/>
      <c r="G24" s="724"/>
      <c r="H24" s="200"/>
      <c r="I24" s="200"/>
      <c r="J24" s="200" t="s">
        <v>548</v>
      </c>
      <c r="K24" s="199" t="s">
        <v>549</v>
      </c>
    </row>
    <row r="25" spans="1:11" ht="15.75" customHeight="1" x14ac:dyDescent="0.25">
      <c r="A25" s="723" t="s">
        <v>255</v>
      </c>
      <c r="B25" s="725" t="s">
        <v>500</v>
      </c>
      <c r="C25" s="724" t="s">
        <v>514</v>
      </c>
      <c r="D25" s="725" t="s">
        <v>500</v>
      </c>
      <c r="E25" s="724"/>
      <c r="F25" s="724"/>
      <c r="G25" s="724"/>
      <c r="H25" s="200" t="s">
        <v>550</v>
      </c>
      <c r="I25" s="200" t="s">
        <v>551</v>
      </c>
      <c r="J25" s="200" t="s">
        <v>552</v>
      </c>
      <c r="K25" s="199" t="s">
        <v>553</v>
      </c>
    </row>
    <row r="26" spans="1:11" ht="15.75" customHeight="1" x14ac:dyDescent="0.25">
      <c r="A26" s="723" t="s">
        <v>252</v>
      </c>
      <c r="B26" s="725" t="s">
        <v>500</v>
      </c>
      <c r="C26" s="724" t="s">
        <v>554</v>
      </c>
      <c r="D26" s="725" t="s">
        <v>500</v>
      </c>
      <c r="E26" s="724"/>
      <c r="F26" s="724"/>
      <c r="G26" s="725"/>
      <c r="H26" s="200"/>
      <c r="I26" s="200"/>
      <c r="J26" s="200" t="s">
        <v>555</v>
      </c>
      <c r="K26" s="199" t="s">
        <v>556</v>
      </c>
    </row>
    <row r="27" spans="1:11" ht="15.75" customHeight="1" x14ac:dyDescent="0.25">
      <c r="A27" s="723" t="s">
        <v>557</v>
      </c>
      <c r="B27" s="725" t="s">
        <v>500</v>
      </c>
      <c r="C27" s="724" t="s">
        <v>171</v>
      </c>
      <c r="D27" s="725" t="s">
        <v>500</v>
      </c>
      <c r="E27" s="724"/>
      <c r="F27" s="724"/>
      <c r="G27" s="724" t="s">
        <v>558</v>
      </c>
      <c r="H27" s="200"/>
      <c r="I27" s="200"/>
      <c r="J27" s="200" t="s">
        <v>559</v>
      </c>
      <c r="K27" s="199" t="s">
        <v>560</v>
      </c>
    </row>
    <row r="28" spans="1:11" ht="15.75" customHeight="1" x14ac:dyDescent="0.25">
      <c r="A28" s="727" t="s">
        <v>561</v>
      </c>
      <c r="B28" s="725" t="s">
        <v>500</v>
      </c>
      <c r="C28" s="724" t="s">
        <v>514</v>
      </c>
      <c r="D28" s="725" t="s">
        <v>500</v>
      </c>
      <c r="E28" s="724"/>
      <c r="F28" s="724"/>
      <c r="G28" s="724"/>
      <c r="H28" s="200" t="s">
        <v>535</v>
      </c>
      <c r="I28" s="200" t="s">
        <v>562</v>
      </c>
      <c r="J28" s="200" t="s">
        <v>563</v>
      </c>
      <c r="K28" s="199" t="s">
        <v>297</v>
      </c>
    </row>
    <row r="29" spans="1:11" ht="15.75" customHeight="1" x14ac:dyDescent="0.25">
      <c r="A29" s="198" t="s">
        <v>564</v>
      </c>
      <c r="B29" s="200" t="s">
        <v>565</v>
      </c>
      <c r="C29" s="200" t="s">
        <v>171</v>
      </c>
      <c r="D29" s="725" t="s">
        <v>500</v>
      </c>
      <c r="E29" s="200"/>
      <c r="F29" s="200"/>
      <c r="G29" s="200" t="s">
        <v>566</v>
      </c>
      <c r="H29" s="200"/>
      <c r="I29" s="200"/>
      <c r="J29" s="200" t="s">
        <v>567</v>
      </c>
      <c r="K29" s="199" t="s">
        <v>297</v>
      </c>
    </row>
    <row r="30" spans="1:11" ht="15.75" customHeight="1" x14ac:dyDescent="0.25">
      <c r="A30" s="198" t="s">
        <v>568</v>
      </c>
      <c r="B30" s="200" t="s">
        <v>569</v>
      </c>
      <c r="C30" s="200" t="s">
        <v>171</v>
      </c>
      <c r="D30" s="725" t="s">
        <v>500</v>
      </c>
      <c r="E30" s="200"/>
      <c r="F30" s="200"/>
      <c r="G30" s="200" t="s">
        <v>570</v>
      </c>
      <c r="H30" s="200"/>
      <c r="I30" s="198"/>
      <c r="J30" s="200" t="s">
        <v>571</v>
      </c>
      <c r="K30" s="199" t="s">
        <v>572</v>
      </c>
    </row>
    <row r="31" spans="1:11" ht="15.75" customHeight="1" x14ac:dyDescent="0.25">
      <c r="A31" s="104" t="s">
        <v>431</v>
      </c>
      <c r="B31" s="105"/>
      <c r="C31" s="105"/>
      <c r="D31" s="105"/>
      <c r="E31" s="105"/>
      <c r="F31" s="105"/>
      <c r="G31" s="105"/>
      <c r="H31" s="105"/>
      <c r="I31" s="105"/>
      <c r="J31" s="105"/>
      <c r="K31" s="106" t="s">
        <v>297</v>
      </c>
    </row>
    <row r="32" spans="1:11" ht="15.75" customHeight="1" x14ac:dyDescent="0.25">
      <c r="A32" s="198"/>
      <c r="B32" s="198"/>
      <c r="C32" s="198"/>
      <c r="D32" s="198"/>
      <c r="E32" s="198"/>
      <c r="F32" s="198"/>
      <c r="G32" s="198"/>
      <c r="H32" s="198"/>
      <c r="I32" s="198"/>
      <c r="J32" s="198"/>
      <c r="K32" s="199"/>
    </row>
    <row r="33" spans="1:11" ht="15.75" customHeight="1" x14ac:dyDescent="0.25">
      <c r="A33" s="104" t="s">
        <v>435</v>
      </c>
      <c r="B33" s="105"/>
      <c r="C33" s="105"/>
      <c r="D33" s="105"/>
      <c r="E33" s="105"/>
      <c r="F33" s="105"/>
      <c r="G33" s="105"/>
      <c r="H33" s="105"/>
      <c r="I33" s="105"/>
      <c r="J33" s="105"/>
      <c r="K33" s="106" t="s">
        <v>573</v>
      </c>
    </row>
    <row r="34" spans="1:11" ht="15.75" customHeight="1" x14ac:dyDescent="0.25">
      <c r="A34" s="198" t="s">
        <v>574</v>
      </c>
      <c r="B34" s="725" t="s">
        <v>500</v>
      </c>
      <c r="C34" s="724" t="s">
        <v>534</v>
      </c>
      <c r="D34" s="725" t="s">
        <v>500</v>
      </c>
      <c r="E34" s="200"/>
      <c r="F34" s="200"/>
      <c r="G34" s="200" t="s">
        <v>575</v>
      </c>
      <c r="H34" s="200"/>
      <c r="I34" s="200"/>
      <c r="J34" s="200" t="s">
        <v>576</v>
      </c>
      <c r="K34" s="199" t="s">
        <v>577</v>
      </c>
    </row>
    <row r="35" spans="1:11" ht="15.75" customHeight="1" x14ac:dyDescent="0.25">
      <c r="A35" s="198" t="s">
        <v>578</v>
      </c>
      <c r="B35" s="725" t="s">
        <v>500</v>
      </c>
      <c r="C35" s="724" t="s">
        <v>579</v>
      </c>
      <c r="D35" s="725" t="s">
        <v>500</v>
      </c>
      <c r="E35" s="200"/>
      <c r="F35" s="200"/>
      <c r="G35" s="200"/>
      <c r="H35" s="200" t="s">
        <v>580</v>
      </c>
      <c r="I35" s="200" t="s">
        <v>581</v>
      </c>
      <c r="J35" s="200" t="s">
        <v>582</v>
      </c>
      <c r="K35" s="199" t="s">
        <v>583</v>
      </c>
    </row>
    <row r="36" spans="1:11" ht="15.75" customHeight="1" x14ac:dyDescent="0.25">
      <c r="A36" s="104" t="s">
        <v>447</v>
      </c>
      <c r="B36" s="105"/>
      <c r="C36" s="105"/>
      <c r="D36" s="105"/>
      <c r="E36" s="105"/>
      <c r="F36" s="105"/>
      <c r="G36" s="105"/>
      <c r="H36" s="105"/>
      <c r="I36" s="105"/>
      <c r="J36" s="105"/>
      <c r="K36" s="106" t="s">
        <v>297</v>
      </c>
    </row>
    <row r="37" spans="1:11" ht="15.75" customHeight="1" x14ac:dyDescent="0.25">
      <c r="A37" s="198"/>
      <c r="B37" s="198"/>
      <c r="C37" s="198"/>
      <c r="D37" s="198"/>
      <c r="E37" s="198"/>
      <c r="F37" s="198"/>
      <c r="G37" s="198"/>
      <c r="H37" s="198"/>
      <c r="I37" s="198"/>
      <c r="J37" s="198"/>
      <c r="K37" s="201"/>
    </row>
    <row r="38" spans="1:11" ht="15.75" customHeight="1" x14ac:dyDescent="0.25">
      <c r="A38" s="104" t="s">
        <v>451</v>
      </c>
      <c r="B38" s="105"/>
      <c r="C38" s="105"/>
      <c r="D38" s="105"/>
      <c r="E38" s="105"/>
      <c r="F38" s="105"/>
      <c r="G38" s="105"/>
      <c r="H38" s="105"/>
      <c r="I38" s="105"/>
      <c r="J38" s="105"/>
      <c r="K38" s="106" t="s">
        <v>584</v>
      </c>
    </row>
    <row r="39" spans="1:11" ht="15.75" customHeight="1" x14ac:dyDescent="0.25">
      <c r="A39" s="202" t="s">
        <v>585</v>
      </c>
      <c r="B39" s="725" t="s">
        <v>500</v>
      </c>
      <c r="C39" s="728" t="s">
        <v>171</v>
      </c>
      <c r="D39" s="725" t="s">
        <v>500</v>
      </c>
      <c r="E39" s="728"/>
      <c r="F39" s="728"/>
      <c r="G39" s="728"/>
      <c r="H39" s="203"/>
      <c r="I39" s="203"/>
      <c r="J39" s="203" t="s">
        <v>586</v>
      </c>
      <c r="K39" s="199" t="s">
        <v>587</v>
      </c>
    </row>
    <row r="40" spans="1:11" ht="15.75" customHeight="1" x14ac:dyDescent="0.25">
      <c r="A40" s="202" t="s">
        <v>588</v>
      </c>
      <c r="B40" s="725" t="s">
        <v>500</v>
      </c>
      <c r="C40" s="728" t="s">
        <v>534</v>
      </c>
      <c r="D40" s="725" t="s">
        <v>500</v>
      </c>
      <c r="E40" s="728"/>
      <c r="F40" s="728"/>
      <c r="G40" s="729">
        <v>0.1</v>
      </c>
      <c r="H40" s="203"/>
      <c r="I40" s="203"/>
      <c r="J40" s="203" t="s">
        <v>589</v>
      </c>
      <c r="K40" s="199" t="s">
        <v>590</v>
      </c>
    </row>
    <row r="41" spans="1:11" ht="15.75" customHeight="1" x14ac:dyDescent="0.25">
      <c r="A41" s="202" t="s">
        <v>591</v>
      </c>
      <c r="B41" s="725" t="s">
        <v>500</v>
      </c>
      <c r="C41" s="728" t="s">
        <v>171</v>
      </c>
      <c r="D41" s="725" t="s">
        <v>500</v>
      </c>
      <c r="E41" s="728"/>
      <c r="F41" s="728"/>
      <c r="G41" s="728"/>
      <c r="H41" s="203"/>
      <c r="I41" s="203"/>
      <c r="J41" s="203" t="s">
        <v>592</v>
      </c>
      <c r="K41" s="199" t="s">
        <v>593</v>
      </c>
    </row>
    <row r="42" spans="1:11" ht="15.75" customHeight="1" x14ac:dyDescent="0.25">
      <c r="A42" s="202" t="s">
        <v>594</v>
      </c>
      <c r="B42" s="725" t="s">
        <v>500</v>
      </c>
      <c r="C42" s="728" t="s">
        <v>595</v>
      </c>
      <c r="D42" s="725" t="s">
        <v>500</v>
      </c>
      <c r="E42" s="728"/>
      <c r="F42" s="728"/>
      <c r="G42" s="728"/>
      <c r="H42" s="203"/>
      <c r="I42" s="203"/>
      <c r="J42" s="204" t="s">
        <v>596</v>
      </c>
      <c r="K42" s="199" t="s">
        <v>597</v>
      </c>
    </row>
    <row r="43" spans="1:11" ht="15.75" customHeight="1" x14ac:dyDescent="0.25">
      <c r="A43" s="198" t="s">
        <v>598</v>
      </c>
      <c r="B43" s="200" t="s">
        <v>599</v>
      </c>
      <c r="C43" s="200" t="s">
        <v>171</v>
      </c>
      <c r="D43" s="200" t="s">
        <v>500</v>
      </c>
      <c r="E43" s="200"/>
      <c r="F43" s="200"/>
      <c r="G43" s="200"/>
      <c r="H43" s="200"/>
      <c r="I43" s="200"/>
      <c r="J43" s="205" t="s">
        <v>600</v>
      </c>
      <c r="K43" s="199" t="s">
        <v>601</v>
      </c>
    </row>
    <row r="44" spans="1:11" ht="15.75" customHeight="1" x14ac:dyDescent="0.2">
      <c r="A44" s="73" t="s">
        <v>602</v>
      </c>
      <c r="B44" s="74"/>
      <c r="C44" s="75"/>
      <c r="D44" s="75"/>
      <c r="E44" s="75"/>
      <c r="F44" s="75"/>
      <c r="G44" s="77"/>
      <c r="H44" s="77"/>
      <c r="I44" s="77"/>
      <c r="J44" s="75"/>
      <c r="K44" s="94" t="s">
        <v>603</v>
      </c>
    </row>
    <row r="45" spans="1:11" ht="15.75" customHeight="1" x14ac:dyDescent="0.25">
      <c r="K45" s="206"/>
    </row>
    <row r="46" spans="1:11" ht="15.75" customHeight="1" x14ac:dyDescent="0.25">
      <c r="K46" s="206"/>
    </row>
    <row r="47" spans="1:11" ht="15.75" customHeight="1" x14ac:dyDescent="0.25">
      <c r="K47" s="206"/>
    </row>
    <row r="48" spans="1:11" ht="15.75" customHeight="1" x14ac:dyDescent="0.25">
      <c r="K48" s="206"/>
    </row>
    <row r="49" spans="11:11" ht="15.75" customHeight="1" x14ac:dyDescent="0.25">
      <c r="K49" s="206"/>
    </row>
    <row r="50" spans="11:11" ht="15.75" customHeight="1" x14ac:dyDescent="0.25">
      <c r="K50" s="206"/>
    </row>
    <row r="51" spans="11:11" ht="15.75" customHeight="1" x14ac:dyDescent="0.25">
      <c r="K51" s="206"/>
    </row>
    <row r="52" spans="11:11" ht="15.75" customHeight="1" x14ac:dyDescent="0.25">
      <c r="K52" s="206"/>
    </row>
    <row r="53" spans="11:11" ht="15.75" customHeight="1" x14ac:dyDescent="0.25">
      <c r="K53" s="206"/>
    </row>
    <row r="54" spans="11:11" ht="15.75" customHeight="1" x14ac:dyDescent="0.25">
      <c r="K54" s="206"/>
    </row>
    <row r="55" spans="11:11" ht="15.75" customHeight="1" x14ac:dyDescent="0.25">
      <c r="K55" s="206"/>
    </row>
    <row r="56" spans="11:11" ht="15.75" customHeight="1" x14ac:dyDescent="0.25">
      <c r="K56" s="206"/>
    </row>
    <row r="57" spans="11:11" ht="15.75" customHeight="1" x14ac:dyDescent="0.25">
      <c r="K57" s="206"/>
    </row>
    <row r="58" spans="11:11" ht="15.75" customHeight="1" x14ac:dyDescent="0.25">
      <c r="K58" s="206"/>
    </row>
    <row r="59" spans="11:11" ht="15.75" customHeight="1" x14ac:dyDescent="0.25">
      <c r="K59" s="206"/>
    </row>
    <row r="60" spans="11:11" ht="15.75" customHeight="1" x14ac:dyDescent="0.25">
      <c r="K60" s="206"/>
    </row>
    <row r="61" spans="11:11" ht="15.75" customHeight="1" x14ac:dyDescent="0.25">
      <c r="K61" s="206"/>
    </row>
    <row r="62" spans="11:11" ht="15.75" customHeight="1" x14ac:dyDescent="0.25">
      <c r="K62" s="206"/>
    </row>
    <row r="63" spans="11:11" ht="15.75" customHeight="1" x14ac:dyDescent="0.25">
      <c r="K63" s="206"/>
    </row>
    <row r="64" spans="11:11" ht="15.75" customHeight="1" x14ac:dyDescent="0.25">
      <c r="K64" s="206"/>
    </row>
    <row r="65" spans="11:11" ht="15.75" customHeight="1" x14ac:dyDescent="0.25">
      <c r="K65" s="206"/>
    </row>
    <row r="66" spans="11:11" ht="15.75" customHeight="1" x14ac:dyDescent="0.25">
      <c r="K66" s="206"/>
    </row>
    <row r="67" spans="11:11" ht="15.75" customHeight="1" x14ac:dyDescent="0.25">
      <c r="K67" s="206"/>
    </row>
    <row r="68" spans="11:11" ht="15.75" customHeight="1" x14ac:dyDescent="0.25">
      <c r="K68" s="206"/>
    </row>
    <row r="69" spans="11:11" ht="15.75" customHeight="1" x14ac:dyDescent="0.25">
      <c r="K69" s="206"/>
    </row>
    <row r="70" spans="11:11" ht="15.75" customHeight="1" x14ac:dyDescent="0.25">
      <c r="K70" s="206"/>
    </row>
    <row r="71" spans="11:11" ht="15.75" customHeight="1" x14ac:dyDescent="0.25">
      <c r="K71" s="206"/>
    </row>
    <row r="72" spans="11:11" ht="15.75" customHeight="1" x14ac:dyDescent="0.25">
      <c r="K72" s="206"/>
    </row>
    <row r="73" spans="11:11" ht="15.75" customHeight="1" x14ac:dyDescent="0.25">
      <c r="K73" s="206"/>
    </row>
    <row r="74" spans="11:11" ht="15.75" customHeight="1" x14ac:dyDescent="0.25">
      <c r="K74" s="206"/>
    </row>
    <row r="75" spans="11:11" ht="15.75" customHeight="1" x14ac:dyDescent="0.25">
      <c r="K75" s="206"/>
    </row>
    <row r="76" spans="11:11" ht="15.75" customHeight="1" x14ac:dyDescent="0.25">
      <c r="K76" s="206"/>
    </row>
    <row r="77" spans="11:11" ht="15.75" customHeight="1" x14ac:dyDescent="0.25">
      <c r="K77" s="206"/>
    </row>
    <row r="78" spans="11:11" ht="15.75" customHeight="1" x14ac:dyDescent="0.25">
      <c r="K78" s="206"/>
    </row>
    <row r="79" spans="11:11" ht="15.75" customHeight="1" x14ac:dyDescent="0.25">
      <c r="K79" s="206"/>
    </row>
    <row r="80" spans="11:11" ht="15.75" customHeight="1" x14ac:dyDescent="0.25">
      <c r="K80" s="206"/>
    </row>
    <row r="81" spans="11:11" ht="15.75" customHeight="1" x14ac:dyDescent="0.25">
      <c r="K81" s="206"/>
    </row>
    <row r="82" spans="11:11" ht="15.75" customHeight="1" x14ac:dyDescent="0.25">
      <c r="K82" s="206"/>
    </row>
    <row r="83" spans="11:11" ht="15.75" customHeight="1" x14ac:dyDescent="0.25">
      <c r="K83" s="206"/>
    </row>
    <row r="84" spans="11:11" ht="15.75" customHeight="1" x14ac:dyDescent="0.25">
      <c r="K84" s="206"/>
    </row>
    <row r="85" spans="11:11" ht="15.75" customHeight="1" x14ac:dyDescent="0.25">
      <c r="K85" s="206"/>
    </row>
    <row r="86" spans="11:11" ht="15.75" customHeight="1" x14ac:dyDescent="0.25">
      <c r="K86" s="206"/>
    </row>
    <row r="87" spans="11:11" ht="15.75" customHeight="1" x14ac:dyDescent="0.25">
      <c r="K87" s="206"/>
    </row>
    <row r="88" spans="11:11" ht="15.75" customHeight="1" x14ac:dyDescent="0.25">
      <c r="K88" s="206"/>
    </row>
    <row r="89" spans="11:11" ht="15.75" customHeight="1" x14ac:dyDescent="0.25">
      <c r="K89" s="206"/>
    </row>
    <row r="90" spans="11:11" ht="15.75" customHeight="1" x14ac:dyDescent="0.25">
      <c r="K90" s="206"/>
    </row>
    <row r="91" spans="11:11" ht="15.75" customHeight="1" x14ac:dyDescent="0.25">
      <c r="K91" s="206"/>
    </row>
    <row r="92" spans="11:11" ht="15.75" customHeight="1" x14ac:dyDescent="0.25">
      <c r="K92" s="206"/>
    </row>
    <row r="93" spans="11:11" ht="15.75" customHeight="1" x14ac:dyDescent="0.25">
      <c r="K93" s="206"/>
    </row>
    <row r="94" spans="11:11" ht="15.75" customHeight="1" x14ac:dyDescent="0.25">
      <c r="K94" s="206"/>
    </row>
    <row r="95" spans="11:11" ht="15.75" customHeight="1" x14ac:dyDescent="0.25">
      <c r="K95" s="206"/>
    </row>
    <row r="96" spans="11:11" ht="15.75" customHeight="1" x14ac:dyDescent="0.25">
      <c r="K96" s="206"/>
    </row>
    <row r="97" spans="11:11" ht="15.75" customHeight="1" x14ac:dyDescent="0.25">
      <c r="K97" s="206"/>
    </row>
    <row r="98" spans="11:11" ht="15.75" customHeight="1" x14ac:dyDescent="0.25">
      <c r="K98" s="206"/>
    </row>
    <row r="99" spans="11:11" ht="15.75" customHeight="1" x14ac:dyDescent="0.25">
      <c r="K99" s="206"/>
    </row>
    <row r="100" spans="11:11" ht="15.75" customHeight="1" x14ac:dyDescent="0.25">
      <c r="K100" s="206"/>
    </row>
    <row r="101" spans="11:11" ht="15.75" customHeight="1" x14ac:dyDescent="0.25">
      <c r="K101" s="206"/>
    </row>
    <row r="102" spans="11:11" ht="15.75" customHeight="1" x14ac:dyDescent="0.25">
      <c r="K102" s="206"/>
    </row>
    <row r="103" spans="11:11" ht="15.75" customHeight="1" x14ac:dyDescent="0.25">
      <c r="K103" s="206"/>
    </row>
    <row r="104" spans="11:11" ht="15.75" customHeight="1" x14ac:dyDescent="0.25">
      <c r="K104" s="206"/>
    </row>
    <row r="105" spans="11:11" ht="15.75" customHeight="1" x14ac:dyDescent="0.25">
      <c r="K105" s="206"/>
    </row>
    <row r="106" spans="11:11" ht="15.75" customHeight="1" x14ac:dyDescent="0.25">
      <c r="K106" s="206"/>
    </row>
    <row r="107" spans="11:11" ht="15.75" customHeight="1" x14ac:dyDescent="0.25">
      <c r="K107" s="206"/>
    </row>
    <row r="108" spans="11:11" ht="15.75" customHeight="1" x14ac:dyDescent="0.25">
      <c r="K108" s="206"/>
    </row>
    <row r="109" spans="11:11" ht="15.75" customHeight="1" x14ac:dyDescent="0.25">
      <c r="K109" s="206"/>
    </row>
    <row r="110" spans="11:11" ht="15.75" customHeight="1" x14ac:dyDescent="0.25">
      <c r="K110" s="206"/>
    </row>
    <row r="111" spans="11:11" ht="15.75" customHeight="1" x14ac:dyDescent="0.25">
      <c r="K111" s="206"/>
    </row>
    <row r="112" spans="11:11" ht="15.75" customHeight="1" x14ac:dyDescent="0.25">
      <c r="K112" s="206"/>
    </row>
    <row r="113" spans="11:11" ht="15.75" customHeight="1" x14ac:dyDescent="0.25">
      <c r="K113" s="206"/>
    </row>
    <row r="114" spans="11:11" ht="15.75" customHeight="1" x14ac:dyDescent="0.25">
      <c r="K114" s="206"/>
    </row>
    <row r="115" spans="11:11" ht="15.75" customHeight="1" x14ac:dyDescent="0.25">
      <c r="K115" s="206"/>
    </row>
    <row r="116" spans="11:11" ht="15.75" customHeight="1" x14ac:dyDescent="0.25">
      <c r="K116" s="206"/>
    </row>
    <row r="117" spans="11:11" ht="15.75" customHeight="1" x14ac:dyDescent="0.25">
      <c r="K117" s="206"/>
    </row>
    <row r="118" spans="11:11" ht="15.75" customHeight="1" x14ac:dyDescent="0.25">
      <c r="K118" s="206"/>
    </row>
    <row r="119" spans="11:11" ht="15.75" customHeight="1" x14ac:dyDescent="0.25">
      <c r="K119" s="206"/>
    </row>
    <row r="120" spans="11:11" ht="15.75" customHeight="1" x14ac:dyDescent="0.25">
      <c r="K120" s="206"/>
    </row>
    <row r="121" spans="11:11" ht="15.75" customHeight="1" x14ac:dyDescent="0.25">
      <c r="K121" s="206"/>
    </row>
    <row r="122" spans="11:11" ht="15.75" customHeight="1" x14ac:dyDescent="0.25">
      <c r="K122" s="206"/>
    </row>
    <row r="123" spans="11:11" ht="15.75" customHeight="1" x14ac:dyDescent="0.25">
      <c r="K123" s="206"/>
    </row>
    <row r="124" spans="11:11" ht="15.75" customHeight="1" x14ac:dyDescent="0.25">
      <c r="K124" s="206"/>
    </row>
    <row r="125" spans="11:11" ht="15.75" customHeight="1" x14ac:dyDescent="0.25">
      <c r="K125" s="206"/>
    </row>
    <row r="126" spans="11:11" ht="15.75" customHeight="1" x14ac:dyDescent="0.25">
      <c r="K126" s="206"/>
    </row>
    <row r="127" spans="11:11" ht="15.75" customHeight="1" x14ac:dyDescent="0.25">
      <c r="K127" s="206"/>
    </row>
    <row r="128" spans="11:11" ht="15.75" customHeight="1" x14ac:dyDescent="0.25">
      <c r="K128" s="206"/>
    </row>
    <row r="129" spans="11:11" ht="15.75" customHeight="1" x14ac:dyDescent="0.25">
      <c r="K129" s="206"/>
    </row>
    <row r="130" spans="11:11" ht="15.75" customHeight="1" x14ac:dyDescent="0.25">
      <c r="K130" s="206"/>
    </row>
    <row r="131" spans="11:11" ht="15.75" customHeight="1" x14ac:dyDescent="0.25">
      <c r="K131" s="206"/>
    </row>
    <row r="132" spans="11:11" ht="15.75" customHeight="1" x14ac:dyDescent="0.25">
      <c r="K132" s="206"/>
    </row>
    <row r="133" spans="11:11" ht="15.75" customHeight="1" x14ac:dyDescent="0.25">
      <c r="K133" s="206"/>
    </row>
    <row r="134" spans="11:11" ht="15.75" customHeight="1" x14ac:dyDescent="0.25">
      <c r="K134" s="206"/>
    </row>
    <row r="135" spans="11:11" ht="15.75" customHeight="1" x14ac:dyDescent="0.25">
      <c r="K135" s="206"/>
    </row>
    <row r="136" spans="11:11" ht="15.75" customHeight="1" x14ac:dyDescent="0.25">
      <c r="K136" s="206"/>
    </row>
    <row r="137" spans="11:11" ht="15.75" customHeight="1" x14ac:dyDescent="0.25">
      <c r="K137" s="206"/>
    </row>
    <row r="138" spans="11:11" ht="15.75" customHeight="1" x14ac:dyDescent="0.25">
      <c r="K138" s="206"/>
    </row>
    <row r="139" spans="11:11" ht="15.75" customHeight="1" x14ac:dyDescent="0.25">
      <c r="K139" s="206"/>
    </row>
    <row r="140" spans="11:11" ht="15.75" customHeight="1" x14ac:dyDescent="0.25">
      <c r="K140" s="206"/>
    </row>
    <row r="141" spans="11:11" ht="15.75" customHeight="1" x14ac:dyDescent="0.25">
      <c r="K141" s="206"/>
    </row>
    <row r="142" spans="11:11" ht="15.75" customHeight="1" x14ac:dyDescent="0.25">
      <c r="K142" s="206"/>
    </row>
    <row r="143" spans="11:11" ht="15.75" customHeight="1" x14ac:dyDescent="0.25">
      <c r="K143" s="206"/>
    </row>
    <row r="144" spans="11:11" ht="15.75" customHeight="1" x14ac:dyDescent="0.25">
      <c r="K144" s="206"/>
    </row>
    <row r="145" spans="11:11" ht="15.75" customHeight="1" x14ac:dyDescent="0.25">
      <c r="K145" s="206"/>
    </row>
    <row r="146" spans="11:11" ht="15.75" customHeight="1" x14ac:dyDescent="0.25">
      <c r="K146" s="206"/>
    </row>
    <row r="147" spans="11:11" ht="15.75" customHeight="1" x14ac:dyDescent="0.25">
      <c r="K147" s="206"/>
    </row>
    <row r="148" spans="11:11" ht="15.75" customHeight="1" x14ac:dyDescent="0.25">
      <c r="K148" s="206"/>
    </row>
    <row r="149" spans="11:11" ht="15.75" customHeight="1" x14ac:dyDescent="0.25">
      <c r="K149" s="206"/>
    </row>
    <row r="150" spans="11:11" ht="15.75" customHeight="1" x14ac:dyDescent="0.25">
      <c r="K150" s="206"/>
    </row>
    <row r="151" spans="11:11" ht="15.75" customHeight="1" x14ac:dyDescent="0.25">
      <c r="K151" s="206"/>
    </row>
    <row r="152" spans="11:11" ht="15.75" customHeight="1" x14ac:dyDescent="0.25">
      <c r="K152" s="206"/>
    </row>
    <row r="153" spans="11:11" ht="15.75" customHeight="1" x14ac:dyDescent="0.25">
      <c r="K153" s="206"/>
    </row>
    <row r="154" spans="11:11" ht="15.75" customHeight="1" x14ac:dyDescent="0.25">
      <c r="K154" s="206"/>
    </row>
    <row r="155" spans="11:11" ht="15.75" customHeight="1" x14ac:dyDescent="0.25">
      <c r="K155" s="206"/>
    </row>
    <row r="156" spans="11:11" ht="15.75" customHeight="1" x14ac:dyDescent="0.25">
      <c r="K156" s="206"/>
    </row>
    <row r="157" spans="11:11" ht="15.75" customHeight="1" x14ac:dyDescent="0.25">
      <c r="K157" s="206"/>
    </row>
    <row r="158" spans="11:11" ht="15.75" customHeight="1" x14ac:dyDescent="0.25">
      <c r="K158" s="206"/>
    </row>
    <row r="159" spans="11:11" ht="15.75" customHeight="1" x14ac:dyDescent="0.25">
      <c r="K159" s="206"/>
    </row>
    <row r="160" spans="11:11" ht="15.75" customHeight="1" x14ac:dyDescent="0.25">
      <c r="K160" s="206"/>
    </row>
    <row r="161" spans="11:11" ht="15.75" customHeight="1" x14ac:dyDescent="0.25">
      <c r="K161" s="206"/>
    </row>
    <row r="162" spans="11:11" ht="15.75" customHeight="1" x14ac:dyDescent="0.25">
      <c r="K162" s="206"/>
    </row>
    <row r="163" spans="11:11" ht="15.75" customHeight="1" x14ac:dyDescent="0.25">
      <c r="K163" s="206"/>
    </row>
    <row r="164" spans="11:11" ht="15.75" customHeight="1" x14ac:dyDescent="0.25">
      <c r="K164" s="206"/>
    </row>
    <row r="165" spans="11:11" ht="15.75" customHeight="1" x14ac:dyDescent="0.25">
      <c r="K165" s="206"/>
    </row>
    <row r="166" spans="11:11" ht="15.75" customHeight="1" x14ac:dyDescent="0.25">
      <c r="K166" s="206"/>
    </row>
    <row r="167" spans="11:11" ht="15.75" customHeight="1" x14ac:dyDescent="0.25">
      <c r="K167" s="206"/>
    </row>
    <row r="168" spans="11:11" ht="15.75" customHeight="1" x14ac:dyDescent="0.25">
      <c r="K168" s="206"/>
    </row>
    <row r="169" spans="11:11" ht="15.75" customHeight="1" x14ac:dyDescent="0.25">
      <c r="K169" s="206"/>
    </row>
    <row r="170" spans="11:11" ht="15.75" customHeight="1" x14ac:dyDescent="0.25">
      <c r="K170" s="206"/>
    </row>
    <row r="171" spans="11:11" ht="15.75" customHeight="1" x14ac:dyDescent="0.25">
      <c r="K171" s="206"/>
    </row>
    <row r="172" spans="11:11" ht="15.75" customHeight="1" x14ac:dyDescent="0.25">
      <c r="K172" s="206"/>
    </row>
    <row r="173" spans="11:11" ht="15.75" customHeight="1" x14ac:dyDescent="0.25">
      <c r="K173" s="206"/>
    </row>
    <row r="174" spans="11:11" ht="15.75" customHeight="1" x14ac:dyDescent="0.25">
      <c r="K174" s="206"/>
    </row>
    <row r="175" spans="11:11" ht="15.75" customHeight="1" x14ac:dyDescent="0.25">
      <c r="K175" s="206"/>
    </row>
    <row r="176" spans="11:11" ht="15.75" customHeight="1" x14ac:dyDescent="0.25">
      <c r="K176" s="206"/>
    </row>
    <row r="177" spans="11:11" ht="15.75" customHeight="1" x14ac:dyDescent="0.25">
      <c r="K177" s="206"/>
    </row>
    <row r="178" spans="11:11" ht="15.75" customHeight="1" x14ac:dyDescent="0.25">
      <c r="K178" s="206"/>
    </row>
    <row r="179" spans="11:11" ht="15.75" customHeight="1" x14ac:dyDescent="0.25">
      <c r="K179" s="206"/>
    </row>
    <row r="180" spans="11:11" ht="15.75" customHeight="1" x14ac:dyDescent="0.25">
      <c r="K180" s="206"/>
    </row>
    <row r="181" spans="11:11" ht="15.75" customHeight="1" x14ac:dyDescent="0.25">
      <c r="K181" s="206"/>
    </row>
    <row r="182" spans="11:11" ht="15.75" customHeight="1" x14ac:dyDescent="0.25">
      <c r="K182" s="206"/>
    </row>
    <row r="183" spans="11:11" ht="15.75" customHeight="1" x14ac:dyDescent="0.25">
      <c r="K183" s="206"/>
    </row>
    <row r="184" spans="11:11" ht="15.75" customHeight="1" x14ac:dyDescent="0.25">
      <c r="K184" s="206"/>
    </row>
    <row r="185" spans="11:11" ht="15.75" customHeight="1" x14ac:dyDescent="0.25">
      <c r="K185" s="206"/>
    </row>
    <row r="186" spans="11:11" ht="15.75" customHeight="1" x14ac:dyDescent="0.25">
      <c r="K186" s="206"/>
    </row>
    <row r="187" spans="11:11" ht="15.75" customHeight="1" x14ac:dyDescent="0.25">
      <c r="K187" s="206"/>
    </row>
    <row r="188" spans="11:11" ht="15.75" customHeight="1" x14ac:dyDescent="0.25">
      <c r="K188" s="206"/>
    </row>
    <row r="189" spans="11:11" ht="15.75" customHeight="1" x14ac:dyDescent="0.25">
      <c r="K189" s="206"/>
    </row>
    <row r="190" spans="11:11" ht="15.75" customHeight="1" x14ac:dyDescent="0.25">
      <c r="K190" s="206"/>
    </row>
    <row r="191" spans="11:11" ht="15.75" customHeight="1" x14ac:dyDescent="0.25">
      <c r="K191" s="206"/>
    </row>
    <row r="192" spans="11:11" ht="15.75" customHeight="1" x14ac:dyDescent="0.25">
      <c r="K192" s="206"/>
    </row>
    <row r="193" spans="11:11" ht="15.75" customHeight="1" x14ac:dyDescent="0.25">
      <c r="K193" s="206"/>
    </row>
    <row r="194" spans="11:11" ht="15.75" customHeight="1" x14ac:dyDescent="0.25">
      <c r="K194" s="206"/>
    </row>
    <row r="195" spans="11:11" ht="15.75" customHeight="1" x14ac:dyDescent="0.25">
      <c r="K195" s="206"/>
    </row>
    <row r="196" spans="11:11" ht="15.75" customHeight="1" x14ac:dyDescent="0.25">
      <c r="K196" s="206"/>
    </row>
    <row r="197" spans="11:11" ht="15.75" customHeight="1" x14ac:dyDescent="0.25">
      <c r="K197" s="206"/>
    </row>
    <row r="198" spans="11:11" ht="15.75" customHeight="1" x14ac:dyDescent="0.25">
      <c r="K198" s="206"/>
    </row>
    <row r="199" spans="11:11" ht="15.75" customHeight="1" x14ac:dyDescent="0.25">
      <c r="K199" s="206"/>
    </row>
    <row r="200" spans="11:11" ht="15.75" customHeight="1" x14ac:dyDescent="0.25">
      <c r="K200" s="206"/>
    </row>
    <row r="201" spans="11:11" ht="15.75" customHeight="1" x14ac:dyDescent="0.25">
      <c r="K201" s="206"/>
    </row>
    <row r="202" spans="11:11" ht="15.75" customHeight="1" x14ac:dyDescent="0.25">
      <c r="K202" s="206"/>
    </row>
    <row r="203" spans="11:11" ht="15.75" customHeight="1" x14ac:dyDescent="0.25">
      <c r="K203" s="206"/>
    </row>
    <row r="204" spans="11:11" ht="15.75" customHeight="1" x14ac:dyDescent="0.25">
      <c r="K204" s="206"/>
    </row>
    <row r="205" spans="11:11" ht="15.75" customHeight="1" x14ac:dyDescent="0.25">
      <c r="K205" s="206"/>
    </row>
    <row r="206" spans="11:11" ht="15.75" customHeight="1" x14ac:dyDescent="0.25">
      <c r="K206" s="206"/>
    </row>
    <row r="207" spans="11:11" ht="15.75" customHeight="1" x14ac:dyDescent="0.25">
      <c r="K207" s="206"/>
    </row>
    <row r="208" spans="11:11" ht="15.75" customHeight="1" x14ac:dyDescent="0.25">
      <c r="K208" s="206"/>
    </row>
    <row r="209" spans="11:11" ht="15.75" customHeight="1" x14ac:dyDescent="0.25">
      <c r="K209" s="206"/>
    </row>
    <row r="210" spans="11:11" ht="15.75" customHeight="1" x14ac:dyDescent="0.25">
      <c r="K210" s="206"/>
    </row>
    <row r="211" spans="11:11" ht="15.75" customHeight="1" x14ac:dyDescent="0.25">
      <c r="K211" s="206"/>
    </row>
    <row r="212" spans="11:11" ht="15.75" customHeight="1" x14ac:dyDescent="0.25">
      <c r="K212" s="206"/>
    </row>
    <row r="213" spans="11:11" ht="15.75" customHeight="1" x14ac:dyDescent="0.25">
      <c r="K213" s="206"/>
    </row>
    <row r="214" spans="11:11" ht="15.75" customHeight="1" x14ac:dyDescent="0.25">
      <c r="K214" s="206"/>
    </row>
    <row r="215" spans="11:11" ht="15.75" customHeight="1" x14ac:dyDescent="0.25">
      <c r="K215" s="206"/>
    </row>
    <row r="216" spans="11:11" ht="15.75" customHeight="1" x14ac:dyDescent="0.25">
      <c r="K216" s="206"/>
    </row>
    <row r="217" spans="11:11" ht="15.75" customHeight="1" x14ac:dyDescent="0.25">
      <c r="K217" s="206"/>
    </row>
    <row r="218" spans="11:11" ht="15.75" customHeight="1" x14ac:dyDescent="0.25">
      <c r="K218" s="206"/>
    </row>
    <row r="219" spans="11:11" ht="15.75" customHeight="1" x14ac:dyDescent="0.25">
      <c r="K219" s="206"/>
    </row>
    <row r="220" spans="11:11" ht="15.75" customHeight="1" x14ac:dyDescent="0.25">
      <c r="K220" s="206"/>
    </row>
    <row r="221" spans="11:11" ht="15.75" customHeight="1" x14ac:dyDescent="0.25">
      <c r="K221" s="206"/>
    </row>
    <row r="222" spans="11:11" ht="15.75" customHeight="1" x14ac:dyDescent="0.25">
      <c r="K222" s="206"/>
    </row>
    <row r="223" spans="11:11" ht="15.75" customHeight="1" x14ac:dyDescent="0.25">
      <c r="K223" s="206"/>
    </row>
    <row r="224" spans="11:11" ht="15.75" customHeight="1" x14ac:dyDescent="0.25">
      <c r="K224" s="206"/>
    </row>
    <row r="225" spans="11:11" ht="15.75" customHeight="1" x14ac:dyDescent="0.25">
      <c r="K225" s="206"/>
    </row>
    <row r="226" spans="11:11" ht="15.75" customHeight="1" x14ac:dyDescent="0.25">
      <c r="K226" s="206"/>
    </row>
    <row r="227" spans="11:11" ht="15.75" customHeight="1" x14ac:dyDescent="0.25">
      <c r="K227" s="206"/>
    </row>
    <row r="228" spans="11:11" ht="15.75" customHeight="1" x14ac:dyDescent="0.25">
      <c r="K228" s="206"/>
    </row>
    <row r="229" spans="11:11" ht="15.75" customHeight="1" x14ac:dyDescent="0.25">
      <c r="K229" s="206"/>
    </row>
    <row r="230" spans="11:11" ht="15.75" customHeight="1" x14ac:dyDescent="0.25">
      <c r="K230" s="206"/>
    </row>
    <row r="231" spans="11:11" ht="15.75" customHeight="1" x14ac:dyDescent="0.25">
      <c r="K231" s="206"/>
    </row>
    <row r="232" spans="11:11" ht="15.75" customHeight="1" x14ac:dyDescent="0.25">
      <c r="K232" s="206"/>
    </row>
    <row r="233" spans="11:11" ht="15.75" customHeight="1" x14ac:dyDescent="0.25">
      <c r="K233" s="206"/>
    </row>
    <row r="234" spans="11:11" ht="15.75" customHeight="1" x14ac:dyDescent="0.25">
      <c r="K234" s="206"/>
    </row>
    <row r="235" spans="11:11" ht="15.75" customHeight="1" x14ac:dyDescent="0.25">
      <c r="K235" s="206"/>
    </row>
    <row r="236" spans="11:11" ht="15.75" customHeight="1" x14ac:dyDescent="0.25">
      <c r="K236" s="206"/>
    </row>
    <row r="237" spans="11:11" ht="15.75" customHeight="1" x14ac:dyDescent="0.25">
      <c r="K237" s="206"/>
    </row>
    <row r="238" spans="11:11" ht="15.75" customHeight="1" x14ac:dyDescent="0.25">
      <c r="K238" s="206"/>
    </row>
    <row r="239" spans="11:11" ht="15.75" customHeight="1" x14ac:dyDescent="0.25">
      <c r="K239" s="206"/>
    </row>
    <row r="240" spans="11:11" ht="15.75" customHeight="1" x14ac:dyDescent="0.25">
      <c r="K240" s="206"/>
    </row>
    <row r="241" spans="11:11" ht="15.75" customHeight="1" x14ac:dyDescent="0.25">
      <c r="K241" s="206"/>
    </row>
    <row r="242" spans="11:11" ht="15.75" customHeight="1" x14ac:dyDescent="0.25">
      <c r="K242" s="206"/>
    </row>
    <row r="243" spans="11:11" ht="15.75" customHeight="1" x14ac:dyDescent="0.25">
      <c r="K243" s="206"/>
    </row>
    <row r="244" spans="11:11" ht="15.75" customHeight="1" x14ac:dyDescent="0.25">
      <c r="K244" s="206"/>
    </row>
    <row r="245" spans="11:11" ht="15.75" customHeight="1" x14ac:dyDescent="0.25">
      <c r="K245" s="207"/>
    </row>
    <row r="246" spans="11:11" ht="15.75" customHeight="1" x14ac:dyDescent="0.25">
      <c r="K246" s="207"/>
    </row>
    <row r="247" spans="11:11" ht="15.75" customHeight="1" x14ac:dyDescent="0.25">
      <c r="K247" s="207"/>
    </row>
    <row r="248" spans="11:11" ht="15.75" customHeight="1" x14ac:dyDescent="0.25">
      <c r="K248" s="207"/>
    </row>
    <row r="249" spans="11:11" ht="15.75" customHeight="1" x14ac:dyDescent="0.25">
      <c r="K249" s="207"/>
    </row>
    <row r="250" spans="11:11" ht="15.75" customHeight="1" x14ac:dyDescent="0.25">
      <c r="K250" s="207"/>
    </row>
    <row r="251" spans="11:11" ht="15.75" customHeight="1" x14ac:dyDescent="0.25">
      <c r="K251" s="207"/>
    </row>
    <row r="252" spans="11:11" ht="15.75" customHeight="1" x14ac:dyDescent="0.25">
      <c r="K252" s="207"/>
    </row>
    <row r="253" spans="11:11" ht="15.75" customHeight="1" x14ac:dyDescent="0.25">
      <c r="K253" s="207"/>
    </row>
    <row r="254" spans="11:11" ht="15.75" customHeight="1" x14ac:dyDescent="0.25">
      <c r="K254" s="207"/>
    </row>
    <row r="255" spans="11:11" ht="15.75" customHeight="1" x14ac:dyDescent="0.25">
      <c r="K255" s="207"/>
    </row>
    <row r="256" spans="11:11" ht="15.75" customHeight="1" x14ac:dyDescent="0.25">
      <c r="K256" s="207"/>
    </row>
    <row r="257" spans="11:11" ht="15.75" customHeight="1" x14ac:dyDescent="0.25">
      <c r="K257" s="207"/>
    </row>
    <row r="258" spans="11:11" ht="15.75" customHeight="1" x14ac:dyDescent="0.25">
      <c r="K258" s="207"/>
    </row>
    <row r="259" spans="11:11" ht="15.75" customHeight="1" x14ac:dyDescent="0.25">
      <c r="K259" s="207"/>
    </row>
    <row r="260" spans="11:11" ht="15.75" customHeight="1" x14ac:dyDescent="0.25">
      <c r="K260" s="207"/>
    </row>
    <row r="261" spans="11:11" ht="15.75" customHeight="1" x14ac:dyDescent="0.25">
      <c r="K261" s="207"/>
    </row>
    <row r="262" spans="11:11" ht="15.75" customHeight="1" x14ac:dyDescent="0.25">
      <c r="K262" s="207"/>
    </row>
    <row r="263" spans="11:11" ht="15.75" customHeight="1" x14ac:dyDescent="0.25">
      <c r="K263" s="207"/>
    </row>
    <row r="264" spans="11:11" ht="15.75" customHeight="1" x14ac:dyDescent="0.25">
      <c r="K264" s="207"/>
    </row>
    <row r="265" spans="11:11" ht="15.75" customHeight="1" x14ac:dyDescent="0.25">
      <c r="K265" s="207"/>
    </row>
    <row r="266" spans="11:11" ht="15.75" customHeight="1" x14ac:dyDescent="0.25">
      <c r="K266" s="207"/>
    </row>
    <row r="267" spans="11:11" ht="15.75" customHeight="1" x14ac:dyDescent="0.25">
      <c r="K267" s="207"/>
    </row>
    <row r="268" spans="11:11" ht="15.75" customHeight="1" x14ac:dyDescent="0.25">
      <c r="K268" s="207"/>
    </row>
    <row r="269" spans="11:11" ht="15.75" customHeight="1" x14ac:dyDescent="0.25">
      <c r="K269" s="207"/>
    </row>
    <row r="270" spans="11:11" ht="15.75" customHeight="1" x14ac:dyDescent="0.25">
      <c r="K270" s="207"/>
    </row>
    <row r="271" spans="11:11" ht="15.75" customHeight="1" x14ac:dyDescent="0.25">
      <c r="K271" s="207"/>
    </row>
    <row r="272" spans="11:11" ht="15.75" customHeight="1" x14ac:dyDescent="0.25">
      <c r="K272" s="207"/>
    </row>
    <row r="273" spans="11:11" ht="15.75" customHeight="1" x14ac:dyDescent="0.25">
      <c r="K273" s="207"/>
    </row>
    <row r="274" spans="11:11" ht="15.75" customHeight="1" x14ac:dyDescent="0.25">
      <c r="K274" s="207"/>
    </row>
    <row r="275" spans="11:11" ht="15.75" customHeight="1" x14ac:dyDescent="0.25">
      <c r="K275" s="207"/>
    </row>
    <row r="276" spans="11:11" ht="15.75" customHeight="1" x14ac:dyDescent="0.25">
      <c r="K276" s="207"/>
    </row>
    <row r="277" spans="11:11" ht="15.75" customHeight="1" x14ac:dyDescent="0.25">
      <c r="K277" s="207"/>
    </row>
    <row r="278" spans="11:11" ht="15.75" customHeight="1" x14ac:dyDescent="0.25">
      <c r="K278" s="207"/>
    </row>
    <row r="279" spans="11:11" ht="15.75" customHeight="1" x14ac:dyDescent="0.25">
      <c r="K279" s="207"/>
    </row>
    <row r="280" spans="11:11" ht="15.75" customHeight="1" x14ac:dyDescent="0.25">
      <c r="K280" s="207"/>
    </row>
    <row r="281" spans="11:11" ht="15.75" customHeight="1" x14ac:dyDescent="0.25">
      <c r="K281" s="207"/>
    </row>
    <row r="282" spans="11:11" ht="15.75" customHeight="1" x14ac:dyDescent="0.25">
      <c r="K282" s="207"/>
    </row>
    <row r="283" spans="11:11" ht="15.75" customHeight="1" x14ac:dyDescent="0.25">
      <c r="K283" s="207"/>
    </row>
    <row r="284" spans="11:11" ht="15.75" customHeight="1" x14ac:dyDescent="0.25">
      <c r="K284" s="207"/>
    </row>
    <row r="285" spans="11:11" ht="15.75" customHeight="1" x14ac:dyDescent="0.25">
      <c r="K285" s="207"/>
    </row>
    <row r="286" spans="11:11" ht="15.75" customHeight="1" x14ac:dyDescent="0.25">
      <c r="K286" s="207"/>
    </row>
    <row r="287" spans="11:11" ht="15.75" customHeight="1" x14ac:dyDescent="0.25">
      <c r="K287" s="207"/>
    </row>
    <row r="288" spans="11:11" ht="15.75" customHeight="1" x14ac:dyDescent="0.25">
      <c r="K288" s="207"/>
    </row>
    <row r="289" spans="11:11" ht="15.75" customHeight="1" x14ac:dyDescent="0.25">
      <c r="K289" s="207"/>
    </row>
    <row r="290" spans="11:11" ht="15.75" customHeight="1" x14ac:dyDescent="0.25">
      <c r="K290" s="207"/>
    </row>
    <row r="291" spans="11:11" ht="15.75" customHeight="1" x14ac:dyDescent="0.25">
      <c r="K291" s="207"/>
    </row>
    <row r="292" spans="11:11" ht="15.75" customHeight="1" x14ac:dyDescent="0.25">
      <c r="K292" s="207"/>
    </row>
    <row r="293" spans="11:11" ht="15.75" customHeight="1" x14ac:dyDescent="0.25">
      <c r="K293" s="207"/>
    </row>
    <row r="294" spans="11:11" ht="15.75" customHeight="1" x14ac:dyDescent="0.25">
      <c r="K294" s="207"/>
    </row>
    <row r="295" spans="11:11" ht="15.75" customHeight="1" x14ac:dyDescent="0.25">
      <c r="K295" s="207"/>
    </row>
    <row r="296" spans="11:11" ht="15.75" customHeight="1" x14ac:dyDescent="0.25">
      <c r="K296" s="207"/>
    </row>
    <row r="297" spans="11:11" ht="15.75" customHeight="1" x14ac:dyDescent="0.25">
      <c r="K297" s="207"/>
    </row>
    <row r="298" spans="11:11" ht="15.75" customHeight="1" x14ac:dyDescent="0.25">
      <c r="K298" s="207"/>
    </row>
    <row r="299" spans="11:11" ht="15.75" customHeight="1" x14ac:dyDescent="0.25">
      <c r="K299" s="207"/>
    </row>
    <row r="300" spans="11:11" ht="15.75" customHeight="1" x14ac:dyDescent="0.25">
      <c r="K300" s="207"/>
    </row>
    <row r="301" spans="11:11" ht="15.75" customHeight="1" x14ac:dyDescent="0.25">
      <c r="K301" s="207"/>
    </row>
    <row r="302" spans="11:11" ht="15.75" customHeight="1" x14ac:dyDescent="0.25">
      <c r="K302" s="207"/>
    </row>
    <row r="303" spans="11:11" ht="15.75" customHeight="1" x14ac:dyDescent="0.25">
      <c r="K303" s="207"/>
    </row>
    <row r="304" spans="11:11" ht="15.75" customHeight="1" x14ac:dyDescent="0.25">
      <c r="K304" s="207"/>
    </row>
    <row r="305" spans="11:11" ht="15.75" customHeight="1" x14ac:dyDescent="0.25">
      <c r="K305" s="207"/>
    </row>
    <row r="306" spans="11:11" ht="15.75" customHeight="1" x14ac:dyDescent="0.25">
      <c r="K306" s="207"/>
    </row>
    <row r="307" spans="11:11" ht="15.75" customHeight="1" x14ac:dyDescent="0.25">
      <c r="K307" s="207"/>
    </row>
    <row r="308" spans="11:11" ht="15.75" customHeight="1" x14ac:dyDescent="0.25">
      <c r="K308" s="207"/>
    </row>
    <row r="309" spans="11:11" ht="15.75" customHeight="1" x14ac:dyDescent="0.25">
      <c r="K309" s="207"/>
    </row>
    <row r="310" spans="11:11" ht="15.75" customHeight="1" x14ac:dyDescent="0.25">
      <c r="K310" s="207"/>
    </row>
    <row r="311" spans="11:11" ht="15.75" customHeight="1" x14ac:dyDescent="0.25">
      <c r="K311" s="207"/>
    </row>
    <row r="312" spans="11:11" ht="15.75" customHeight="1" x14ac:dyDescent="0.25">
      <c r="K312" s="207"/>
    </row>
    <row r="313" spans="11:11" ht="15.75" customHeight="1" x14ac:dyDescent="0.25">
      <c r="K313" s="207"/>
    </row>
    <row r="314" spans="11:11" ht="15.75" customHeight="1" x14ac:dyDescent="0.25">
      <c r="K314" s="207"/>
    </row>
    <row r="315" spans="11:11" ht="15.75" customHeight="1" x14ac:dyDescent="0.25">
      <c r="K315" s="207"/>
    </row>
    <row r="316" spans="11:11" ht="15.75" customHeight="1" x14ac:dyDescent="0.25">
      <c r="K316" s="207"/>
    </row>
    <row r="317" spans="11:11" ht="15.75" customHeight="1" x14ac:dyDescent="0.25">
      <c r="K317" s="207"/>
    </row>
    <row r="318" spans="11:11" ht="15.75" customHeight="1" x14ac:dyDescent="0.25">
      <c r="K318" s="207"/>
    </row>
    <row r="319" spans="11:11" ht="15.75" customHeight="1" x14ac:dyDescent="0.25">
      <c r="K319" s="207"/>
    </row>
    <row r="320" spans="11:11" ht="15.75" customHeight="1" x14ac:dyDescent="0.25">
      <c r="K320" s="207"/>
    </row>
    <row r="321" spans="11:11" ht="15.75" customHeight="1" x14ac:dyDescent="0.25">
      <c r="K321" s="207"/>
    </row>
    <row r="322" spans="11:11" ht="15.75" customHeight="1" x14ac:dyDescent="0.25">
      <c r="K322" s="207"/>
    </row>
    <row r="323" spans="11:11" ht="15.75" customHeight="1" x14ac:dyDescent="0.25">
      <c r="K323" s="207"/>
    </row>
    <row r="324" spans="11:11" ht="15.75" customHeight="1" x14ac:dyDescent="0.25">
      <c r="K324" s="207"/>
    </row>
    <row r="325" spans="11:11" ht="15.75" customHeight="1" x14ac:dyDescent="0.25">
      <c r="K325" s="207"/>
    </row>
    <row r="326" spans="11:11" ht="15.75" customHeight="1" x14ac:dyDescent="0.25">
      <c r="K326" s="207"/>
    </row>
    <row r="327" spans="11:11" ht="15.75" customHeight="1" x14ac:dyDescent="0.25">
      <c r="K327" s="207"/>
    </row>
    <row r="328" spans="11:11" ht="15.75" customHeight="1" x14ac:dyDescent="0.25">
      <c r="K328" s="207"/>
    </row>
    <row r="329" spans="11:11" ht="15.75" customHeight="1" x14ac:dyDescent="0.25">
      <c r="K329" s="207"/>
    </row>
    <row r="330" spans="11:11" ht="15.75" customHeight="1" x14ac:dyDescent="0.25">
      <c r="K330" s="207"/>
    </row>
    <row r="331" spans="11:11" ht="15.75" customHeight="1" x14ac:dyDescent="0.25">
      <c r="K331" s="207"/>
    </row>
    <row r="332" spans="11:11" ht="15.75" customHeight="1" x14ac:dyDescent="0.25">
      <c r="K332" s="207"/>
    </row>
    <row r="333" spans="11:11" ht="15.75" customHeight="1" x14ac:dyDescent="0.25">
      <c r="K333" s="207"/>
    </row>
    <row r="334" spans="11:11" ht="15.75" customHeight="1" x14ac:dyDescent="0.25">
      <c r="K334" s="207"/>
    </row>
    <row r="335" spans="11:11" ht="15.75" customHeight="1" x14ac:dyDescent="0.25">
      <c r="K335" s="207"/>
    </row>
    <row r="336" spans="11:11" ht="15.75" customHeight="1" x14ac:dyDescent="0.25">
      <c r="K336" s="207"/>
    </row>
    <row r="337" spans="11:11" ht="15.75" customHeight="1" x14ac:dyDescent="0.25">
      <c r="K337" s="207"/>
    </row>
    <row r="338" spans="11:11" ht="15.75" customHeight="1" x14ac:dyDescent="0.25">
      <c r="K338" s="207"/>
    </row>
    <row r="339" spans="11:11" ht="15.75" customHeight="1" x14ac:dyDescent="0.25">
      <c r="K339" s="207"/>
    </row>
    <row r="340" spans="11:11" ht="15.75" customHeight="1" x14ac:dyDescent="0.25">
      <c r="K340" s="207"/>
    </row>
    <row r="341" spans="11:11" ht="15.75" customHeight="1" x14ac:dyDescent="0.25">
      <c r="K341" s="207"/>
    </row>
    <row r="342" spans="11:11" ht="15.75" customHeight="1" x14ac:dyDescent="0.25">
      <c r="K342" s="207"/>
    </row>
    <row r="343" spans="11:11" ht="15.75" customHeight="1" x14ac:dyDescent="0.25">
      <c r="K343" s="207"/>
    </row>
    <row r="344" spans="11:11" ht="15.75" customHeight="1" x14ac:dyDescent="0.25">
      <c r="K344" s="207"/>
    </row>
    <row r="345" spans="11:11" ht="15.75" customHeight="1" x14ac:dyDescent="0.25">
      <c r="K345" s="207"/>
    </row>
    <row r="346" spans="11:11" ht="15.75" customHeight="1" x14ac:dyDescent="0.25">
      <c r="K346" s="207"/>
    </row>
    <row r="347" spans="11:11" ht="15.75" customHeight="1" x14ac:dyDescent="0.25">
      <c r="K347" s="207"/>
    </row>
    <row r="348" spans="11:11" ht="15.75" customHeight="1" x14ac:dyDescent="0.25">
      <c r="K348" s="207"/>
    </row>
    <row r="349" spans="11:11" ht="15.75" customHeight="1" x14ac:dyDescent="0.25">
      <c r="K349" s="207"/>
    </row>
    <row r="350" spans="11:11" ht="15.75" customHeight="1" x14ac:dyDescent="0.25">
      <c r="K350" s="207"/>
    </row>
    <row r="351" spans="11:11" ht="15.75" customHeight="1" x14ac:dyDescent="0.25">
      <c r="K351" s="207"/>
    </row>
    <row r="352" spans="11:11" ht="15.75" customHeight="1" x14ac:dyDescent="0.25">
      <c r="K352" s="207"/>
    </row>
    <row r="353" spans="11:11" ht="15.75" customHeight="1" x14ac:dyDescent="0.25">
      <c r="K353" s="207"/>
    </row>
    <row r="354" spans="11:11" ht="15.75" customHeight="1" x14ac:dyDescent="0.25">
      <c r="K354" s="207"/>
    </row>
    <row r="355" spans="11:11" ht="15.75" customHeight="1" x14ac:dyDescent="0.25">
      <c r="K355" s="207"/>
    </row>
    <row r="356" spans="11:11" ht="15.75" customHeight="1" x14ac:dyDescent="0.25">
      <c r="K356" s="207"/>
    </row>
    <row r="357" spans="11:11" ht="15.75" customHeight="1" x14ac:dyDescent="0.25">
      <c r="K357" s="207"/>
    </row>
    <row r="358" spans="11:11" ht="15.75" customHeight="1" x14ac:dyDescent="0.25">
      <c r="K358" s="207"/>
    </row>
    <row r="359" spans="11:11" ht="15.75" customHeight="1" x14ac:dyDescent="0.25">
      <c r="K359" s="207"/>
    </row>
    <row r="360" spans="11:11" ht="15.75" customHeight="1" x14ac:dyDescent="0.25">
      <c r="K360" s="207"/>
    </row>
    <row r="361" spans="11:11" ht="15.75" customHeight="1" x14ac:dyDescent="0.25">
      <c r="K361" s="207"/>
    </row>
    <row r="362" spans="11:11" ht="15.75" customHeight="1" x14ac:dyDescent="0.25">
      <c r="K362" s="207"/>
    </row>
    <row r="363" spans="11:11" ht="15.75" customHeight="1" x14ac:dyDescent="0.25">
      <c r="K363" s="207"/>
    </row>
    <row r="364" spans="11:11" ht="15.75" customHeight="1" x14ac:dyDescent="0.25">
      <c r="K364" s="207"/>
    </row>
    <row r="365" spans="11:11" ht="15.75" customHeight="1" x14ac:dyDescent="0.25">
      <c r="K365" s="207"/>
    </row>
    <row r="366" spans="11:11" ht="15.75" customHeight="1" x14ac:dyDescent="0.25">
      <c r="K366" s="207"/>
    </row>
    <row r="367" spans="11:11" ht="15.75" customHeight="1" x14ac:dyDescent="0.25">
      <c r="K367" s="207"/>
    </row>
    <row r="368" spans="11:11" ht="15.75" customHeight="1" x14ac:dyDescent="0.25">
      <c r="K368" s="207"/>
    </row>
    <row r="369" spans="11:11" ht="15.75" customHeight="1" x14ac:dyDescent="0.25">
      <c r="K369" s="207"/>
    </row>
    <row r="370" spans="11:11" ht="15.75" customHeight="1" x14ac:dyDescent="0.25">
      <c r="K370" s="207"/>
    </row>
    <row r="371" spans="11:11" ht="15.75" customHeight="1" x14ac:dyDescent="0.25">
      <c r="K371" s="207"/>
    </row>
    <row r="372" spans="11:11" ht="15.75" customHeight="1" x14ac:dyDescent="0.25">
      <c r="K372" s="207"/>
    </row>
    <row r="373" spans="11:11" ht="15.75" customHeight="1" x14ac:dyDescent="0.25">
      <c r="K373" s="207"/>
    </row>
    <row r="374" spans="11:11" ht="15.75" customHeight="1" x14ac:dyDescent="0.25">
      <c r="K374" s="207"/>
    </row>
    <row r="375" spans="11:11" ht="15.75" customHeight="1" x14ac:dyDescent="0.25">
      <c r="K375" s="207"/>
    </row>
    <row r="376" spans="11:11" ht="15.75" customHeight="1" x14ac:dyDescent="0.25">
      <c r="K376" s="207"/>
    </row>
    <row r="377" spans="11:11" ht="15.75" customHeight="1" x14ac:dyDescent="0.25">
      <c r="K377" s="207"/>
    </row>
    <row r="378" spans="11:11" ht="15.75" customHeight="1" x14ac:dyDescent="0.25">
      <c r="K378" s="207"/>
    </row>
    <row r="379" spans="11:11" ht="15.75" customHeight="1" x14ac:dyDescent="0.25">
      <c r="K379" s="207"/>
    </row>
    <row r="380" spans="11:11" ht="15.75" customHeight="1" x14ac:dyDescent="0.25">
      <c r="K380" s="207"/>
    </row>
    <row r="381" spans="11:11" ht="15.75" customHeight="1" x14ac:dyDescent="0.25">
      <c r="K381" s="207"/>
    </row>
    <row r="382" spans="11:11" ht="15.75" customHeight="1" x14ac:dyDescent="0.25">
      <c r="K382" s="207"/>
    </row>
    <row r="383" spans="11:11" ht="15.75" customHeight="1" x14ac:dyDescent="0.25">
      <c r="K383" s="207"/>
    </row>
    <row r="384" spans="11:11" ht="15.75" customHeight="1" x14ac:dyDescent="0.25">
      <c r="K384" s="207"/>
    </row>
    <row r="385" spans="11:11" ht="15.75" customHeight="1" x14ac:dyDescent="0.25">
      <c r="K385" s="207"/>
    </row>
    <row r="386" spans="11:11" ht="15.75" customHeight="1" x14ac:dyDescent="0.25">
      <c r="K386" s="207"/>
    </row>
    <row r="387" spans="11:11" ht="15.75" customHeight="1" x14ac:dyDescent="0.25">
      <c r="K387" s="207"/>
    </row>
    <row r="388" spans="11:11" ht="15.75" customHeight="1" x14ac:dyDescent="0.25">
      <c r="K388" s="207"/>
    </row>
    <row r="389" spans="11:11" ht="15.75" customHeight="1" x14ac:dyDescent="0.25">
      <c r="K389" s="207"/>
    </row>
    <row r="390" spans="11:11" ht="15.75" customHeight="1" x14ac:dyDescent="0.25">
      <c r="K390" s="207"/>
    </row>
    <row r="391" spans="11:11" ht="15.75" customHeight="1" x14ac:dyDescent="0.25">
      <c r="K391" s="207"/>
    </row>
    <row r="392" spans="11:11" ht="15.75" customHeight="1" x14ac:dyDescent="0.25">
      <c r="K392" s="207"/>
    </row>
    <row r="393" spans="11:11" ht="15.75" customHeight="1" x14ac:dyDescent="0.25">
      <c r="K393" s="207"/>
    </row>
    <row r="394" spans="11:11" ht="15.75" customHeight="1" x14ac:dyDescent="0.25">
      <c r="K394" s="207"/>
    </row>
    <row r="395" spans="11:11" ht="15.75" customHeight="1" x14ac:dyDescent="0.25">
      <c r="K395" s="207"/>
    </row>
    <row r="396" spans="11:11" ht="15.75" customHeight="1" x14ac:dyDescent="0.25">
      <c r="K396" s="207"/>
    </row>
    <row r="397" spans="11:11" ht="15.75" customHeight="1" x14ac:dyDescent="0.25">
      <c r="K397" s="207"/>
    </row>
    <row r="398" spans="11:11" ht="15.75" customHeight="1" x14ac:dyDescent="0.25">
      <c r="K398" s="207"/>
    </row>
    <row r="399" spans="11:11" ht="15.75" customHeight="1" x14ac:dyDescent="0.25">
      <c r="K399" s="207"/>
    </row>
    <row r="400" spans="11:11" ht="15.75" customHeight="1" x14ac:dyDescent="0.25">
      <c r="K400" s="207"/>
    </row>
    <row r="401" spans="11:11" ht="15.75" customHeight="1" x14ac:dyDescent="0.25">
      <c r="K401" s="207"/>
    </row>
    <row r="402" spans="11:11" ht="15.75" customHeight="1" x14ac:dyDescent="0.25">
      <c r="K402" s="207"/>
    </row>
    <row r="403" spans="11:11" ht="15.75" customHeight="1" x14ac:dyDescent="0.25">
      <c r="K403" s="207"/>
    </row>
    <row r="404" spans="11:11" ht="15.75" customHeight="1" x14ac:dyDescent="0.25">
      <c r="K404" s="207"/>
    </row>
    <row r="405" spans="11:11" ht="15.75" customHeight="1" x14ac:dyDescent="0.25">
      <c r="K405" s="207"/>
    </row>
    <row r="406" spans="11:11" ht="15.75" customHeight="1" x14ac:dyDescent="0.25">
      <c r="K406" s="207"/>
    </row>
    <row r="407" spans="11:11" ht="15.75" customHeight="1" x14ac:dyDescent="0.25">
      <c r="K407" s="207"/>
    </row>
    <row r="408" spans="11:11" ht="15.75" customHeight="1" x14ac:dyDescent="0.25">
      <c r="K408" s="207"/>
    </row>
    <row r="409" spans="11:11" ht="15.75" customHeight="1" x14ac:dyDescent="0.25">
      <c r="K409" s="207"/>
    </row>
    <row r="410" spans="11:11" ht="15.75" customHeight="1" x14ac:dyDescent="0.25">
      <c r="K410" s="207"/>
    </row>
    <row r="411" spans="11:11" ht="15.75" customHeight="1" x14ac:dyDescent="0.25">
      <c r="K411" s="207"/>
    </row>
    <row r="412" spans="11:11" ht="15.75" customHeight="1" x14ac:dyDescent="0.25">
      <c r="K412" s="207"/>
    </row>
    <row r="413" spans="11:11" ht="15.75" customHeight="1" x14ac:dyDescent="0.25">
      <c r="K413" s="207"/>
    </row>
    <row r="414" spans="11:11" ht="15.75" customHeight="1" x14ac:dyDescent="0.25">
      <c r="K414" s="207"/>
    </row>
    <row r="415" spans="11:11" ht="15.75" customHeight="1" x14ac:dyDescent="0.25">
      <c r="K415" s="207"/>
    </row>
    <row r="416" spans="11:11" ht="15.75" customHeight="1" x14ac:dyDescent="0.25">
      <c r="K416" s="207"/>
    </row>
    <row r="417" spans="11:11" ht="15.75" customHeight="1" x14ac:dyDescent="0.25">
      <c r="K417" s="207"/>
    </row>
    <row r="418" spans="11:11" ht="15.75" customHeight="1" x14ac:dyDescent="0.25">
      <c r="K418" s="207"/>
    </row>
    <row r="419" spans="11:11" ht="15.75" customHeight="1" x14ac:dyDescent="0.25">
      <c r="K419" s="207"/>
    </row>
    <row r="420" spans="11:11" ht="15.75" customHeight="1" x14ac:dyDescent="0.25">
      <c r="K420" s="207"/>
    </row>
    <row r="421" spans="11:11" ht="15.75" customHeight="1" x14ac:dyDescent="0.25">
      <c r="K421" s="207"/>
    </row>
    <row r="422" spans="11:11" ht="15.75" customHeight="1" x14ac:dyDescent="0.25">
      <c r="K422" s="207"/>
    </row>
    <row r="423" spans="11:11" ht="15.75" customHeight="1" x14ac:dyDescent="0.25">
      <c r="K423" s="207"/>
    </row>
    <row r="424" spans="11:11" ht="15.75" customHeight="1" x14ac:dyDescent="0.25">
      <c r="K424" s="207"/>
    </row>
    <row r="425" spans="11:11" ht="15.75" customHeight="1" x14ac:dyDescent="0.25">
      <c r="K425" s="207"/>
    </row>
    <row r="426" spans="11:11" ht="15.75" customHeight="1" x14ac:dyDescent="0.25">
      <c r="K426" s="207"/>
    </row>
    <row r="427" spans="11:11" ht="15.75" customHeight="1" x14ac:dyDescent="0.25">
      <c r="K427" s="207"/>
    </row>
    <row r="428" spans="11:11" ht="15.75" customHeight="1" x14ac:dyDescent="0.25">
      <c r="K428" s="207"/>
    </row>
    <row r="429" spans="11:11" ht="15.75" customHeight="1" x14ac:dyDescent="0.25">
      <c r="K429" s="207"/>
    </row>
    <row r="430" spans="11:11" ht="15.75" customHeight="1" x14ac:dyDescent="0.25">
      <c r="K430" s="207"/>
    </row>
    <row r="431" spans="11:11" ht="15.75" customHeight="1" x14ac:dyDescent="0.25">
      <c r="K431" s="207"/>
    </row>
    <row r="432" spans="11:11" ht="15.75" customHeight="1" x14ac:dyDescent="0.25">
      <c r="K432" s="207"/>
    </row>
    <row r="433" spans="11:11" ht="15.75" customHeight="1" x14ac:dyDescent="0.25">
      <c r="K433" s="207"/>
    </row>
    <row r="434" spans="11:11" ht="15.75" customHeight="1" x14ac:dyDescent="0.25">
      <c r="K434" s="207"/>
    </row>
    <row r="435" spans="11:11" ht="15.75" customHeight="1" x14ac:dyDescent="0.25">
      <c r="K435" s="207"/>
    </row>
    <row r="436" spans="11:11" ht="15.75" customHeight="1" x14ac:dyDescent="0.25">
      <c r="K436" s="207"/>
    </row>
    <row r="437" spans="11:11" ht="15.75" customHeight="1" x14ac:dyDescent="0.25">
      <c r="K437" s="207"/>
    </row>
    <row r="438" spans="11:11" ht="15.75" customHeight="1" x14ac:dyDescent="0.25">
      <c r="K438" s="207"/>
    </row>
    <row r="439" spans="11:11" ht="15.75" customHeight="1" x14ac:dyDescent="0.25">
      <c r="K439" s="207"/>
    </row>
    <row r="440" spans="11:11" ht="15.75" customHeight="1" x14ac:dyDescent="0.25">
      <c r="K440" s="207"/>
    </row>
    <row r="441" spans="11:11" ht="15.75" customHeight="1" x14ac:dyDescent="0.25">
      <c r="K441" s="207"/>
    </row>
    <row r="442" spans="11:11" ht="15.75" customHeight="1" x14ac:dyDescent="0.25">
      <c r="K442" s="207"/>
    </row>
    <row r="443" spans="11:11" ht="15.75" customHeight="1" x14ac:dyDescent="0.25">
      <c r="K443" s="207"/>
    </row>
    <row r="444" spans="11:11" ht="15.75" customHeight="1" x14ac:dyDescent="0.25">
      <c r="K444" s="207"/>
    </row>
    <row r="445" spans="11:11" ht="15.75" customHeight="1" x14ac:dyDescent="0.25">
      <c r="K445" s="207"/>
    </row>
    <row r="446" spans="11:11" ht="15.75" customHeight="1" x14ac:dyDescent="0.25">
      <c r="K446" s="207"/>
    </row>
    <row r="447" spans="11:11" ht="15.75" customHeight="1" x14ac:dyDescent="0.25">
      <c r="K447" s="207"/>
    </row>
    <row r="448" spans="11:11" ht="15.75" customHeight="1" x14ac:dyDescent="0.25">
      <c r="K448" s="207"/>
    </row>
    <row r="449" spans="11:11" ht="15.75" customHeight="1" x14ac:dyDescent="0.25">
      <c r="K449" s="207"/>
    </row>
    <row r="450" spans="11:11" ht="15.75" customHeight="1" x14ac:dyDescent="0.25">
      <c r="K450" s="207"/>
    </row>
    <row r="451" spans="11:11" ht="15.75" customHeight="1" x14ac:dyDescent="0.25">
      <c r="K451" s="207"/>
    </row>
    <row r="452" spans="11:11" ht="15.75" customHeight="1" x14ac:dyDescent="0.25">
      <c r="K452" s="207"/>
    </row>
    <row r="453" spans="11:11" ht="15.75" customHeight="1" x14ac:dyDescent="0.25">
      <c r="K453" s="207"/>
    </row>
    <row r="454" spans="11:11" ht="15.75" customHeight="1" x14ac:dyDescent="0.25">
      <c r="K454" s="207"/>
    </row>
    <row r="455" spans="11:11" ht="15.75" customHeight="1" x14ac:dyDescent="0.25">
      <c r="K455" s="207"/>
    </row>
    <row r="456" spans="11:11" ht="15.75" customHeight="1" x14ac:dyDescent="0.25">
      <c r="K456" s="207"/>
    </row>
    <row r="457" spans="11:11" ht="15.75" customHeight="1" x14ac:dyDescent="0.25">
      <c r="K457" s="207"/>
    </row>
    <row r="458" spans="11:11" ht="15.75" customHeight="1" x14ac:dyDescent="0.25">
      <c r="K458" s="207"/>
    </row>
    <row r="459" spans="11:11" ht="15.75" customHeight="1" x14ac:dyDescent="0.25">
      <c r="K459" s="207"/>
    </row>
    <row r="460" spans="11:11" ht="15.75" customHeight="1" x14ac:dyDescent="0.25">
      <c r="K460" s="207"/>
    </row>
    <row r="461" spans="11:11" ht="15.75" customHeight="1" x14ac:dyDescent="0.25">
      <c r="K461" s="207"/>
    </row>
    <row r="462" spans="11:11" ht="15.75" customHeight="1" x14ac:dyDescent="0.25">
      <c r="K462" s="207"/>
    </row>
    <row r="463" spans="11:11" ht="15.75" customHeight="1" x14ac:dyDescent="0.25">
      <c r="K463" s="207"/>
    </row>
    <row r="464" spans="11:11" ht="15.75" customHeight="1" x14ac:dyDescent="0.25">
      <c r="K464" s="207"/>
    </row>
    <row r="465" spans="11:11" ht="15.75" customHeight="1" x14ac:dyDescent="0.25">
      <c r="K465" s="207"/>
    </row>
    <row r="466" spans="11:11" ht="15.75" customHeight="1" x14ac:dyDescent="0.25">
      <c r="K466" s="207"/>
    </row>
    <row r="467" spans="11:11" ht="15.75" customHeight="1" x14ac:dyDescent="0.25">
      <c r="K467" s="207"/>
    </row>
    <row r="468" spans="11:11" ht="15.75" customHeight="1" x14ac:dyDescent="0.25">
      <c r="K468" s="207"/>
    </row>
    <row r="469" spans="11:11" ht="15.75" customHeight="1" x14ac:dyDescent="0.25">
      <c r="K469" s="207"/>
    </row>
    <row r="470" spans="11:11" ht="15.75" customHeight="1" x14ac:dyDescent="0.25">
      <c r="K470" s="207"/>
    </row>
    <row r="471" spans="11:11" ht="15.75" customHeight="1" x14ac:dyDescent="0.25">
      <c r="K471" s="207"/>
    </row>
    <row r="472" spans="11:11" ht="15.75" customHeight="1" x14ac:dyDescent="0.25">
      <c r="K472" s="207"/>
    </row>
    <row r="473" spans="11:11" ht="15.75" customHeight="1" x14ac:dyDescent="0.25">
      <c r="K473" s="207"/>
    </row>
    <row r="474" spans="11:11" ht="15.75" customHeight="1" x14ac:dyDescent="0.25">
      <c r="K474" s="207"/>
    </row>
    <row r="475" spans="11:11" ht="15.75" customHeight="1" x14ac:dyDescent="0.25">
      <c r="K475" s="207"/>
    </row>
    <row r="476" spans="11:11" ht="15.75" customHeight="1" x14ac:dyDescent="0.25">
      <c r="K476" s="207"/>
    </row>
    <row r="477" spans="11:11" ht="15.75" customHeight="1" x14ac:dyDescent="0.25">
      <c r="K477" s="207"/>
    </row>
    <row r="478" spans="11:11" ht="15.75" customHeight="1" x14ac:dyDescent="0.25">
      <c r="K478" s="207"/>
    </row>
    <row r="479" spans="11:11" ht="15.75" customHeight="1" x14ac:dyDescent="0.25">
      <c r="K479" s="207"/>
    </row>
    <row r="480" spans="11:11" ht="15.75" customHeight="1" x14ac:dyDescent="0.25">
      <c r="K480" s="207"/>
    </row>
    <row r="481" spans="11:11" ht="15.75" customHeight="1" x14ac:dyDescent="0.25">
      <c r="K481" s="207"/>
    </row>
    <row r="482" spans="11:11" ht="15.75" customHeight="1" x14ac:dyDescent="0.25">
      <c r="K482" s="207"/>
    </row>
    <row r="483" spans="11:11" ht="15.75" customHeight="1" x14ac:dyDescent="0.25">
      <c r="K483" s="207"/>
    </row>
    <row r="484" spans="11:11" ht="15.75" customHeight="1" x14ac:dyDescent="0.25">
      <c r="K484" s="207"/>
    </row>
    <row r="485" spans="11:11" ht="15.75" customHeight="1" x14ac:dyDescent="0.25">
      <c r="K485" s="207"/>
    </row>
    <row r="486" spans="11:11" ht="15.75" customHeight="1" x14ac:dyDescent="0.25">
      <c r="K486" s="207"/>
    </row>
    <row r="487" spans="11:11" ht="15.75" customHeight="1" x14ac:dyDescent="0.25">
      <c r="K487" s="207"/>
    </row>
    <row r="488" spans="11:11" ht="15.75" customHeight="1" x14ac:dyDescent="0.25">
      <c r="K488" s="207"/>
    </row>
    <row r="489" spans="11:11" ht="15.75" customHeight="1" x14ac:dyDescent="0.25">
      <c r="K489" s="207"/>
    </row>
    <row r="490" spans="11:11" ht="15.75" customHeight="1" x14ac:dyDescent="0.25">
      <c r="K490" s="207"/>
    </row>
    <row r="491" spans="11:11" ht="15.75" customHeight="1" x14ac:dyDescent="0.25">
      <c r="K491" s="207"/>
    </row>
    <row r="492" spans="11:11" ht="15.75" customHeight="1" x14ac:dyDescent="0.25">
      <c r="K492" s="207"/>
    </row>
    <row r="493" spans="11:11" ht="15.75" customHeight="1" x14ac:dyDescent="0.25">
      <c r="K493" s="207"/>
    </row>
    <row r="494" spans="11:11" ht="15.75" customHeight="1" x14ac:dyDescent="0.25">
      <c r="K494" s="207"/>
    </row>
    <row r="495" spans="11:11" ht="15.75" customHeight="1" x14ac:dyDescent="0.25">
      <c r="K495" s="207"/>
    </row>
    <row r="496" spans="11:11" ht="15.75" customHeight="1" x14ac:dyDescent="0.25">
      <c r="K496" s="207"/>
    </row>
    <row r="497" spans="11:11" ht="15.75" customHeight="1" x14ac:dyDescent="0.25">
      <c r="K497" s="207"/>
    </row>
    <row r="498" spans="11:11" ht="15.75" customHeight="1" x14ac:dyDescent="0.25">
      <c r="K498" s="207"/>
    </row>
    <row r="499" spans="11:11" ht="15.75" customHeight="1" x14ac:dyDescent="0.25">
      <c r="K499" s="207"/>
    </row>
    <row r="500" spans="11:11" ht="15.75" customHeight="1" x14ac:dyDescent="0.25">
      <c r="K500" s="207"/>
    </row>
    <row r="501" spans="11:11" ht="15.75" customHeight="1" x14ac:dyDescent="0.25">
      <c r="K501" s="207"/>
    </row>
    <row r="502" spans="11:11" ht="15.75" customHeight="1" x14ac:dyDescent="0.25">
      <c r="K502" s="207"/>
    </row>
    <row r="503" spans="11:11" ht="15.75" customHeight="1" x14ac:dyDescent="0.25">
      <c r="K503" s="207"/>
    </row>
    <row r="504" spans="11:11" ht="15.75" customHeight="1" x14ac:dyDescent="0.25">
      <c r="K504" s="207"/>
    </row>
    <row r="505" spans="11:11" ht="15.75" customHeight="1" x14ac:dyDescent="0.25">
      <c r="K505" s="207"/>
    </row>
    <row r="506" spans="11:11" ht="15.75" customHeight="1" x14ac:dyDescent="0.25">
      <c r="K506" s="207"/>
    </row>
    <row r="507" spans="11:11" ht="15.75" customHeight="1" x14ac:dyDescent="0.25">
      <c r="K507" s="207"/>
    </row>
    <row r="508" spans="11:11" ht="15.75" customHeight="1" x14ac:dyDescent="0.25">
      <c r="K508" s="207"/>
    </row>
    <row r="509" spans="11:11" ht="15.75" customHeight="1" x14ac:dyDescent="0.25">
      <c r="K509" s="207"/>
    </row>
    <row r="510" spans="11:11" ht="15.75" customHeight="1" x14ac:dyDescent="0.25">
      <c r="K510" s="207"/>
    </row>
    <row r="511" spans="11:11" ht="15.75" customHeight="1" x14ac:dyDescent="0.25">
      <c r="K511" s="207"/>
    </row>
    <row r="512" spans="11:11" ht="15.75" customHeight="1" x14ac:dyDescent="0.25">
      <c r="K512" s="207"/>
    </row>
    <row r="513" spans="11:11" ht="15.75" customHeight="1" x14ac:dyDescent="0.25">
      <c r="K513" s="207"/>
    </row>
    <row r="514" spans="11:11" ht="15.75" customHeight="1" x14ac:dyDescent="0.25">
      <c r="K514" s="207"/>
    </row>
    <row r="515" spans="11:11" ht="15.75" customHeight="1" x14ac:dyDescent="0.25">
      <c r="K515" s="207"/>
    </row>
    <row r="516" spans="11:11" ht="15.75" customHeight="1" x14ac:dyDescent="0.25">
      <c r="K516" s="207"/>
    </row>
    <row r="517" spans="11:11" ht="15.75" customHeight="1" x14ac:dyDescent="0.25">
      <c r="K517" s="207"/>
    </row>
    <row r="518" spans="11:11" ht="15.75" customHeight="1" x14ac:dyDescent="0.25">
      <c r="K518" s="207"/>
    </row>
    <row r="519" spans="11:11" ht="15.75" customHeight="1" x14ac:dyDescent="0.25">
      <c r="K519" s="207"/>
    </row>
    <row r="520" spans="11:11" ht="15.75" customHeight="1" x14ac:dyDescent="0.25">
      <c r="K520" s="207"/>
    </row>
    <row r="521" spans="11:11" ht="15.75" customHeight="1" x14ac:dyDescent="0.25">
      <c r="K521" s="207"/>
    </row>
    <row r="522" spans="11:11" ht="15.75" customHeight="1" x14ac:dyDescent="0.25">
      <c r="K522" s="207"/>
    </row>
    <row r="523" spans="11:11" ht="15.75" customHeight="1" x14ac:dyDescent="0.25">
      <c r="K523" s="207"/>
    </row>
    <row r="524" spans="11:11" ht="15.75" customHeight="1" x14ac:dyDescent="0.25">
      <c r="K524" s="207"/>
    </row>
    <row r="525" spans="11:11" ht="15.75" customHeight="1" x14ac:dyDescent="0.25">
      <c r="K525" s="207"/>
    </row>
    <row r="526" spans="11:11" ht="15.75" customHeight="1" x14ac:dyDescent="0.25">
      <c r="K526" s="207"/>
    </row>
    <row r="527" spans="11:11" ht="15.75" customHeight="1" x14ac:dyDescent="0.25">
      <c r="K527" s="207"/>
    </row>
    <row r="528" spans="11:11" ht="15.75" customHeight="1" x14ac:dyDescent="0.25">
      <c r="K528" s="207"/>
    </row>
    <row r="529" spans="11:11" ht="15.75" customHeight="1" x14ac:dyDescent="0.25">
      <c r="K529" s="207"/>
    </row>
    <row r="530" spans="11:11" ht="15.75" customHeight="1" x14ac:dyDescent="0.25">
      <c r="K530" s="207"/>
    </row>
    <row r="531" spans="11:11" ht="15.75" customHeight="1" x14ac:dyDescent="0.25">
      <c r="K531" s="207"/>
    </row>
    <row r="532" spans="11:11" ht="15.75" customHeight="1" x14ac:dyDescent="0.25">
      <c r="K532" s="207"/>
    </row>
    <row r="533" spans="11:11" ht="15.75" customHeight="1" x14ac:dyDescent="0.25">
      <c r="K533" s="207"/>
    </row>
    <row r="534" spans="11:11" ht="15.75" customHeight="1" x14ac:dyDescent="0.25">
      <c r="K534" s="207"/>
    </row>
    <row r="535" spans="11:11" ht="15.75" customHeight="1" x14ac:dyDescent="0.25">
      <c r="K535" s="207"/>
    </row>
    <row r="536" spans="11:11" ht="15.75" customHeight="1" x14ac:dyDescent="0.25">
      <c r="K536" s="207"/>
    </row>
    <row r="537" spans="11:11" ht="15.75" customHeight="1" x14ac:dyDescent="0.25">
      <c r="K537" s="207"/>
    </row>
    <row r="538" spans="11:11" ht="15.75" customHeight="1" x14ac:dyDescent="0.25">
      <c r="K538" s="207"/>
    </row>
    <row r="539" spans="11:11" ht="15.75" customHeight="1" x14ac:dyDescent="0.25">
      <c r="K539" s="207"/>
    </row>
    <row r="540" spans="11:11" ht="15.75" customHeight="1" x14ac:dyDescent="0.25">
      <c r="K540" s="207"/>
    </row>
    <row r="541" spans="11:11" ht="15.75" customHeight="1" x14ac:dyDescent="0.25">
      <c r="K541" s="207"/>
    </row>
    <row r="542" spans="11:11" ht="15.75" customHeight="1" x14ac:dyDescent="0.25">
      <c r="K542" s="207"/>
    </row>
    <row r="543" spans="11:11" ht="15.75" customHeight="1" x14ac:dyDescent="0.25">
      <c r="K543" s="207"/>
    </row>
    <row r="544" spans="11:11" ht="15.75" customHeight="1" x14ac:dyDescent="0.25">
      <c r="K544" s="207"/>
    </row>
    <row r="545" spans="11:11" ht="15.75" customHeight="1" x14ac:dyDescent="0.25">
      <c r="K545" s="207"/>
    </row>
    <row r="546" spans="11:11" ht="15.75" customHeight="1" x14ac:dyDescent="0.25">
      <c r="K546" s="207"/>
    </row>
    <row r="547" spans="11:11" ht="15.75" customHeight="1" x14ac:dyDescent="0.25">
      <c r="K547" s="207"/>
    </row>
    <row r="548" spans="11:11" ht="15.75" customHeight="1" x14ac:dyDescent="0.25">
      <c r="K548" s="207"/>
    </row>
    <row r="549" spans="11:11" ht="15.75" customHeight="1" x14ac:dyDescent="0.25">
      <c r="K549" s="207"/>
    </row>
    <row r="550" spans="11:11" ht="15.75" customHeight="1" x14ac:dyDescent="0.25">
      <c r="K550" s="207"/>
    </row>
    <row r="551" spans="11:11" ht="15.75" customHeight="1" x14ac:dyDescent="0.25">
      <c r="K551" s="207"/>
    </row>
    <row r="552" spans="11:11" ht="15.75" customHeight="1" x14ac:dyDescent="0.25">
      <c r="K552" s="207"/>
    </row>
    <row r="553" spans="11:11" ht="15.75" customHeight="1" x14ac:dyDescent="0.25">
      <c r="K553" s="207"/>
    </row>
    <row r="554" spans="11:11" ht="15.75" customHeight="1" x14ac:dyDescent="0.25">
      <c r="K554" s="207"/>
    </row>
    <row r="555" spans="11:11" ht="15.75" customHeight="1" x14ac:dyDescent="0.25">
      <c r="K555" s="207"/>
    </row>
    <row r="556" spans="11:11" ht="15.75" customHeight="1" x14ac:dyDescent="0.25">
      <c r="K556" s="207"/>
    </row>
    <row r="557" spans="11:11" ht="15.75" customHeight="1" x14ac:dyDescent="0.25">
      <c r="K557" s="207"/>
    </row>
    <row r="558" spans="11:11" ht="15.75" customHeight="1" x14ac:dyDescent="0.25">
      <c r="K558" s="207"/>
    </row>
    <row r="559" spans="11:11" ht="15.75" customHeight="1" x14ac:dyDescent="0.25">
      <c r="K559" s="207"/>
    </row>
    <row r="560" spans="11:11" ht="15.75" customHeight="1" x14ac:dyDescent="0.25">
      <c r="K560" s="207"/>
    </row>
    <row r="561" spans="11:11" ht="15.75" customHeight="1" x14ac:dyDescent="0.25">
      <c r="K561" s="207"/>
    </row>
    <row r="562" spans="11:11" ht="15.75" customHeight="1" x14ac:dyDescent="0.25">
      <c r="K562" s="207"/>
    </row>
    <row r="563" spans="11:11" ht="15.75" customHeight="1" x14ac:dyDescent="0.25">
      <c r="K563" s="207"/>
    </row>
    <row r="564" spans="11:11" ht="15.75" customHeight="1" x14ac:dyDescent="0.25">
      <c r="K564" s="207"/>
    </row>
    <row r="565" spans="11:11" ht="15.75" customHeight="1" x14ac:dyDescent="0.25">
      <c r="K565" s="207"/>
    </row>
    <row r="566" spans="11:11" ht="15.75" customHeight="1" x14ac:dyDescent="0.25">
      <c r="K566" s="207"/>
    </row>
    <row r="567" spans="11:11" ht="15.75" customHeight="1" x14ac:dyDescent="0.25">
      <c r="K567" s="207"/>
    </row>
    <row r="568" spans="11:11" ht="15.75" customHeight="1" x14ac:dyDescent="0.25">
      <c r="K568" s="207"/>
    </row>
    <row r="569" spans="11:11" ht="15.75" customHeight="1" x14ac:dyDescent="0.25">
      <c r="K569" s="207"/>
    </row>
    <row r="570" spans="11:11" ht="15.75" customHeight="1" x14ac:dyDescent="0.25">
      <c r="K570" s="207"/>
    </row>
    <row r="571" spans="11:11" ht="15.75" customHeight="1" x14ac:dyDescent="0.25">
      <c r="K571" s="207"/>
    </row>
    <row r="572" spans="11:11" ht="15.75" customHeight="1" x14ac:dyDescent="0.25">
      <c r="K572" s="207"/>
    </row>
    <row r="573" spans="11:11" ht="15.75" customHeight="1" x14ac:dyDescent="0.25">
      <c r="K573" s="207"/>
    </row>
    <row r="574" spans="11:11" ht="15.75" customHeight="1" x14ac:dyDescent="0.25">
      <c r="K574" s="207"/>
    </row>
    <row r="575" spans="11:11" ht="15.75" customHeight="1" x14ac:dyDescent="0.25">
      <c r="K575" s="207"/>
    </row>
    <row r="576" spans="11:11" ht="15.75" customHeight="1" x14ac:dyDescent="0.25">
      <c r="K576" s="207"/>
    </row>
    <row r="577" spans="11:11" ht="15.75" customHeight="1" x14ac:dyDescent="0.25">
      <c r="K577" s="207"/>
    </row>
    <row r="578" spans="11:11" ht="15.75" customHeight="1" x14ac:dyDescent="0.25">
      <c r="K578" s="207"/>
    </row>
    <row r="579" spans="11:11" ht="15.75" customHeight="1" x14ac:dyDescent="0.25">
      <c r="K579" s="207"/>
    </row>
    <row r="580" spans="11:11" ht="15.75" customHeight="1" x14ac:dyDescent="0.25">
      <c r="K580" s="207"/>
    </row>
    <row r="581" spans="11:11" ht="15.75" customHeight="1" x14ac:dyDescent="0.25">
      <c r="K581" s="207"/>
    </row>
    <row r="582" spans="11:11" ht="15.75" customHeight="1" x14ac:dyDescent="0.25">
      <c r="K582" s="207"/>
    </row>
    <row r="583" spans="11:11" ht="15.75" customHeight="1" x14ac:dyDescent="0.25">
      <c r="K583" s="207"/>
    </row>
    <row r="584" spans="11:11" ht="15.75" customHeight="1" x14ac:dyDescent="0.25">
      <c r="K584" s="207"/>
    </row>
    <row r="585" spans="11:11" ht="15.75" customHeight="1" x14ac:dyDescent="0.25">
      <c r="K585" s="207"/>
    </row>
    <row r="586" spans="11:11" ht="15.75" customHeight="1" x14ac:dyDescent="0.25">
      <c r="K586" s="207"/>
    </row>
    <row r="587" spans="11:11" ht="15.75" customHeight="1" x14ac:dyDescent="0.25">
      <c r="K587" s="207"/>
    </row>
    <row r="588" spans="11:11" ht="15.75" customHeight="1" x14ac:dyDescent="0.25">
      <c r="K588" s="207"/>
    </row>
    <row r="589" spans="11:11" ht="15.75" customHeight="1" x14ac:dyDescent="0.25">
      <c r="K589" s="207"/>
    </row>
    <row r="590" spans="11:11" ht="15.75" customHeight="1" x14ac:dyDescent="0.25">
      <c r="K590" s="207"/>
    </row>
    <row r="591" spans="11:11" ht="15.75" customHeight="1" x14ac:dyDescent="0.25">
      <c r="K591" s="207"/>
    </row>
    <row r="592" spans="11:11" ht="15.75" customHeight="1" x14ac:dyDescent="0.25">
      <c r="K592" s="207"/>
    </row>
    <row r="593" spans="11:11" ht="15.75" customHeight="1" x14ac:dyDescent="0.25">
      <c r="K593" s="207"/>
    </row>
    <row r="594" spans="11:11" ht="15.75" customHeight="1" x14ac:dyDescent="0.25">
      <c r="K594" s="207"/>
    </row>
    <row r="595" spans="11:11" ht="15.75" customHeight="1" x14ac:dyDescent="0.25">
      <c r="K595" s="207"/>
    </row>
    <row r="596" spans="11:11" ht="15.75" customHeight="1" x14ac:dyDescent="0.25">
      <c r="K596" s="207"/>
    </row>
    <row r="597" spans="11:11" ht="15.75" customHeight="1" x14ac:dyDescent="0.25">
      <c r="K597" s="207"/>
    </row>
    <row r="598" spans="11:11" ht="15.75" customHeight="1" x14ac:dyDescent="0.25">
      <c r="K598" s="207"/>
    </row>
    <row r="599" spans="11:11" ht="15.75" customHeight="1" x14ac:dyDescent="0.25">
      <c r="K599" s="207"/>
    </row>
    <row r="600" spans="11:11" ht="15.75" customHeight="1" x14ac:dyDescent="0.25">
      <c r="K600" s="207"/>
    </row>
    <row r="601" spans="11:11" ht="15.75" customHeight="1" x14ac:dyDescent="0.25">
      <c r="K601" s="207"/>
    </row>
    <row r="602" spans="11:11" ht="15.75" customHeight="1" x14ac:dyDescent="0.25">
      <c r="K602" s="207"/>
    </row>
    <row r="603" spans="11:11" ht="15.75" customHeight="1" x14ac:dyDescent="0.25">
      <c r="K603" s="207"/>
    </row>
    <row r="604" spans="11:11" ht="15.75" customHeight="1" x14ac:dyDescent="0.25">
      <c r="K604" s="207"/>
    </row>
    <row r="605" spans="11:11" ht="15.75" customHeight="1" x14ac:dyDescent="0.25">
      <c r="K605" s="207"/>
    </row>
    <row r="606" spans="11:11" ht="15.75" customHeight="1" x14ac:dyDescent="0.25">
      <c r="K606" s="207"/>
    </row>
    <row r="607" spans="11:11" ht="15.75" customHeight="1" x14ac:dyDescent="0.25">
      <c r="K607" s="207"/>
    </row>
    <row r="608" spans="11:11" ht="15.75" customHeight="1" x14ac:dyDescent="0.25">
      <c r="K608" s="207"/>
    </row>
    <row r="609" spans="11:11" ht="15.75" customHeight="1" x14ac:dyDescent="0.25">
      <c r="K609" s="207"/>
    </row>
    <row r="610" spans="11:11" ht="15.75" customHeight="1" x14ac:dyDescent="0.25">
      <c r="K610" s="207"/>
    </row>
    <row r="611" spans="11:11" ht="15.75" customHeight="1" x14ac:dyDescent="0.25">
      <c r="K611" s="207"/>
    </row>
    <row r="612" spans="11:11" ht="15.75" customHeight="1" x14ac:dyDescent="0.25">
      <c r="K612" s="207"/>
    </row>
    <row r="613" spans="11:11" ht="15.75" customHeight="1" x14ac:dyDescent="0.25">
      <c r="K613" s="207"/>
    </row>
    <row r="614" spans="11:11" ht="15.75" customHeight="1" x14ac:dyDescent="0.25">
      <c r="K614" s="207"/>
    </row>
    <row r="615" spans="11:11" ht="15.75" customHeight="1" x14ac:dyDescent="0.25">
      <c r="K615" s="207"/>
    </row>
    <row r="616" spans="11:11" ht="15.75" customHeight="1" x14ac:dyDescent="0.25">
      <c r="K616" s="207"/>
    </row>
    <row r="617" spans="11:11" ht="15.75" customHeight="1" x14ac:dyDescent="0.25">
      <c r="K617" s="207"/>
    </row>
    <row r="618" spans="11:11" ht="15.75" customHeight="1" x14ac:dyDescent="0.25">
      <c r="K618" s="207"/>
    </row>
    <row r="619" spans="11:11" ht="15.75" customHeight="1" x14ac:dyDescent="0.25">
      <c r="K619" s="207"/>
    </row>
    <row r="620" spans="11:11" ht="15.75" customHeight="1" x14ac:dyDescent="0.25">
      <c r="K620" s="207"/>
    </row>
    <row r="621" spans="11:11" ht="15.75" customHeight="1" x14ac:dyDescent="0.25">
      <c r="K621" s="207"/>
    </row>
    <row r="622" spans="11:11" ht="15.75" customHeight="1" x14ac:dyDescent="0.25">
      <c r="K622" s="207"/>
    </row>
    <row r="623" spans="11:11" ht="15.75" customHeight="1" x14ac:dyDescent="0.25">
      <c r="K623" s="207"/>
    </row>
    <row r="624" spans="11:11" ht="15.75" customHeight="1" x14ac:dyDescent="0.25">
      <c r="K624" s="207"/>
    </row>
    <row r="625" spans="11:11" ht="15.75" customHeight="1" x14ac:dyDescent="0.25">
      <c r="K625" s="207"/>
    </row>
    <row r="626" spans="11:11" ht="15.75" customHeight="1" x14ac:dyDescent="0.25">
      <c r="K626" s="207"/>
    </row>
    <row r="627" spans="11:11" ht="15.75" customHeight="1" x14ac:dyDescent="0.25">
      <c r="K627" s="207"/>
    </row>
    <row r="628" spans="11:11" ht="15.75" customHeight="1" x14ac:dyDescent="0.25">
      <c r="K628" s="207"/>
    </row>
    <row r="629" spans="11:11" ht="15.75" customHeight="1" x14ac:dyDescent="0.25">
      <c r="K629" s="207"/>
    </row>
    <row r="630" spans="11:11" ht="15.75" customHeight="1" x14ac:dyDescent="0.25">
      <c r="K630" s="207"/>
    </row>
    <row r="631" spans="11:11" ht="15.75" customHeight="1" x14ac:dyDescent="0.25">
      <c r="K631" s="207"/>
    </row>
    <row r="632" spans="11:11" ht="15.75" customHeight="1" x14ac:dyDescent="0.25">
      <c r="K632" s="207"/>
    </row>
    <row r="633" spans="11:11" ht="15.75" customHeight="1" x14ac:dyDescent="0.25">
      <c r="K633" s="207"/>
    </row>
    <row r="634" spans="11:11" ht="15.75" customHeight="1" x14ac:dyDescent="0.25">
      <c r="K634" s="207"/>
    </row>
    <row r="635" spans="11:11" ht="15.75" customHeight="1" x14ac:dyDescent="0.25">
      <c r="K635" s="207"/>
    </row>
    <row r="636" spans="11:11" ht="15.75" customHeight="1" x14ac:dyDescent="0.25">
      <c r="K636" s="207"/>
    </row>
    <row r="637" spans="11:11" ht="15.75" customHeight="1" x14ac:dyDescent="0.25">
      <c r="K637" s="207"/>
    </row>
    <row r="638" spans="11:11" ht="15.75" customHeight="1" x14ac:dyDescent="0.25">
      <c r="K638" s="207"/>
    </row>
    <row r="639" spans="11:11" ht="15.75" customHeight="1" x14ac:dyDescent="0.25">
      <c r="K639" s="207"/>
    </row>
    <row r="640" spans="11:11" ht="15.75" customHeight="1" x14ac:dyDescent="0.25">
      <c r="K640" s="207"/>
    </row>
    <row r="641" spans="11:11" ht="15.75" customHeight="1" x14ac:dyDescent="0.25">
      <c r="K641" s="207"/>
    </row>
    <row r="642" spans="11:11" ht="15.75" customHeight="1" x14ac:dyDescent="0.25">
      <c r="K642" s="207"/>
    </row>
    <row r="643" spans="11:11" ht="15.75" customHeight="1" x14ac:dyDescent="0.25">
      <c r="K643" s="207"/>
    </row>
    <row r="644" spans="11:11" ht="15.75" customHeight="1" x14ac:dyDescent="0.25">
      <c r="K644" s="207"/>
    </row>
    <row r="645" spans="11:11" ht="15.75" customHeight="1" x14ac:dyDescent="0.25">
      <c r="K645" s="207"/>
    </row>
    <row r="646" spans="11:11" ht="15.75" customHeight="1" x14ac:dyDescent="0.25">
      <c r="K646" s="207"/>
    </row>
    <row r="647" spans="11:11" ht="15.75" customHeight="1" x14ac:dyDescent="0.25">
      <c r="K647" s="207"/>
    </row>
    <row r="648" spans="11:11" ht="15.75" customHeight="1" x14ac:dyDescent="0.25">
      <c r="K648" s="207"/>
    </row>
    <row r="649" spans="11:11" ht="15.75" customHeight="1" x14ac:dyDescent="0.25">
      <c r="K649" s="207"/>
    </row>
    <row r="650" spans="11:11" ht="15.75" customHeight="1" x14ac:dyDescent="0.25">
      <c r="K650" s="207"/>
    </row>
    <row r="651" spans="11:11" ht="15.75" customHeight="1" x14ac:dyDescent="0.25">
      <c r="K651" s="207"/>
    </row>
    <row r="652" spans="11:11" ht="15.75" customHeight="1" x14ac:dyDescent="0.25">
      <c r="K652" s="207"/>
    </row>
    <row r="653" spans="11:11" ht="15.75" customHeight="1" x14ac:dyDescent="0.25">
      <c r="K653" s="207"/>
    </row>
    <row r="654" spans="11:11" ht="15.75" customHeight="1" x14ac:dyDescent="0.25">
      <c r="K654" s="207"/>
    </row>
    <row r="655" spans="11:11" ht="15.75" customHeight="1" x14ac:dyDescent="0.25">
      <c r="K655" s="207"/>
    </row>
    <row r="656" spans="11:11" ht="15.75" customHeight="1" x14ac:dyDescent="0.25">
      <c r="K656" s="207"/>
    </row>
    <row r="657" spans="11:11" ht="15.75" customHeight="1" x14ac:dyDescent="0.25">
      <c r="K657" s="207"/>
    </row>
    <row r="658" spans="11:11" ht="15.75" customHeight="1" x14ac:dyDescent="0.25">
      <c r="K658" s="207"/>
    </row>
    <row r="659" spans="11:11" ht="15.75" customHeight="1" x14ac:dyDescent="0.25">
      <c r="K659" s="207"/>
    </row>
    <row r="660" spans="11:11" ht="15.75" customHeight="1" x14ac:dyDescent="0.25">
      <c r="K660" s="207"/>
    </row>
    <row r="661" spans="11:11" ht="15.75" customHeight="1" x14ac:dyDescent="0.25">
      <c r="K661" s="207"/>
    </row>
    <row r="662" spans="11:11" ht="15.75" customHeight="1" x14ac:dyDescent="0.25">
      <c r="K662" s="207"/>
    </row>
    <row r="663" spans="11:11" ht="15.75" customHeight="1" x14ac:dyDescent="0.25">
      <c r="K663" s="207"/>
    </row>
    <row r="664" spans="11:11" ht="15.75" customHeight="1" x14ac:dyDescent="0.25">
      <c r="K664" s="207"/>
    </row>
    <row r="665" spans="11:11" ht="15.75" customHeight="1" x14ac:dyDescent="0.25">
      <c r="K665" s="207"/>
    </row>
    <row r="666" spans="11:11" ht="15.75" customHeight="1" x14ac:dyDescent="0.25">
      <c r="K666" s="207"/>
    </row>
    <row r="667" spans="11:11" ht="15.75" customHeight="1" x14ac:dyDescent="0.25">
      <c r="K667" s="207"/>
    </row>
    <row r="668" spans="11:11" ht="15.75" customHeight="1" x14ac:dyDescent="0.25">
      <c r="K668" s="207"/>
    </row>
    <row r="669" spans="11:11" ht="15.75" customHeight="1" x14ac:dyDescent="0.25">
      <c r="K669" s="207"/>
    </row>
    <row r="670" spans="11:11" ht="15.75" customHeight="1" x14ac:dyDescent="0.25">
      <c r="K670" s="207"/>
    </row>
    <row r="671" spans="11:11" ht="15.75" customHeight="1" x14ac:dyDescent="0.25">
      <c r="K671" s="207"/>
    </row>
    <row r="672" spans="11:11" ht="15.75" customHeight="1" x14ac:dyDescent="0.25">
      <c r="K672" s="207"/>
    </row>
    <row r="673" spans="11:11" ht="15.75" customHeight="1" x14ac:dyDescent="0.25">
      <c r="K673" s="207"/>
    </row>
    <row r="674" spans="11:11" ht="15.75" customHeight="1" x14ac:dyDescent="0.25">
      <c r="K674" s="207"/>
    </row>
    <row r="675" spans="11:11" ht="15.75" customHeight="1" x14ac:dyDescent="0.25">
      <c r="K675" s="207"/>
    </row>
    <row r="676" spans="11:11" ht="15.75" customHeight="1" x14ac:dyDescent="0.25">
      <c r="K676" s="207"/>
    </row>
    <row r="677" spans="11:11" ht="15.75" customHeight="1" x14ac:dyDescent="0.25">
      <c r="K677" s="207"/>
    </row>
    <row r="678" spans="11:11" ht="15.75" customHeight="1" x14ac:dyDescent="0.25">
      <c r="K678" s="207"/>
    </row>
    <row r="679" spans="11:11" ht="15.75" customHeight="1" x14ac:dyDescent="0.25">
      <c r="K679" s="207"/>
    </row>
    <row r="680" spans="11:11" ht="15.75" customHeight="1" x14ac:dyDescent="0.25">
      <c r="K680" s="207"/>
    </row>
    <row r="681" spans="11:11" ht="15.75" customHeight="1" x14ac:dyDescent="0.25">
      <c r="K681" s="207"/>
    </row>
    <row r="682" spans="11:11" ht="15.75" customHeight="1" x14ac:dyDescent="0.25">
      <c r="K682" s="207"/>
    </row>
    <row r="683" spans="11:11" ht="15.75" customHeight="1" x14ac:dyDescent="0.25">
      <c r="K683" s="207"/>
    </row>
    <row r="684" spans="11:11" ht="15.75" customHeight="1" x14ac:dyDescent="0.25">
      <c r="K684" s="207"/>
    </row>
    <row r="685" spans="11:11" ht="15.75" customHeight="1" x14ac:dyDescent="0.25">
      <c r="K685" s="207"/>
    </row>
    <row r="686" spans="11:11" ht="15.75" customHeight="1" x14ac:dyDescent="0.25">
      <c r="K686" s="207"/>
    </row>
    <row r="687" spans="11:11" ht="15.75" customHeight="1" x14ac:dyDescent="0.25">
      <c r="K687" s="207"/>
    </row>
    <row r="688" spans="11:11" ht="15.75" customHeight="1" x14ac:dyDescent="0.25">
      <c r="K688" s="207"/>
    </row>
    <row r="689" spans="11:11" ht="15.75" customHeight="1" x14ac:dyDescent="0.25">
      <c r="K689" s="207"/>
    </row>
    <row r="690" spans="11:11" ht="15.75" customHeight="1" x14ac:dyDescent="0.25">
      <c r="K690" s="207"/>
    </row>
    <row r="691" spans="11:11" ht="15.75" customHeight="1" x14ac:dyDescent="0.25">
      <c r="K691" s="207"/>
    </row>
    <row r="692" spans="11:11" ht="15.75" customHeight="1" x14ac:dyDescent="0.25">
      <c r="K692" s="207"/>
    </row>
    <row r="693" spans="11:11" ht="15.75" customHeight="1" x14ac:dyDescent="0.25">
      <c r="K693" s="207"/>
    </row>
    <row r="694" spans="11:11" ht="15.75" customHeight="1" x14ac:dyDescent="0.25">
      <c r="K694" s="207"/>
    </row>
    <row r="695" spans="11:11" ht="15.75" customHeight="1" x14ac:dyDescent="0.25">
      <c r="K695" s="207"/>
    </row>
    <row r="696" spans="11:11" ht="15.75" customHeight="1" x14ac:dyDescent="0.25">
      <c r="K696" s="207"/>
    </row>
    <row r="697" spans="11:11" ht="15.75" customHeight="1" x14ac:dyDescent="0.25">
      <c r="K697" s="207"/>
    </row>
    <row r="698" spans="11:11" ht="15.75" customHeight="1" x14ac:dyDescent="0.25">
      <c r="K698" s="207"/>
    </row>
    <row r="699" spans="11:11" ht="15.75" customHeight="1" x14ac:dyDescent="0.25">
      <c r="K699" s="207"/>
    </row>
    <row r="700" spans="11:11" ht="15.75" customHeight="1" x14ac:dyDescent="0.25">
      <c r="K700" s="207"/>
    </row>
    <row r="701" spans="11:11" ht="15.75" customHeight="1" x14ac:dyDescent="0.25">
      <c r="K701" s="207"/>
    </row>
    <row r="702" spans="11:11" ht="15.75" customHeight="1" x14ac:dyDescent="0.25">
      <c r="K702" s="207"/>
    </row>
    <row r="703" spans="11:11" ht="15.75" customHeight="1" x14ac:dyDescent="0.25">
      <c r="K703" s="207"/>
    </row>
    <row r="704" spans="11:11" ht="15.75" customHeight="1" x14ac:dyDescent="0.25">
      <c r="K704" s="207"/>
    </row>
    <row r="705" spans="11:11" ht="15.75" customHeight="1" x14ac:dyDescent="0.25">
      <c r="K705" s="207"/>
    </row>
    <row r="706" spans="11:11" ht="15.75" customHeight="1" x14ac:dyDescent="0.25">
      <c r="K706" s="207"/>
    </row>
    <row r="707" spans="11:11" ht="15.75" customHeight="1" x14ac:dyDescent="0.25">
      <c r="K707" s="207"/>
    </row>
    <row r="708" spans="11:11" ht="15.75" customHeight="1" x14ac:dyDescent="0.25">
      <c r="K708" s="207"/>
    </row>
    <row r="709" spans="11:11" ht="15.75" customHeight="1" x14ac:dyDescent="0.25">
      <c r="K709" s="207"/>
    </row>
    <row r="710" spans="11:11" ht="15.75" customHeight="1" x14ac:dyDescent="0.25">
      <c r="K710" s="207"/>
    </row>
    <row r="711" spans="11:11" ht="15.75" customHeight="1" x14ac:dyDescent="0.25">
      <c r="K711" s="207"/>
    </row>
    <row r="712" spans="11:11" ht="15.75" customHeight="1" x14ac:dyDescent="0.25">
      <c r="K712" s="207"/>
    </row>
    <row r="713" spans="11:11" ht="15.75" customHeight="1" x14ac:dyDescent="0.25">
      <c r="K713" s="207"/>
    </row>
    <row r="714" spans="11:11" ht="15.75" customHeight="1" x14ac:dyDescent="0.25">
      <c r="K714" s="207"/>
    </row>
    <row r="715" spans="11:11" ht="15.75" customHeight="1" x14ac:dyDescent="0.25">
      <c r="K715" s="207"/>
    </row>
    <row r="716" spans="11:11" ht="15.75" customHeight="1" x14ac:dyDescent="0.25">
      <c r="K716" s="207"/>
    </row>
    <row r="717" spans="11:11" ht="15.75" customHeight="1" x14ac:dyDescent="0.25">
      <c r="K717" s="207"/>
    </row>
    <row r="718" spans="11:11" ht="15.75" customHeight="1" x14ac:dyDescent="0.25">
      <c r="K718" s="207"/>
    </row>
    <row r="719" spans="11:11" ht="15.75" customHeight="1" x14ac:dyDescent="0.25">
      <c r="K719" s="207"/>
    </row>
    <row r="720" spans="11:11" ht="15.75" customHeight="1" x14ac:dyDescent="0.25">
      <c r="K720" s="207"/>
    </row>
    <row r="721" spans="11:11" ht="15.75" customHeight="1" x14ac:dyDescent="0.25">
      <c r="K721" s="207"/>
    </row>
    <row r="722" spans="11:11" ht="15.75" customHeight="1" x14ac:dyDescent="0.25">
      <c r="K722" s="207"/>
    </row>
    <row r="723" spans="11:11" ht="15.75" customHeight="1" x14ac:dyDescent="0.25">
      <c r="K723" s="207"/>
    </row>
    <row r="724" spans="11:11" ht="15.75" customHeight="1" x14ac:dyDescent="0.25">
      <c r="K724" s="207"/>
    </row>
    <row r="725" spans="11:11" ht="15.75" customHeight="1" x14ac:dyDescent="0.25">
      <c r="K725" s="207"/>
    </row>
    <row r="726" spans="11:11" ht="15.75" customHeight="1" x14ac:dyDescent="0.25">
      <c r="K726" s="207"/>
    </row>
    <row r="727" spans="11:11" ht="15.75" customHeight="1" x14ac:dyDescent="0.25">
      <c r="K727" s="207"/>
    </row>
    <row r="728" spans="11:11" ht="15.75" customHeight="1" x14ac:dyDescent="0.25">
      <c r="K728" s="207"/>
    </row>
    <row r="729" spans="11:11" ht="15.75" customHeight="1" x14ac:dyDescent="0.25">
      <c r="K729" s="207"/>
    </row>
    <row r="730" spans="11:11" ht="15.75" customHeight="1" x14ac:dyDescent="0.25">
      <c r="K730" s="207"/>
    </row>
    <row r="731" spans="11:11" ht="15.75" customHeight="1" x14ac:dyDescent="0.25">
      <c r="K731" s="207"/>
    </row>
    <row r="732" spans="11:11" ht="15.75" customHeight="1" x14ac:dyDescent="0.25">
      <c r="K732" s="207"/>
    </row>
    <row r="733" spans="11:11" ht="15.75" customHeight="1" x14ac:dyDescent="0.25">
      <c r="K733" s="207"/>
    </row>
    <row r="734" spans="11:11" ht="15.75" customHeight="1" x14ac:dyDescent="0.25">
      <c r="K734" s="207"/>
    </row>
    <row r="735" spans="11:11" ht="15.75" customHeight="1" x14ac:dyDescent="0.25">
      <c r="K735" s="207"/>
    </row>
    <row r="736" spans="11:11" ht="15.75" customHeight="1" x14ac:dyDescent="0.25">
      <c r="K736" s="207"/>
    </row>
    <row r="737" spans="11:11" ht="15.75" customHeight="1" x14ac:dyDescent="0.25">
      <c r="K737" s="207"/>
    </row>
    <row r="738" spans="11:11" ht="15.75" customHeight="1" x14ac:dyDescent="0.25">
      <c r="K738" s="207"/>
    </row>
    <row r="739" spans="11:11" ht="15.75" customHeight="1" x14ac:dyDescent="0.25">
      <c r="K739" s="207"/>
    </row>
    <row r="740" spans="11:11" ht="15.75" customHeight="1" x14ac:dyDescent="0.25">
      <c r="K740" s="207"/>
    </row>
    <row r="741" spans="11:11" ht="15.75" customHeight="1" x14ac:dyDescent="0.25">
      <c r="K741" s="207"/>
    </row>
    <row r="742" spans="11:11" ht="15.75" customHeight="1" x14ac:dyDescent="0.25">
      <c r="K742" s="207"/>
    </row>
    <row r="743" spans="11:11" ht="15.75" customHeight="1" x14ac:dyDescent="0.25">
      <c r="K743" s="207"/>
    </row>
    <row r="744" spans="11:11" ht="15.75" customHeight="1" x14ac:dyDescent="0.25">
      <c r="K744" s="207"/>
    </row>
    <row r="745" spans="11:11" ht="15.75" customHeight="1" x14ac:dyDescent="0.25">
      <c r="K745" s="207"/>
    </row>
    <row r="746" spans="11:11" ht="15.75" customHeight="1" x14ac:dyDescent="0.25">
      <c r="K746" s="207"/>
    </row>
    <row r="747" spans="11:11" ht="15.75" customHeight="1" x14ac:dyDescent="0.25">
      <c r="K747" s="207"/>
    </row>
    <row r="748" spans="11:11" ht="15.75" customHeight="1" x14ac:dyDescent="0.25">
      <c r="K748" s="207"/>
    </row>
    <row r="749" spans="11:11" ht="15.75" customHeight="1" x14ac:dyDescent="0.25">
      <c r="K749" s="207"/>
    </row>
    <row r="750" spans="11:11" ht="15.75" customHeight="1" x14ac:dyDescent="0.25">
      <c r="K750" s="207"/>
    </row>
    <row r="751" spans="11:11" ht="15.75" customHeight="1" x14ac:dyDescent="0.25">
      <c r="K751" s="207"/>
    </row>
    <row r="752" spans="11:11" ht="15.75" customHeight="1" x14ac:dyDescent="0.25">
      <c r="K752" s="207"/>
    </row>
    <row r="753" spans="11:11" ht="15.75" customHeight="1" x14ac:dyDescent="0.25">
      <c r="K753" s="207"/>
    </row>
    <row r="754" spans="11:11" ht="15.75" customHeight="1" x14ac:dyDescent="0.25">
      <c r="K754" s="207"/>
    </row>
    <row r="755" spans="11:11" ht="15.75" customHeight="1" x14ac:dyDescent="0.25">
      <c r="K755" s="207"/>
    </row>
    <row r="756" spans="11:11" ht="15.75" customHeight="1" x14ac:dyDescent="0.25">
      <c r="K756" s="207"/>
    </row>
    <row r="757" spans="11:11" ht="15.75" customHeight="1" x14ac:dyDescent="0.25">
      <c r="K757" s="207"/>
    </row>
    <row r="758" spans="11:11" ht="15.75" customHeight="1" x14ac:dyDescent="0.25">
      <c r="K758" s="207"/>
    </row>
    <row r="759" spans="11:11" ht="15.75" customHeight="1" x14ac:dyDescent="0.25">
      <c r="K759" s="207"/>
    </row>
    <row r="760" spans="11:11" ht="15.75" customHeight="1" x14ac:dyDescent="0.25">
      <c r="K760" s="207"/>
    </row>
    <row r="761" spans="11:11" ht="15.75" customHeight="1" x14ac:dyDescent="0.25">
      <c r="K761" s="207"/>
    </row>
    <row r="762" spans="11:11" ht="15.75" customHeight="1" x14ac:dyDescent="0.25">
      <c r="K762" s="207"/>
    </row>
    <row r="763" spans="11:11" ht="15.75" customHeight="1" x14ac:dyDescent="0.25">
      <c r="K763" s="207"/>
    </row>
    <row r="764" spans="11:11" ht="15.75" customHeight="1" x14ac:dyDescent="0.25">
      <c r="K764" s="207"/>
    </row>
    <row r="765" spans="11:11" ht="15.75" customHeight="1" x14ac:dyDescent="0.25">
      <c r="K765" s="207"/>
    </row>
    <row r="766" spans="11:11" ht="15.75" customHeight="1" x14ac:dyDescent="0.25">
      <c r="K766" s="207"/>
    </row>
    <row r="767" spans="11:11" ht="15.75" customHeight="1" x14ac:dyDescent="0.25">
      <c r="K767" s="207"/>
    </row>
    <row r="768" spans="11:11" ht="15.75" customHeight="1" x14ac:dyDescent="0.25">
      <c r="K768" s="207"/>
    </row>
    <row r="769" spans="11:11" ht="15.75" customHeight="1" x14ac:dyDescent="0.25">
      <c r="K769" s="207"/>
    </row>
    <row r="770" spans="11:11" ht="15.75" customHeight="1" x14ac:dyDescent="0.25">
      <c r="K770" s="207"/>
    </row>
    <row r="771" spans="11:11" ht="15.75" customHeight="1" x14ac:dyDescent="0.25">
      <c r="K771" s="207"/>
    </row>
    <row r="772" spans="11:11" ht="15.75" customHeight="1" x14ac:dyDescent="0.25">
      <c r="K772" s="207"/>
    </row>
    <row r="773" spans="11:11" ht="15.75" customHeight="1" x14ac:dyDescent="0.25">
      <c r="K773" s="207"/>
    </row>
    <row r="774" spans="11:11" ht="15.75" customHeight="1" x14ac:dyDescent="0.25">
      <c r="K774" s="207"/>
    </row>
    <row r="775" spans="11:11" ht="15.75" customHeight="1" x14ac:dyDescent="0.25">
      <c r="K775" s="207"/>
    </row>
    <row r="776" spans="11:11" ht="15.75" customHeight="1" x14ac:dyDescent="0.25">
      <c r="K776" s="207"/>
    </row>
    <row r="777" spans="11:11" ht="15.75" customHeight="1" x14ac:dyDescent="0.25">
      <c r="K777" s="207"/>
    </row>
    <row r="778" spans="11:11" ht="15.75" customHeight="1" x14ac:dyDescent="0.25">
      <c r="K778" s="207"/>
    </row>
    <row r="779" spans="11:11" ht="15.75" customHeight="1" x14ac:dyDescent="0.25">
      <c r="K779" s="207"/>
    </row>
    <row r="780" spans="11:11" ht="15.75" customHeight="1" x14ac:dyDescent="0.25">
      <c r="K780" s="207"/>
    </row>
    <row r="781" spans="11:11" ht="15.75" customHeight="1" x14ac:dyDescent="0.25">
      <c r="K781" s="207"/>
    </row>
    <row r="782" spans="11:11" ht="15.75" customHeight="1" x14ac:dyDescent="0.25">
      <c r="K782" s="207"/>
    </row>
    <row r="783" spans="11:11" ht="15.75" customHeight="1" x14ac:dyDescent="0.25">
      <c r="K783" s="207"/>
    </row>
    <row r="784" spans="11:11" ht="15.75" customHeight="1" x14ac:dyDescent="0.25">
      <c r="K784" s="207"/>
    </row>
    <row r="785" spans="11:11" ht="15.75" customHeight="1" x14ac:dyDescent="0.25">
      <c r="K785" s="207"/>
    </row>
    <row r="786" spans="11:11" ht="15.75" customHeight="1" x14ac:dyDescent="0.25">
      <c r="K786" s="207"/>
    </row>
    <row r="787" spans="11:11" ht="15.75" customHeight="1" x14ac:dyDescent="0.25">
      <c r="K787" s="207"/>
    </row>
    <row r="788" spans="11:11" ht="15.75" customHeight="1" x14ac:dyDescent="0.25">
      <c r="K788" s="207"/>
    </row>
    <row r="789" spans="11:11" ht="15.75" customHeight="1" x14ac:dyDescent="0.25">
      <c r="K789" s="207"/>
    </row>
    <row r="790" spans="11:11" ht="15.75" customHeight="1" x14ac:dyDescent="0.25">
      <c r="K790" s="207"/>
    </row>
    <row r="791" spans="11:11" ht="15.75" customHeight="1" x14ac:dyDescent="0.25">
      <c r="K791" s="207"/>
    </row>
    <row r="792" spans="11:11" ht="15.75" customHeight="1" x14ac:dyDescent="0.25">
      <c r="K792" s="207"/>
    </row>
    <row r="793" spans="11:11" ht="15.75" customHeight="1" x14ac:dyDescent="0.25">
      <c r="K793" s="207"/>
    </row>
    <row r="794" spans="11:11" ht="15.75" customHeight="1" x14ac:dyDescent="0.25">
      <c r="K794" s="207"/>
    </row>
    <row r="795" spans="11:11" ht="15.75" customHeight="1" x14ac:dyDescent="0.25">
      <c r="K795" s="207"/>
    </row>
    <row r="796" spans="11:11" ht="15.75" customHeight="1" x14ac:dyDescent="0.25">
      <c r="K796" s="207"/>
    </row>
    <row r="797" spans="11:11" ht="15.75" customHeight="1" x14ac:dyDescent="0.25">
      <c r="K797" s="207"/>
    </row>
    <row r="798" spans="11:11" ht="15.75" customHeight="1" x14ac:dyDescent="0.25">
      <c r="K798" s="207"/>
    </row>
    <row r="799" spans="11:11" ht="15.75" customHeight="1" x14ac:dyDescent="0.25">
      <c r="K799" s="207"/>
    </row>
    <row r="800" spans="11:11" ht="15.75" customHeight="1" x14ac:dyDescent="0.25">
      <c r="K800" s="207"/>
    </row>
    <row r="801" spans="11:11" ht="15.75" customHeight="1" x14ac:dyDescent="0.25">
      <c r="K801" s="207"/>
    </row>
    <row r="802" spans="11:11" ht="15.75" customHeight="1" x14ac:dyDescent="0.25">
      <c r="K802" s="207"/>
    </row>
    <row r="803" spans="11:11" ht="15.75" customHeight="1" x14ac:dyDescent="0.25">
      <c r="K803" s="207"/>
    </row>
    <row r="804" spans="11:11" ht="15.75" customHeight="1" x14ac:dyDescent="0.25">
      <c r="K804" s="207"/>
    </row>
    <row r="805" spans="11:11" ht="15.75" customHeight="1" x14ac:dyDescent="0.25">
      <c r="K805" s="207"/>
    </row>
    <row r="806" spans="11:11" ht="15.75" customHeight="1" x14ac:dyDescent="0.25">
      <c r="K806" s="207"/>
    </row>
    <row r="807" spans="11:11" ht="15.75" customHeight="1" x14ac:dyDescent="0.25">
      <c r="K807" s="207"/>
    </row>
    <row r="808" spans="11:11" ht="15.75" customHeight="1" x14ac:dyDescent="0.25">
      <c r="K808" s="207"/>
    </row>
    <row r="809" spans="11:11" ht="15.75" customHeight="1" x14ac:dyDescent="0.25">
      <c r="K809" s="207"/>
    </row>
    <row r="810" spans="11:11" ht="15.75" customHeight="1" x14ac:dyDescent="0.25">
      <c r="K810" s="207"/>
    </row>
    <row r="811" spans="11:11" ht="15.75" customHeight="1" x14ac:dyDescent="0.25">
      <c r="K811" s="207"/>
    </row>
    <row r="812" spans="11:11" ht="15.75" customHeight="1" x14ac:dyDescent="0.25">
      <c r="K812" s="207"/>
    </row>
    <row r="813" spans="11:11" ht="15.75" customHeight="1" x14ac:dyDescent="0.25">
      <c r="K813" s="207"/>
    </row>
    <row r="814" spans="11:11" ht="15.75" customHeight="1" x14ac:dyDescent="0.25">
      <c r="K814" s="207"/>
    </row>
    <row r="815" spans="11:11" ht="15.75" customHeight="1" x14ac:dyDescent="0.25">
      <c r="K815" s="207"/>
    </row>
    <row r="816" spans="11:11" ht="15.75" customHeight="1" x14ac:dyDescent="0.25">
      <c r="K816" s="207"/>
    </row>
    <row r="817" spans="11:11" ht="15.75" customHeight="1" x14ac:dyDescent="0.25">
      <c r="K817" s="207"/>
    </row>
    <row r="818" spans="11:11" ht="15.75" customHeight="1" x14ac:dyDescent="0.25">
      <c r="K818" s="207"/>
    </row>
    <row r="819" spans="11:11" ht="15.75" customHeight="1" x14ac:dyDescent="0.25">
      <c r="K819" s="207"/>
    </row>
    <row r="820" spans="11:11" ht="15.75" customHeight="1" x14ac:dyDescent="0.25">
      <c r="K820" s="207"/>
    </row>
    <row r="821" spans="11:11" ht="15.75" customHeight="1" x14ac:dyDescent="0.25">
      <c r="K821" s="207"/>
    </row>
    <row r="822" spans="11:11" ht="15.75" customHeight="1" x14ac:dyDescent="0.25">
      <c r="K822" s="207"/>
    </row>
    <row r="823" spans="11:11" ht="15.75" customHeight="1" x14ac:dyDescent="0.25">
      <c r="K823" s="207"/>
    </row>
    <row r="824" spans="11:11" ht="15.75" customHeight="1" x14ac:dyDescent="0.25">
      <c r="K824" s="207"/>
    </row>
    <row r="825" spans="11:11" ht="15.75" customHeight="1" x14ac:dyDescent="0.25">
      <c r="K825" s="207"/>
    </row>
    <row r="826" spans="11:11" ht="15.75" customHeight="1" x14ac:dyDescent="0.25">
      <c r="K826" s="207"/>
    </row>
    <row r="827" spans="11:11" ht="15.75" customHeight="1" x14ac:dyDescent="0.25">
      <c r="K827" s="207"/>
    </row>
    <row r="828" spans="11:11" ht="15.75" customHeight="1" x14ac:dyDescent="0.25">
      <c r="K828" s="207"/>
    </row>
    <row r="829" spans="11:11" ht="15.75" customHeight="1" x14ac:dyDescent="0.25">
      <c r="K829" s="207"/>
    </row>
    <row r="830" spans="11:11" ht="15.75" customHeight="1" x14ac:dyDescent="0.25">
      <c r="K830" s="207"/>
    </row>
    <row r="831" spans="11:11" ht="15.75" customHeight="1" x14ac:dyDescent="0.25">
      <c r="K831" s="207"/>
    </row>
    <row r="832" spans="11:11" ht="15.75" customHeight="1" x14ac:dyDescent="0.25">
      <c r="K832" s="207"/>
    </row>
    <row r="833" spans="11:11" ht="15.75" customHeight="1" x14ac:dyDescent="0.25">
      <c r="K833" s="207"/>
    </row>
    <row r="834" spans="11:11" ht="15.75" customHeight="1" x14ac:dyDescent="0.25">
      <c r="K834" s="207"/>
    </row>
    <row r="835" spans="11:11" ht="15.75" customHeight="1" x14ac:dyDescent="0.25">
      <c r="K835" s="207"/>
    </row>
    <row r="836" spans="11:11" ht="15.75" customHeight="1" x14ac:dyDescent="0.25">
      <c r="K836" s="207"/>
    </row>
    <row r="837" spans="11:11" ht="15.75" customHeight="1" x14ac:dyDescent="0.25">
      <c r="K837" s="207"/>
    </row>
    <row r="838" spans="11:11" ht="15.75" customHeight="1" x14ac:dyDescent="0.25">
      <c r="K838" s="207"/>
    </row>
    <row r="839" spans="11:11" ht="15.75" customHeight="1" x14ac:dyDescent="0.25">
      <c r="K839" s="207"/>
    </row>
    <row r="840" spans="11:11" ht="15.75" customHeight="1" x14ac:dyDescent="0.25">
      <c r="K840" s="207"/>
    </row>
    <row r="841" spans="11:11" ht="15.75" customHeight="1" x14ac:dyDescent="0.25">
      <c r="K841" s="207"/>
    </row>
    <row r="842" spans="11:11" ht="15.75" customHeight="1" x14ac:dyDescent="0.25">
      <c r="K842" s="207"/>
    </row>
    <row r="843" spans="11:11" ht="15.75" customHeight="1" x14ac:dyDescent="0.25">
      <c r="K843" s="207"/>
    </row>
    <row r="844" spans="11:11" ht="15.75" customHeight="1" x14ac:dyDescent="0.25">
      <c r="K844" s="207"/>
    </row>
    <row r="845" spans="11:11" ht="15.75" customHeight="1" x14ac:dyDescent="0.25">
      <c r="K845" s="207"/>
    </row>
    <row r="846" spans="11:11" ht="15.75" customHeight="1" x14ac:dyDescent="0.25">
      <c r="K846" s="207"/>
    </row>
    <row r="847" spans="11:11" ht="15.75" customHeight="1" x14ac:dyDescent="0.25">
      <c r="K847" s="207"/>
    </row>
    <row r="848" spans="11:11" ht="15.75" customHeight="1" x14ac:dyDescent="0.25">
      <c r="K848" s="207"/>
    </row>
    <row r="849" spans="11:11" ht="15.75" customHeight="1" x14ac:dyDescent="0.25">
      <c r="K849" s="207"/>
    </row>
    <row r="850" spans="11:11" ht="15.75" customHeight="1" x14ac:dyDescent="0.25">
      <c r="K850" s="207"/>
    </row>
    <row r="851" spans="11:11" ht="15.75" customHeight="1" x14ac:dyDescent="0.25">
      <c r="K851" s="207"/>
    </row>
    <row r="852" spans="11:11" ht="15.75" customHeight="1" x14ac:dyDescent="0.25">
      <c r="K852" s="207"/>
    </row>
    <row r="853" spans="11:11" ht="15.75" customHeight="1" x14ac:dyDescent="0.25">
      <c r="K853" s="207"/>
    </row>
    <row r="854" spans="11:11" ht="15.75" customHeight="1" x14ac:dyDescent="0.25">
      <c r="K854" s="207"/>
    </row>
    <row r="855" spans="11:11" ht="15.75" customHeight="1" x14ac:dyDescent="0.25">
      <c r="K855" s="207"/>
    </row>
    <row r="856" spans="11:11" ht="15.75" customHeight="1" x14ac:dyDescent="0.25">
      <c r="K856" s="207"/>
    </row>
    <row r="857" spans="11:11" ht="15.75" customHeight="1" x14ac:dyDescent="0.25">
      <c r="K857" s="207"/>
    </row>
    <row r="858" spans="11:11" ht="15.75" customHeight="1" x14ac:dyDescent="0.25">
      <c r="K858" s="207"/>
    </row>
    <row r="859" spans="11:11" ht="15.75" customHeight="1" x14ac:dyDescent="0.25">
      <c r="K859" s="207"/>
    </row>
    <row r="860" spans="11:11" ht="15.75" customHeight="1" x14ac:dyDescent="0.25">
      <c r="K860" s="207"/>
    </row>
    <row r="861" spans="11:11" ht="15.75" customHeight="1" x14ac:dyDescent="0.25">
      <c r="K861" s="207"/>
    </row>
    <row r="862" spans="11:11" ht="15.75" customHeight="1" x14ac:dyDescent="0.25">
      <c r="K862" s="207"/>
    </row>
    <row r="863" spans="11:11" ht="15.75" customHeight="1" x14ac:dyDescent="0.25">
      <c r="K863" s="207"/>
    </row>
    <row r="864" spans="11:11" ht="15.75" customHeight="1" x14ac:dyDescent="0.25">
      <c r="K864" s="207"/>
    </row>
    <row r="865" spans="11:11" ht="15.75" customHeight="1" x14ac:dyDescent="0.25">
      <c r="K865" s="207"/>
    </row>
    <row r="866" spans="11:11" ht="15.75" customHeight="1" x14ac:dyDescent="0.25">
      <c r="K866" s="207"/>
    </row>
    <row r="867" spans="11:11" ht="15.75" customHeight="1" x14ac:dyDescent="0.25">
      <c r="K867" s="207"/>
    </row>
    <row r="868" spans="11:11" ht="15.75" customHeight="1" x14ac:dyDescent="0.25">
      <c r="K868" s="207"/>
    </row>
    <row r="869" spans="11:11" ht="15.75" customHeight="1" x14ac:dyDescent="0.25">
      <c r="K869" s="207"/>
    </row>
    <row r="870" spans="11:11" ht="15.75" customHeight="1" x14ac:dyDescent="0.25">
      <c r="K870" s="207"/>
    </row>
    <row r="871" spans="11:11" ht="15.75" customHeight="1" x14ac:dyDescent="0.25">
      <c r="K871" s="207"/>
    </row>
    <row r="872" spans="11:11" ht="15.75" customHeight="1" x14ac:dyDescent="0.25">
      <c r="K872" s="207"/>
    </row>
    <row r="873" spans="11:11" ht="15.75" customHeight="1" x14ac:dyDescent="0.25">
      <c r="K873" s="207"/>
    </row>
    <row r="874" spans="11:11" ht="15.75" customHeight="1" x14ac:dyDescent="0.25">
      <c r="K874" s="207"/>
    </row>
    <row r="875" spans="11:11" ht="15.75" customHeight="1" x14ac:dyDescent="0.25">
      <c r="K875" s="207"/>
    </row>
    <row r="876" spans="11:11" ht="15.75" customHeight="1" x14ac:dyDescent="0.25">
      <c r="K876" s="207"/>
    </row>
    <row r="877" spans="11:11" ht="15.75" customHeight="1" x14ac:dyDescent="0.25">
      <c r="K877" s="207"/>
    </row>
    <row r="878" spans="11:11" ht="15.75" customHeight="1" x14ac:dyDescent="0.25">
      <c r="K878" s="207"/>
    </row>
    <row r="879" spans="11:11" ht="15.75" customHeight="1" x14ac:dyDescent="0.25">
      <c r="K879" s="207"/>
    </row>
    <row r="880" spans="11:11" ht="15.75" customHeight="1" x14ac:dyDescent="0.25">
      <c r="K880" s="207"/>
    </row>
    <row r="881" spans="11:11" ht="15.75" customHeight="1" x14ac:dyDescent="0.25">
      <c r="K881" s="207"/>
    </row>
    <row r="882" spans="11:11" ht="15.75" customHeight="1" x14ac:dyDescent="0.25">
      <c r="K882" s="207"/>
    </row>
    <row r="883" spans="11:11" ht="15.75" customHeight="1" x14ac:dyDescent="0.25">
      <c r="K883" s="207"/>
    </row>
    <row r="884" spans="11:11" ht="15.75" customHeight="1" x14ac:dyDescent="0.25">
      <c r="K884" s="207"/>
    </row>
    <row r="885" spans="11:11" ht="15.75" customHeight="1" x14ac:dyDescent="0.25">
      <c r="K885" s="207"/>
    </row>
    <row r="886" spans="11:11" ht="15.75" customHeight="1" x14ac:dyDescent="0.25">
      <c r="K886" s="207"/>
    </row>
    <row r="887" spans="11:11" ht="15.75" customHeight="1" x14ac:dyDescent="0.25">
      <c r="K887" s="207"/>
    </row>
    <row r="888" spans="11:11" ht="15.75" customHeight="1" x14ac:dyDescent="0.25">
      <c r="K888" s="207"/>
    </row>
    <row r="889" spans="11:11" ht="15.75" customHeight="1" x14ac:dyDescent="0.25">
      <c r="K889" s="207"/>
    </row>
    <row r="890" spans="11:11" ht="15.75" customHeight="1" x14ac:dyDescent="0.25">
      <c r="K890" s="207"/>
    </row>
    <row r="891" spans="11:11" ht="15.75" customHeight="1" x14ac:dyDescent="0.25">
      <c r="K891" s="207"/>
    </row>
    <row r="892" spans="11:11" ht="15.75" customHeight="1" x14ac:dyDescent="0.25">
      <c r="K892" s="207"/>
    </row>
    <row r="893" spans="11:11" ht="15.75" customHeight="1" x14ac:dyDescent="0.25">
      <c r="K893" s="207"/>
    </row>
    <row r="894" spans="11:11" ht="15.75" customHeight="1" x14ac:dyDescent="0.25">
      <c r="K894" s="207"/>
    </row>
    <row r="895" spans="11:11" ht="15.75" customHeight="1" x14ac:dyDescent="0.25">
      <c r="K895" s="207"/>
    </row>
    <row r="896" spans="11:11" ht="15.75" customHeight="1" x14ac:dyDescent="0.25">
      <c r="K896" s="207"/>
    </row>
    <row r="897" spans="11:11" ht="15.75" customHeight="1" x14ac:dyDescent="0.25">
      <c r="K897" s="207"/>
    </row>
    <row r="898" spans="11:11" ht="15.75" customHeight="1" x14ac:dyDescent="0.25">
      <c r="K898" s="207"/>
    </row>
    <row r="899" spans="11:11" ht="15.75" customHeight="1" x14ac:dyDescent="0.25">
      <c r="K899" s="207"/>
    </row>
    <row r="900" spans="11:11" ht="15.75" customHeight="1" x14ac:dyDescent="0.25">
      <c r="K900" s="207"/>
    </row>
    <row r="901" spans="11:11" ht="15.75" customHeight="1" x14ac:dyDescent="0.25">
      <c r="K901" s="207"/>
    </row>
    <row r="902" spans="11:11" ht="15.75" customHeight="1" x14ac:dyDescent="0.25">
      <c r="K902" s="207"/>
    </row>
    <row r="903" spans="11:11" ht="15.75" customHeight="1" x14ac:dyDescent="0.25">
      <c r="K903" s="207"/>
    </row>
    <row r="904" spans="11:11" ht="15.75" customHeight="1" x14ac:dyDescent="0.25">
      <c r="K904" s="207"/>
    </row>
    <row r="905" spans="11:11" ht="15.75" customHeight="1" x14ac:dyDescent="0.25">
      <c r="K905" s="207"/>
    </row>
    <row r="906" spans="11:11" ht="15.75" customHeight="1" x14ac:dyDescent="0.25">
      <c r="K906" s="207"/>
    </row>
    <row r="907" spans="11:11" ht="15.75" customHeight="1" x14ac:dyDescent="0.25">
      <c r="K907" s="207"/>
    </row>
    <row r="908" spans="11:11" ht="15.75" customHeight="1" x14ac:dyDescent="0.25">
      <c r="K908" s="207"/>
    </row>
    <row r="909" spans="11:11" ht="15.75" customHeight="1" x14ac:dyDescent="0.25">
      <c r="K909" s="207"/>
    </row>
    <row r="910" spans="11:11" ht="15.75" customHeight="1" x14ac:dyDescent="0.25">
      <c r="K910" s="207"/>
    </row>
    <row r="911" spans="11:11" ht="15.75" customHeight="1" x14ac:dyDescent="0.25">
      <c r="K911" s="207"/>
    </row>
    <row r="912" spans="11:11" ht="15.75" customHeight="1" x14ac:dyDescent="0.25">
      <c r="K912" s="207"/>
    </row>
    <row r="913" spans="11:11" ht="15.75" customHeight="1" x14ac:dyDescent="0.25">
      <c r="K913" s="207"/>
    </row>
    <row r="914" spans="11:11" ht="15.75" customHeight="1" x14ac:dyDescent="0.25">
      <c r="K914" s="207"/>
    </row>
    <row r="915" spans="11:11" ht="15.75" customHeight="1" x14ac:dyDescent="0.25">
      <c r="K915" s="207"/>
    </row>
    <row r="916" spans="11:11" ht="15.75" customHeight="1" x14ac:dyDescent="0.25">
      <c r="K916" s="207"/>
    </row>
    <row r="917" spans="11:11" ht="15.75" customHeight="1" x14ac:dyDescent="0.25">
      <c r="K917" s="207"/>
    </row>
    <row r="918" spans="11:11" ht="15.75" customHeight="1" x14ac:dyDescent="0.25">
      <c r="K918" s="207"/>
    </row>
    <row r="919" spans="11:11" ht="15.75" customHeight="1" x14ac:dyDescent="0.25">
      <c r="K919" s="207"/>
    </row>
    <row r="920" spans="11:11" ht="15.75" customHeight="1" x14ac:dyDescent="0.25">
      <c r="K920" s="207"/>
    </row>
    <row r="921" spans="11:11" ht="15.75" customHeight="1" x14ac:dyDescent="0.25">
      <c r="K921" s="207"/>
    </row>
    <row r="922" spans="11:11" ht="15.75" customHeight="1" x14ac:dyDescent="0.25">
      <c r="K922" s="207"/>
    </row>
    <row r="923" spans="11:11" ht="15.75" customHeight="1" x14ac:dyDescent="0.25">
      <c r="K923" s="207"/>
    </row>
    <row r="924" spans="11:11" ht="15.75" customHeight="1" x14ac:dyDescent="0.25">
      <c r="K924" s="207"/>
    </row>
    <row r="925" spans="11:11" ht="15.75" customHeight="1" x14ac:dyDescent="0.25">
      <c r="K925" s="207"/>
    </row>
    <row r="926" spans="11:11" ht="15.75" customHeight="1" x14ac:dyDescent="0.25">
      <c r="K926" s="207"/>
    </row>
    <row r="927" spans="11:11" ht="15.75" customHeight="1" x14ac:dyDescent="0.25">
      <c r="K927" s="207"/>
    </row>
    <row r="928" spans="11:11" ht="15.75" customHeight="1" x14ac:dyDescent="0.25">
      <c r="K928" s="207"/>
    </row>
    <row r="929" spans="11:11" ht="15.75" customHeight="1" x14ac:dyDescent="0.25">
      <c r="K929" s="207"/>
    </row>
    <row r="930" spans="11:11" ht="15.75" customHeight="1" x14ac:dyDescent="0.25">
      <c r="K930" s="207"/>
    </row>
    <row r="931" spans="11:11" ht="15.75" customHeight="1" x14ac:dyDescent="0.25">
      <c r="K931" s="207"/>
    </row>
    <row r="932" spans="11:11" ht="15.75" customHeight="1" x14ac:dyDescent="0.25">
      <c r="K932" s="207"/>
    </row>
    <row r="933" spans="11:11" ht="15.75" customHeight="1" x14ac:dyDescent="0.25">
      <c r="K933" s="207"/>
    </row>
    <row r="934" spans="11:11" ht="15.75" customHeight="1" x14ac:dyDescent="0.25">
      <c r="K934" s="207"/>
    </row>
    <row r="935" spans="11:11" ht="15.75" customHeight="1" x14ac:dyDescent="0.25">
      <c r="K935" s="207"/>
    </row>
    <row r="936" spans="11:11" ht="15.75" customHeight="1" x14ac:dyDescent="0.25">
      <c r="K936" s="207"/>
    </row>
    <row r="937" spans="11:11" ht="15.75" customHeight="1" x14ac:dyDescent="0.25">
      <c r="K937" s="207"/>
    </row>
    <row r="938" spans="11:11" ht="15.75" customHeight="1" x14ac:dyDescent="0.25">
      <c r="K938" s="207"/>
    </row>
    <row r="939" spans="11:11" ht="15.75" customHeight="1" x14ac:dyDescent="0.25">
      <c r="K939" s="207"/>
    </row>
    <row r="940" spans="11:11" ht="15.75" customHeight="1" x14ac:dyDescent="0.25">
      <c r="K940" s="207"/>
    </row>
    <row r="941" spans="11:11" ht="15.75" customHeight="1" x14ac:dyDescent="0.25">
      <c r="K941" s="207"/>
    </row>
    <row r="942" spans="11:11" ht="15.75" customHeight="1" x14ac:dyDescent="0.25">
      <c r="K942" s="207"/>
    </row>
    <row r="943" spans="11:11" ht="15.75" customHeight="1" x14ac:dyDescent="0.25">
      <c r="K943" s="207"/>
    </row>
    <row r="944" spans="11:11" ht="15.75" customHeight="1" x14ac:dyDescent="0.25">
      <c r="K944" s="207"/>
    </row>
    <row r="945" spans="11:11" ht="15.75" customHeight="1" x14ac:dyDescent="0.25">
      <c r="K945" s="207"/>
    </row>
    <row r="946" spans="11:11" ht="15.75" customHeight="1" x14ac:dyDescent="0.25">
      <c r="K946" s="207"/>
    </row>
    <row r="947" spans="11:11" ht="15.75" customHeight="1" x14ac:dyDescent="0.25">
      <c r="K947" s="207"/>
    </row>
    <row r="948" spans="11:11" ht="15.75" customHeight="1" x14ac:dyDescent="0.25">
      <c r="K948" s="207"/>
    </row>
    <row r="949" spans="11:11" ht="15.75" customHeight="1" x14ac:dyDescent="0.25">
      <c r="K949" s="207"/>
    </row>
    <row r="950" spans="11:11" ht="15.75" customHeight="1" x14ac:dyDescent="0.25">
      <c r="K950" s="207"/>
    </row>
    <row r="951" spans="11:11" ht="15.75" customHeight="1" x14ac:dyDescent="0.25">
      <c r="K951" s="207"/>
    </row>
    <row r="952" spans="11:11" ht="15.75" customHeight="1" x14ac:dyDescent="0.25">
      <c r="K952" s="207"/>
    </row>
    <row r="953" spans="11:11" ht="15.75" customHeight="1" x14ac:dyDescent="0.25">
      <c r="K953" s="207"/>
    </row>
    <row r="954" spans="11:11" ht="15.75" customHeight="1" x14ac:dyDescent="0.25">
      <c r="K954" s="207"/>
    </row>
    <row r="955" spans="11:11" ht="15.75" customHeight="1" x14ac:dyDescent="0.25">
      <c r="K955" s="207"/>
    </row>
    <row r="956" spans="11:11" ht="15.75" customHeight="1" x14ac:dyDescent="0.25">
      <c r="K956" s="207"/>
    </row>
    <row r="957" spans="11:11" ht="15.75" customHeight="1" x14ac:dyDescent="0.25">
      <c r="K957" s="207"/>
    </row>
    <row r="958" spans="11:11" ht="15.75" customHeight="1" x14ac:dyDescent="0.25">
      <c r="K958" s="207"/>
    </row>
    <row r="959" spans="11:11" ht="15.75" customHeight="1" x14ac:dyDescent="0.25">
      <c r="K959" s="207"/>
    </row>
    <row r="960" spans="11:11" ht="15.75" customHeight="1" x14ac:dyDescent="0.25">
      <c r="K960" s="207"/>
    </row>
    <row r="961" spans="11:11" ht="15.75" customHeight="1" x14ac:dyDescent="0.25">
      <c r="K961" s="207"/>
    </row>
    <row r="962" spans="11:11" ht="15.75" customHeight="1" x14ac:dyDescent="0.25">
      <c r="K962" s="207"/>
    </row>
    <row r="963" spans="11:11" ht="15.75" customHeight="1" x14ac:dyDescent="0.25">
      <c r="K963" s="207"/>
    </row>
    <row r="964" spans="11:11" ht="15.75" customHeight="1" x14ac:dyDescent="0.25">
      <c r="K964" s="207"/>
    </row>
    <row r="965" spans="11:11" ht="15.75" customHeight="1" x14ac:dyDescent="0.25">
      <c r="K965" s="207"/>
    </row>
    <row r="966" spans="11:11" ht="15.75" customHeight="1" x14ac:dyDescent="0.25">
      <c r="K966" s="207"/>
    </row>
    <row r="967" spans="11:11" ht="15.75" customHeight="1" x14ac:dyDescent="0.25">
      <c r="K967" s="207"/>
    </row>
    <row r="968" spans="11:11" ht="15.75" customHeight="1" x14ac:dyDescent="0.25">
      <c r="K968" s="207"/>
    </row>
    <row r="969" spans="11:11" ht="15.75" customHeight="1" x14ac:dyDescent="0.25">
      <c r="K969" s="207"/>
    </row>
    <row r="970" spans="11:11" ht="15.75" customHeight="1" x14ac:dyDescent="0.25">
      <c r="K970" s="207"/>
    </row>
    <row r="971" spans="11:11" ht="15.75" customHeight="1" x14ac:dyDescent="0.25">
      <c r="K971" s="207"/>
    </row>
    <row r="972" spans="11:11" ht="15.75" customHeight="1" x14ac:dyDescent="0.25">
      <c r="K972" s="207"/>
    </row>
    <row r="973" spans="11:11" ht="15.75" customHeight="1" x14ac:dyDescent="0.25">
      <c r="K973" s="207"/>
    </row>
    <row r="974" spans="11:11" ht="15.75" customHeight="1" x14ac:dyDescent="0.25">
      <c r="K974" s="207"/>
    </row>
    <row r="975" spans="11:11" ht="15.75" customHeight="1" x14ac:dyDescent="0.25">
      <c r="K975" s="207"/>
    </row>
    <row r="976" spans="11:11" ht="15.75" customHeight="1" x14ac:dyDescent="0.25">
      <c r="K976" s="207"/>
    </row>
    <row r="977" spans="11:11" ht="15.75" customHeight="1" x14ac:dyDescent="0.25">
      <c r="K977" s="207"/>
    </row>
    <row r="978" spans="11:11" ht="15.75" customHeight="1" x14ac:dyDescent="0.25">
      <c r="K978" s="207"/>
    </row>
    <row r="979" spans="11:11" ht="15.75" customHeight="1" x14ac:dyDescent="0.25">
      <c r="K979" s="207"/>
    </row>
    <row r="980" spans="11:11" ht="15.75" customHeight="1" x14ac:dyDescent="0.25">
      <c r="K980" s="207"/>
    </row>
    <row r="981" spans="11:11" ht="15.75" customHeight="1" x14ac:dyDescent="0.25">
      <c r="K981" s="207"/>
    </row>
    <row r="982" spans="11:11" ht="15.75" customHeight="1" x14ac:dyDescent="0.25">
      <c r="K982" s="207"/>
    </row>
    <row r="983" spans="11:11" ht="15.75" customHeight="1" x14ac:dyDescent="0.25">
      <c r="K983" s="207"/>
    </row>
    <row r="984" spans="11:11" ht="15.75" customHeight="1" x14ac:dyDescent="0.25">
      <c r="K984" s="207"/>
    </row>
    <row r="985" spans="11:11" ht="15.75" customHeight="1" x14ac:dyDescent="0.25">
      <c r="K985" s="207"/>
    </row>
    <row r="986" spans="11:11" ht="15.75" customHeight="1" x14ac:dyDescent="0.25">
      <c r="K986" s="207"/>
    </row>
    <row r="987" spans="11:11" ht="15.75" customHeight="1" x14ac:dyDescent="0.25">
      <c r="K987" s="207"/>
    </row>
    <row r="988" spans="11:11" ht="15.75" customHeight="1" x14ac:dyDescent="0.25">
      <c r="K988" s="207"/>
    </row>
    <row r="989" spans="11:11" ht="15.75" customHeight="1" x14ac:dyDescent="0.25">
      <c r="K989" s="207"/>
    </row>
    <row r="990" spans="11:11" ht="15.75" customHeight="1" x14ac:dyDescent="0.25">
      <c r="K990" s="207"/>
    </row>
    <row r="991" spans="11:11" ht="15.75" customHeight="1" x14ac:dyDescent="0.25">
      <c r="K991" s="207"/>
    </row>
    <row r="992" spans="11:11" ht="15.75" customHeight="1" x14ac:dyDescent="0.25">
      <c r="K992" s="207"/>
    </row>
    <row r="993" spans="11:11" ht="15.75" customHeight="1" x14ac:dyDescent="0.25">
      <c r="K993" s="207"/>
    </row>
    <row r="994" spans="11:11" ht="15.75" customHeight="1" x14ac:dyDescent="0.25">
      <c r="K994" s="207"/>
    </row>
    <row r="995" spans="11:11" ht="15.75" customHeight="1" x14ac:dyDescent="0.25">
      <c r="K995" s="207"/>
    </row>
    <row r="996" spans="11:11" ht="15.75" customHeight="1" x14ac:dyDescent="0.25">
      <c r="K996" s="207"/>
    </row>
    <row r="997" spans="11:11" ht="15.75" customHeight="1" x14ac:dyDescent="0.25">
      <c r="K997" s="207"/>
    </row>
    <row r="998" spans="11:11" ht="15.75" customHeight="1" x14ac:dyDescent="0.25">
      <c r="K998" s="207"/>
    </row>
    <row r="999" spans="11:11" ht="15.75" customHeight="1" x14ac:dyDescent="0.25">
      <c r="K999" s="207"/>
    </row>
    <row r="1000" spans="11:11" ht="15.75" customHeight="1" x14ac:dyDescent="0.25">
      <c r="K1000" s="207"/>
    </row>
  </sheetData>
  <mergeCells count="11">
    <mergeCell ref="H7:I7"/>
    <mergeCell ref="H8:I8"/>
    <mergeCell ref="J8:J9"/>
    <mergeCell ref="K8:K9"/>
    <mergeCell ref="E7:F7"/>
    <mergeCell ref="G8:G9"/>
    <mergeCell ref="A8:A9"/>
    <mergeCell ref="B8:B9"/>
    <mergeCell ref="C8:C9"/>
    <mergeCell ref="D8:D9"/>
    <mergeCell ref="E8:F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K1000"/>
  <sheetViews>
    <sheetView showGridLines="0" topLeftCell="B4" workbookViewId="0">
      <selection activeCell="J14" sqref="J14"/>
    </sheetView>
  </sheetViews>
  <sheetFormatPr baseColWidth="10" defaultColWidth="12.625" defaultRowHeight="15" customHeight="1" x14ac:dyDescent="0.2"/>
  <cols>
    <col min="1" max="1" width="50.875" customWidth="1"/>
    <col min="2" max="2" width="13" customWidth="1"/>
    <col min="10" max="10" width="19.25" customWidth="1"/>
    <col min="11" max="11" width="14.75" bestFit="1" customWidth="1"/>
  </cols>
  <sheetData>
    <row r="1" spans="1:11" ht="15.75" x14ac:dyDescent="0.25">
      <c r="A1" s="138"/>
      <c r="B1" s="208"/>
      <c r="C1" s="36"/>
      <c r="D1" s="36"/>
      <c r="E1" s="36"/>
      <c r="F1" s="36"/>
      <c r="G1" s="36"/>
      <c r="H1" s="36"/>
      <c r="I1" s="36"/>
      <c r="J1" s="36"/>
      <c r="K1" s="35"/>
    </row>
    <row r="2" spans="1:11" x14ac:dyDescent="0.25">
      <c r="A2" s="39" t="s">
        <v>105</v>
      </c>
      <c r="B2" s="40"/>
      <c r="C2" s="40"/>
      <c r="D2" s="40"/>
      <c r="E2" s="40"/>
      <c r="F2" s="40"/>
      <c r="G2" s="40"/>
      <c r="H2" s="40"/>
      <c r="I2" s="40"/>
      <c r="J2" s="40"/>
      <c r="K2" s="82" t="s">
        <v>106</v>
      </c>
    </row>
    <row r="3" spans="1:11" x14ac:dyDescent="0.25">
      <c r="A3" s="43" t="s">
        <v>107</v>
      </c>
      <c r="B3" s="40"/>
      <c r="C3" s="40"/>
      <c r="D3" s="40"/>
      <c r="E3" s="40"/>
      <c r="F3" s="40"/>
      <c r="G3" s="40"/>
      <c r="H3" s="40"/>
      <c r="I3" s="40"/>
      <c r="J3" s="40"/>
      <c r="K3" s="83"/>
    </row>
    <row r="4" spans="1:11" x14ac:dyDescent="0.25">
      <c r="A4" s="719" t="s">
        <v>3196</v>
      </c>
      <c r="B4" s="40"/>
      <c r="C4" s="40"/>
      <c r="D4" s="40"/>
      <c r="E4" s="40"/>
      <c r="F4" s="40"/>
      <c r="G4" s="40"/>
      <c r="H4" s="40"/>
      <c r="I4" s="40"/>
      <c r="J4" s="40"/>
      <c r="K4" s="83"/>
    </row>
    <row r="5" spans="1:11" x14ac:dyDescent="0.25">
      <c r="A5" s="140"/>
      <c r="B5" s="40"/>
      <c r="C5" s="40"/>
      <c r="D5" s="40"/>
      <c r="E5" s="40"/>
      <c r="F5" s="40"/>
      <c r="G5" s="40"/>
      <c r="H5" s="40"/>
      <c r="I5" s="40"/>
      <c r="J5" s="40"/>
      <c r="K5" s="83"/>
    </row>
    <row r="6" spans="1:11" x14ac:dyDescent="0.25">
      <c r="A6" s="47" t="s">
        <v>108</v>
      </c>
      <c r="B6" s="48" t="s">
        <v>109</v>
      </c>
      <c r="C6" s="48" t="s">
        <v>110</v>
      </c>
      <c r="D6" s="48"/>
      <c r="E6" s="951" t="s">
        <v>111</v>
      </c>
      <c r="F6" s="952"/>
      <c r="G6" s="48" t="s">
        <v>112</v>
      </c>
      <c r="H6" s="951" t="s">
        <v>113</v>
      </c>
      <c r="I6" s="952"/>
      <c r="J6" s="48" t="s">
        <v>114</v>
      </c>
      <c r="K6" s="48" t="s">
        <v>115</v>
      </c>
    </row>
    <row r="7" spans="1:11" ht="15" customHeight="1" x14ac:dyDescent="0.2">
      <c r="A7" s="957" t="s">
        <v>116</v>
      </c>
      <c r="B7" s="947" t="s">
        <v>117</v>
      </c>
      <c r="C7" s="948" t="s">
        <v>118</v>
      </c>
      <c r="D7" s="948" t="s">
        <v>119</v>
      </c>
      <c r="E7" s="949" t="s">
        <v>120</v>
      </c>
      <c r="F7" s="950"/>
      <c r="G7" s="959" t="s">
        <v>121</v>
      </c>
      <c r="H7" s="949" t="s">
        <v>122</v>
      </c>
      <c r="I7" s="950"/>
      <c r="J7" s="948" t="s">
        <v>123</v>
      </c>
      <c r="K7" s="953" t="s">
        <v>604</v>
      </c>
    </row>
    <row r="8" spans="1:11" ht="15" customHeight="1" x14ac:dyDescent="0.2">
      <c r="A8" s="946"/>
      <c r="B8" s="946"/>
      <c r="C8" s="946"/>
      <c r="D8" s="946"/>
      <c r="E8" s="51" t="s">
        <v>125</v>
      </c>
      <c r="F8" s="51" t="s">
        <v>126</v>
      </c>
      <c r="G8" s="946"/>
      <c r="H8" s="52" t="s">
        <v>125</v>
      </c>
      <c r="I8" s="52" t="s">
        <v>126</v>
      </c>
      <c r="J8" s="946"/>
      <c r="K8" s="946"/>
    </row>
    <row r="9" spans="1:11" x14ac:dyDescent="0.25">
      <c r="A9" s="53" t="s">
        <v>127</v>
      </c>
      <c r="B9" s="54"/>
      <c r="C9" s="54"/>
      <c r="D9" s="54"/>
      <c r="E9" s="54"/>
      <c r="F9" s="54"/>
      <c r="G9" s="54"/>
      <c r="H9" s="54"/>
      <c r="I9" s="54"/>
      <c r="J9" s="54"/>
      <c r="K9" s="84">
        <f>SUM(K10)</f>
        <v>0</v>
      </c>
    </row>
    <row r="10" spans="1:11" x14ac:dyDescent="0.25">
      <c r="A10" s="57"/>
      <c r="B10" s="58"/>
      <c r="C10" s="58"/>
      <c r="D10" s="59"/>
      <c r="E10" s="59"/>
      <c r="F10" s="59"/>
      <c r="G10" s="58"/>
      <c r="H10" s="58"/>
      <c r="I10" s="58"/>
      <c r="J10" s="58"/>
      <c r="K10" s="85"/>
    </row>
    <row r="11" spans="1:11" x14ac:dyDescent="0.25">
      <c r="A11" s="53" t="s">
        <v>128</v>
      </c>
      <c r="B11" s="54"/>
      <c r="C11" s="54"/>
      <c r="D11" s="62"/>
      <c r="E11" s="62"/>
      <c r="F11" s="62"/>
      <c r="G11" s="54"/>
      <c r="H11" s="54"/>
      <c r="I11" s="54"/>
      <c r="J11" s="54"/>
      <c r="K11" s="84">
        <f>SUM(K12:K23)</f>
        <v>251617468.48999998</v>
      </c>
    </row>
    <row r="12" spans="1:11" x14ac:dyDescent="0.25">
      <c r="A12" s="209" t="s">
        <v>169</v>
      </c>
      <c r="B12" s="210" t="s">
        <v>506</v>
      </c>
      <c r="C12" s="210" t="s">
        <v>171</v>
      </c>
      <c r="D12" s="211"/>
      <c r="E12" s="212">
        <v>4.0000000000000001E-3</v>
      </c>
      <c r="F12" s="213">
        <v>0.01</v>
      </c>
      <c r="G12" s="214"/>
      <c r="H12" s="215"/>
      <c r="I12" s="215"/>
      <c r="J12" s="111" t="s">
        <v>605</v>
      </c>
      <c r="K12" s="120">
        <v>25545602.219999999</v>
      </c>
    </row>
    <row r="13" spans="1:11" x14ac:dyDescent="0.25">
      <c r="A13" s="209" t="s">
        <v>606</v>
      </c>
      <c r="B13" s="210"/>
      <c r="C13" s="210" t="s">
        <v>171</v>
      </c>
      <c r="D13" s="210"/>
      <c r="E13" s="213"/>
      <c r="F13" s="213"/>
      <c r="G13" s="215"/>
      <c r="H13" s="215">
        <v>63</v>
      </c>
      <c r="I13" s="215">
        <v>189</v>
      </c>
      <c r="J13" s="111" t="s">
        <v>605</v>
      </c>
      <c r="K13" s="120">
        <v>26278067.170000002</v>
      </c>
    </row>
    <row r="14" spans="1:11" x14ac:dyDescent="0.25">
      <c r="A14" s="209" t="s">
        <v>607</v>
      </c>
      <c r="B14" s="210" t="s">
        <v>608</v>
      </c>
      <c r="C14" s="210" t="s">
        <v>171</v>
      </c>
      <c r="D14" s="210">
        <v>2</v>
      </c>
      <c r="E14" s="212">
        <v>1.4999999999999999E-2</v>
      </c>
      <c r="F14" s="212">
        <v>8.5000000000000006E-2</v>
      </c>
      <c r="G14" s="214">
        <v>630</v>
      </c>
      <c r="H14" s="215">
        <v>630</v>
      </c>
      <c r="I14" s="215">
        <v>378000</v>
      </c>
      <c r="J14" s="111" t="s">
        <v>605</v>
      </c>
      <c r="K14" s="120">
        <v>134009797.28</v>
      </c>
    </row>
    <row r="15" spans="1:11" x14ac:dyDescent="0.25">
      <c r="A15" s="209" t="s">
        <v>609</v>
      </c>
      <c r="B15" s="210"/>
      <c r="C15" s="210" t="s">
        <v>171</v>
      </c>
      <c r="D15" s="210"/>
      <c r="E15" s="213"/>
      <c r="F15" s="213"/>
      <c r="G15" s="214">
        <v>504</v>
      </c>
      <c r="H15" s="215"/>
      <c r="I15" s="215"/>
      <c r="J15" s="111" t="s">
        <v>605</v>
      </c>
      <c r="K15" s="120">
        <v>1017502.89</v>
      </c>
    </row>
    <row r="16" spans="1:11" x14ac:dyDescent="0.25">
      <c r="A16" s="209" t="s">
        <v>610</v>
      </c>
      <c r="B16" s="210"/>
      <c r="C16" s="210" t="s">
        <v>171</v>
      </c>
      <c r="D16" s="211"/>
      <c r="E16" s="213"/>
      <c r="F16" s="213"/>
      <c r="G16" s="215"/>
      <c r="H16" s="215">
        <v>378</v>
      </c>
      <c r="I16" s="215">
        <v>504</v>
      </c>
      <c r="J16" s="111" t="s">
        <v>605</v>
      </c>
      <c r="K16" s="120">
        <v>209343.15</v>
      </c>
    </row>
    <row r="17" spans="1:11" x14ac:dyDescent="0.25">
      <c r="A17" s="209" t="s">
        <v>611</v>
      </c>
      <c r="B17" s="210"/>
      <c r="C17" s="210" t="s">
        <v>171</v>
      </c>
      <c r="D17" s="210"/>
      <c r="E17" s="213"/>
      <c r="F17" s="213"/>
      <c r="G17" s="214">
        <v>252</v>
      </c>
      <c r="H17" s="215"/>
      <c r="I17" s="215"/>
      <c r="J17" s="111" t="s">
        <v>605</v>
      </c>
      <c r="K17" s="120">
        <v>204369.14</v>
      </c>
    </row>
    <row r="18" spans="1:11" x14ac:dyDescent="0.25">
      <c r="A18" s="209" t="s">
        <v>513</v>
      </c>
      <c r="B18" s="210" t="s">
        <v>608</v>
      </c>
      <c r="C18" s="210" t="s">
        <v>612</v>
      </c>
      <c r="D18" s="210">
        <v>10</v>
      </c>
      <c r="E18" s="213"/>
      <c r="F18" s="213"/>
      <c r="G18" s="215"/>
      <c r="H18" s="215"/>
      <c r="I18" s="215"/>
      <c r="J18" s="111" t="s">
        <v>605</v>
      </c>
      <c r="K18" s="120">
        <v>268970</v>
      </c>
    </row>
    <row r="19" spans="1:11" x14ac:dyDescent="0.25">
      <c r="A19" s="209" t="s">
        <v>613</v>
      </c>
      <c r="B19" s="210" t="s">
        <v>614</v>
      </c>
      <c r="C19" s="210" t="s">
        <v>171</v>
      </c>
      <c r="D19" s="210">
        <v>15</v>
      </c>
      <c r="E19" s="213"/>
      <c r="F19" s="213"/>
      <c r="G19" s="215"/>
      <c r="H19" s="215"/>
      <c r="I19" s="215"/>
      <c r="J19" s="111" t="s">
        <v>605</v>
      </c>
      <c r="K19" s="120">
        <v>24706869.530000001</v>
      </c>
    </row>
    <row r="20" spans="1:11" x14ac:dyDescent="0.25">
      <c r="A20" s="209" t="s">
        <v>615</v>
      </c>
      <c r="B20" s="210" t="s">
        <v>608</v>
      </c>
      <c r="C20" s="210" t="s">
        <v>171</v>
      </c>
      <c r="D20" s="210"/>
      <c r="E20" s="213">
        <v>0.06</v>
      </c>
      <c r="F20" s="213">
        <v>0.16</v>
      </c>
      <c r="G20" s="215"/>
      <c r="H20" s="215"/>
      <c r="I20" s="215"/>
      <c r="J20" s="111" t="s">
        <v>605</v>
      </c>
      <c r="K20" s="120">
        <v>27680438.16</v>
      </c>
    </row>
    <row r="21" spans="1:11" x14ac:dyDescent="0.25">
      <c r="A21" s="209" t="s">
        <v>616</v>
      </c>
      <c r="B21" s="210" t="s">
        <v>617</v>
      </c>
      <c r="C21" s="210" t="s">
        <v>171</v>
      </c>
      <c r="D21" s="210"/>
      <c r="E21" s="213"/>
      <c r="F21" s="213"/>
      <c r="G21" s="215"/>
      <c r="H21" s="215"/>
      <c r="I21" s="215"/>
      <c r="J21" s="111" t="s">
        <v>605</v>
      </c>
      <c r="K21" s="120">
        <v>11696508.949999999</v>
      </c>
    </row>
    <row r="22" spans="1:11" x14ac:dyDescent="0.25">
      <c r="A22" s="209"/>
      <c r="B22" s="210"/>
      <c r="C22" s="210"/>
      <c r="D22" s="210"/>
      <c r="E22" s="213"/>
      <c r="F22" s="213"/>
      <c r="G22" s="215"/>
      <c r="H22" s="215"/>
      <c r="I22" s="215"/>
      <c r="J22" s="111"/>
      <c r="K22" s="103"/>
    </row>
    <row r="23" spans="1:11" x14ac:dyDescent="0.25">
      <c r="A23" s="209"/>
      <c r="B23" s="210"/>
      <c r="C23" s="210"/>
      <c r="D23" s="211"/>
      <c r="E23" s="213"/>
      <c r="F23" s="213"/>
      <c r="G23" s="215"/>
      <c r="H23" s="215"/>
      <c r="I23" s="215"/>
      <c r="J23" s="111"/>
      <c r="K23" s="103"/>
    </row>
    <row r="24" spans="1:11" x14ac:dyDescent="0.25">
      <c r="A24" s="53" t="s">
        <v>135</v>
      </c>
      <c r="B24" s="54"/>
      <c r="C24" s="54"/>
      <c r="D24" s="62"/>
      <c r="E24" s="62"/>
      <c r="F24" s="62"/>
      <c r="G24" s="55"/>
      <c r="H24" s="55"/>
      <c r="I24" s="55"/>
      <c r="J24" s="54"/>
      <c r="K24" s="84">
        <f>+K25</f>
        <v>16853077.030000001</v>
      </c>
    </row>
    <row r="25" spans="1:11" x14ac:dyDescent="0.25">
      <c r="A25" s="209" t="s">
        <v>618</v>
      </c>
      <c r="B25" s="210" t="s">
        <v>619</v>
      </c>
      <c r="C25" s="210" t="s">
        <v>612</v>
      </c>
      <c r="D25" s="210"/>
      <c r="E25" s="213"/>
      <c r="F25" s="213"/>
      <c r="G25" s="215"/>
      <c r="H25" s="215"/>
      <c r="I25" s="215"/>
      <c r="J25" s="111" t="s">
        <v>605</v>
      </c>
      <c r="K25" s="120">
        <v>16853077.030000001</v>
      </c>
    </row>
    <row r="26" spans="1:11" x14ac:dyDescent="0.25">
      <c r="A26" s="57"/>
      <c r="B26" s="58"/>
      <c r="C26" s="58"/>
      <c r="D26" s="59"/>
      <c r="E26" s="59"/>
      <c r="F26" s="59"/>
      <c r="G26" s="60"/>
      <c r="H26" s="60"/>
      <c r="I26" s="60"/>
      <c r="J26" s="58"/>
      <c r="K26" s="85"/>
    </row>
    <row r="27" spans="1:11" x14ac:dyDescent="0.25">
      <c r="A27" s="53" t="s">
        <v>141</v>
      </c>
      <c r="B27" s="54"/>
      <c r="C27" s="54"/>
      <c r="D27" s="62"/>
      <c r="E27" s="62"/>
      <c r="F27" s="62"/>
      <c r="G27" s="55"/>
      <c r="H27" s="55"/>
      <c r="I27" s="55"/>
      <c r="J27" s="54"/>
      <c r="K27" s="84">
        <f>SUM(K28:K32)</f>
        <v>7992244.0599999996</v>
      </c>
    </row>
    <row r="28" spans="1:11" x14ac:dyDescent="0.25">
      <c r="A28" s="209" t="s">
        <v>252</v>
      </c>
      <c r="B28" s="210"/>
      <c r="C28" s="210" t="s">
        <v>189</v>
      </c>
      <c r="D28" s="210"/>
      <c r="E28" s="213"/>
      <c r="F28" s="213"/>
      <c r="G28" s="215"/>
      <c r="H28" s="215">
        <v>63</v>
      </c>
      <c r="I28" s="215">
        <v>126</v>
      </c>
      <c r="J28" s="111" t="s">
        <v>605</v>
      </c>
      <c r="K28" s="120">
        <v>253922.86</v>
      </c>
    </row>
    <row r="29" spans="1:11" x14ac:dyDescent="0.25">
      <c r="A29" s="209" t="s">
        <v>620</v>
      </c>
      <c r="B29" s="210" t="s">
        <v>315</v>
      </c>
      <c r="C29" s="210" t="s">
        <v>612</v>
      </c>
      <c r="D29" s="210">
        <v>0.2</v>
      </c>
      <c r="E29" s="212">
        <v>0</v>
      </c>
      <c r="F29" s="212">
        <v>0.3</v>
      </c>
      <c r="G29" s="214">
        <v>9450</v>
      </c>
      <c r="H29" s="215"/>
      <c r="I29" s="215"/>
      <c r="J29" s="111" t="s">
        <v>605</v>
      </c>
      <c r="K29" s="120">
        <v>2926661.43</v>
      </c>
    </row>
    <row r="30" spans="1:11" x14ac:dyDescent="0.25">
      <c r="A30" s="209" t="s">
        <v>621</v>
      </c>
      <c r="B30" s="210"/>
      <c r="C30" s="210" t="s">
        <v>612</v>
      </c>
      <c r="D30" s="210"/>
      <c r="E30" s="213"/>
      <c r="F30" s="213"/>
      <c r="G30" s="215"/>
      <c r="H30" s="215">
        <v>31.5</v>
      </c>
      <c r="I30" s="215">
        <v>2520</v>
      </c>
      <c r="J30" s="111" t="s">
        <v>605</v>
      </c>
      <c r="K30" s="120">
        <v>4169208.31</v>
      </c>
    </row>
    <row r="31" spans="1:11" x14ac:dyDescent="0.25">
      <c r="A31" s="209" t="s">
        <v>622</v>
      </c>
      <c r="B31" s="210"/>
      <c r="C31" s="210" t="s">
        <v>612</v>
      </c>
      <c r="D31" s="210"/>
      <c r="E31" s="213"/>
      <c r="F31" s="213"/>
      <c r="G31" s="215"/>
      <c r="H31" s="215">
        <v>126</v>
      </c>
      <c r="I31" s="215">
        <v>3780</v>
      </c>
      <c r="J31" s="111" t="s">
        <v>605</v>
      </c>
      <c r="K31" s="120">
        <v>292539</v>
      </c>
    </row>
    <row r="32" spans="1:11" x14ac:dyDescent="0.25">
      <c r="A32" s="209" t="s">
        <v>623</v>
      </c>
      <c r="B32" s="210" t="s">
        <v>315</v>
      </c>
      <c r="C32" s="210" t="s">
        <v>171</v>
      </c>
      <c r="D32" s="210"/>
      <c r="E32" s="213"/>
      <c r="F32" s="213"/>
      <c r="G32" s="215"/>
      <c r="H32" s="215">
        <v>25.2</v>
      </c>
      <c r="I32" s="215">
        <v>252</v>
      </c>
      <c r="J32" s="111" t="s">
        <v>605</v>
      </c>
      <c r="K32" s="120">
        <v>349912.46</v>
      </c>
    </row>
    <row r="33" spans="1:11" x14ac:dyDescent="0.25">
      <c r="A33" s="57"/>
      <c r="B33" s="58"/>
      <c r="C33" s="58"/>
      <c r="D33" s="59"/>
      <c r="E33" s="59"/>
      <c r="F33" s="59"/>
      <c r="G33" s="60"/>
      <c r="H33" s="60"/>
      <c r="I33" s="60"/>
      <c r="J33" s="58"/>
      <c r="K33" s="85"/>
    </row>
    <row r="34" spans="1:11" x14ac:dyDescent="0.25">
      <c r="A34" s="53" t="s">
        <v>158</v>
      </c>
      <c r="B34" s="54"/>
      <c r="C34" s="54"/>
      <c r="D34" s="62"/>
      <c r="E34" s="62"/>
      <c r="F34" s="62"/>
      <c r="G34" s="55"/>
      <c r="H34" s="55"/>
      <c r="I34" s="55"/>
      <c r="J34" s="54"/>
      <c r="K34" s="84">
        <f>SUM(K35:K38)</f>
        <v>3481639.78</v>
      </c>
    </row>
    <row r="35" spans="1:11" x14ac:dyDescent="0.25">
      <c r="A35" s="209" t="s">
        <v>241</v>
      </c>
      <c r="B35" s="210"/>
      <c r="C35" s="210" t="s">
        <v>624</v>
      </c>
      <c r="D35" s="210"/>
      <c r="E35" s="213"/>
      <c r="F35" s="213"/>
      <c r="G35" s="215"/>
      <c r="H35" s="215">
        <v>252</v>
      </c>
      <c r="I35" s="215">
        <v>11340</v>
      </c>
      <c r="J35" s="111" t="s">
        <v>605</v>
      </c>
      <c r="K35" s="120">
        <v>3453139.78</v>
      </c>
    </row>
    <row r="36" spans="1:11" x14ac:dyDescent="0.25">
      <c r="A36" s="209" t="s">
        <v>625</v>
      </c>
      <c r="B36" s="210"/>
      <c r="C36" s="210" t="s">
        <v>171</v>
      </c>
      <c r="D36" s="210"/>
      <c r="E36" s="213"/>
      <c r="F36" s="213"/>
      <c r="G36" s="214"/>
      <c r="H36" s="215">
        <v>500</v>
      </c>
      <c r="I36" s="215"/>
      <c r="J36" s="111" t="s">
        <v>605</v>
      </c>
      <c r="K36" s="85">
        <v>28500</v>
      </c>
    </row>
    <row r="37" spans="1:11" x14ac:dyDescent="0.25">
      <c r="A37" s="209"/>
      <c r="B37" s="210"/>
      <c r="C37" s="210"/>
      <c r="D37" s="210"/>
      <c r="E37" s="213"/>
      <c r="F37" s="213"/>
      <c r="G37" s="215"/>
      <c r="H37" s="215"/>
      <c r="I37" s="215"/>
      <c r="J37" s="111"/>
      <c r="K37" s="85"/>
    </row>
    <row r="38" spans="1:11" x14ac:dyDescent="0.25">
      <c r="A38" s="209"/>
      <c r="B38" s="210"/>
      <c r="C38" s="210"/>
      <c r="D38" s="210"/>
      <c r="E38" s="213"/>
      <c r="F38" s="213"/>
      <c r="G38" s="215"/>
      <c r="H38" s="215"/>
      <c r="I38" s="215"/>
      <c r="J38" s="111"/>
      <c r="K38" s="85"/>
    </row>
    <row r="39" spans="1:11" x14ac:dyDescent="0.25">
      <c r="A39" s="57"/>
      <c r="B39" s="58"/>
      <c r="C39" s="58"/>
      <c r="D39" s="59"/>
      <c r="E39" s="59"/>
      <c r="F39" s="59"/>
      <c r="G39" s="60"/>
      <c r="H39" s="60"/>
      <c r="I39" s="60"/>
      <c r="J39" s="58"/>
      <c r="K39" s="85"/>
    </row>
    <row r="40" spans="1:11" x14ac:dyDescent="0.25">
      <c r="A40" s="53" t="s">
        <v>163</v>
      </c>
      <c r="B40" s="54"/>
      <c r="C40" s="54"/>
      <c r="D40" s="62"/>
      <c r="E40" s="62"/>
      <c r="F40" s="62"/>
      <c r="G40" s="55"/>
      <c r="H40" s="55"/>
      <c r="I40" s="55"/>
      <c r="J40" s="54"/>
      <c r="K40" s="84">
        <f>SUM(K41:K43)</f>
        <v>9168537.5300000012</v>
      </c>
    </row>
    <row r="41" spans="1:11" x14ac:dyDescent="0.25">
      <c r="A41" s="209" t="s">
        <v>574</v>
      </c>
      <c r="B41" s="210" t="s">
        <v>626</v>
      </c>
      <c r="C41" s="210" t="s">
        <v>171</v>
      </c>
      <c r="D41" s="210">
        <v>36</v>
      </c>
      <c r="E41" s="213"/>
      <c r="F41" s="213"/>
      <c r="G41" s="214">
        <v>63</v>
      </c>
      <c r="H41" s="215"/>
      <c r="I41" s="215"/>
      <c r="J41" s="111" t="s">
        <v>605</v>
      </c>
      <c r="K41" s="120">
        <v>5009609.78</v>
      </c>
    </row>
    <row r="42" spans="1:11" x14ac:dyDescent="0.25">
      <c r="A42" s="209" t="s">
        <v>627</v>
      </c>
      <c r="B42" s="210"/>
      <c r="C42" s="210" t="s">
        <v>612</v>
      </c>
      <c r="D42" s="211"/>
      <c r="E42" s="213"/>
      <c r="F42" s="213"/>
      <c r="G42" s="215"/>
      <c r="H42" s="215"/>
      <c r="I42" s="215"/>
      <c r="J42" s="111" t="s">
        <v>605</v>
      </c>
      <c r="K42" s="120">
        <v>4158927.75</v>
      </c>
    </row>
    <row r="43" spans="1:11" x14ac:dyDescent="0.25">
      <c r="A43" s="57"/>
      <c r="B43" s="58"/>
      <c r="C43" s="58"/>
      <c r="D43" s="59"/>
      <c r="E43" s="59"/>
      <c r="F43" s="59"/>
      <c r="G43" s="60"/>
      <c r="H43" s="60"/>
      <c r="I43" s="60"/>
      <c r="J43" s="58"/>
      <c r="K43" s="85"/>
    </row>
    <row r="44" spans="1:11" x14ac:dyDescent="0.25">
      <c r="A44" s="53" t="s">
        <v>164</v>
      </c>
      <c r="B44" s="54"/>
      <c r="C44" s="54"/>
      <c r="D44" s="62"/>
      <c r="E44" s="62"/>
      <c r="F44" s="62"/>
      <c r="G44" s="55"/>
      <c r="H44" s="55"/>
      <c r="I44" s="55"/>
      <c r="J44" s="54"/>
      <c r="K44" s="84">
        <f>+K45+K46</f>
        <v>4343089.82</v>
      </c>
    </row>
    <row r="45" spans="1:11" x14ac:dyDescent="0.25">
      <c r="A45" s="209" t="s">
        <v>628</v>
      </c>
      <c r="B45" s="58"/>
      <c r="C45" s="210" t="s">
        <v>171</v>
      </c>
      <c r="D45" s="59"/>
      <c r="E45" s="59"/>
      <c r="F45" s="59"/>
      <c r="G45" s="60"/>
      <c r="H45" s="60">
        <v>189</v>
      </c>
      <c r="I45" s="60">
        <v>5670</v>
      </c>
      <c r="J45" s="111" t="s">
        <v>605</v>
      </c>
      <c r="K45" s="85">
        <v>4131545.22</v>
      </c>
    </row>
    <row r="46" spans="1:11" x14ac:dyDescent="0.25">
      <c r="A46" s="209" t="s">
        <v>629</v>
      </c>
      <c r="B46" s="58"/>
      <c r="C46" s="210" t="s">
        <v>171</v>
      </c>
      <c r="D46" s="59"/>
      <c r="E46" s="59"/>
      <c r="F46" s="59"/>
      <c r="G46" s="60"/>
      <c r="H46" s="60">
        <v>1000</v>
      </c>
      <c r="I46" s="60">
        <v>2000</v>
      </c>
      <c r="J46" s="111" t="s">
        <v>605</v>
      </c>
      <c r="K46" s="85">
        <v>211544.6</v>
      </c>
    </row>
    <row r="47" spans="1:11" x14ac:dyDescent="0.25">
      <c r="A47" s="209"/>
      <c r="B47" s="58"/>
      <c r="C47" s="58"/>
      <c r="D47" s="59"/>
      <c r="E47" s="59"/>
      <c r="F47" s="59"/>
      <c r="G47" s="60"/>
      <c r="H47" s="60"/>
      <c r="I47" s="60"/>
      <c r="J47" s="58"/>
      <c r="K47" s="85"/>
    </row>
    <row r="48" spans="1:11" x14ac:dyDescent="0.25">
      <c r="A48" s="53" t="s">
        <v>165</v>
      </c>
      <c r="B48" s="54"/>
      <c r="C48" s="54"/>
      <c r="D48" s="62"/>
      <c r="E48" s="62"/>
      <c r="F48" s="62"/>
      <c r="G48" s="55"/>
      <c r="H48" s="55"/>
      <c r="I48" s="55"/>
      <c r="J48" s="54"/>
      <c r="K48" s="84">
        <f>SUM(K49:K54)</f>
        <v>49978774.890000001</v>
      </c>
    </row>
    <row r="49" spans="1:11" x14ac:dyDescent="0.25">
      <c r="A49" s="209" t="s">
        <v>594</v>
      </c>
      <c r="B49" s="210"/>
      <c r="C49" s="210"/>
      <c r="D49" s="210"/>
      <c r="E49" s="213"/>
      <c r="F49" s="213"/>
      <c r="G49" s="214"/>
      <c r="H49" s="60"/>
      <c r="I49" s="60"/>
      <c r="J49" s="111" t="s">
        <v>605</v>
      </c>
      <c r="K49" s="85">
        <v>29865130.280000001</v>
      </c>
    </row>
    <row r="50" spans="1:11" x14ac:dyDescent="0.25">
      <c r="A50" s="209" t="s">
        <v>630</v>
      </c>
      <c r="B50" s="210"/>
      <c r="C50" s="210"/>
      <c r="D50" s="210"/>
      <c r="E50" s="213"/>
      <c r="F50" s="213"/>
      <c r="G50" s="214"/>
      <c r="H50" s="215"/>
      <c r="I50" s="215"/>
      <c r="J50" s="111" t="s">
        <v>605</v>
      </c>
      <c r="K50" s="85">
        <v>482330</v>
      </c>
    </row>
    <row r="51" spans="1:11" x14ac:dyDescent="0.25">
      <c r="A51" s="209" t="s">
        <v>631</v>
      </c>
      <c r="B51" s="210"/>
      <c r="C51" s="210"/>
      <c r="D51" s="210"/>
      <c r="E51" s="213"/>
      <c r="F51" s="213"/>
      <c r="G51" s="214"/>
      <c r="H51" s="215"/>
      <c r="I51" s="215"/>
      <c r="J51" s="111" t="s">
        <v>605</v>
      </c>
      <c r="K51" s="85">
        <v>17810495.91</v>
      </c>
    </row>
    <row r="52" spans="1:11" x14ac:dyDescent="0.25">
      <c r="A52" s="209" t="s">
        <v>632</v>
      </c>
      <c r="B52" s="210"/>
      <c r="C52" s="210"/>
      <c r="D52" s="211"/>
      <c r="E52" s="213"/>
      <c r="F52" s="213"/>
      <c r="G52" s="214"/>
      <c r="H52" s="215"/>
      <c r="I52" s="215"/>
      <c r="J52" s="111" t="s">
        <v>605</v>
      </c>
      <c r="K52" s="85">
        <v>424085</v>
      </c>
    </row>
    <row r="53" spans="1:11" x14ac:dyDescent="0.25">
      <c r="A53" s="209" t="s">
        <v>633</v>
      </c>
      <c r="B53" s="210"/>
      <c r="C53" s="210"/>
      <c r="D53" s="210"/>
      <c r="E53" s="213"/>
      <c r="F53" s="213"/>
      <c r="G53" s="214"/>
      <c r="H53" s="215"/>
      <c r="I53" s="215"/>
      <c r="J53" s="111" t="s">
        <v>605</v>
      </c>
      <c r="K53" s="85">
        <v>1396733.7</v>
      </c>
    </row>
    <row r="54" spans="1:11" x14ac:dyDescent="0.25">
      <c r="A54" s="209"/>
      <c r="B54" s="210"/>
      <c r="C54" s="210"/>
      <c r="D54" s="210"/>
      <c r="E54" s="213"/>
      <c r="F54" s="213"/>
      <c r="G54" s="214"/>
      <c r="H54" s="215"/>
      <c r="I54" s="215"/>
      <c r="J54" s="111"/>
      <c r="K54" s="85"/>
    </row>
    <row r="55" spans="1:11" x14ac:dyDescent="0.25">
      <c r="A55" s="57"/>
      <c r="B55" s="58"/>
      <c r="C55" s="58"/>
      <c r="D55" s="59"/>
      <c r="E55" s="59"/>
      <c r="F55" s="59"/>
      <c r="G55" s="60"/>
      <c r="H55" s="60"/>
      <c r="I55" s="60"/>
      <c r="J55" s="58"/>
      <c r="K55" s="85"/>
    </row>
    <row r="56" spans="1:11" x14ac:dyDescent="0.2">
      <c r="A56" s="73" t="s">
        <v>168</v>
      </c>
      <c r="B56" s="74"/>
      <c r="C56" s="75"/>
      <c r="D56" s="75"/>
      <c r="E56" s="75"/>
      <c r="F56" s="75"/>
      <c r="G56" s="77"/>
      <c r="H56" s="77"/>
      <c r="I56" s="77"/>
      <c r="J56" s="75"/>
      <c r="K56" s="94">
        <f>+K9+K11+K24+K27+K34+K40+K44+K48</f>
        <v>343434831.59999996</v>
      </c>
    </row>
    <row r="57" spans="1:11" x14ac:dyDescent="0.25">
      <c r="B57" s="79"/>
      <c r="C57" s="79"/>
      <c r="D57" s="79"/>
      <c r="E57" s="79"/>
      <c r="F57" s="79"/>
      <c r="G57" s="79"/>
      <c r="H57" s="79"/>
      <c r="I57" s="79"/>
      <c r="J57" s="79"/>
    </row>
    <row r="58" spans="1:11" x14ac:dyDescent="0.25">
      <c r="B58" s="79"/>
      <c r="C58" s="79"/>
      <c r="D58" s="79"/>
      <c r="E58" s="79"/>
      <c r="F58" s="79"/>
      <c r="G58" s="79"/>
      <c r="H58" s="79"/>
      <c r="I58" s="79"/>
      <c r="J58" s="79"/>
    </row>
    <row r="59" spans="1:11" x14ac:dyDescent="0.25">
      <c r="B59" s="79"/>
      <c r="C59" s="79"/>
      <c r="D59" s="79"/>
      <c r="E59" s="79"/>
      <c r="F59" s="79"/>
      <c r="G59" s="79"/>
      <c r="H59" s="79"/>
      <c r="I59" s="79"/>
      <c r="J59" s="79"/>
    </row>
    <row r="60" spans="1:11" x14ac:dyDescent="0.25">
      <c r="B60" s="79"/>
      <c r="C60" s="79"/>
      <c r="D60" s="79"/>
      <c r="E60" s="79"/>
      <c r="F60" s="79"/>
      <c r="G60" s="79"/>
      <c r="H60" s="79"/>
      <c r="I60" s="79"/>
      <c r="J60" s="79"/>
    </row>
    <row r="61" spans="1:11" x14ac:dyDescent="0.25">
      <c r="B61" s="79"/>
      <c r="C61" s="79"/>
      <c r="D61" s="79"/>
      <c r="E61" s="79"/>
      <c r="F61" s="79"/>
      <c r="G61" s="79"/>
      <c r="H61" s="79"/>
      <c r="I61" s="79"/>
      <c r="J61" s="79"/>
    </row>
    <row r="62" spans="1:11" x14ac:dyDescent="0.25">
      <c r="B62" s="79"/>
      <c r="C62" s="79"/>
      <c r="D62" s="79"/>
      <c r="E62" s="79"/>
      <c r="F62" s="79"/>
      <c r="G62" s="79"/>
      <c r="H62" s="79"/>
      <c r="I62" s="79"/>
      <c r="J62" s="79"/>
    </row>
    <row r="63" spans="1:11" x14ac:dyDescent="0.25">
      <c r="B63" s="79"/>
      <c r="C63" s="79"/>
      <c r="D63" s="79"/>
      <c r="E63" s="79"/>
      <c r="F63" s="79"/>
      <c r="G63" s="79"/>
      <c r="H63" s="79"/>
      <c r="I63" s="79"/>
      <c r="J63" s="79"/>
    </row>
    <row r="64" spans="1:11" x14ac:dyDescent="0.25">
      <c r="B64" s="79"/>
      <c r="C64" s="79"/>
      <c r="D64" s="79"/>
      <c r="E64" s="79"/>
      <c r="F64" s="79"/>
      <c r="G64" s="79"/>
      <c r="H64" s="79"/>
      <c r="I64" s="79"/>
      <c r="J64" s="79"/>
    </row>
    <row r="65" spans="2:10" x14ac:dyDescent="0.25">
      <c r="B65" s="79"/>
      <c r="C65" s="79"/>
      <c r="D65" s="79"/>
      <c r="E65" s="79"/>
      <c r="F65" s="79"/>
      <c r="G65" s="79"/>
      <c r="H65" s="79"/>
      <c r="I65" s="79"/>
      <c r="J65" s="79"/>
    </row>
    <row r="66" spans="2:10" x14ac:dyDescent="0.25">
      <c r="B66" s="79"/>
      <c r="C66" s="79"/>
      <c r="D66" s="79"/>
      <c r="E66" s="79"/>
      <c r="F66" s="79"/>
      <c r="G66" s="79"/>
      <c r="H66" s="79"/>
      <c r="I66" s="79"/>
      <c r="J66" s="79"/>
    </row>
    <row r="67" spans="2:10" x14ac:dyDescent="0.25">
      <c r="B67" s="79"/>
      <c r="C67" s="79"/>
      <c r="D67" s="79"/>
      <c r="E67" s="79"/>
      <c r="F67" s="79"/>
      <c r="G67" s="79"/>
      <c r="H67" s="79"/>
      <c r="I67" s="79"/>
      <c r="J67" s="79"/>
    </row>
    <row r="68" spans="2:10" x14ac:dyDescent="0.25">
      <c r="B68" s="79"/>
      <c r="C68" s="79"/>
      <c r="D68" s="79"/>
      <c r="E68" s="79"/>
      <c r="F68" s="79"/>
      <c r="G68" s="79"/>
      <c r="H68" s="79"/>
      <c r="I68" s="79"/>
      <c r="J68" s="79"/>
    </row>
    <row r="69" spans="2:10" x14ac:dyDescent="0.25">
      <c r="B69" s="79"/>
      <c r="C69" s="79"/>
      <c r="D69" s="79"/>
      <c r="E69" s="79"/>
      <c r="F69" s="79"/>
      <c r="G69" s="79"/>
      <c r="H69" s="79"/>
      <c r="I69" s="79"/>
      <c r="J69" s="79"/>
    </row>
    <row r="70" spans="2:10" x14ac:dyDescent="0.25">
      <c r="B70" s="79"/>
      <c r="C70" s="79"/>
      <c r="D70" s="79"/>
      <c r="E70" s="79"/>
      <c r="F70" s="79"/>
      <c r="G70" s="79"/>
      <c r="H70" s="79"/>
      <c r="I70" s="79"/>
      <c r="J70" s="79"/>
    </row>
    <row r="71" spans="2:10" x14ac:dyDescent="0.25">
      <c r="B71" s="79"/>
      <c r="C71" s="79"/>
      <c r="D71" s="79"/>
      <c r="E71" s="79"/>
      <c r="F71" s="79"/>
      <c r="G71" s="79"/>
      <c r="H71" s="79"/>
      <c r="I71" s="79"/>
      <c r="J71" s="79"/>
    </row>
    <row r="72" spans="2:10" x14ac:dyDescent="0.25">
      <c r="B72" s="79"/>
      <c r="C72" s="79"/>
      <c r="D72" s="79"/>
      <c r="E72" s="79"/>
      <c r="F72" s="79"/>
      <c r="G72" s="79"/>
      <c r="H72" s="79"/>
      <c r="I72" s="79"/>
      <c r="J72" s="79"/>
    </row>
    <row r="73" spans="2:10" x14ac:dyDescent="0.25">
      <c r="B73" s="79"/>
      <c r="C73" s="79"/>
      <c r="D73" s="79"/>
      <c r="E73" s="79"/>
      <c r="F73" s="79"/>
      <c r="G73" s="79"/>
      <c r="H73" s="79"/>
      <c r="I73" s="79"/>
      <c r="J73" s="79"/>
    </row>
    <row r="74" spans="2:10" x14ac:dyDescent="0.25">
      <c r="B74" s="79"/>
      <c r="C74" s="79"/>
      <c r="D74" s="79"/>
      <c r="E74" s="79"/>
      <c r="F74" s="79"/>
      <c r="G74" s="79"/>
      <c r="H74" s="79"/>
      <c r="I74" s="79"/>
      <c r="J74" s="79"/>
    </row>
    <row r="75" spans="2:10" x14ac:dyDescent="0.25">
      <c r="B75" s="79"/>
      <c r="C75" s="79"/>
      <c r="D75" s="79"/>
      <c r="E75" s="79"/>
      <c r="F75" s="79"/>
      <c r="G75" s="79"/>
      <c r="H75" s="79"/>
      <c r="I75" s="79"/>
      <c r="J75" s="79"/>
    </row>
    <row r="76" spans="2:10" x14ac:dyDescent="0.25">
      <c r="B76" s="79"/>
      <c r="C76" s="79"/>
      <c r="D76" s="79"/>
      <c r="E76" s="79"/>
      <c r="F76" s="79"/>
      <c r="G76" s="79"/>
      <c r="H76" s="79"/>
      <c r="I76" s="79"/>
      <c r="J76" s="79"/>
    </row>
    <row r="77" spans="2:10" x14ac:dyDescent="0.25">
      <c r="B77" s="79"/>
      <c r="C77" s="79"/>
      <c r="D77" s="79"/>
      <c r="E77" s="79"/>
      <c r="F77" s="79"/>
      <c r="G77" s="79"/>
      <c r="H77" s="79"/>
      <c r="I77" s="79"/>
      <c r="J77" s="79"/>
    </row>
    <row r="78" spans="2:10" x14ac:dyDescent="0.25">
      <c r="B78" s="79"/>
      <c r="C78" s="79"/>
      <c r="D78" s="79"/>
      <c r="E78" s="79"/>
      <c r="F78" s="79"/>
      <c r="G78" s="79"/>
      <c r="H78" s="79"/>
      <c r="I78" s="79"/>
      <c r="J78" s="79"/>
    </row>
    <row r="79" spans="2:10" x14ac:dyDescent="0.25">
      <c r="B79" s="79"/>
      <c r="C79" s="79"/>
      <c r="D79" s="79"/>
      <c r="E79" s="79"/>
      <c r="F79" s="79"/>
      <c r="G79" s="79"/>
      <c r="H79" s="79"/>
      <c r="I79" s="79"/>
      <c r="J79" s="79"/>
    </row>
    <row r="80" spans="2:10" x14ac:dyDescent="0.25">
      <c r="B80" s="79"/>
      <c r="C80" s="79"/>
      <c r="D80" s="79"/>
      <c r="E80" s="79"/>
      <c r="F80" s="79"/>
      <c r="G80" s="79"/>
      <c r="H80" s="79"/>
      <c r="I80" s="79"/>
      <c r="J80" s="79"/>
    </row>
    <row r="81" spans="2:10" x14ac:dyDescent="0.25">
      <c r="B81" s="79"/>
      <c r="C81" s="79"/>
      <c r="D81" s="79"/>
      <c r="E81" s="79"/>
      <c r="F81" s="79"/>
      <c r="G81" s="79"/>
      <c r="H81" s="79"/>
      <c r="I81" s="79"/>
      <c r="J81" s="79"/>
    </row>
    <row r="82" spans="2:10" x14ac:dyDescent="0.25">
      <c r="B82" s="79"/>
      <c r="C82" s="79"/>
      <c r="D82" s="79"/>
      <c r="E82" s="79"/>
      <c r="F82" s="79"/>
      <c r="G82" s="79"/>
      <c r="H82" s="79"/>
      <c r="I82" s="79"/>
      <c r="J82" s="79"/>
    </row>
    <row r="83" spans="2:10" x14ac:dyDescent="0.25">
      <c r="B83" s="79"/>
      <c r="C83" s="79"/>
      <c r="D83" s="79"/>
      <c r="E83" s="79"/>
      <c r="F83" s="79"/>
      <c r="G83" s="79"/>
      <c r="H83" s="79"/>
      <c r="I83" s="79"/>
      <c r="J83" s="79"/>
    </row>
    <row r="84" spans="2:10" x14ac:dyDescent="0.25">
      <c r="B84" s="79"/>
      <c r="C84" s="79"/>
      <c r="D84" s="79"/>
      <c r="E84" s="79"/>
      <c r="F84" s="79"/>
      <c r="G84" s="79"/>
      <c r="H84" s="79"/>
      <c r="I84" s="79"/>
      <c r="J84" s="79"/>
    </row>
    <row r="85" spans="2:10" x14ac:dyDescent="0.25">
      <c r="B85" s="79"/>
      <c r="C85" s="79"/>
      <c r="D85" s="79"/>
      <c r="E85" s="79"/>
      <c r="F85" s="79"/>
      <c r="G85" s="79"/>
      <c r="H85" s="79"/>
      <c r="I85" s="79"/>
      <c r="J85" s="79"/>
    </row>
    <row r="86" spans="2:10" x14ac:dyDescent="0.25">
      <c r="B86" s="79"/>
      <c r="C86" s="79"/>
      <c r="D86" s="79"/>
      <c r="E86" s="79"/>
      <c r="F86" s="79"/>
      <c r="G86" s="79"/>
      <c r="H86" s="79"/>
      <c r="I86" s="79"/>
      <c r="J86" s="79"/>
    </row>
    <row r="87" spans="2:10" x14ac:dyDescent="0.25">
      <c r="B87" s="79"/>
      <c r="C87" s="79"/>
      <c r="D87" s="79"/>
      <c r="E87" s="79"/>
      <c r="F87" s="79"/>
      <c r="G87" s="79"/>
      <c r="H87" s="79"/>
      <c r="I87" s="79"/>
      <c r="J87" s="79"/>
    </row>
    <row r="88" spans="2:10" x14ac:dyDescent="0.25">
      <c r="B88" s="79"/>
      <c r="C88" s="79"/>
      <c r="D88" s="79"/>
      <c r="E88" s="79"/>
      <c r="F88" s="79"/>
      <c r="G88" s="79"/>
      <c r="H88" s="79"/>
      <c r="I88" s="79"/>
      <c r="J88" s="79"/>
    </row>
    <row r="89" spans="2:10" x14ac:dyDescent="0.25">
      <c r="B89" s="79"/>
      <c r="C89" s="79"/>
      <c r="D89" s="79"/>
      <c r="E89" s="79"/>
      <c r="F89" s="79"/>
      <c r="G89" s="79"/>
      <c r="H89" s="79"/>
      <c r="I89" s="79"/>
      <c r="J89" s="79"/>
    </row>
    <row r="90" spans="2:10" x14ac:dyDescent="0.25">
      <c r="B90" s="79"/>
      <c r="C90" s="79"/>
      <c r="D90" s="79"/>
      <c r="E90" s="79"/>
      <c r="F90" s="79"/>
      <c r="G90" s="79"/>
      <c r="H90" s="79"/>
      <c r="I90" s="79"/>
      <c r="J90" s="79"/>
    </row>
    <row r="91" spans="2:10" x14ac:dyDescent="0.25">
      <c r="B91" s="79"/>
      <c r="C91" s="79"/>
      <c r="D91" s="79"/>
      <c r="E91" s="79"/>
      <c r="F91" s="79"/>
      <c r="G91" s="79"/>
      <c r="H91" s="79"/>
      <c r="I91" s="79"/>
      <c r="J91" s="79"/>
    </row>
    <row r="92" spans="2:10" x14ac:dyDescent="0.25">
      <c r="B92" s="79"/>
      <c r="C92" s="79"/>
      <c r="D92" s="79"/>
      <c r="E92" s="79"/>
      <c r="F92" s="79"/>
      <c r="G92" s="79"/>
      <c r="H92" s="79"/>
      <c r="I92" s="79"/>
      <c r="J92" s="79"/>
    </row>
    <row r="93" spans="2:10" x14ac:dyDescent="0.25">
      <c r="B93" s="79"/>
      <c r="C93" s="79"/>
      <c r="D93" s="79"/>
      <c r="E93" s="79"/>
      <c r="F93" s="79"/>
      <c r="G93" s="79"/>
      <c r="H93" s="79"/>
      <c r="I93" s="79"/>
      <c r="J93" s="79"/>
    </row>
    <row r="94" spans="2:10" x14ac:dyDescent="0.25">
      <c r="B94" s="79"/>
      <c r="C94" s="79"/>
      <c r="D94" s="79"/>
      <c r="E94" s="79"/>
      <c r="F94" s="79"/>
      <c r="G94" s="79"/>
      <c r="H94" s="79"/>
      <c r="I94" s="79"/>
      <c r="J94" s="79"/>
    </row>
    <row r="95" spans="2:10" x14ac:dyDescent="0.25">
      <c r="B95" s="79"/>
      <c r="C95" s="79"/>
      <c r="D95" s="79"/>
      <c r="E95" s="79"/>
      <c r="F95" s="79"/>
      <c r="G95" s="79"/>
      <c r="H95" s="79"/>
      <c r="I95" s="79"/>
      <c r="J95" s="79"/>
    </row>
    <row r="96" spans="2:10" x14ac:dyDescent="0.25">
      <c r="B96" s="79"/>
      <c r="C96" s="79"/>
      <c r="D96" s="79"/>
      <c r="E96" s="79"/>
      <c r="F96" s="79"/>
      <c r="G96" s="79"/>
      <c r="H96" s="79"/>
      <c r="I96" s="79"/>
      <c r="J96" s="79"/>
    </row>
    <row r="97" spans="2:10" x14ac:dyDescent="0.25">
      <c r="B97" s="79"/>
      <c r="C97" s="79"/>
      <c r="D97" s="79"/>
      <c r="E97" s="79"/>
      <c r="F97" s="79"/>
      <c r="G97" s="79"/>
      <c r="H97" s="79"/>
      <c r="I97" s="79"/>
      <c r="J97" s="79"/>
    </row>
    <row r="98" spans="2:10" x14ac:dyDescent="0.25">
      <c r="B98" s="79"/>
      <c r="C98" s="79"/>
      <c r="D98" s="79"/>
      <c r="E98" s="79"/>
      <c r="F98" s="79"/>
      <c r="G98" s="79"/>
      <c r="H98" s="79"/>
      <c r="I98" s="79"/>
      <c r="J98" s="79"/>
    </row>
    <row r="99" spans="2:10" x14ac:dyDescent="0.25">
      <c r="B99" s="79"/>
      <c r="C99" s="79"/>
      <c r="D99" s="79"/>
      <c r="E99" s="79"/>
      <c r="F99" s="79"/>
      <c r="G99" s="79"/>
      <c r="H99" s="79"/>
      <c r="I99" s="79"/>
      <c r="J99" s="79"/>
    </row>
    <row r="100" spans="2:10" x14ac:dyDescent="0.25">
      <c r="B100" s="79"/>
      <c r="C100" s="79"/>
      <c r="D100" s="79"/>
      <c r="E100" s="79"/>
      <c r="F100" s="79"/>
      <c r="G100" s="79"/>
      <c r="H100" s="79"/>
      <c r="I100" s="79"/>
      <c r="J100" s="79"/>
    </row>
    <row r="101" spans="2:10" x14ac:dyDescent="0.25">
      <c r="B101" s="79"/>
      <c r="C101" s="79"/>
      <c r="D101" s="79"/>
      <c r="E101" s="79"/>
      <c r="F101" s="79"/>
      <c r="G101" s="79"/>
      <c r="H101" s="79"/>
      <c r="I101" s="79"/>
      <c r="J101" s="79"/>
    </row>
    <row r="102" spans="2:10" x14ac:dyDescent="0.25">
      <c r="B102" s="79"/>
      <c r="C102" s="79"/>
      <c r="D102" s="79"/>
      <c r="E102" s="79"/>
      <c r="F102" s="79"/>
      <c r="G102" s="79"/>
      <c r="H102" s="79"/>
      <c r="I102" s="79"/>
      <c r="J102" s="79"/>
    </row>
    <row r="103" spans="2:10" x14ac:dyDescent="0.25">
      <c r="B103" s="79"/>
      <c r="C103" s="79"/>
      <c r="D103" s="79"/>
      <c r="E103" s="79"/>
      <c r="F103" s="79"/>
      <c r="G103" s="79"/>
      <c r="H103" s="79"/>
      <c r="I103" s="79"/>
      <c r="J103" s="79"/>
    </row>
    <row r="104" spans="2:10" x14ac:dyDescent="0.25">
      <c r="B104" s="79"/>
      <c r="C104" s="79"/>
      <c r="D104" s="79"/>
      <c r="E104" s="79"/>
      <c r="F104" s="79"/>
      <c r="G104" s="79"/>
      <c r="H104" s="79"/>
      <c r="I104" s="79"/>
      <c r="J104" s="79"/>
    </row>
    <row r="105" spans="2:10" x14ac:dyDescent="0.25">
      <c r="B105" s="79"/>
      <c r="C105" s="79"/>
      <c r="D105" s="79"/>
      <c r="E105" s="79"/>
      <c r="F105" s="79"/>
      <c r="G105" s="79"/>
      <c r="H105" s="79"/>
      <c r="I105" s="79"/>
      <c r="J105" s="79"/>
    </row>
    <row r="106" spans="2:10" x14ac:dyDescent="0.25">
      <c r="B106" s="79"/>
      <c r="C106" s="79"/>
      <c r="D106" s="79"/>
      <c r="E106" s="79"/>
      <c r="F106" s="79"/>
      <c r="G106" s="79"/>
      <c r="H106" s="79"/>
      <c r="I106" s="79"/>
      <c r="J106" s="79"/>
    </row>
    <row r="107" spans="2:10" x14ac:dyDescent="0.25">
      <c r="B107" s="79"/>
      <c r="C107" s="79"/>
      <c r="D107" s="79"/>
      <c r="E107" s="79"/>
      <c r="F107" s="79"/>
      <c r="G107" s="79"/>
      <c r="H107" s="79"/>
      <c r="I107" s="79"/>
      <c r="J107" s="79"/>
    </row>
    <row r="108" spans="2:10" x14ac:dyDescent="0.25">
      <c r="B108" s="79"/>
      <c r="C108" s="79"/>
      <c r="D108" s="79"/>
      <c r="E108" s="79"/>
      <c r="F108" s="79"/>
      <c r="G108" s="79"/>
      <c r="H108" s="79"/>
      <c r="I108" s="79"/>
      <c r="J108" s="79"/>
    </row>
    <row r="109" spans="2:10" x14ac:dyDescent="0.25">
      <c r="B109" s="79"/>
      <c r="C109" s="79"/>
      <c r="D109" s="79"/>
      <c r="E109" s="79"/>
      <c r="F109" s="79"/>
      <c r="G109" s="79"/>
      <c r="H109" s="79"/>
      <c r="I109" s="79"/>
      <c r="J109" s="79"/>
    </row>
    <row r="110" spans="2:10" x14ac:dyDescent="0.25">
      <c r="B110" s="79"/>
      <c r="C110" s="79"/>
      <c r="D110" s="79"/>
      <c r="E110" s="79"/>
      <c r="F110" s="79"/>
      <c r="G110" s="79"/>
      <c r="H110" s="79"/>
      <c r="I110" s="79"/>
      <c r="J110" s="79"/>
    </row>
    <row r="111" spans="2:10" x14ac:dyDescent="0.25">
      <c r="B111" s="79"/>
      <c r="C111" s="79"/>
      <c r="D111" s="79"/>
      <c r="E111" s="79"/>
      <c r="F111" s="79"/>
      <c r="G111" s="79"/>
      <c r="H111" s="79"/>
      <c r="I111" s="79"/>
      <c r="J111" s="79"/>
    </row>
    <row r="112" spans="2:10" x14ac:dyDescent="0.25">
      <c r="B112" s="79"/>
      <c r="C112" s="79"/>
      <c r="D112" s="79"/>
      <c r="E112" s="79"/>
      <c r="F112" s="79"/>
      <c r="G112" s="79"/>
      <c r="H112" s="79"/>
      <c r="I112" s="79"/>
      <c r="J112" s="79"/>
    </row>
    <row r="113" spans="2:10" x14ac:dyDescent="0.25">
      <c r="B113" s="79"/>
      <c r="C113" s="79"/>
      <c r="D113" s="79"/>
      <c r="E113" s="79"/>
      <c r="F113" s="79"/>
      <c r="G113" s="79"/>
      <c r="H113" s="79"/>
      <c r="I113" s="79"/>
      <c r="J113" s="79"/>
    </row>
    <row r="114" spans="2:10" x14ac:dyDescent="0.25">
      <c r="B114" s="79"/>
      <c r="C114" s="79"/>
      <c r="D114" s="79"/>
      <c r="E114" s="79"/>
      <c r="F114" s="79"/>
      <c r="G114" s="79"/>
      <c r="H114" s="79"/>
      <c r="I114" s="79"/>
      <c r="J114" s="79"/>
    </row>
    <row r="115" spans="2:10" x14ac:dyDescent="0.25">
      <c r="B115" s="79"/>
      <c r="C115" s="79"/>
      <c r="D115" s="79"/>
      <c r="E115" s="79"/>
      <c r="F115" s="79"/>
      <c r="G115" s="79"/>
      <c r="H115" s="79"/>
      <c r="I115" s="79"/>
      <c r="J115" s="79"/>
    </row>
    <row r="116" spans="2:10" x14ac:dyDescent="0.25">
      <c r="B116" s="79"/>
      <c r="C116" s="79"/>
      <c r="D116" s="79"/>
      <c r="E116" s="79"/>
      <c r="F116" s="79"/>
      <c r="G116" s="79"/>
      <c r="H116" s="79"/>
      <c r="I116" s="79"/>
      <c r="J116" s="79"/>
    </row>
    <row r="117" spans="2:10" x14ac:dyDescent="0.25">
      <c r="B117" s="79"/>
      <c r="C117" s="79"/>
      <c r="D117" s="79"/>
      <c r="E117" s="79"/>
      <c r="F117" s="79"/>
      <c r="G117" s="79"/>
      <c r="H117" s="79"/>
      <c r="I117" s="79"/>
      <c r="J117" s="79"/>
    </row>
    <row r="118" spans="2:10" x14ac:dyDescent="0.25">
      <c r="B118" s="79"/>
      <c r="C118" s="79"/>
      <c r="D118" s="79"/>
      <c r="E118" s="79"/>
      <c r="F118" s="79"/>
      <c r="G118" s="79"/>
      <c r="H118" s="79"/>
      <c r="I118" s="79"/>
      <c r="J118" s="79"/>
    </row>
    <row r="119" spans="2:10" x14ac:dyDescent="0.25">
      <c r="B119" s="79"/>
      <c r="C119" s="79"/>
      <c r="D119" s="79"/>
      <c r="E119" s="79"/>
      <c r="F119" s="79"/>
      <c r="G119" s="79"/>
      <c r="H119" s="79"/>
      <c r="I119" s="79"/>
      <c r="J119" s="79"/>
    </row>
    <row r="120" spans="2:10" x14ac:dyDescent="0.25">
      <c r="B120" s="79"/>
      <c r="C120" s="79"/>
      <c r="D120" s="79"/>
      <c r="E120" s="79"/>
      <c r="F120" s="79"/>
      <c r="G120" s="79"/>
      <c r="H120" s="79"/>
      <c r="I120" s="79"/>
      <c r="J120" s="79"/>
    </row>
    <row r="121" spans="2:10" x14ac:dyDescent="0.25">
      <c r="B121" s="79"/>
      <c r="C121" s="79"/>
      <c r="D121" s="79"/>
      <c r="E121" s="79"/>
      <c r="F121" s="79"/>
      <c r="G121" s="79"/>
      <c r="H121" s="79"/>
      <c r="I121" s="79"/>
      <c r="J121" s="79"/>
    </row>
    <row r="122" spans="2:10" x14ac:dyDescent="0.25">
      <c r="B122" s="79"/>
      <c r="C122" s="79"/>
      <c r="D122" s="79"/>
      <c r="E122" s="79"/>
      <c r="F122" s="79"/>
      <c r="G122" s="79"/>
      <c r="H122" s="79"/>
      <c r="I122" s="79"/>
      <c r="J122" s="79"/>
    </row>
    <row r="123" spans="2:10" x14ac:dyDescent="0.25">
      <c r="B123" s="79"/>
      <c r="C123" s="79"/>
      <c r="D123" s="79"/>
      <c r="E123" s="79"/>
      <c r="F123" s="79"/>
      <c r="G123" s="79"/>
      <c r="H123" s="79"/>
      <c r="I123" s="79"/>
      <c r="J123" s="79"/>
    </row>
    <row r="124" spans="2:10" x14ac:dyDescent="0.25">
      <c r="B124" s="79"/>
      <c r="C124" s="79"/>
      <c r="D124" s="79"/>
      <c r="E124" s="79"/>
      <c r="F124" s="79"/>
      <c r="G124" s="79"/>
      <c r="H124" s="79"/>
      <c r="I124" s="79"/>
      <c r="J124" s="79"/>
    </row>
    <row r="125" spans="2:10" x14ac:dyDescent="0.25">
      <c r="B125" s="79"/>
      <c r="C125" s="79"/>
      <c r="D125" s="79"/>
      <c r="E125" s="79"/>
      <c r="F125" s="79"/>
      <c r="G125" s="79"/>
      <c r="H125" s="79"/>
      <c r="I125" s="79"/>
      <c r="J125" s="79"/>
    </row>
    <row r="126" spans="2:10" x14ac:dyDescent="0.25">
      <c r="B126" s="79"/>
      <c r="C126" s="79"/>
      <c r="D126" s="79"/>
      <c r="E126" s="79"/>
      <c r="F126" s="79"/>
      <c r="G126" s="79"/>
      <c r="H126" s="79"/>
      <c r="I126" s="79"/>
      <c r="J126" s="79"/>
    </row>
    <row r="127" spans="2:10" x14ac:dyDescent="0.25">
      <c r="B127" s="79"/>
      <c r="C127" s="79"/>
      <c r="D127" s="79"/>
      <c r="E127" s="79"/>
      <c r="F127" s="79"/>
      <c r="G127" s="79"/>
      <c r="H127" s="79"/>
      <c r="I127" s="79"/>
      <c r="J127" s="79"/>
    </row>
    <row r="128" spans="2:10" x14ac:dyDescent="0.25">
      <c r="B128" s="79"/>
      <c r="C128" s="79"/>
      <c r="D128" s="79"/>
      <c r="E128" s="79"/>
      <c r="F128" s="79"/>
      <c r="G128" s="79"/>
      <c r="H128" s="79"/>
      <c r="I128" s="79"/>
      <c r="J128" s="79"/>
    </row>
    <row r="129" spans="2:10" x14ac:dyDescent="0.25">
      <c r="B129" s="79"/>
      <c r="C129" s="79"/>
      <c r="D129" s="79"/>
      <c r="E129" s="79"/>
      <c r="F129" s="79"/>
      <c r="G129" s="79"/>
      <c r="H129" s="79"/>
      <c r="I129" s="79"/>
      <c r="J129" s="79"/>
    </row>
    <row r="130" spans="2:10" x14ac:dyDescent="0.25">
      <c r="B130" s="79"/>
      <c r="C130" s="79"/>
      <c r="D130" s="79"/>
      <c r="E130" s="79"/>
      <c r="F130" s="79"/>
      <c r="G130" s="79"/>
      <c r="H130" s="79"/>
      <c r="I130" s="79"/>
      <c r="J130" s="79"/>
    </row>
    <row r="131" spans="2:10" x14ac:dyDescent="0.25">
      <c r="B131" s="79"/>
      <c r="C131" s="79"/>
      <c r="D131" s="79"/>
      <c r="E131" s="79"/>
      <c r="F131" s="79"/>
      <c r="G131" s="79"/>
      <c r="H131" s="79"/>
      <c r="I131" s="79"/>
      <c r="J131" s="79"/>
    </row>
    <row r="132" spans="2:10" x14ac:dyDescent="0.25">
      <c r="B132" s="79"/>
      <c r="C132" s="79"/>
      <c r="D132" s="79"/>
      <c r="E132" s="79"/>
      <c r="F132" s="79"/>
      <c r="G132" s="79"/>
      <c r="H132" s="79"/>
      <c r="I132" s="79"/>
      <c r="J132" s="79"/>
    </row>
    <row r="133" spans="2:10" x14ac:dyDescent="0.25">
      <c r="B133" s="79"/>
      <c r="C133" s="79"/>
      <c r="D133" s="79"/>
      <c r="E133" s="79"/>
      <c r="F133" s="79"/>
      <c r="G133" s="79"/>
      <c r="H133" s="79"/>
      <c r="I133" s="79"/>
      <c r="J133" s="79"/>
    </row>
    <row r="134" spans="2:10" x14ac:dyDescent="0.25">
      <c r="B134" s="79"/>
      <c r="C134" s="79"/>
      <c r="D134" s="79"/>
      <c r="E134" s="79"/>
      <c r="F134" s="79"/>
      <c r="G134" s="79"/>
      <c r="H134" s="79"/>
      <c r="I134" s="79"/>
      <c r="J134" s="79"/>
    </row>
    <row r="135" spans="2:10" x14ac:dyDescent="0.25">
      <c r="B135" s="79"/>
      <c r="C135" s="79"/>
      <c r="D135" s="79"/>
      <c r="E135" s="79"/>
      <c r="F135" s="79"/>
      <c r="G135" s="79"/>
      <c r="H135" s="79"/>
      <c r="I135" s="79"/>
      <c r="J135" s="79"/>
    </row>
    <row r="136" spans="2:10" x14ac:dyDescent="0.25">
      <c r="B136" s="79"/>
      <c r="C136" s="79"/>
      <c r="D136" s="79"/>
      <c r="E136" s="79"/>
      <c r="F136" s="79"/>
      <c r="G136" s="79"/>
      <c r="H136" s="79"/>
      <c r="I136" s="79"/>
      <c r="J136" s="79"/>
    </row>
    <row r="137" spans="2:10" x14ac:dyDescent="0.25">
      <c r="B137" s="79"/>
      <c r="C137" s="79"/>
      <c r="D137" s="79"/>
      <c r="E137" s="79"/>
      <c r="F137" s="79"/>
      <c r="G137" s="79"/>
      <c r="H137" s="79"/>
      <c r="I137" s="79"/>
      <c r="J137" s="79"/>
    </row>
    <row r="138" spans="2:10" x14ac:dyDescent="0.25">
      <c r="B138" s="79"/>
      <c r="C138" s="79"/>
      <c r="D138" s="79"/>
      <c r="E138" s="79"/>
      <c r="F138" s="79"/>
      <c r="G138" s="79"/>
      <c r="H138" s="79"/>
      <c r="I138" s="79"/>
      <c r="J138" s="79"/>
    </row>
    <row r="139" spans="2:10" x14ac:dyDescent="0.25">
      <c r="B139" s="79"/>
      <c r="C139" s="79"/>
      <c r="D139" s="79"/>
      <c r="E139" s="79"/>
      <c r="F139" s="79"/>
      <c r="G139" s="79"/>
      <c r="H139" s="79"/>
      <c r="I139" s="79"/>
      <c r="J139" s="79"/>
    </row>
    <row r="140" spans="2:10" x14ac:dyDescent="0.25">
      <c r="B140" s="79"/>
      <c r="C140" s="79"/>
      <c r="D140" s="79"/>
      <c r="E140" s="79"/>
      <c r="F140" s="79"/>
      <c r="G140" s="79"/>
      <c r="H140" s="79"/>
      <c r="I140" s="79"/>
      <c r="J140" s="79"/>
    </row>
    <row r="141" spans="2:10" x14ac:dyDescent="0.25">
      <c r="B141" s="79"/>
      <c r="C141" s="79"/>
      <c r="D141" s="79"/>
      <c r="E141" s="79"/>
      <c r="F141" s="79"/>
      <c r="G141" s="79"/>
      <c r="H141" s="79"/>
      <c r="I141" s="79"/>
      <c r="J141" s="79"/>
    </row>
    <row r="142" spans="2:10" x14ac:dyDescent="0.25">
      <c r="B142" s="79"/>
      <c r="C142" s="79"/>
      <c r="D142" s="79"/>
      <c r="E142" s="79"/>
      <c r="F142" s="79"/>
      <c r="G142" s="79"/>
      <c r="H142" s="79"/>
      <c r="I142" s="79"/>
      <c r="J142" s="79"/>
    </row>
    <row r="143" spans="2:10" x14ac:dyDescent="0.25">
      <c r="B143" s="79"/>
      <c r="C143" s="79"/>
      <c r="D143" s="79"/>
      <c r="E143" s="79"/>
      <c r="F143" s="79"/>
      <c r="G143" s="79"/>
      <c r="H143" s="79"/>
      <c r="I143" s="79"/>
      <c r="J143" s="79"/>
    </row>
    <row r="144" spans="2:10" x14ac:dyDescent="0.25">
      <c r="B144" s="79"/>
      <c r="C144" s="79"/>
      <c r="D144" s="79"/>
      <c r="E144" s="79"/>
      <c r="F144" s="79"/>
      <c r="G144" s="79"/>
      <c r="H144" s="79"/>
      <c r="I144" s="79"/>
      <c r="J144" s="79"/>
    </row>
    <row r="145" spans="2:10" x14ac:dyDescent="0.25">
      <c r="B145" s="79"/>
      <c r="C145" s="79"/>
      <c r="D145" s="79"/>
      <c r="E145" s="79"/>
      <c r="F145" s="79"/>
      <c r="G145" s="79"/>
      <c r="H145" s="79"/>
      <c r="I145" s="79"/>
      <c r="J145" s="79"/>
    </row>
    <row r="146" spans="2:10" x14ac:dyDescent="0.25">
      <c r="B146" s="79"/>
      <c r="C146" s="79"/>
      <c r="D146" s="79"/>
      <c r="E146" s="79"/>
      <c r="F146" s="79"/>
      <c r="G146" s="79"/>
      <c r="H146" s="79"/>
      <c r="I146" s="79"/>
      <c r="J146" s="79"/>
    </row>
    <row r="147" spans="2:10" x14ac:dyDescent="0.25">
      <c r="B147" s="79"/>
      <c r="C147" s="79"/>
      <c r="D147" s="79"/>
      <c r="E147" s="79"/>
      <c r="F147" s="79"/>
      <c r="G147" s="79"/>
      <c r="H147" s="79"/>
      <c r="I147" s="79"/>
      <c r="J147" s="79"/>
    </row>
    <row r="148" spans="2:10" x14ac:dyDescent="0.25">
      <c r="B148" s="79"/>
      <c r="C148" s="79"/>
      <c r="D148" s="79"/>
      <c r="E148" s="79"/>
      <c r="F148" s="79"/>
      <c r="G148" s="79"/>
      <c r="H148" s="79"/>
      <c r="I148" s="79"/>
      <c r="J148" s="79"/>
    </row>
    <row r="149" spans="2:10" x14ac:dyDescent="0.25">
      <c r="B149" s="79"/>
      <c r="C149" s="79"/>
      <c r="D149" s="79"/>
      <c r="E149" s="79"/>
      <c r="F149" s="79"/>
      <c r="G149" s="79"/>
      <c r="H149" s="79"/>
      <c r="I149" s="79"/>
      <c r="J149" s="79"/>
    </row>
    <row r="150" spans="2:10" x14ac:dyDescent="0.25">
      <c r="B150" s="79"/>
      <c r="C150" s="79"/>
      <c r="D150" s="79"/>
      <c r="E150" s="79"/>
      <c r="F150" s="79"/>
      <c r="G150" s="79"/>
      <c r="H150" s="79"/>
      <c r="I150" s="79"/>
      <c r="J150" s="79"/>
    </row>
    <row r="151" spans="2:10" x14ac:dyDescent="0.25">
      <c r="B151" s="79"/>
      <c r="C151" s="79"/>
      <c r="D151" s="79"/>
      <c r="E151" s="79"/>
      <c r="F151" s="79"/>
      <c r="G151" s="79"/>
      <c r="H151" s="79"/>
      <c r="I151" s="79"/>
      <c r="J151" s="79"/>
    </row>
    <row r="152" spans="2:10" x14ac:dyDescent="0.25">
      <c r="B152" s="79"/>
      <c r="C152" s="79"/>
      <c r="D152" s="79"/>
      <c r="E152" s="79"/>
      <c r="F152" s="79"/>
      <c r="G152" s="79"/>
      <c r="H152" s="79"/>
      <c r="I152" s="79"/>
      <c r="J152" s="79"/>
    </row>
    <row r="153" spans="2:10" x14ac:dyDescent="0.25">
      <c r="B153" s="79"/>
      <c r="C153" s="79"/>
      <c r="D153" s="79"/>
      <c r="E153" s="79"/>
      <c r="F153" s="79"/>
      <c r="G153" s="79"/>
      <c r="H153" s="79"/>
      <c r="I153" s="79"/>
      <c r="J153" s="79"/>
    </row>
    <row r="154" spans="2:10" x14ac:dyDescent="0.25">
      <c r="B154" s="79"/>
      <c r="C154" s="79"/>
      <c r="D154" s="79"/>
      <c r="E154" s="79"/>
      <c r="F154" s="79"/>
      <c r="G154" s="79"/>
      <c r="H154" s="79"/>
      <c r="I154" s="79"/>
      <c r="J154" s="79"/>
    </row>
    <row r="155" spans="2:10" x14ac:dyDescent="0.25">
      <c r="B155" s="79"/>
      <c r="C155" s="79"/>
      <c r="D155" s="79"/>
      <c r="E155" s="79"/>
      <c r="F155" s="79"/>
      <c r="G155" s="79"/>
      <c r="H155" s="79"/>
      <c r="I155" s="79"/>
      <c r="J155" s="79"/>
    </row>
    <row r="156" spans="2:10" x14ac:dyDescent="0.25">
      <c r="B156" s="79"/>
      <c r="C156" s="79"/>
      <c r="D156" s="79"/>
      <c r="E156" s="79"/>
      <c r="F156" s="79"/>
      <c r="G156" s="79"/>
      <c r="H156" s="79"/>
      <c r="I156" s="79"/>
      <c r="J156" s="79"/>
    </row>
    <row r="157" spans="2:10" x14ac:dyDescent="0.25">
      <c r="B157" s="79"/>
      <c r="C157" s="79"/>
      <c r="D157" s="79"/>
      <c r="E157" s="79"/>
      <c r="F157" s="79"/>
      <c r="G157" s="79"/>
      <c r="H157" s="79"/>
      <c r="I157" s="79"/>
      <c r="J157" s="79"/>
    </row>
    <row r="158" spans="2:10" x14ac:dyDescent="0.25">
      <c r="B158" s="79"/>
      <c r="C158" s="79"/>
      <c r="D158" s="79"/>
      <c r="E158" s="79"/>
      <c r="F158" s="79"/>
      <c r="G158" s="79"/>
      <c r="H158" s="79"/>
      <c r="I158" s="79"/>
      <c r="J158" s="79"/>
    </row>
    <row r="159" spans="2:10" x14ac:dyDescent="0.25">
      <c r="B159" s="79"/>
      <c r="C159" s="79"/>
      <c r="D159" s="79"/>
      <c r="E159" s="79"/>
      <c r="F159" s="79"/>
      <c r="G159" s="79"/>
      <c r="H159" s="79"/>
      <c r="I159" s="79"/>
      <c r="J159" s="79"/>
    </row>
    <row r="160" spans="2:10" x14ac:dyDescent="0.25">
      <c r="B160" s="79"/>
      <c r="C160" s="79"/>
      <c r="D160" s="79"/>
      <c r="E160" s="79"/>
      <c r="F160" s="79"/>
      <c r="G160" s="79"/>
      <c r="H160" s="79"/>
      <c r="I160" s="79"/>
      <c r="J160" s="79"/>
    </row>
    <row r="161" spans="2:10" x14ac:dyDescent="0.25">
      <c r="B161" s="79"/>
      <c r="C161" s="79"/>
      <c r="D161" s="79"/>
      <c r="E161" s="79"/>
      <c r="F161" s="79"/>
      <c r="G161" s="79"/>
      <c r="H161" s="79"/>
      <c r="I161" s="79"/>
      <c r="J161" s="79"/>
    </row>
    <row r="162" spans="2:10" x14ac:dyDescent="0.25">
      <c r="B162" s="79"/>
      <c r="C162" s="79"/>
      <c r="D162" s="79"/>
      <c r="E162" s="79"/>
      <c r="F162" s="79"/>
      <c r="G162" s="79"/>
      <c r="H162" s="79"/>
      <c r="I162" s="79"/>
      <c r="J162" s="79"/>
    </row>
    <row r="163" spans="2:10" x14ac:dyDescent="0.25">
      <c r="B163" s="79"/>
      <c r="C163" s="79"/>
      <c r="D163" s="79"/>
      <c r="E163" s="79"/>
      <c r="F163" s="79"/>
      <c r="G163" s="79"/>
      <c r="H163" s="79"/>
      <c r="I163" s="79"/>
      <c r="J163" s="79"/>
    </row>
    <row r="164" spans="2:10" x14ac:dyDescent="0.25">
      <c r="B164" s="79"/>
      <c r="C164" s="79"/>
      <c r="D164" s="79"/>
      <c r="E164" s="79"/>
      <c r="F164" s="79"/>
      <c r="G164" s="79"/>
      <c r="H164" s="79"/>
      <c r="I164" s="79"/>
      <c r="J164" s="79"/>
    </row>
    <row r="165" spans="2:10" x14ac:dyDescent="0.25">
      <c r="B165" s="79"/>
      <c r="C165" s="79"/>
      <c r="D165" s="79"/>
      <c r="E165" s="79"/>
      <c r="F165" s="79"/>
      <c r="G165" s="79"/>
      <c r="H165" s="79"/>
      <c r="I165" s="79"/>
      <c r="J165" s="79"/>
    </row>
    <row r="166" spans="2:10" x14ac:dyDescent="0.25">
      <c r="B166" s="79"/>
      <c r="C166" s="79"/>
      <c r="D166" s="79"/>
      <c r="E166" s="79"/>
      <c r="F166" s="79"/>
      <c r="G166" s="79"/>
      <c r="H166" s="79"/>
      <c r="I166" s="79"/>
      <c r="J166" s="79"/>
    </row>
    <row r="167" spans="2:10" x14ac:dyDescent="0.25">
      <c r="B167" s="79"/>
      <c r="C167" s="79"/>
      <c r="D167" s="79"/>
      <c r="E167" s="79"/>
      <c r="F167" s="79"/>
      <c r="G167" s="79"/>
      <c r="H167" s="79"/>
      <c r="I167" s="79"/>
      <c r="J167" s="79"/>
    </row>
    <row r="168" spans="2:10" x14ac:dyDescent="0.25">
      <c r="B168" s="79"/>
      <c r="C168" s="79"/>
      <c r="D168" s="79"/>
      <c r="E168" s="79"/>
      <c r="F168" s="79"/>
      <c r="G168" s="79"/>
      <c r="H168" s="79"/>
      <c r="I168" s="79"/>
      <c r="J168" s="79"/>
    </row>
    <row r="169" spans="2:10" x14ac:dyDescent="0.25">
      <c r="B169" s="79"/>
      <c r="C169" s="79"/>
      <c r="D169" s="79"/>
      <c r="E169" s="79"/>
      <c r="F169" s="79"/>
      <c r="G169" s="79"/>
      <c r="H169" s="79"/>
      <c r="I169" s="79"/>
      <c r="J169" s="79"/>
    </row>
    <row r="170" spans="2:10" x14ac:dyDescent="0.25">
      <c r="B170" s="79"/>
      <c r="C170" s="79"/>
      <c r="D170" s="79"/>
      <c r="E170" s="79"/>
      <c r="F170" s="79"/>
      <c r="G170" s="79"/>
      <c r="H170" s="79"/>
      <c r="I170" s="79"/>
      <c r="J170" s="79"/>
    </row>
    <row r="171" spans="2:10" x14ac:dyDescent="0.25">
      <c r="B171" s="79"/>
      <c r="C171" s="79"/>
      <c r="D171" s="79"/>
      <c r="E171" s="79"/>
      <c r="F171" s="79"/>
      <c r="G171" s="79"/>
      <c r="H171" s="79"/>
      <c r="I171" s="79"/>
      <c r="J171" s="79"/>
    </row>
    <row r="172" spans="2:10" x14ac:dyDescent="0.25">
      <c r="B172" s="79"/>
      <c r="C172" s="79"/>
      <c r="D172" s="79"/>
      <c r="E172" s="79"/>
      <c r="F172" s="79"/>
      <c r="G172" s="79"/>
      <c r="H172" s="79"/>
      <c r="I172" s="79"/>
      <c r="J172" s="79"/>
    </row>
    <row r="173" spans="2:10" x14ac:dyDescent="0.25">
      <c r="B173" s="79"/>
      <c r="C173" s="79"/>
      <c r="D173" s="79"/>
      <c r="E173" s="79"/>
      <c r="F173" s="79"/>
      <c r="G173" s="79"/>
      <c r="H173" s="79"/>
      <c r="I173" s="79"/>
      <c r="J173" s="79"/>
    </row>
    <row r="174" spans="2:10" x14ac:dyDescent="0.25">
      <c r="B174" s="79"/>
      <c r="C174" s="79"/>
      <c r="D174" s="79"/>
      <c r="E174" s="79"/>
      <c r="F174" s="79"/>
      <c r="G174" s="79"/>
      <c r="H174" s="79"/>
      <c r="I174" s="79"/>
      <c r="J174" s="79"/>
    </row>
    <row r="175" spans="2:10" x14ac:dyDescent="0.25">
      <c r="B175" s="79"/>
      <c r="C175" s="79"/>
      <c r="D175" s="79"/>
      <c r="E175" s="79"/>
      <c r="F175" s="79"/>
      <c r="G175" s="79"/>
      <c r="H175" s="79"/>
      <c r="I175" s="79"/>
      <c r="J175" s="79"/>
    </row>
    <row r="176" spans="2:10" x14ac:dyDescent="0.25">
      <c r="B176" s="79"/>
      <c r="C176" s="79"/>
      <c r="D176" s="79"/>
      <c r="E176" s="79"/>
      <c r="F176" s="79"/>
      <c r="G176" s="79"/>
      <c r="H176" s="79"/>
      <c r="I176" s="79"/>
      <c r="J176" s="79"/>
    </row>
    <row r="177" spans="2:10" x14ac:dyDescent="0.25">
      <c r="B177" s="79"/>
      <c r="C177" s="79"/>
      <c r="D177" s="79"/>
      <c r="E177" s="79"/>
      <c r="F177" s="79"/>
      <c r="G177" s="79"/>
      <c r="H177" s="79"/>
      <c r="I177" s="79"/>
      <c r="J177" s="79"/>
    </row>
    <row r="178" spans="2:10" x14ac:dyDescent="0.25">
      <c r="B178" s="79"/>
      <c r="C178" s="79"/>
      <c r="D178" s="79"/>
      <c r="E178" s="79"/>
      <c r="F178" s="79"/>
      <c r="G178" s="79"/>
      <c r="H178" s="79"/>
      <c r="I178" s="79"/>
      <c r="J178" s="79"/>
    </row>
    <row r="179" spans="2:10" x14ac:dyDescent="0.25">
      <c r="B179" s="79"/>
      <c r="C179" s="79"/>
      <c r="D179" s="79"/>
      <c r="E179" s="79"/>
      <c r="F179" s="79"/>
      <c r="G179" s="79"/>
      <c r="H179" s="79"/>
      <c r="I179" s="79"/>
      <c r="J179" s="79"/>
    </row>
    <row r="180" spans="2:10" x14ac:dyDescent="0.25">
      <c r="B180" s="79"/>
      <c r="C180" s="79"/>
      <c r="D180" s="79"/>
      <c r="E180" s="79"/>
      <c r="F180" s="79"/>
      <c r="G180" s="79"/>
      <c r="H180" s="79"/>
      <c r="I180" s="79"/>
      <c r="J180" s="79"/>
    </row>
    <row r="181" spans="2:10" x14ac:dyDescent="0.25">
      <c r="B181" s="79"/>
      <c r="C181" s="79"/>
      <c r="D181" s="79"/>
      <c r="E181" s="79"/>
      <c r="F181" s="79"/>
      <c r="G181" s="79"/>
      <c r="H181" s="79"/>
      <c r="I181" s="79"/>
      <c r="J181" s="79"/>
    </row>
    <row r="182" spans="2:10" x14ac:dyDescent="0.25">
      <c r="B182" s="79"/>
      <c r="C182" s="79"/>
      <c r="D182" s="79"/>
      <c r="E182" s="79"/>
      <c r="F182" s="79"/>
      <c r="G182" s="79"/>
      <c r="H182" s="79"/>
      <c r="I182" s="79"/>
      <c r="J182" s="79"/>
    </row>
    <row r="183" spans="2:10" x14ac:dyDescent="0.25">
      <c r="B183" s="79"/>
      <c r="C183" s="79"/>
      <c r="D183" s="79"/>
      <c r="E183" s="79"/>
      <c r="F183" s="79"/>
      <c r="G183" s="79"/>
      <c r="H183" s="79"/>
      <c r="I183" s="79"/>
      <c r="J183" s="79"/>
    </row>
    <row r="184" spans="2:10" x14ac:dyDescent="0.25">
      <c r="B184" s="79"/>
      <c r="C184" s="79"/>
      <c r="D184" s="79"/>
      <c r="E184" s="79"/>
      <c r="F184" s="79"/>
      <c r="G184" s="79"/>
      <c r="H184" s="79"/>
      <c r="I184" s="79"/>
      <c r="J184" s="79"/>
    </row>
    <row r="185" spans="2:10" x14ac:dyDescent="0.25">
      <c r="B185" s="79"/>
      <c r="C185" s="79"/>
      <c r="D185" s="79"/>
      <c r="E185" s="79"/>
      <c r="F185" s="79"/>
      <c r="G185" s="79"/>
      <c r="H185" s="79"/>
      <c r="I185" s="79"/>
      <c r="J185" s="79"/>
    </row>
    <row r="186" spans="2:10" x14ac:dyDescent="0.25">
      <c r="B186" s="79"/>
      <c r="C186" s="79"/>
      <c r="D186" s="79"/>
      <c r="E186" s="79"/>
      <c r="F186" s="79"/>
      <c r="G186" s="79"/>
      <c r="H186" s="79"/>
      <c r="I186" s="79"/>
      <c r="J186" s="79"/>
    </row>
    <row r="187" spans="2:10" x14ac:dyDescent="0.25">
      <c r="B187" s="79"/>
      <c r="C187" s="79"/>
      <c r="D187" s="79"/>
      <c r="E187" s="79"/>
      <c r="F187" s="79"/>
      <c r="G187" s="79"/>
      <c r="H187" s="79"/>
      <c r="I187" s="79"/>
      <c r="J187" s="79"/>
    </row>
    <row r="188" spans="2:10" x14ac:dyDescent="0.25">
      <c r="B188" s="79"/>
      <c r="C188" s="79"/>
      <c r="D188" s="79"/>
      <c r="E188" s="79"/>
      <c r="F188" s="79"/>
      <c r="G188" s="79"/>
      <c r="H188" s="79"/>
      <c r="I188" s="79"/>
      <c r="J188" s="79"/>
    </row>
    <row r="189" spans="2:10" x14ac:dyDescent="0.25">
      <c r="B189" s="79"/>
      <c r="C189" s="79"/>
      <c r="D189" s="79"/>
      <c r="E189" s="79"/>
      <c r="F189" s="79"/>
      <c r="G189" s="79"/>
      <c r="H189" s="79"/>
      <c r="I189" s="79"/>
      <c r="J189" s="79"/>
    </row>
    <row r="190" spans="2:10" x14ac:dyDescent="0.25">
      <c r="B190" s="79"/>
      <c r="C190" s="79"/>
      <c r="D190" s="79"/>
      <c r="E190" s="79"/>
      <c r="F190" s="79"/>
      <c r="G190" s="79"/>
      <c r="H190" s="79"/>
      <c r="I190" s="79"/>
      <c r="J190" s="79"/>
    </row>
    <row r="191" spans="2:10" x14ac:dyDescent="0.25">
      <c r="B191" s="79"/>
      <c r="C191" s="79"/>
      <c r="D191" s="79"/>
      <c r="E191" s="79"/>
      <c r="F191" s="79"/>
      <c r="G191" s="79"/>
      <c r="H191" s="79"/>
      <c r="I191" s="79"/>
      <c r="J191" s="79"/>
    </row>
    <row r="192" spans="2:10" x14ac:dyDescent="0.25">
      <c r="B192" s="79"/>
      <c r="C192" s="79"/>
      <c r="D192" s="79"/>
      <c r="E192" s="79"/>
      <c r="F192" s="79"/>
      <c r="G192" s="79"/>
      <c r="H192" s="79"/>
      <c r="I192" s="79"/>
      <c r="J192" s="79"/>
    </row>
    <row r="193" spans="2:10" x14ac:dyDescent="0.25">
      <c r="B193" s="79"/>
      <c r="C193" s="79"/>
      <c r="D193" s="79"/>
      <c r="E193" s="79"/>
      <c r="F193" s="79"/>
      <c r="G193" s="79"/>
      <c r="H193" s="79"/>
      <c r="I193" s="79"/>
      <c r="J193" s="79"/>
    </row>
    <row r="194" spans="2:10" x14ac:dyDescent="0.25">
      <c r="B194" s="79"/>
      <c r="C194" s="79"/>
      <c r="D194" s="79"/>
      <c r="E194" s="79"/>
      <c r="F194" s="79"/>
      <c r="G194" s="79"/>
      <c r="H194" s="79"/>
      <c r="I194" s="79"/>
      <c r="J194" s="79"/>
    </row>
    <row r="195" spans="2:10" x14ac:dyDescent="0.25">
      <c r="B195" s="79"/>
      <c r="C195" s="79"/>
      <c r="D195" s="79"/>
      <c r="E195" s="79"/>
      <c r="F195" s="79"/>
      <c r="G195" s="79"/>
      <c r="H195" s="79"/>
      <c r="I195" s="79"/>
      <c r="J195" s="79"/>
    </row>
    <row r="196" spans="2:10" x14ac:dyDescent="0.25">
      <c r="B196" s="79"/>
      <c r="C196" s="79"/>
      <c r="D196" s="79"/>
      <c r="E196" s="79"/>
      <c r="F196" s="79"/>
      <c r="G196" s="79"/>
      <c r="H196" s="79"/>
      <c r="I196" s="79"/>
      <c r="J196" s="79"/>
    </row>
    <row r="197" spans="2:10" x14ac:dyDescent="0.25">
      <c r="B197" s="79"/>
      <c r="C197" s="79"/>
      <c r="D197" s="79"/>
      <c r="E197" s="79"/>
      <c r="F197" s="79"/>
      <c r="G197" s="79"/>
      <c r="H197" s="79"/>
      <c r="I197" s="79"/>
      <c r="J197" s="79"/>
    </row>
    <row r="198" spans="2:10" x14ac:dyDescent="0.25">
      <c r="B198" s="79"/>
      <c r="C198" s="79"/>
      <c r="D198" s="79"/>
      <c r="E198" s="79"/>
      <c r="F198" s="79"/>
      <c r="G198" s="79"/>
      <c r="H198" s="79"/>
      <c r="I198" s="79"/>
      <c r="J198" s="79"/>
    </row>
    <row r="199" spans="2:10" x14ac:dyDescent="0.25">
      <c r="B199" s="79"/>
      <c r="C199" s="79"/>
      <c r="D199" s="79"/>
      <c r="E199" s="79"/>
      <c r="F199" s="79"/>
      <c r="G199" s="79"/>
      <c r="H199" s="79"/>
      <c r="I199" s="79"/>
      <c r="J199" s="79"/>
    </row>
    <row r="200" spans="2:10" x14ac:dyDescent="0.25">
      <c r="B200" s="79"/>
      <c r="C200" s="79"/>
      <c r="D200" s="79"/>
      <c r="E200" s="79"/>
      <c r="F200" s="79"/>
      <c r="G200" s="79"/>
      <c r="H200" s="79"/>
      <c r="I200" s="79"/>
      <c r="J200" s="79"/>
    </row>
    <row r="201" spans="2:10" x14ac:dyDescent="0.25">
      <c r="B201" s="79"/>
      <c r="C201" s="79"/>
      <c r="D201" s="79"/>
      <c r="E201" s="79"/>
      <c r="F201" s="79"/>
      <c r="G201" s="79"/>
      <c r="H201" s="79"/>
      <c r="I201" s="79"/>
      <c r="J201" s="79"/>
    </row>
    <row r="202" spans="2:10" x14ac:dyDescent="0.25">
      <c r="B202" s="79"/>
      <c r="C202" s="79"/>
      <c r="D202" s="79"/>
      <c r="E202" s="79"/>
      <c r="F202" s="79"/>
      <c r="G202" s="79"/>
      <c r="H202" s="79"/>
      <c r="I202" s="79"/>
      <c r="J202" s="79"/>
    </row>
    <row r="203" spans="2:10" x14ac:dyDescent="0.25">
      <c r="B203" s="79"/>
      <c r="C203" s="79"/>
      <c r="D203" s="79"/>
      <c r="E203" s="79"/>
      <c r="F203" s="79"/>
      <c r="G203" s="79"/>
      <c r="H203" s="79"/>
      <c r="I203" s="79"/>
      <c r="J203" s="79"/>
    </row>
    <row r="204" spans="2:10" x14ac:dyDescent="0.25">
      <c r="B204" s="79"/>
      <c r="C204" s="79"/>
      <c r="D204" s="79"/>
      <c r="E204" s="79"/>
      <c r="F204" s="79"/>
      <c r="G204" s="79"/>
      <c r="H204" s="79"/>
      <c r="I204" s="79"/>
      <c r="J204" s="79"/>
    </row>
    <row r="205" spans="2:10" x14ac:dyDescent="0.25">
      <c r="B205" s="79"/>
      <c r="C205" s="79"/>
      <c r="D205" s="79"/>
      <c r="E205" s="79"/>
      <c r="F205" s="79"/>
      <c r="G205" s="79"/>
      <c r="H205" s="79"/>
      <c r="I205" s="79"/>
      <c r="J205" s="79"/>
    </row>
    <row r="206" spans="2:10" x14ac:dyDescent="0.25">
      <c r="B206" s="79"/>
      <c r="C206" s="79"/>
      <c r="D206" s="79"/>
      <c r="E206" s="79"/>
      <c r="F206" s="79"/>
      <c r="G206" s="79"/>
      <c r="H206" s="79"/>
      <c r="I206" s="79"/>
      <c r="J206" s="79"/>
    </row>
    <row r="207" spans="2:10" x14ac:dyDescent="0.25">
      <c r="B207" s="79"/>
      <c r="C207" s="79"/>
      <c r="D207" s="79"/>
      <c r="E207" s="79"/>
      <c r="F207" s="79"/>
      <c r="G207" s="79"/>
      <c r="H207" s="79"/>
      <c r="I207" s="79"/>
      <c r="J207" s="79"/>
    </row>
    <row r="208" spans="2:10" x14ac:dyDescent="0.25">
      <c r="B208" s="79"/>
      <c r="C208" s="79"/>
      <c r="D208" s="79"/>
      <c r="E208" s="79"/>
      <c r="F208" s="79"/>
      <c r="G208" s="79"/>
      <c r="H208" s="79"/>
      <c r="I208" s="79"/>
      <c r="J208" s="79"/>
    </row>
    <row r="209" spans="2:10" x14ac:dyDescent="0.25">
      <c r="B209" s="79"/>
      <c r="C209" s="79"/>
      <c r="D209" s="79"/>
      <c r="E209" s="79"/>
      <c r="F209" s="79"/>
      <c r="G209" s="79"/>
      <c r="H209" s="79"/>
      <c r="I209" s="79"/>
      <c r="J209" s="79"/>
    </row>
    <row r="210" spans="2:10" x14ac:dyDescent="0.25">
      <c r="B210" s="79"/>
      <c r="C210" s="79"/>
      <c r="D210" s="79"/>
      <c r="E210" s="79"/>
      <c r="F210" s="79"/>
      <c r="G210" s="79"/>
      <c r="H210" s="79"/>
      <c r="I210" s="79"/>
      <c r="J210" s="79"/>
    </row>
    <row r="211" spans="2:10" x14ac:dyDescent="0.25">
      <c r="B211" s="79"/>
      <c r="C211" s="79"/>
      <c r="D211" s="79"/>
      <c r="E211" s="79"/>
      <c r="F211" s="79"/>
      <c r="G211" s="79"/>
      <c r="H211" s="79"/>
      <c r="I211" s="79"/>
      <c r="J211" s="79"/>
    </row>
    <row r="212" spans="2:10" x14ac:dyDescent="0.25">
      <c r="B212" s="79"/>
      <c r="C212" s="79"/>
      <c r="D212" s="79"/>
      <c r="E212" s="79"/>
      <c r="F212" s="79"/>
      <c r="G212" s="79"/>
      <c r="H212" s="79"/>
      <c r="I212" s="79"/>
      <c r="J212" s="79"/>
    </row>
    <row r="213" spans="2:10" x14ac:dyDescent="0.25">
      <c r="B213" s="79"/>
      <c r="C213" s="79"/>
      <c r="D213" s="79"/>
      <c r="E213" s="79"/>
      <c r="F213" s="79"/>
      <c r="G213" s="79"/>
      <c r="H213" s="79"/>
      <c r="I213" s="79"/>
      <c r="J213" s="79"/>
    </row>
    <row r="214" spans="2:10" x14ac:dyDescent="0.25">
      <c r="B214" s="79"/>
      <c r="C214" s="79"/>
      <c r="D214" s="79"/>
      <c r="E214" s="79"/>
      <c r="F214" s="79"/>
      <c r="G214" s="79"/>
      <c r="H214" s="79"/>
      <c r="I214" s="79"/>
      <c r="J214" s="79"/>
    </row>
    <row r="215" spans="2:10" x14ac:dyDescent="0.25">
      <c r="B215" s="79"/>
      <c r="C215" s="79"/>
      <c r="D215" s="79"/>
      <c r="E215" s="79"/>
      <c r="F215" s="79"/>
      <c r="G215" s="79"/>
      <c r="H215" s="79"/>
      <c r="I215" s="79"/>
      <c r="J215" s="79"/>
    </row>
    <row r="216" spans="2:10" x14ac:dyDescent="0.25">
      <c r="B216" s="79"/>
      <c r="C216" s="79"/>
      <c r="D216" s="79"/>
      <c r="E216" s="79"/>
      <c r="F216" s="79"/>
      <c r="G216" s="79"/>
      <c r="H216" s="79"/>
      <c r="I216" s="79"/>
      <c r="J216" s="79"/>
    </row>
    <row r="217" spans="2:10" x14ac:dyDescent="0.25">
      <c r="B217" s="79"/>
      <c r="C217" s="79"/>
      <c r="D217" s="79"/>
      <c r="E217" s="79"/>
      <c r="F217" s="79"/>
      <c r="G217" s="79"/>
      <c r="H217" s="79"/>
      <c r="I217" s="79"/>
      <c r="J217" s="79"/>
    </row>
    <row r="218" spans="2:10" x14ac:dyDescent="0.25">
      <c r="B218" s="79"/>
      <c r="C218" s="79"/>
      <c r="D218" s="79"/>
      <c r="E218" s="79"/>
      <c r="F218" s="79"/>
      <c r="G218" s="79"/>
      <c r="H218" s="79"/>
      <c r="I218" s="79"/>
      <c r="J218" s="79"/>
    </row>
    <row r="219" spans="2:10" x14ac:dyDescent="0.25">
      <c r="B219" s="79"/>
      <c r="C219" s="79"/>
      <c r="D219" s="79"/>
      <c r="E219" s="79"/>
      <c r="F219" s="79"/>
      <c r="G219" s="79"/>
      <c r="H219" s="79"/>
      <c r="I219" s="79"/>
      <c r="J219" s="79"/>
    </row>
    <row r="220" spans="2:10" x14ac:dyDescent="0.25">
      <c r="B220" s="79"/>
      <c r="C220" s="79"/>
      <c r="D220" s="79"/>
      <c r="E220" s="79"/>
      <c r="F220" s="79"/>
      <c r="G220" s="79"/>
      <c r="H220" s="79"/>
      <c r="I220" s="79"/>
      <c r="J220" s="79"/>
    </row>
    <row r="221" spans="2:10" x14ac:dyDescent="0.25">
      <c r="B221" s="79"/>
      <c r="C221" s="79"/>
      <c r="D221" s="79"/>
      <c r="E221" s="79"/>
      <c r="F221" s="79"/>
      <c r="G221" s="79"/>
      <c r="H221" s="79"/>
      <c r="I221" s="79"/>
      <c r="J221" s="79"/>
    </row>
    <row r="222" spans="2:10" x14ac:dyDescent="0.25">
      <c r="B222" s="79"/>
      <c r="C222" s="79"/>
      <c r="D222" s="79"/>
      <c r="E222" s="79"/>
      <c r="F222" s="79"/>
      <c r="G222" s="79"/>
      <c r="H222" s="79"/>
      <c r="I222" s="79"/>
      <c r="J222" s="79"/>
    </row>
    <row r="223" spans="2:10" x14ac:dyDescent="0.25">
      <c r="B223" s="79"/>
      <c r="C223" s="79"/>
      <c r="D223" s="79"/>
      <c r="E223" s="79"/>
      <c r="F223" s="79"/>
      <c r="G223" s="79"/>
      <c r="H223" s="79"/>
      <c r="I223" s="79"/>
      <c r="J223" s="79"/>
    </row>
    <row r="224" spans="2:10" x14ac:dyDescent="0.25">
      <c r="B224" s="79"/>
      <c r="C224" s="79"/>
      <c r="D224" s="79"/>
      <c r="E224" s="79"/>
      <c r="F224" s="79"/>
      <c r="G224" s="79"/>
      <c r="H224" s="79"/>
      <c r="I224" s="79"/>
      <c r="J224" s="79"/>
    </row>
    <row r="225" spans="2:10" x14ac:dyDescent="0.25">
      <c r="B225" s="79"/>
      <c r="C225" s="79"/>
      <c r="D225" s="79"/>
      <c r="E225" s="79"/>
      <c r="F225" s="79"/>
      <c r="G225" s="79"/>
      <c r="H225" s="79"/>
      <c r="I225" s="79"/>
      <c r="J225" s="79"/>
    </row>
    <row r="226" spans="2:10" x14ac:dyDescent="0.25">
      <c r="B226" s="79"/>
      <c r="C226" s="79"/>
      <c r="D226" s="79"/>
      <c r="E226" s="79"/>
      <c r="F226" s="79"/>
      <c r="G226" s="79"/>
      <c r="H226" s="79"/>
      <c r="I226" s="79"/>
      <c r="J226" s="79"/>
    </row>
    <row r="227" spans="2:10" x14ac:dyDescent="0.25">
      <c r="B227" s="79"/>
      <c r="C227" s="79"/>
      <c r="D227" s="79"/>
      <c r="E227" s="79"/>
      <c r="F227" s="79"/>
      <c r="G227" s="79"/>
      <c r="H227" s="79"/>
      <c r="I227" s="79"/>
      <c r="J227" s="79"/>
    </row>
    <row r="228" spans="2:10" x14ac:dyDescent="0.25">
      <c r="B228" s="79"/>
      <c r="C228" s="79"/>
      <c r="D228" s="79"/>
      <c r="E228" s="79"/>
      <c r="F228" s="79"/>
      <c r="G228" s="79"/>
      <c r="H228" s="79"/>
      <c r="I228" s="79"/>
      <c r="J228" s="79"/>
    </row>
    <row r="229" spans="2:10" x14ac:dyDescent="0.25">
      <c r="B229" s="79"/>
      <c r="C229" s="79"/>
      <c r="D229" s="79"/>
      <c r="E229" s="79"/>
      <c r="F229" s="79"/>
      <c r="G229" s="79"/>
      <c r="H229" s="79"/>
      <c r="I229" s="79"/>
      <c r="J229" s="79"/>
    </row>
    <row r="230" spans="2:10" x14ac:dyDescent="0.25">
      <c r="B230" s="79"/>
      <c r="C230" s="79"/>
      <c r="D230" s="79"/>
      <c r="E230" s="79"/>
      <c r="F230" s="79"/>
      <c r="G230" s="79"/>
      <c r="H230" s="79"/>
      <c r="I230" s="79"/>
      <c r="J230" s="79"/>
    </row>
    <row r="231" spans="2:10" x14ac:dyDescent="0.25">
      <c r="B231" s="79"/>
      <c r="C231" s="79"/>
      <c r="D231" s="79"/>
      <c r="E231" s="79"/>
      <c r="F231" s="79"/>
      <c r="G231" s="79"/>
      <c r="H231" s="79"/>
      <c r="I231" s="79"/>
      <c r="J231" s="79"/>
    </row>
    <row r="232" spans="2:10" x14ac:dyDescent="0.25">
      <c r="B232" s="79"/>
      <c r="C232" s="79"/>
      <c r="D232" s="79"/>
      <c r="E232" s="79"/>
      <c r="F232" s="79"/>
      <c r="G232" s="79"/>
      <c r="H232" s="79"/>
      <c r="I232" s="79"/>
      <c r="J232" s="79"/>
    </row>
    <row r="233" spans="2:10" x14ac:dyDescent="0.25">
      <c r="B233" s="79"/>
      <c r="C233" s="79"/>
      <c r="D233" s="79"/>
      <c r="E233" s="79"/>
      <c r="F233" s="79"/>
      <c r="G233" s="79"/>
      <c r="H233" s="79"/>
      <c r="I233" s="79"/>
      <c r="J233" s="79"/>
    </row>
    <row r="234" spans="2:10" x14ac:dyDescent="0.25">
      <c r="B234" s="79"/>
      <c r="C234" s="79"/>
      <c r="D234" s="79"/>
      <c r="E234" s="79"/>
      <c r="F234" s="79"/>
      <c r="G234" s="79"/>
      <c r="H234" s="79"/>
      <c r="I234" s="79"/>
      <c r="J234" s="79"/>
    </row>
    <row r="235" spans="2:10" x14ac:dyDescent="0.25">
      <c r="B235" s="79"/>
      <c r="C235" s="79"/>
      <c r="D235" s="79"/>
      <c r="E235" s="79"/>
      <c r="F235" s="79"/>
      <c r="G235" s="79"/>
      <c r="H235" s="79"/>
      <c r="I235" s="79"/>
      <c r="J235" s="79"/>
    </row>
    <row r="236" spans="2:10" x14ac:dyDescent="0.25">
      <c r="B236" s="79"/>
      <c r="C236" s="79"/>
      <c r="D236" s="79"/>
      <c r="E236" s="79"/>
      <c r="F236" s="79"/>
      <c r="G236" s="79"/>
      <c r="H236" s="79"/>
      <c r="I236" s="79"/>
      <c r="J236" s="79"/>
    </row>
    <row r="237" spans="2:10" x14ac:dyDescent="0.25">
      <c r="B237" s="79"/>
      <c r="C237" s="79"/>
      <c r="D237" s="79"/>
      <c r="E237" s="79"/>
      <c r="F237" s="79"/>
      <c r="G237" s="79"/>
      <c r="H237" s="79"/>
      <c r="I237" s="79"/>
      <c r="J237" s="79"/>
    </row>
    <row r="238" spans="2:10" x14ac:dyDescent="0.25">
      <c r="B238" s="79"/>
      <c r="C238" s="79"/>
      <c r="D238" s="79"/>
      <c r="E238" s="79"/>
      <c r="F238" s="79"/>
      <c r="G238" s="79"/>
      <c r="H238" s="79"/>
      <c r="I238" s="79"/>
      <c r="J238" s="79"/>
    </row>
    <row r="239" spans="2:10" x14ac:dyDescent="0.25">
      <c r="B239" s="79"/>
      <c r="C239" s="79"/>
      <c r="D239" s="79"/>
      <c r="E239" s="79"/>
      <c r="F239" s="79"/>
      <c r="G239" s="79"/>
      <c r="H239" s="79"/>
      <c r="I239" s="79"/>
      <c r="J239" s="79"/>
    </row>
    <row r="240" spans="2:10" x14ac:dyDescent="0.25">
      <c r="B240" s="79"/>
      <c r="C240" s="79"/>
      <c r="D240" s="79"/>
      <c r="E240" s="79"/>
      <c r="F240" s="79"/>
      <c r="G240" s="79"/>
      <c r="H240" s="79"/>
      <c r="I240" s="79"/>
      <c r="J240" s="79"/>
    </row>
    <row r="241" spans="2:10" x14ac:dyDescent="0.25">
      <c r="B241" s="79"/>
      <c r="C241" s="79"/>
      <c r="D241" s="79"/>
      <c r="E241" s="79"/>
      <c r="F241" s="79"/>
      <c r="G241" s="79"/>
      <c r="H241" s="79"/>
      <c r="I241" s="79"/>
      <c r="J241" s="79"/>
    </row>
    <row r="242" spans="2:10" x14ac:dyDescent="0.25">
      <c r="B242" s="79"/>
      <c r="C242" s="79"/>
      <c r="D242" s="79"/>
      <c r="E242" s="79"/>
      <c r="F242" s="79"/>
      <c r="G242" s="79"/>
      <c r="H242" s="79"/>
      <c r="I242" s="79"/>
      <c r="J242" s="79"/>
    </row>
    <row r="243" spans="2:10" x14ac:dyDescent="0.25">
      <c r="B243" s="79"/>
      <c r="C243" s="79"/>
      <c r="D243" s="79"/>
      <c r="E243" s="79"/>
      <c r="F243" s="79"/>
      <c r="G243" s="79"/>
      <c r="H243" s="79"/>
      <c r="I243" s="79"/>
      <c r="J243" s="79"/>
    </row>
    <row r="244" spans="2:10" x14ac:dyDescent="0.25">
      <c r="B244" s="79"/>
      <c r="C244" s="79"/>
      <c r="D244" s="79"/>
      <c r="E244" s="79"/>
      <c r="F244" s="79"/>
      <c r="G244" s="79"/>
      <c r="H244" s="79"/>
      <c r="I244" s="79"/>
      <c r="J244" s="79"/>
    </row>
    <row r="245" spans="2:10" x14ac:dyDescent="0.25">
      <c r="B245" s="79"/>
      <c r="C245" s="79"/>
      <c r="D245" s="79"/>
      <c r="E245" s="79"/>
      <c r="F245" s="79"/>
      <c r="G245" s="79"/>
      <c r="H245" s="79"/>
      <c r="I245" s="79"/>
      <c r="J245" s="79"/>
    </row>
    <row r="246" spans="2:10" x14ac:dyDescent="0.25">
      <c r="B246" s="79"/>
      <c r="C246" s="79"/>
      <c r="D246" s="79"/>
      <c r="E246" s="79"/>
      <c r="F246" s="79"/>
      <c r="G246" s="79"/>
      <c r="H246" s="79"/>
      <c r="I246" s="79"/>
      <c r="J246" s="79"/>
    </row>
    <row r="247" spans="2:10" x14ac:dyDescent="0.25">
      <c r="B247" s="79"/>
      <c r="C247" s="79"/>
      <c r="D247" s="79"/>
      <c r="E247" s="79"/>
      <c r="F247" s="79"/>
      <c r="G247" s="79"/>
      <c r="H247" s="79"/>
      <c r="I247" s="79"/>
      <c r="J247" s="79"/>
    </row>
    <row r="248" spans="2:10" x14ac:dyDescent="0.25">
      <c r="B248" s="79"/>
      <c r="C248" s="79"/>
      <c r="D248" s="79"/>
      <c r="E248" s="79"/>
      <c r="F248" s="79"/>
      <c r="G248" s="79"/>
      <c r="H248" s="79"/>
      <c r="I248" s="79"/>
      <c r="J248" s="79"/>
    </row>
    <row r="249" spans="2:10" x14ac:dyDescent="0.25">
      <c r="B249" s="79"/>
      <c r="C249" s="79"/>
      <c r="D249" s="79"/>
      <c r="E249" s="79"/>
      <c r="F249" s="79"/>
      <c r="G249" s="79"/>
      <c r="H249" s="79"/>
      <c r="I249" s="79"/>
      <c r="J249" s="79"/>
    </row>
    <row r="250" spans="2:10" x14ac:dyDescent="0.25">
      <c r="B250" s="79"/>
      <c r="C250" s="79"/>
      <c r="D250" s="79"/>
      <c r="E250" s="79"/>
      <c r="F250" s="79"/>
      <c r="G250" s="79"/>
      <c r="H250" s="79"/>
      <c r="I250" s="79"/>
      <c r="J250" s="79"/>
    </row>
    <row r="251" spans="2:10" x14ac:dyDescent="0.25">
      <c r="B251" s="79"/>
      <c r="C251" s="79"/>
      <c r="D251" s="79"/>
      <c r="E251" s="79"/>
      <c r="F251" s="79"/>
      <c r="G251" s="79"/>
      <c r="H251" s="79"/>
      <c r="I251" s="79"/>
      <c r="J251" s="79"/>
    </row>
    <row r="252" spans="2:10" x14ac:dyDescent="0.25">
      <c r="B252" s="79"/>
      <c r="C252" s="79"/>
      <c r="D252" s="79"/>
      <c r="E252" s="79"/>
      <c r="F252" s="79"/>
      <c r="G252" s="79"/>
      <c r="H252" s="79"/>
      <c r="I252" s="79"/>
      <c r="J252" s="79"/>
    </row>
    <row r="253" spans="2:10" x14ac:dyDescent="0.25">
      <c r="B253" s="79"/>
      <c r="C253" s="79"/>
      <c r="D253" s="79"/>
      <c r="E253" s="79"/>
      <c r="F253" s="79"/>
      <c r="G253" s="79"/>
      <c r="H253" s="79"/>
      <c r="I253" s="79"/>
      <c r="J253" s="79"/>
    </row>
    <row r="254" spans="2:10" x14ac:dyDescent="0.25">
      <c r="B254" s="79"/>
      <c r="C254" s="79"/>
      <c r="D254" s="79"/>
      <c r="E254" s="79"/>
      <c r="F254" s="79"/>
      <c r="G254" s="79"/>
      <c r="H254" s="79"/>
      <c r="I254" s="79"/>
      <c r="J254" s="79"/>
    </row>
    <row r="255" spans="2:10" x14ac:dyDescent="0.25">
      <c r="B255" s="79"/>
      <c r="C255" s="79"/>
      <c r="D255" s="79"/>
      <c r="E255" s="79"/>
      <c r="F255" s="79"/>
      <c r="G255" s="79"/>
      <c r="H255" s="79"/>
      <c r="I255" s="79"/>
      <c r="J255" s="79"/>
    </row>
    <row r="256" spans="2:10" x14ac:dyDescent="0.25">
      <c r="B256" s="79"/>
      <c r="C256" s="79"/>
      <c r="D256" s="79"/>
      <c r="E256" s="79"/>
      <c r="F256" s="79"/>
      <c r="G256" s="79"/>
      <c r="H256" s="79"/>
      <c r="I256" s="79"/>
      <c r="J256" s="79"/>
    </row>
    <row r="257" spans="2:10" x14ac:dyDescent="0.25">
      <c r="B257" s="79"/>
      <c r="C257" s="79"/>
      <c r="D257" s="79"/>
      <c r="E257" s="79"/>
      <c r="F257" s="79"/>
      <c r="G257" s="79"/>
      <c r="H257" s="79"/>
      <c r="I257" s="79"/>
      <c r="J257" s="79"/>
    </row>
    <row r="258" spans="2:10" x14ac:dyDescent="0.25">
      <c r="B258" s="79"/>
      <c r="C258" s="79"/>
      <c r="D258" s="79"/>
      <c r="E258" s="79"/>
      <c r="F258" s="79"/>
      <c r="G258" s="79"/>
      <c r="H258" s="79"/>
      <c r="I258" s="79"/>
      <c r="J258" s="79"/>
    </row>
    <row r="259" spans="2:10" x14ac:dyDescent="0.25">
      <c r="B259" s="79"/>
      <c r="C259" s="79"/>
      <c r="D259" s="79"/>
      <c r="E259" s="79"/>
      <c r="F259" s="79"/>
      <c r="G259" s="79"/>
      <c r="H259" s="79"/>
      <c r="I259" s="79"/>
      <c r="J259" s="79"/>
    </row>
    <row r="260" spans="2:10" x14ac:dyDescent="0.25">
      <c r="B260" s="79"/>
      <c r="C260" s="79"/>
      <c r="D260" s="79"/>
      <c r="E260" s="79"/>
      <c r="F260" s="79"/>
      <c r="G260" s="79"/>
      <c r="H260" s="79"/>
      <c r="I260" s="79"/>
      <c r="J260" s="79"/>
    </row>
    <row r="261" spans="2:10" x14ac:dyDescent="0.25">
      <c r="B261" s="79"/>
      <c r="C261" s="79"/>
      <c r="D261" s="79"/>
      <c r="E261" s="79"/>
      <c r="F261" s="79"/>
      <c r="G261" s="79"/>
      <c r="H261" s="79"/>
      <c r="I261" s="79"/>
      <c r="J261" s="79"/>
    </row>
    <row r="262" spans="2:10" x14ac:dyDescent="0.25">
      <c r="B262" s="79"/>
      <c r="C262" s="79"/>
      <c r="D262" s="79"/>
      <c r="E262" s="79"/>
      <c r="F262" s="79"/>
      <c r="G262" s="79"/>
      <c r="H262" s="79"/>
      <c r="I262" s="79"/>
      <c r="J262" s="79"/>
    </row>
    <row r="263" spans="2:10" x14ac:dyDescent="0.25">
      <c r="B263" s="79"/>
      <c r="C263" s="79"/>
      <c r="D263" s="79"/>
      <c r="E263" s="79"/>
      <c r="F263" s="79"/>
      <c r="G263" s="79"/>
      <c r="H263" s="79"/>
      <c r="I263" s="79"/>
      <c r="J263" s="79"/>
    </row>
    <row r="264" spans="2:10" x14ac:dyDescent="0.25">
      <c r="B264" s="79"/>
      <c r="C264" s="79"/>
      <c r="D264" s="79"/>
      <c r="E264" s="79"/>
      <c r="F264" s="79"/>
      <c r="G264" s="79"/>
      <c r="H264" s="79"/>
      <c r="I264" s="79"/>
      <c r="J264" s="79"/>
    </row>
    <row r="265" spans="2:10" x14ac:dyDescent="0.25">
      <c r="B265" s="79"/>
      <c r="C265" s="79"/>
      <c r="D265" s="79"/>
      <c r="E265" s="79"/>
      <c r="F265" s="79"/>
      <c r="G265" s="79"/>
      <c r="H265" s="79"/>
      <c r="I265" s="79"/>
      <c r="J265" s="79"/>
    </row>
    <row r="266" spans="2:10" x14ac:dyDescent="0.25">
      <c r="B266" s="79"/>
      <c r="C266" s="79"/>
      <c r="D266" s="79"/>
      <c r="E266" s="79"/>
      <c r="F266" s="79"/>
      <c r="G266" s="79"/>
      <c r="H266" s="79"/>
      <c r="I266" s="79"/>
      <c r="J266" s="79"/>
    </row>
    <row r="267" spans="2:10" x14ac:dyDescent="0.25">
      <c r="B267" s="79"/>
      <c r="C267" s="79"/>
      <c r="D267" s="79"/>
      <c r="E267" s="79"/>
      <c r="F267" s="79"/>
      <c r="G267" s="79"/>
      <c r="H267" s="79"/>
      <c r="I267" s="79"/>
      <c r="J267" s="79"/>
    </row>
    <row r="268" spans="2:10" x14ac:dyDescent="0.25">
      <c r="B268" s="79"/>
      <c r="C268" s="79"/>
      <c r="D268" s="79"/>
      <c r="E268" s="79"/>
      <c r="F268" s="79"/>
      <c r="G268" s="79"/>
      <c r="H268" s="79"/>
      <c r="I268" s="79"/>
      <c r="J268" s="79"/>
    </row>
    <row r="269" spans="2:10" x14ac:dyDescent="0.25">
      <c r="B269" s="79"/>
      <c r="C269" s="79"/>
      <c r="D269" s="79"/>
      <c r="E269" s="79"/>
      <c r="F269" s="79"/>
      <c r="G269" s="79"/>
      <c r="H269" s="79"/>
      <c r="I269" s="79"/>
      <c r="J269" s="79"/>
    </row>
    <row r="270" spans="2:10" x14ac:dyDescent="0.25">
      <c r="B270" s="79"/>
      <c r="C270" s="79"/>
      <c r="D270" s="79"/>
      <c r="E270" s="79"/>
      <c r="F270" s="79"/>
      <c r="G270" s="79"/>
      <c r="H270" s="79"/>
      <c r="I270" s="79"/>
      <c r="J270" s="79"/>
    </row>
    <row r="271" spans="2:10" x14ac:dyDescent="0.25">
      <c r="B271" s="79"/>
      <c r="C271" s="79"/>
      <c r="D271" s="79"/>
      <c r="E271" s="79"/>
      <c r="F271" s="79"/>
      <c r="G271" s="79"/>
      <c r="H271" s="79"/>
      <c r="I271" s="79"/>
      <c r="J271" s="79"/>
    </row>
    <row r="272" spans="2:10" x14ac:dyDescent="0.25">
      <c r="B272" s="79"/>
      <c r="C272" s="79"/>
      <c r="D272" s="79"/>
      <c r="E272" s="79"/>
      <c r="F272" s="79"/>
      <c r="G272" s="79"/>
      <c r="H272" s="79"/>
      <c r="I272" s="79"/>
      <c r="J272" s="79"/>
    </row>
    <row r="273" spans="2:10" x14ac:dyDescent="0.25">
      <c r="B273" s="79"/>
      <c r="C273" s="79"/>
      <c r="D273" s="79"/>
      <c r="E273" s="79"/>
      <c r="F273" s="79"/>
      <c r="G273" s="79"/>
      <c r="H273" s="79"/>
      <c r="I273" s="79"/>
      <c r="J273" s="79"/>
    </row>
    <row r="274" spans="2:10" x14ac:dyDescent="0.25">
      <c r="B274" s="79"/>
      <c r="C274" s="79"/>
      <c r="D274" s="79"/>
      <c r="E274" s="79"/>
      <c r="F274" s="79"/>
      <c r="G274" s="79"/>
      <c r="H274" s="79"/>
      <c r="I274" s="79"/>
      <c r="J274" s="79"/>
    </row>
    <row r="275" spans="2:10" x14ac:dyDescent="0.25">
      <c r="B275" s="79"/>
      <c r="C275" s="79"/>
      <c r="D275" s="79"/>
      <c r="E275" s="79"/>
      <c r="F275" s="79"/>
      <c r="G275" s="79"/>
      <c r="H275" s="79"/>
      <c r="I275" s="79"/>
      <c r="J275" s="79"/>
    </row>
    <row r="276" spans="2:10" x14ac:dyDescent="0.25">
      <c r="B276" s="79"/>
      <c r="C276" s="79"/>
      <c r="D276" s="79"/>
      <c r="E276" s="79"/>
      <c r="F276" s="79"/>
      <c r="G276" s="79"/>
      <c r="H276" s="79"/>
      <c r="I276" s="79"/>
      <c r="J276" s="79"/>
    </row>
    <row r="277" spans="2:10" x14ac:dyDescent="0.25">
      <c r="B277" s="79"/>
      <c r="C277" s="79"/>
      <c r="D277" s="79"/>
      <c r="E277" s="79"/>
      <c r="F277" s="79"/>
      <c r="G277" s="79"/>
      <c r="H277" s="79"/>
      <c r="I277" s="79"/>
      <c r="J277" s="79"/>
    </row>
    <row r="278" spans="2:10" x14ac:dyDescent="0.25">
      <c r="B278" s="79"/>
      <c r="C278" s="79"/>
      <c r="D278" s="79"/>
      <c r="E278" s="79"/>
      <c r="F278" s="79"/>
      <c r="G278" s="79"/>
      <c r="H278" s="79"/>
      <c r="I278" s="79"/>
      <c r="J278" s="79"/>
    </row>
    <row r="279" spans="2:10" x14ac:dyDescent="0.25">
      <c r="B279" s="79"/>
      <c r="C279" s="79"/>
      <c r="D279" s="79"/>
      <c r="E279" s="79"/>
      <c r="F279" s="79"/>
      <c r="G279" s="79"/>
      <c r="H279" s="79"/>
      <c r="I279" s="79"/>
      <c r="J279" s="79"/>
    </row>
    <row r="280" spans="2:10" x14ac:dyDescent="0.25">
      <c r="B280" s="79"/>
      <c r="C280" s="79"/>
      <c r="D280" s="79"/>
      <c r="E280" s="79"/>
      <c r="F280" s="79"/>
      <c r="G280" s="79"/>
      <c r="H280" s="79"/>
      <c r="I280" s="79"/>
      <c r="J280" s="79"/>
    </row>
    <row r="281" spans="2:10" x14ac:dyDescent="0.25">
      <c r="B281" s="79"/>
      <c r="C281" s="79"/>
      <c r="D281" s="79"/>
      <c r="E281" s="79"/>
      <c r="F281" s="79"/>
      <c r="G281" s="79"/>
      <c r="H281" s="79"/>
      <c r="I281" s="79"/>
      <c r="J281" s="79"/>
    </row>
    <row r="282" spans="2:10" x14ac:dyDescent="0.25">
      <c r="B282" s="79"/>
      <c r="C282" s="79"/>
      <c r="D282" s="79"/>
      <c r="E282" s="79"/>
      <c r="F282" s="79"/>
      <c r="G282" s="79"/>
      <c r="H282" s="79"/>
      <c r="I282" s="79"/>
      <c r="J282" s="79"/>
    </row>
    <row r="283" spans="2:10" x14ac:dyDescent="0.25">
      <c r="B283" s="79"/>
      <c r="C283" s="79"/>
      <c r="D283" s="79"/>
      <c r="E283" s="79"/>
      <c r="F283" s="79"/>
      <c r="G283" s="79"/>
      <c r="H283" s="79"/>
      <c r="I283" s="79"/>
      <c r="J283" s="79"/>
    </row>
    <row r="284" spans="2:10" x14ac:dyDescent="0.25">
      <c r="B284" s="79"/>
      <c r="C284" s="79"/>
      <c r="D284" s="79"/>
      <c r="E284" s="79"/>
      <c r="F284" s="79"/>
      <c r="G284" s="79"/>
      <c r="H284" s="79"/>
      <c r="I284" s="79"/>
      <c r="J284" s="79"/>
    </row>
    <row r="285" spans="2:10" x14ac:dyDescent="0.25">
      <c r="B285" s="79"/>
      <c r="C285" s="79"/>
      <c r="D285" s="79"/>
      <c r="E285" s="79"/>
      <c r="F285" s="79"/>
      <c r="G285" s="79"/>
      <c r="H285" s="79"/>
      <c r="I285" s="79"/>
      <c r="J285" s="79"/>
    </row>
    <row r="286" spans="2:10" x14ac:dyDescent="0.25">
      <c r="B286" s="79"/>
      <c r="C286" s="79"/>
      <c r="D286" s="79"/>
      <c r="E286" s="79"/>
      <c r="F286" s="79"/>
      <c r="G286" s="79"/>
      <c r="H286" s="79"/>
      <c r="I286" s="79"/>
      <c r="J286" s="79"/>
    </row>
    <row r="287" spans="2:10" x14ac:dyDescent="0.25">
      <c r="B287" s="79"/>
      <c r="C287" s="79"/>
      <c r="D287" s="79"/>
      <c r="E287" s="79"/>
      <c r="F287" s="79"/>
      <c r="G287" s="79"/>
      <c r="H287" s="79"/>
      <c r="I287" s="79"/>
      <c r="J287" s="79"/>
    </row>
    <row r="288" spans="2:10" x14ac:dyDescent="0.25">
      <c r="B288" s="79"/>
      <c r="C288" s="79"/>
      <c r="D288" s="79"/>
      <c r="E288" s="79"/>
      <c r="F288" s="79"/>
      <c r="G288" s="79"/>
      <c r="H288" s="79"/>
      <c r="I288" s="79"/>
      <c r="J288" s="79"/>
    </row>
    <row r="289" spans="2:10" x14ac:dyDescent="0.25">
      <c r="B289" s="79"/>
      <c r="C289" s="79"/>
      <c r="D289" s="79"/>
      <c r="E289" s="79"/>
      <c r="F289" s="79"/>
      <c r="G289" s="79"/>
      <c r="H289" s="79"/>
      <c r="I289" s="79"/>
      <c r="J289" s="79"/>
    </row>
    <row r="290" spans="2:10" x14ac:dyDescent="0.25">
      <c r="B290" s="79"/>
      <c r="C290" s="79"/>
      <c r="D290" s="79"/>
      <c r="E290" s="79"/>
      <c r="F290" s="79"/>
      <c r="G290" s="79"/>
      <c r="H290" s="79"/>
      <c r="I290" s="79"/>
      <c r="J290" s="79"/>
    </row>
    <row r="291" spans="2:10" x14ac:dyDescent="0.25">
      <c r="B291" s="79"/>
      <c r="C291" s="79"/>
      <c r="D291" s="79"/>
      <c r="E291" s="79"/>
      <c r="F291" s="79"/>
      <c r="G291" s="79"/>
      <c r="H291" s="79"/>
      <c r="I291" s="79"/>
      <c r="J291" s="79"/>
    </row>
    <row r="292" spans="2:10" x14ac:dyDescent="0.25">
      <c r="B292" s="79"/>
      <c r="C292" s="79"/>
      <c r="D292" s="79"/>
      <c r="E292" s="79"/>
      <c r="F292" s="79"/>
      <c r="G292" s="79"/>
      <c r="H292" s="79"/>
      <c r="I292" s="79"/>
      <c r="J292" s="79"/>
    </row>
    <row r="293" spans="2:10" x14ac:dyDescent="0.25">
      <c r="B293" s="79"/>
      <c r="C293" s="79"/>
      <c r="D293" s="79"/>
      <c r="E293" s="79"/>
      <c r="F293" s="79"/>
      <c r="G293" s="79"/>
      <c r="H293" s="79"/>
      <c r="I293" s="79"/>
      <c r="J293" s="79"/>
    </row>
    <row r="294" spans="2:10" x14ac:dyDescent="0.25">
      <c r="B294" s="79"/>
      <c r="C294" s="79"/>
      <c r="D294" s="79"/>
      <c r="E294" s="79"/>
      <c r="F294" s="79"/>
      <c r="G294" s="79"/>
      <c r="H294" s="79"/>
      <c r="I294" s="79"/>
      <c r="J294" s="79"/>
    </row>
    <row r="295" spans="2:10" x14ac:dyDescent="0.25">
      <c r="B295" s="79"/>
      <c r="C295" s="79"/>
      <c r="D295" s="79"/>
      <c r="E295" s="79"/>
      <c r="F295" s="79"/>
      <c r="G295" s="79"/>
      <c r="H295" s="79"/>
      <c r="I295" s="79"/>
      <c r="J295" s="79"/>
    </row>
    <row r="296" spans="2:10" x14ac:dyDescent="0.25">
      <c r="B296" s="79"/>
      <c r="C296" s="79"/>
      <c r="D296" s="79"/>
      <c r="E296" s="79"/>
      <c r="F296" s="79"/>
      <c r="G296" s="79"/>
      <c r="H296" s="79"/>
      <c r="I296" s="79"/>
      <c r="J296" s="79"/>
    </row>
    <row r="297" spans="2:10" x14ac:dyDescent="0.25">
      <c r="B297" s="79"/>
      <c r="C297" s="79"/>
      <c r="D297" s="79"/>
      <c r="E297" s="79"/>
      <c r="F297" s="79"/>
      <c r="G297" s="79"/>
      <c r="H297" s="79"/>
      <c r="I297" s="79"/>
      <c r="J297" s="79"/>
    </row>
    <row r="298" spans="2:10" x14ac:dyDescent="0.25">
      <c r="B298" s="79"/>
      <c r="C298" s="79"/>
      <c r="D298" s="79"/>
      <c r="E298" s="79"/>
      <c r="F298" s="79"/>
      <c r="G298" s="79"/>
      <c r="H298" s="79"/>
      <c r="I298" s="79"/>
      <c r="J298" s="79"/>
    </row>
    <row r="299" spans="2:10" x14ac:dyDescent="0.25">
      <c r="B299" s="79"/>
      <c r="C299" s="79"/>
      <c r="D299" s="79"/>
      <c r="E299" s="79"/>
      <c r="F299" s="79"/>
      <c r="G299" s="79"/>
      <c r="H299" s="79"/>
      <c r="I299" s="79"/>
      <c r="J299" s="79"/>
    </row>
    <row r="300" spans="2:10" x14ac:dyDescent="0.25">
      <c r="B300" s="79"/>
      <c r="C300" s="79"/>
      <c r="D300" s="79"/>
      <c r="E300" s="79"/>
      <c r="F300" s="79"/>
      <c r="G300" s="79"/>
      <c r="H300" s="79"/>
      <c r="I300" s="79"/>
      <c r="J300" s="79"/>
    </row>
    <row r="301" spans="2:10" x14ac:dyDescent="0.25">
      <c r="B301" s="79"/>
      <c r="C301" s="79"/>
      <c r="D301" s="79"/>
      <c r="E301" s="79"/>
      <c r="F301" s="79"/>
      <c r="G301" s="79"/>
      <c r="H301" s="79"/>
      <c r="I301" s="79"/>
      <c r="J301" s="79"/>
    </row>
    <row r="302" spans="2:10" x14ac:dyDescent="0.25">
      <c r="B302" s="79"/>
      <c r="C302" s="79"/>
      <c r="D302" s="79"/>
      <c r="E302" s="79"/>
      <c r="F302" s="79"/>
      <c r="G302" s="79"/>
      <c r="H302" s="79"/>
      <c r="I302" s="79"/>
      <c r="J302" s="79"/>
    </row>
    <row r="303" spans="2:10" x14ac:dyDescent="0.25">
      <c r="B303" s="79"/>
      <c r="C303" s="79"/>
      <c r="D303" s="79"/>
      <c r="E303" s="79"/>
      <c r="F303" s="79"/>
      <c r="G303" s="79"/>
      <c r="H303" s="79"/>
      <c r="I303" s="79"/>
      <c r="J303" s="79"/>
    </row>
    <row r="304" spans="2:10" x14ac:dyDescent="0.25">
      <c r="B304" s="79"/>
      <c r="C304" s="79"/>
      <c r="D304" s="79"/>
      <c r="E304" s="79"/>
      <c r="F304" s="79"/>
      <c r="G304" s="79"/>
      <c r="H304" s="79"/>
      <c r="I304" s="79"/>
      <c r="J304" s="79"/>
    </row>
    <row r="305" spans="2:10" x14ac:dyDescent="0.25">
      <c r="B305" s="79"/>
      <c r="C305" s="79"/>
      <c r="D305" s="79"/>
      <c r="E305" s="79"/>
      <c r="F305" s="79"/>
      <c r="G305" s="79"/>
      <c r="H305" s="79"/>
      <c r="I305" s="79"/>
      <c r="J305" s="79"/>
    </row>
    <row r="306" spans="2:10" x14ac:dyDescent="0.25">
      <c r="B306" s="79"/>
      <c r="C306" s="79"/>
      <c r="D306" s="79"/>
      <c r="E306" s="79"/>
      <c r="F306" s="79"/>
      <c r="G306" s="79"/>
      <c r="H306" s="79"/>
      <c r="I306" s="79"/>
      <c r="J306" s="79"/>
    </row>
    <row r="307" spans="2:10" x14ac:dyDescent="0.25">
      <c r="B307" s="79"/>
      <c r="C307" s="79"/>
      <c r="D307" s="79"/>
      <c r="E307" s="79"/>
      <c r="F307" s="79"/>
      <c r="G307" s="79"/>
      <c r="H307" s="79"/>
      <c r="I307" s="79"/>
      <c r="J307" s="79"/>
    </row>
    <row r="308" spans="2:10" x14ac:dyDescent="0.25">
      <c r="B308" s="79"/>
      <c r="C308" s="79"/>
      <c r="D308" s="79"/>
      <c r="E308" s="79"/>
      <c r="F308" s="79"/>
      <c r="G308" s="79"/>
      <c r="H308" s="79"/>
      <c r="I308" s="79"/>
      <c r="J308" s="79"/>
    </row>
    <row r="309" spans="2:10" x14ac:dyDescent="0.25">
      <c r="B309" s="79"/>
      <c r="C309" s="79"/>
      <c r="D309" s="79"/>
      <c r="E309" s="79"/>
      <c r="F309" s="79"/>
      <c r="G309" s="79"/>
      <c r="H309" s="79"/>
      <c r="I309" s="79"/>
      <c r="J309" s="79"/>
    </row>
    <row r="310" spans="2:10" x14ac:dyDescent="0.25">
      <c r="B310" s="79"/>
      <c r="C310" s="79"/>
      <c r="D310" s="79"/>
      <c r="E310" s="79"/>
      <c r="F310" s="79"/>
      <c r="G310" s="79"/>
      <c r="H310" s="79"/>
      <c r="I310" s="79"/>
      <c r="J310" s="79"/>
    </row>
    <row r="311" spans="2:10" x14ac:dyDescent="0.25">
      <c r="B311" s="79"/>
      <c r="C311" s="79"/>
      <c r="D311" s="79"/>
      <c r="E311" s="79"/>
      <c r="F311" s="79"/>
      <c r="G311" s="79"/>
      <c r="H311" s="79"/>
      <c r="I311" s="79"/>
      <c r="J311" s="79"/>
    </row>
    <row r="312" spans="2:10" x14ac:dyDescent="0.25">
      <c r="B312" s="79"/>
      <c r="C312" s="79"/>
      <c r="D312" s="79"/>
      <c r="E312" s="79"/>
      <c r="F312" s="79"/>
      <c r="G312" s="79"/>
      <c r="H312" s="79"/>
      <c r="I312" s="79"/>
      <c r="J312" s="79"/>
    </row>
    <row r="313" spans="2:10" x14ac:dyDescent="0.25">
      <c r="B313" s="79"/>
      <c r="C313" s="79"/>
      <c r="D313" s="79"/>
      <c r="E313" s="79"/>
      <c r="F313" s="79"/>
      <c r="G313" s="79"/>
      <c r="H313" s="79"/>
      <c r="I313" s="79"/>
      <c r="J313" s="79"/>
    </row>
    <row r="314" spans="2:10" x14ac:dyDescent="0.25">
      <c r="B314" s="79"/>
      <c r="C314" s="79"/>
      <c r="D314" s="79"/>
      <c r="E314" s="79"/>
      <c r="F314" s="79"/>
      <c r="G314" s="79"/>
      <c r="H314" s="79"/>
      <c r="I314" s="79"/>
      <c r="J314" s="79"/>
    </row>
    <row r="315" spans="2:10" x14ac:dyDescent="0.25">
      <c r="B315" s="79"/>
      <c r="C315" s="79"/>
      <c r="D315" s="79"/>
      <c r="E315" s="79"/>
      <c r="F315" s="79"/>
      <c r="G315" s="79"/>
      <c r="H315" s="79"/>
      <c r="I315" s="79"/>
      <c r="J315" s="79"/>
    </row>
    <row r="316" spans="2:10" x14ac:dyDescent="0.25">
      <c r="B316" s="79"/>
      <c r="C316" s="79"/>
      <c r="D316" s="79"/>
      <c r="E316" s="79"/>
      <c r="F316" s="79"/>
      <c r="G316" s="79"/>
      <c r="H316" s="79"/>
      <c r="I316" s="79"/>
      <c r="J316" s="79"/>
    </row>
    <row r="317" spans="2:10" x14ac:dyDescent="0.25">
      <c r="B317" s="79"/>
      <c r="C317" s="79"/>
      <c r="D317" s="79"/>
      <c r="E317" s="79"/>
      <c r="F317" s="79"/>
      <c r="G317" s="79"/>
      <c r="H317" s="79"/>
      <c r="I317" s="79"/>
      <c r="J317" s="79"/>
    </row>
    <row r="318" spans="2:10" x14ac:dyDescent="0.25">
      <c r="B318" s="79"/>
      <c r="C318" s="79"/>
      <c r="D318" s="79"/>
      <c r="E318" s="79"/>
      <c r="F318" s="79"/>
      <c r="G318" s="79"/>
      <c r="H318" s="79"/>
      <c r="I318" s="79"/>
      <c r="J318" s="79"/>
    </row>
    <row r="319" spans="2:10" x14ac:dyDescent="0.25">
      <c r="B319" s="79"/>
      <c r="C319" s="79"/>
      <c r="D319" s="79"/>
      <c r="E319" s="79"/>
      <c r="F319" s="79"/>
      <c r="G319" s="79"/>
      <c r="H319" s="79"/>
      <c r="I319" s="79"/>
      <c r="J319" s="79"/>
    </row>
    <row r="320" spans="2:10" x14ac:dyDescent="0.25">
      <c r="B320" s="79"/>
      <c r="C320" s="79"/>
      <c r="D320" s="79"/>
      <c r="E320" s="79"/>
      <c r="F320" s="79"/>
      <c r="G320" s="79"/>
      <c r="H320" s="79"/>
      <c r="I320" s="79"/>
      <c r="J320" s="79"/>
    </row>
    <row r="321" spans="2:10" x14ac:dyDescent="0.25">
      <c r="B321" s="79"/>
      <c r="C321" s="79"/>
      <c r="D321" s="79"/>
      <c r="E321" s="79"/>
      <c r="F321" s="79"/>
      <c r="G321" s="79"/>
      <c r="H321" s="79"/>
      <c r="I321" s="79"/>
      <c r="J321" s="79"/>
    </row>
    <row r="322" spans="2:10" x14ac:dyDescent="0.25">
      <c r="B322" s="79"/>
      <c r="C322" s="79"/>
      <c r="D322" s="79"/>
      <c r="E322" s="79"/>
      <c r="F322" s="79"/>
      <c r="G322" s="79"/>
      <c r="H322" s="79"/>
      <c r="I322" s="79"/>
      <c r="J322" s="79"/>
    </row>
    <row r="323" spans="2:10" x14ac:dyDescent="0.25">
      <c r="B323" s="79"/>
      <c r="C323" s="79"/>
      <c r="D323" s="79"/>
      <c r="E323" s="79"/>
      <c r="F323" s="79"/>
      <c r="G323" s="79"/>
      <c r="H323" s="79"/>
      <c r="I323" s="79"/>
      <c r="J323" s="79"/>
    </row>
    <row r="324" spans="2:10" x14ac:dyDescent="0.25">
      <c r="B324" s="79"/>
      <c r="C324" s="79"/>
      <c r="D324" s="79"/>
      <c r="E324" s="79"/>
      <c r="F324" s="79"/>
      <c r="G324" s="79"/>
      <c r="H324" s="79"/>
      <c r="I324" s="79"/>
      <c r="J324" s="79"/>
    </row>
    <row r="325" spans="2:10" x14ac:dyDescent="0.25">
      <c r="B325" s="79"/>
      <c r="C325" s="79"/>
      <c r="D325" s="79"/>
      <c r="E325" s="79"/>
      <c r="F325" s="79"/>
      <c r="G325" s="79"/>
      <c r="H325" s="79"/>
      <c r="I325" s="79"/>
      <c r="J325" s="79"/>
    </row>
    <row r="326" spans="2:10" x14ac:dyDescent="0.25">
      <c r="B326" s="79"/>
      <c r="C326" s="79"/>
      <c r="D326" s="79"/>
      <c r="E326" s="79"/>
      <c r="F326" s="79"/>
      <c r="G326" s="79"/>
      <c r="H326" s="79"/>
      <c r="I326" s="79"/>
      <c r="J326" s="79"/>
    </row>
    <row r="327" spans="2:10" x14ac:dyDescent="0.25">
      <c r="B327" s="79"/>
      <c r="C327" s="79"/>
      <c r="D327" s="79"/>
      <c r="E327" s="79"/>
      <c r="F327" s="79"/>
      <c r="G327" s="79"/>
      <c r="H327" s="79"/>
      <c r="I327" s="79"/>
      <c r="J327" s="79"/>
    </row>
    <row r="328" spans="2:10" x14ac:dyDescent="0.25">
      <c r="B328" s="79"/>
      <c r="C328" s="79"/>
      <c r="D328" s="79"/>
      <c r="E328" s="79"/>
      <c r="F328" s="79"/>
      <c r="G328" s="79"/>
      <c r="H328" s="79"/>
      <c r="I328" s="79"/>
      <c r="J328" s="79"/>
    </row>
    <row r="329" spans="2:10" x14ac:dyDescent="0.25">
      <c r="B329" s="79"/>
      <c r="C329" s="79"/>
      <c r="D329" s="79"/>
      <c r="E329" s="79"/>
      <c r="F329" s="79"/>
      <c r="G329" s="79"/>
      <c r="H329" s="79"/>
      <c r="I329" s="79"/>
      <c r="J329" s="79"/>
    </row>
    <row r="330" spans="2:10" x14ac:dyDescent="0.25">
      <c r="B330" s="79"/>
      <c r="C330" s="79"/>
      <c r="D330" s="79"/>
      <c r="E330" s="79"/>
      <c r="F330" s="79"/>
      <c r="G330" s="79"/>
      <c r="H330" s="79"/>
      <c r="I330" s="79"/>
      <c r="J330" s="79"/>
    </row>
    <row r="331" spans="2:10" x14ac:dyDescent="0.25">
      <c r="B331" s="79"/>
      <c r="C331" s="79"/>
      <c r="D331" s="79"/>
      <c r="E331" s="79"/>
      <c r="F331" s="79"/>
      <c r="G331" s="79"/>
      <c r="H331" s="79"/>
      <c r="I331" s="79"/>
      <c r="J331" s="79"/>
    </row>
    <row r="332" spans="2:10" x14ac:dyDescent="0.25">
      <c r="B332" s="79"/>
      <c r="C332" s="79"/>
      <c r="D332" s="79"/>
      <c r="E332" s="79"/>
      <c r="F332" s="79"/>
      <c r="G332" s="79"/>
      <c r="H332" s="79"/>
      <c r="I332" s="79"/>
      <c r="J332" s="79"/>
    </row>
    <row r="333" spans="2:10" x14ac:dyDescent="0.25">
      <c r="B333" s="79"/>
      <c r="C333" s="79"/>
      <c r="D333" s="79"/>
      <c r="E333" s="79"/>
      <c r="F333" s="79"/>
      <c r="G333" s="79"/>
      <c r="H333" s="79"/>
      <c r="I333" s="79"/>
      <c r="J333" s="79"/>
    </row>
    <row r="334" spans="2:10" x14ac:dyDescent="0.25">
      <c r="B334" s="79"/>
      <c r="C334" s="79"/>
      <c r="D334" s="79"/>
      <c r="E334" s="79"/>
      <c r="F334" s="79"/>
      <c r="G334" s="79"/>
      <c r="H334" s="79"/>
      <c r="I334" s="79"/>
      <c r="J334" s="79"/>
    </row>
    <row r="335" spans="2:10" x14ac:dyDescent="0.25">
      <c r="B335" s="79"/>
      <c r="C335" s="79"/>
      <c r="D335" s="79"/>
      <c r="E335" s="79"/>
      <c r="F335" s="79"/>
      <c r="G335" s="79"/>
      <c r="H335" s="79"/>
      <c r="I335" s="79"/>
      <c r="J335" s="79"/>
    </row>
    <row r="336" spans="2:10" x14ac:dyDescent="0.25">
      <c r="B336" s="79"/>
      <c r="C336" s="79"/>
      <c r="D336" s="79"/>
      <c r="E336" s="79"/>
      <c r="F336" s="79"/>
      <c r="G336" s="79"/>
      <c r="H336" s="79"/>
      <c r="I336" s="79"/>
      <c r="J336" s="79"/>
    </row>
    <row r="337" spans="2:10" x14ac:dyDescent="0.25">
      <c r="B337" s="79"/>
      <c r="C337" s="79"/>
      <c r="D337" s="79"/>
      <c r="E337" s="79"/>
      <c r="F337" s="79"/>
      <c r="G337" s="79"/>
      <c r="H337" s="79"/>
      <c r="I337" s="79"/>
      <c r="J337" s="79"/>
    </row>
    <row r="338" spans="2:10" x14ac:dyDescent="0.25">
      <c r="B338" s="79"/>
      <c r="C338" s="79"/>
      <c r="D338" s="79"/>
      <c r="E338" s="79"/>
      <c r="F338" s="79"/>
      <c r="G338" s="79"/>
      <c r="H338" s="79"/>
      <c r="I338" s="79"/>
      <c r="J338" s="79"/>
    </row>
    <row r="339" spans="2:10" x14ac:dyDescent="0.25">
      <c r="B339" s="79"/>
      <c r="C339" s="79"/>
      <c r="D339" s="79"/>
      <c r="E339" s="79"/>
      <c r="F339" s="79"/>
      <c r="G339" s="79"/>
      <c r="H339" s="79"/>
      <c r="I339" s="79"/>
      <c r="J339" s="79"/>
    </row>
    <row r="340" spans="2:10" x14ac:dyDescent="0.25">
      <c r="B340" s="79"/>
      <c r="C340" s="79"/>
      <c r="D340" s="79"/>
      <c r="E340" s="79"/>
      <c r="F340" s="79"/>
      <c r="G340" s="79"/>
      <c r="H340" s="79"/>
      <c r="I340" s="79"/>
      <c r="J340" s="79"/>
    </row>
    <row r="341" spans="2:10" x14ac:dyDescent="0.25">
      <c r="B341" s="79"/>
      <c r="C341" s="79"/>
      <c r="D341" s="79"/>
      <c r="E341" s="79"/>
      <c r="F341" s="79"/>
      <c r="G341" s="79"/>
      <c r="H341" s="79"/>
      <c r="I341" s="79"/>
      <c r="J341" s="79"/>
    </row>
    <row r="342" spans="2:10" x14ac:dyDescent="0.25">
      <c r="B342" s="79"/>
      <c r="C342" s="79"/>
      <c r="D342" s="79"/>
      <c r="E342" s="79"/>
      <c r="F342" s="79"/>
      <c r="G342" s="79"/>
      <c r="H342" s="79"/>
      <c r="I342" s="79"/>
      <c r="J342" s="79"/>
    </row>
    <row r="343" spans="2:10" x14ac:dyDescent="0.25">
      <c r="B343" s="79"/>
      <c r="C343" s="79"/>
      <c r="D343" s="79"/>
      <c r="E343" s="79"/>
      <c r="F343" s="79"/>
      <c r="G343" s="79"/>
      <c r="H343" s="79"/>
      <c r="I343" s="79"/>
      <c r="J343" s="79"/>
    </row>
    <row r="344" spans="2:10" x14ac:dyDescent="0.25">
      <c r="B344" s="79"/>
      <c r="C344" s="79"/>
      <c r="D344" s="79"/>
      <c r="E344" s="79"/>
      <c r="F344" s="79"/>
      <c r="G344" s="79"/>
      <c r="H344" s="79"/>
      <c r="I344" s="79"/>
      <c r="J344" s="79"/>
    </row>
    <row r="345" spans="2:10" x14ac:dyDescent="0.25">
      <c r="B345" s="79"/>
      <c r="C345" s="79"/>
      <c r="D345" s="79"/>
      <c r="E345" s="79"/>
      <c r="F345" s="79"/>
      <c r="G345" s="79"/>
      <c r="H345" s="79"/>
      <c r="I345" s="79"/>
      <c r="J345" s="79"/>
    </row>
    <row r="346" spans="2:10" x14ac:dyDescent="0.25">
      <c r="B346" s="79"/>
      <c r="C346" s="79"/>
      <c r="D346" s="79"/>
      <c r="E346" s="79"/>
      <c r="F346" s="79"/>
      <c r="G346" s="79"/>
      <c r="H346" s="79"/>
      <c r="I346" s="79"/>
      <c r="J346" s="79"/>
    </row>
    <row r="347" spans="2:10" x14ac:dyDescent="0.25">
      <c r="B347" s="79"/>
      <c r="C347" s="79"/>
      <c r="D347" s="79"/>
      <c r="E347" s="79"/>
      <c r="F347" s="79"/>
      <c r="G347" s="79"/>
      <c r="H347" s="79"/>
      <c r="I347" s="79"/>
      <c r="J347" s="79"/>
    </row>
    <row r="348" spans="2:10" x14ac:dyDescent="0.25">
      <c r="B348" s="79"/>
      <c r="C348" s="79"/>
      <c r="D348" s="79"/>
      <c r="E348" s="79"/>
      <c r="F348" s="79"/>
      <c r="G348" s="79"/>
      <c r="H348" s="79"/>
      <c r="I348" s="79"/>
      <c r="J348" s="79"/>
    </row>
    <row r="349" spans="2:10" x14ac:dyDescent="0.25">
      <c r="B349" s="79"/>
      <c r="C349" s="79"/>
      <c r="D349" s="79"/>
      <c r="E349" s="79"/>
      <c r="F349" s="79"/>
      <c r="G349" s="79"/>
      <c r="H349" s="79"/>
      <c r="I349" s="79"/>
      <c r="J349" s="79"/>
    </row>
    <row r="350" spans="2:10" x14ac:dyDescent="0.25">
      <c r="B350" s="79"/>
      <c r="C350" s="79"/>
      <c r="D350" s="79"/>
      <c r="E350" s="79"/>
      <c r="F350" s="79"/>
      <c r="G350" s="79"/>
      <c r="H350" s="79"/>
      <c r="I350" s="79"/>
      <c r="J350" s="79"/>
    </row>
    <row r="351" spans="2:10" x14ac:dyDescent="0.25">
      <c r="B351" s="79"/>
      <c r="C351" s="79"/>
      <c r="D351" s="79"/>
      <c r="E351" s="79"/>
      <c r="F351" s="79"/>
      <c r="G351" s="79"/>
      <c r="H351" s="79"/>
      <c r="I351" s="79"/>
      <c r="J351" s="79"/>
    </row>
    <row r="352" spans="2:10" x14ac:dyDescent="0.25">
      <c r="B352" s="79"/>
      <c r="C352" s="79"/>
      <c r="D352" s="79"/>
      <c r="E352" s="79"/>
      <c r="F352" s="79"/>
      <c r="G352" s="79"/>
      <c r="H352" s="79"/>
      <c r="I352" s="79"/>
      <c r="J352" s="79"/>
    </row>
    <row r="353" spans="2:10" x14ac:dyDescent="0.25">
      <c r="B353" s="79"/>
      <c r="C353" s="79"/>
      <c r="D353" s="79"/>
      <c r="E353" s="79"/>
      <c r="F353" s="79"/>
      <c r="G353" s="79"/>
      <c r="H353" s="79"/>
      <c r="I353" s="79"/>
      <c r="J353" s="79"/>
    </row>
    <row r="354" spans="2:10" x14ac:dyDescent="0.25">
      <c r="B354" s="79"/>
      <c r="C354" s="79"/>
      <c r="D354" s="79"/>
      <c r="E354" s="79"/>
      <c r="F354" s="79"/>
      <c r="G354" s="79"/>
      <c r="H354" s="79"/>
      <c r="I354" s="79"/>
      <c r="J354" s="79"/>
    </row>
    <row r="355" spans="2:10" x14ac:dyDescent="0.25">
      <c r="B355" s="79"/>
      <c r="C355" s="79"/>
      <c r="D355" s="79"/>
      <c r="E355" s="79"/>
      <c r="F355" s="79"/>
      <c r="G355" s="79"/>
      <c r="H355" s="79"/>
      <c r="I355" s="79"/>
      <c r="J355" s="79"/>
    </row>
    <row r="356" spans="2:10" x14ac:dyDescent="0.25">
      <c r="B356" s="79"/>
      <c r="C356" s="79"/>
      <c r="D356" s="79"/>
      <c r="E356" s="79"/>
      <c r="F356" s="79"/>
      <c r="G356" s="79"/>
      <c r="H356" s="79"/>
      <c r="I356" s="79"/>
      <c r="J356" s="79"/>
    </row>
    <row r="357" spans="2:10" x14ac:dyDescent="0.25">
      <c r="B357" s="79"/>
      <c r="C357" s="79"/>
      <c r="D357" s="79"/>
      <c r="E357" s="79"/>
      <c r="F357" s="79"/>
      <c r="G357" s="79"/>
      <c r="H357" s="79"/>
      <c r="I357" s="79"/>
      <c r="J357" s="79"/>
    </row>
    <row r="358" spans="2:10" x14ac:dyDescent="0.25">
      <c r="B358" s="79"/>
      <c r="C358" s="79"/>
      <c r="D358" s="79"/>
      <c r="E358" s="79"/>
      <c r="F358" s="79"/>
      <c r="G358" s="79"/>
      <c r="H358" s="79"/>
      <c r="I358" s="79"/>
      <c r="J358" s="79"/>
    </row>
    <row r="359" spans="2:10" x14ac:dyDescent="0.25">
      <c r="B359" s="79"/>
      <c r="C359" s="79"/>
      <c r="D359" s="79"/>
      <c r="E359" s="79"/>
      <c r="F359" s="79"/>
      <c r="G359" s="79"/>
      <c r="H359" s="79"/>
      <c r="I359" s="79"/>
      <c r="J359" s="79"/>
    </row>
    <row r="360" spans="2:10" x14ac:dyDescent="0.25">
      <c r="B360" s="79"/>
      <c r="C360" s="79"/>
      <c r="D360" s="79"/>
      <c r="E360" s="79"/>
      <c r="F360" s="79"/>
      <c r="G360" s="79"/>
      <c r="H360" s="79"/>
      <c r="I360" s="79"/>
      <c r="J360" s="79"/>
    </row>
    <row r="361" spans="2:10" x14ac:dyDescent="0.25">
      <c r="B361" s="79"/>
      <c r="C361" s="79"/>
      <c r="D361" s="79"/>
      <c r="E361" s="79"/>
      <c r="F361" s="79"/>
      <c r="G361" s="79"/>
      <c r="H361" s="79"/>
      <c r="I361" s="79"/>
      <c r="J361" s="79"/>
    </row>
    <row r="362" spans="2:10" x14ac:dyDescent="0.25">
      <c r="B362" s="79"/>
      <c r="C362" s="79"/>
      <c r="D362" s="79"/>
      <c r="E362" s="79"/>
      <c r="F362" s="79"/>
      <c r="G362" s="79"/>
      <c r="H362" s="79"/>
      <c r="I362" s="79"/>
      <c r="J362" s="79"/>
    </row>
    <row r="363" spans="2:10" x14ac:dyDescent="0.25">
      <c r="B363" s="79"/>
      <c r="C363" s="79"/>
      <c r="D363" s="79"/>
      <c r="E363" s="79"/>
      <c r="F363" s="79"/>
      <c r="G363" s="79"/>
      <c r="H363" s="79"/>
      <c r="I363" s="79"/>
      <c r="J363" s="79"/>
    </row>
    <row r="364" spans="2:10" x14ac:dyDescent="0.25">
      <c r="B364" s="79"/>
      <c r="C364" s="79"/>
      <c r="D364" s="79"/>
      <c r="E364" s="79"/>
      <c r="F364" s="79"/>
      <c r="G364" s="79"/>
      <c r="H364" s="79"/>
      <c r="I364" s="79"/>
      <c r="J364" s="79"/>
    </row>
    <row r="365" spans="2:10" x14ac:dyDescent="0.25">
      <c r="B365" s="79"/>
      <c r="C365" s="79"/>
      <c r="D365" s="79"/>
      <c r="E365" s="79"/>
      <c r="F365" s="79"/>
      <c r="G365" s="79"/>
      <c r="H365" s="79"/>
      <c r="I365" s="79"/>
      <c r="J365" s="79"/>
    </row>
    <row r="366" spans="2:10" x14ac:dyDescent="0.25">
      <c r="B366" s="79"/>
      <c r="C366" s="79"/>
      <c r="D366" s="79"/>
      <c r="E366" s="79"/>
      <c r="F366" s="79"/>
      <c r="G366" s="79"/>
      <c r="H366" s="79"/>
      <c r="I366" s="79"/>
      <c r="J366" s="79"/>
    </row>
    <row r="367" spans="2:10" x14ac:dyDescent="0.25">
      <c r="B367" s="79"/>
      <c r="C367" s="79"/>
      <c r="D367" s="79"/>
      <c r="E367" s="79"/>
      <c r="F367" s="79"/>
      <c r="G367" s="79"/>
      <c r="H367" s="79"/>
      <c r="I367" s="79"/>
      <c r="J367" s="79"/>
    </row>
    <row r="368" spans="2:10" x14ac:dyDescent="0.25">
      <c r="B368" s="79"/>
      <c r="C368" s="79"/>
      <c r="D368" s="79"/>
      <c r="E368" s="79"/>
      <c r="F368" s="79"/>
      <c r="G368" s="79"/>
      <c r="H368" s="79"/>
      <c r="I368" s="79"/>
      <c r="J368" s="79"/>
    </row>
    <row r="369" spans="2:10" x14ac:dyDescent="0.25">
      <c r="B369" s="79"/>
      <c r="C369" s="79"/>
      <c r="D369" s="79"/>
      <c r="E369" s="79"/>
      <c r="F369" s="79"/>
      <c r="G369" s="79"/>
      <c r="H369" s="79"/>
      <c r="I369" s="79"/>
      <c r="J369" s="79"/>
    </row>
    <row r="370" spans="2:10" x14ac:dyDescent="0.25">
      <c r="B370" s="79"/>
      <c r="C370" s="79"/>
      <c r="D370" s="79"/>
      <c r="E370" s="79"/>
      <c r="F370" s="79"/>
      <c r="G370" s="79"/>
      <c r="H370" s="79"/>
      <c r="I370" s="79"/>
      <c r="J370" s="79"/>
    </row>
    <row r="371" spans="2:10" x14ac:dyDescent="0.25">
      <c r="B371" s="79"/>
      <c r="C371" s="79"/>
      <c r="D371" s="79"/>
      <c r="E371" s="79"/>
      <c r="F371" s="79"/>
      <c r="G371" s="79"/>
      <c r="H371" s="79"/>
      <c r="I371" s="79"/>
      <c r="J371" s="79"/>
    </row>
    <row r="372" spans="2:10" x14ac:dyDescent="0.25">
      <c r="B372" s="79"/>
      <c r="C372" s="79"/>
      <c r="D372" s="79"/>
      <c r="E372" s="79"/>
      <c r="F372" s="79"/>
      <c r="G372" s="79"/>
      <c r="H372" s="79"/>
      <c r="I372" s="79"/>
      <c r="J372" s="79"/>
    </row>
    <row r="373" spans="2:10" x14ac:dyDescent="0.25">
      <c r="B373" s="79"/>
      <c r="C373" s="79"/>
      <c r="D373" s="79"/>
      <c r="E373" s="79"/>
      <c r="F373" s="79"/>
      <c r="G373" s="79"/>
      <c r="H373" s="79"/>
      <c r="I373" s="79"/>
      <c r="J373" s="79"/>
    </row>
    <row r="374" spans="2:10" x14ac:dyDescent="0.25">
      <c r="B374" s="79"/>
      <c r="C374" s="79"/>
      <c r="D374" s="79"/>
      <c r="E374" s="79"/>
      <c r="F374" s="79"/>
      <c r="G374" s="79"/>
      <c r="H374" s="79"/>
      <c r="I374" s="79"/>
      <c r="J374" s="79"/>
    </row>
    <row r="375" spans="2:10" x14ac:dyDescent="0.25">
      <c r="B375" s="79"/>
      <c r="C375" s="79"/>
      <c r="D375" s="79"/>
      <c r="E375" s="79"/>
      <c r="F375" s="79"/>
      <c r="G375" s="79"/>
      <c r="H375" s="79"/>
      <c r="I375" s="79"/>
      <c r="J375" s="79"/>
    </row>
    <row r="376" spans="2:10" x14ac:dyDescent="0.25">
      <c r="B376" s="79"/>
      <c r="C376" s="79"/>
      <c r="D376" s="79"/>
      <c r="E376" s="79"/>
      <c r="F376" s="79"/>
      <c r="G376" s="79"/>
      <c r="H376" s="79"/>
      <c r="I376" s="79"/>
      <c r="J376" s="79"/>
    </row>
    <row r="377" spans="2:10" x14ac:dyDescent="0.25">
      <c r="B377" s="79"/>
      <c r="C377" s="79"/>
      <c r="D377" s="79"/>
      <c r="E377" s="79"/>
      <c r="F377" s="79"/>
      <c r="G377" s="79"/>
      <c r="H377" s="79"/>
      <c r="I377" s="79"/>
      <c r="J377" s="79"/>
    </row>
    <row r="378" spans="2:10" x14ac:dyDescent="0.25">
      <c r="B378" s="79"/>
      <c r="C378" s="79"/>
      <c r="D378" s="79"/>
      <c r="E378" s="79"/>
      <c r="F378" s="79"/>
      <c r="G378" s="79"/>
      <c r="H378" s="79"/>
      <c r="I378" s="79"/>
      <c r="J378" s="79"/>
    </row>
    <row r="379" spans="2:10" x14ac:dyDescent="0.25">
      <c r="B379" s="79"/>
      <c r="C379" s="79"/>
      <c r="D379" s="79"/>
      <c r="E379" s="79"/>
      <c r="F379" s="79"/>
      <c r="G379" s="79"/>
      <c r="H379" s="79"/>
      <c r="I379" s="79"/>
      <c r="J379" s="79"/>
    </row>
    <row r="380" spans="2:10" x14ac:dyDescent="0.25">
      <c r="B380" s="79"/>
      <c r="C380" s="79"/>
      <c r="D380" s="79"/>
      <c r="E380" s="79"/>
      <c r="F380" s="79"/>
      <c r="G380" s="79"/>
      <c r="H380" s="79"/>
      <c r="I380" s="79"/>
      <c r="J380" s="79"/>
    </row>
    <row r="381" spans="2:10" x14ac:dyDescent="0.25">
      <c r="B381" s="79"/>
      <c r="C381" s="79"/>
      <c r="D381" s="79"/>
      <c r="E381" s="79"/>
      <c r="F381" s="79"/>
      <c r="G381" s="79"/>
      <c r="H381" s="79"/>
      <c r="I381" s="79"/>
      <c r="J381" s="79"/>
    </row>
    <row r="382" spans="2:10" x14ac:dyDescent="0.25">
      <c r="B382" s="79"/>
      <c r="C382" s="79"/>
      <c r="D382" s="79"/>
      <c r="E382" s="79"/>
      <c r="F382" s="79"/>
      <c r="G382" s="79"/>
      <c r="H382" s="79"/>
      <c r="I382" s="79"/>
      <c r="J382" s="79"/>
    </row>
    <row r="383" spans="2:10" x14ac:dyDescent="0.25">
      <c r="B383" s="79"/>
      <c r="C383" s="79"/>
      <c r="D383" s="79"/>
      <c r="E383" s="79"/>
      <c r="F383" s="79"/>
      <c r="G383" s="79"/>
      <c r="H383" s="79"/>
      <c r="I383" s="79"/>
      <c r="J383" s="79"/>
    </row>
    <row r="384" spans="2:10" x14ac:dyDescent="0.25">
      <c r="B384" s="79"/>
      <c r="C384" s="79"/>
      <c r="D384" s="79"/>
      <c r="E384" s="79"/>
      <c r="F384" s="79"/>
      <c r="G384" s="79"/>
      <c r="H384" s="79"/>
      <c r="I384" s="79"/>
      <c r="J384" s="79"/>
    </row>
    <row r="385" spans="2:10" x14ac:dyDescent="0.25">
      <c r="B385" s="79"/>
      <c r="C385" s="79"/>
      <c r="D385" s="79"/>
      <c r="E385" s="79"/>
      <c r="F385" s="79"/>
      <c r="G385" s="79"/>
      <c r="H385" s="79"/>
      <c r="I385" s="79"/>
      <c r="J385" s="79"/>
    </row>
    <row r="386" spans="2:10" x14ac:dyDescent="0.25">
      <c r="B386" s="79"/>
      <c r="C386" s="79"/>
      <c r="D386" s="79"/>
      <c r="E386" s="79"/>
      <c r="F386" s="79"/>
      <c r="G386" s="79"/>
      <c r="H386" s="79"/>
      <c r="I386" s="79"/>
      <c r="J386" s="79"/>
    </row>
    <row r="387" spans="2:10" x14ac:dyDescent="0.25">
      <c r="B387" s="79"/>
      <c r="C387" s="79"/>
      <c r="D387" s="79"/>
      <c r="E387" s="79"/>
      <c r="F387" s="79"/>
      <c r="G387" s="79"/>
      <c r="H387" s="79"/>
      <c r="I387" s="79"/>
      <c r="J387" s="79"/>
    </row>
    <row r="388" spans="2:10" x14ac:dyDescent="0.25">
      <c r="B388" s="79"/>
      <c r="C388" s="79"/>
      <c r="D388" s="79"/>
      <c r="E388" s="79"/>
      <c r="F388" s="79"/>
      <c r="G388" s="79"/>
      <c r="H388" s="79"/>
      <c r="I388" s="79"/>
      <c r="J388" s="79"/>
    </row>
    <row r="389" spans="2:10" x14ac:dyDescent="0.25">
      <c r="B389" s="79"/>
      <c r="C389" s="79"/>
      <c r="D389" s="79"/>
      <c r="E389" s="79"/>
      <c r="F389" s="79"/>
      <c r="G389" s="79"/>
      <c r="H389" s="79"/>
      <c r="I389" s="79"/>
      <c r="J389" s="79"/>
    </row>
    <row r="390" spans="2:10" x14ac:dyDescent="0.25">
      <c r="B390" s="79"/>
      <c r="C390" s="79"/>
      <c r="D390" s="79"/>
      <c r="E390" s="79"/>
      <c r="F390" s="79"/>
      <c r="G390" s="79"/>
      <c r="H390" s="79"/>
      <c r="I390" s="79"/>
      <c r="J390" s="79"/>
    </row>
    <row r="391" spans="2:10" x14ac:dyDescent="0.25">
      <c r="B391" s="79"/>
      <c r="C391" s="79"/>
      <c r="D391" s="79"/>
      <c r="E391" s="79"/>
      <c r="F391" s="79"/>
      <c r="G391" s="79"/>
      <c r="H391" s="79"/>
      <c r="I391" s="79"/>
      <c r="J391" s="79"/>
    </row>
    <row r="392" spans="2:10" x14ac:dyDescent="0.25">
      <c r="B392" s="79"/>
      <c r="C392" s="79"/>
      <c r="D392" s="79"/>
      <c r="E392" s="79"/>
      <c r="F392" s="79"/>
      <c r="G392" s="79"/>
      <c r="H392" s="79"/>
      <c r="I392" s="79"/>
      <c r="J392" s="79"/>
    </row>
    <row r="393" spans="2:10" x14ac:dyDescent="0.25">
      <c r="B393" s="79"/>
      <c r="C393" s="79"/>
      <c r="D393" s="79"/>
      <c r="E393" s="79"/>
      <c r="F393" s="79"/>
      <c r="G393" s="79"/>
      <c r="H393" s="79"/>
      <c r="I393" s="79"/>
      <c r="J393" s="79"/>
    </row>
    <row r="394" spans="2:10" x14ac:dyDescent="0.25">
      <c r="B394" s="79"/>
      <c r="C394" s="79"/>
      <c r="D394" s="79"/>
      <c r="E394" s="79"/>
      <c r="F394" s="79"/>
      <c r="G394" s="79"/>
      <c r="H394" s="79"/>
      <c r="I394" s="79"/>
      <c r="J394" s="79"/>
    </row>
    <row r="395" spans="2:10" x14ac:dyDescent="0.25">
      <c r="B395" s="79"/>
      <c r="C395" s="79"/>
      <c r="D395" s="79"/>
      <c r="E395" s="79"/>
      <c r="F395" s="79"/>
      <c r="G395" s="79"/>
      <c r="H395" s="79"/>
      <c r="I395" s="79"/>
      <c r="J395" s="79"/>
    </row>
    <row r="396" spans="2:10" x14ac:dyDescent="0.25">
      <c r="B396" s="79"/>
      <c r="C396" s="79"/>
      <c r="D396" s="79"/>
      <c r="E396" s="79"/>
      <c r="F396" s="79"/>
      <c r="G396" s="79"/>
      <c r="H396" s="79"/>
      <c r="I396" s="79"/>
      <c r="J396" s="79"/>
    </row>
    <row r="397" spans="2:10" x14ac:dyDescent="0.25">
      <c r="B397" s="79"/>
      <c r="C397" s="79"/>
      <c r="D397" s="79"/>
      <c r="E397" s="79"/>
      <c r="F397" s="79"/>
      <c r="G397" s="79"/>
      <c r="H397" s="79"/>
      <c r="I397" s="79"/>
      <c r="J397" s="79"/>
    </row>
    <row r="398" spans="2:10" x14ac:dyDescent="0.25">
      <c r="B398" s="79"/>
      <c r="C398" s="79"/>
      <c r="D398" s="79"/>
      <c r="E398" s="79"/>
      <c r="F398" s="79"/>
      <c r="G398" s="79"/>
      <c r="H398" s="79"/>
      <c r="I398" s="79"/>
      <c r="J398" s="79"/>
    </row>
    <row r="399" spans="2:10" x14ac:dyDescent="0.25">
      <c r="B399" s="79"/>
      <c r="C399" s="79"/>
      <c r="D399" s="79"/>
      <c r="E399" s="79"/>
      <c r="F399" s="79"/>
      <c r="G399" s="79"/>
      <c r="H399" s="79"/>
      <c r="I399" s="79"/>
      <c r="J399" s="79"/>
    </row>
    <row r="400" spans="2:10" x14ac:dyDescent="0.25">
      <c r="B400" s="79"/>
      <c r="C400" s="79"/>
      <c r="D400" s="79"/>
      <c r="E400" s="79"/>
      <c r="F400" s="79"/>
      <c r="G400" s="79"/>
      <c r="H400" s="79"/>
      <c r="I400" s="79"/>
      <c r="J400" s="79"/>
    </row>
    <row r="401" spans="2:10" x14ac:dyDescent="0.25">
      <c r="B401" s="79"/>
      <c r="C401" s="79"/>
      <c r="D401" s="79"/>
      <c r="E401" s="79"/>
      <c r="F401" s="79"/>
      <c r="G401" s="79"/>
      <c r="H401" s="79"/>
      <c r="I401" s="79"/>
      <c r="J401" s="79"/>
    </row>
    <row r="402" spans="2:10" x14ac:dyDescent="0.25">
      <c r="B402" s="79"/>
      <c r="C402" s="79"/>
      <c r="D402" s="79"/>
      <c r="E402" s="79"/>
      <c r="F402" s="79"/>
      <c r="G402" s="79"/>
      <c r="H402" s="79"/>
      <c r="I402" s="79"/>
      <c r="J402" s="79"/>
    </row>
    <row r="403" spans="2:10" x14ac:dyDescent="0.25">
      <c r="B403" s="79"/>
      <c r="C403" s="79"/>
      <c r="D403" s="79"/>
      <c r="E403" s="79"/>
      <c r="F403" s="79"/>
      <c r="G403" s="79"/>
      <c r="H403" s="79"/>
      <c r="I403" s="79"/>
      <c r="J403" s="79"/>
    </row>
    <row r="404" spans="2:10" x14ac:dyDescent="0.25">
      <c r="B404" s="79"/>
      <c r="C404" s="79"/>
      <c r="D404" s="79"/>
      <c r="E404" s="79"/>
      <c r="F404" s="79"/>
      <c r="G404" s="79"/>
      <c r="H404" s="79"/>
      <c r="I404" s="79"/>
      <c r="J404" s="79"/>
    </row>
    <row r="405" spans="2:10" x14ac:dyDescent="0.25">
      <c r="B405" s="79"/>
      <c r="C405" s="79"/>
      <c r="D405" s="79"/>
      <c r="E405" s="79"/>
      <c r="F405" s="79"/>
      <c r="G405" s="79"/>
      <c r="H405" s="79"/>
      <c r="I405" s="79"/>
      <c r="J405" s="79"/>
    </row>
    <row r="406" spans="2:10" x14ac:dyDescent="0.25">
      <c r="B406" s="79"/>
      <c r="C406" s="79"/>
      <c r="D406" s="79"/>
      <c r="E406" s="79"/>
      <c r="F406" s="79"/>
      <c r="G406" s="79"/>
      <c r="H406" s="79"/>
      <c r="I406" s="79"/>
      <c r="J406" s="79"/>
    </row>
    <row r="407" spans="2:10" x14ac:dyDescent="0.25">
      <c r="B407" s="79"/>
      <c r="C407" s="79"/>
      <c r="D407" s="79"/>
      <c r="E407" s="79"/>
      <c r="F407" s="79"/>
      <c r="G407" s="79"/>
      <c r="H407" s="79"/>
      <c r="I407" s="79"/>
      <c r="J407" s="79"/>
    </row>
    <row r="408" spans="2:10" x14ac:dyDescent="0.25">
      <c r="B408" s="79"/>
      <c r="C408" s="79"/>
      <c r="D408" s="79"/>
      <c r="E408" s="79"/>
      <c r="F408" s="79"/>
      <c r="G408" s="79"/>
      <c r="H408" s="79"/>
      <c r="I408" s="79"/>
      <c r="J408" s="79"/>
    </row>
    <row r="409" spans="2:10" x14ac:dyDescent="0.25">
      <c r="B409" s="79"/>
      <c r="C409" s="79"/>
      <c r="D409" s="79"/>
      <c r="E409" s="79"/>
      <c r="F409" s="79"/>
      <c r="G409" s="79"/>
      <c r="H409" s="79"/>
      <c r="I409" s="79"/>
      <c r="J409" s="79"/>
    </row>
    <row r="410" spans="2:10" x14ac:dyDescent="0.25">
      <c r="B410" s="79"/>
      <c r="C410" s="79"/>
      <c r="D410" s="79"/>
      <c r="E410" s="79"/>
      <c r="F410" s="79"/>
      <c r="G410" s="79"/>
      <c r="H410" s="79"/>
      <c r="I410" s="79"/>
      <c r="J410" s="79"/>
    </row>
    <row r="411" spans="2:10" x14ac:dyDescent="0.25">
      <c r="B411" s="79"/>
      <c r="C411" s="79"/>
      <c r="D411" s="79"/>
      <c r="E411" s="79"/>
      <c r="F411" s="79"/>
      <c r="G411" s="79"/>
      <c r="H411" s="79"/>
      <c r="I411" s="79"/>
      <c r="J411" s="79"/>
    </row>
    <row r="412" spans="2:10" x14ac:dyDescent="0.25">
      <c r="B412" s="79"/>
      <c r="C412" s="79"/>
      <c r="D412" s="79"/>
      <c r="E412" s="79"/>
      <c r="F412" s="79"/>
      <c r="G412" s="79"/>
      <c r="H412" s="79"/>
      <c r="I412" s="79"/>
      <c r="J412" s="79"/>
    </row>
    <row r="413" spans="2:10" x14ac:dyDescent="0.25">
      <c r="B413" s="79"/>
      <c r="C413" s="79"/>
      <c r="D413" s="79"/>
      <c r="E413" s="79"/>
      <c r="F413" s="79"/>
      <c r="G413" s="79"/>
      <c r="H413" s="79"/>
      <c r="I413" s="79"/>
      <c r="J413" s="79"/>
    </row>
    <row r="414" spans="2:10" x14ac:dyDescent="0.25">
      <c r="B414" s="79"/>
      <c r="C414" s="79"/>
      <c r="D414" s="79"/>
      <c r="E414" s="79"/>
      <c r="F414" s="79"/>
      <c r="G414" s="79"/>
      <c r="H414" s="79"/>
      <c r="I414" s="79"/>
      <c r="J414" s="79"/>
    </row>
    <row r="415" spans="2:10" x14ac:dyDescent="0.25">
      <c r="B415" s="79"/>
      <c r="C415" s="79"/>
      <c r="D415" s="79"/>
      <c r="E415" s="79"/>
      <c r="F415" s="79"/>
      <c r="G415" s="79"/>
      <c r="H415" s="79"/>
      <c r="I415" s="79"/>
      <c r="J415" s="79"/>
    </row>
    <row r="416" spans="2:10" x14ac:dyDescent="0.25">
      <c r="B416" s="79"/>
      <c r="C416" s="79"/>
      <c r="D416" s="79"/>
      <c r="E416" s="79"/>
      <c r="F416" s="79"/>
      <c r="G416" s="79"/>
      <c r="H416" s="79"/>
      <c r="I416" s="79"/>
      <c r="J416" s="79"/>
    </row>
    <row r="417" spans="2:10" x14ac:dyDescent="0.25">
      <c r="B417" s="79"/>
      <c r="C417" s="79"/>
      <c r="D417" s="79"/>
      <c r="E417" s="79"/>
      <c r="F417" s="79"/>
      <c r="G417" s="79"/>
      <c r="H417" s="79"/>
      <c r="I417" s="79"/>
      <c r="J417" s="79"/>
    </row>
    <row r="418" spans="2:10" x14ac:dyDescent="0.25">
      <c r="B418" s="79"/>
      <c r="C418" s="79"/>
      <c r="D418" s="79"/>
      <c r="E418" s="79"/>
      <c r="F418" s="79"/>
      <c r="G418" s="79"/>
      <c r="H418" s="79"/>
      <c r="I418" s="79"/>
      <c r="J418" s="79"/>
    </row>
    <row r="419" spans="2:10" x14ac:dyDescent="0.25">
      <c r="B419" s="79"/>
      <c r="C419" s="79"/>
      <c r="D419" s="79"/>
      <c r="E419" s="79"/>
      <c r="F419" s="79"/>
      <c r="G419" s="79"/>
      <c r="H419" s="79"/>
      <c r="I419" s="79"/>
      <c r="J419" s="79"/>
    </row>
    <row r="420" spans="2:10" x14ac:dyDescent="0.25">
      <c r="B420" s="79"/>
      <c r="C420" s="79"/>
      <c r="D420" s="79"/>
      <c r="E420" s="79"/>
      <c r="F420" s="79"/>
      <c r="G420" s="79"/>
      <c r="H420" s="79"/>
      <c r="I420" s="79"/>
      <c r="J420" s="79"/>
    </row>
    <row r="421" spans="2:10" x14ac:dyDescent="0.25">
      <c r="B421" s="79"/>
      <c r="C421" s="79"/>
      <c r="D421" s="79"/>
      <c r="E421" s="79"/>
      <c r="F421" s="79"/>
      <c r="G421" s="79"/>
      <c r="H421" s="79"/>
      <c r="I421" s="79"/>
      <c r="J421" s="79"/>
    </row>
    <row r="422" spans="2:10" x14ac:dyDescent="0.25">
      <c r="B422" s="79"/>
      <c r="C422" s="79"/>
      <c r="D422" s="79"/>
      <c r="E422" s="79"/>
      <c r="F422" s="79"/>
      <c r="G422" s="79"/>
      <c r="H422" s="79"/>
      <c r="I422" s="79"/>
      <c r="J422" s="79"/>
    </row>
    <row r="423" spans="2:10" x14ac:dyDescent="0.25">
      <c r="B423" s="79"/>
      <c r="C423" s="79"/>
      <c r="D423" s="79"/>
      <c r="E423" s="79"/>
      <c r="F423" s="79"/>
      <c r="G423" s="79"/>
      <c r="H423" s="79"/>
      <c r="I423" s="79"/>
      <c r="J423" s="79"/>
    </row>
    <row r="424" spans="2:10" x14ac:dyDescent="0.25">
      <c r="B424" s="79"/>
      <c r="C424" s="79"/>
      <c r="D424" s="79"/>
      <c r="E424" s="79"/>
      <c r="F424" s="79"/>
      <c r="G424" s="79"/>
      <c r="H424" s="79"/>
      <c r="I424" s="79"/>
      <c r="J424" s="79"/>
    </row>
    <row r="425" spans="2:10" x14ac:dyDescent="0.25">
      <c r="B425" s="79"/>
      <c r="C425" s="79"/>
      <c r="D425" s="79"/>
      <c r="E425" s="79"/>
      <c r="F425" s="79"/>
      <c r="G425" s="79"/>
      <c r="H425" s="79"/>
      <c r="I425" s="79"/>
      <c r="J425" s="79"/>
    </row>
    <row r="426" spans="2:10" x14ac:dyDescent="0.25">
      <c r="B426" s="79"/>
      <c r="C426" s="79"/>
      <c r="D426" s="79"/>
      <c r="E426" s="79"/>
      <c r="F426" s="79"/>
      <c r="G426" s="79"/>
      <c r="H426" s="79"/>
      <c r="I426" s="79"/>
      <c r="J426" s="79"/>
    </row>
    <row r="427" spans="2:10" x14ac:dyDescent="0.25">
      <c r="B427" s="79"/>
      <c r="C427" s="79"/>
      <c r="D427" s="79"/>
      <c r="E427" s="79"/>
      <c r="F427" s="79"/>
      <c r="G427" s="79"/>
      <c r="H427" s="79"/>
      <c r="I427" s="79"/>
      <c r="J427" s="79"/>
    </row>
    <row r="428" spans="2:10" x14ac:dyDescent="0.25">
      <c r="B428" s="79"/>
      <c r="C428" s="79"/>
      <c r="D428" s="79"/>
      <c r="E428" s="79"/>
      <c r="F428" s="79"/>
      <c r="G428" s="79"/>
      <c r="H428" s="79"/>
      <c r="I428" s="79"/>
      <c r="J428" s="79"/>
    </row>
    <row r="429" spans="2:10" x14ac:dyDescent="0.25">
      <c r="B429" s="79"/>
      <c r="C429" s="79"/>
      <c r="D429" s="79"/>
      <c r="E429" s="79"/>
      <c r="F429" s="79"/>
      <c r="G429" s="79"/>
      <c r="H429" s="79"/>
      <c r="I429" s="79"/>
      <c r="J429" s="79"/>
    </row>
    <row r="430" spans="2:10" x14ac:dyDescent="0.25">
      <c r="B430" s="79"/>
      <c r="C430" s="79"/>
      <c r="D430" s="79"/>
      <c r="E430" s="79"/>
      <c r="F430" s="79"/>
      <c r="G430" s="79"/>
      <c r="H430" s="79"/>
      <c r="I430" s="79"/>
      <c r="J430" s="79"/>
    </row>
    <row r="431" spans="2:10" x14ac:dyDescent="0.25">
      <c r="B431" s="79"/>
      <c r="C431" s="79"/>
      <c r="D431" s="79"/>
      <c r="E431" s="79"/>
      <c r="F431" s="79"/>
      <c r="G431" s="79"/>
      <c r="H431" s="79"/>
      <c r="I431" s="79"/>
      <c r="J431" s="79"/>
    </row>
    <row r="432" spans="2:10" x14ac:dyDescent="0.25">
      <c r="B432" s="79"/>
      <c r="C432" s="79"/>
      <c r="D432" s="79"/>
      <c r="E432" s="79"/>
      <c r="F432" s="79"/>
      <c r="G432" s="79"/>
      <c r="H432" s="79"/>
      <c r="I432" s="79"/>
      <c r="J432" s="79"/>
    </row>
    <row r="433" spans="2:10" x14ac:dyDescent="0.25">
      <c r="B433" s="79"/>
      <c r="C433" s="79"/>
      <c r="D433" s="79"/>
      <c r="E433" s="79"/>
      <c r="F433" s="79"/>
      <c r="G433" s="79"/>
      <c r="H433" s="79"/>
      <c r="I433" s="79"/>
      <c r="J433" s="79"/>
    </row>
    <row r="434" spans="2:10" x14ac:dyDescent="0.25">
      <c r="B434" s="79"/>
      <c r="C434" s="79"/>
      <c r="D434" s="79"/>
      <c r="E434" s="79"/>
      <c r="F434" s="79"/>
      <c r="G434" s="79"/>
      <c r="H434" s="79"/>
      <c r="I434" s="79"/>
      <c r="J434" s="79"/>
    </row>
    <row r="435" spans="2:10" x14ac:dyDescent="0.25">
      <c r="B435" s="79"/>
      <c r="C435" s="79"/>
      <c r="D435" s="79"/>
      <c r="E435" s="79"/>
      <c r="F435" s="79"/>
      <c r="G435" s="79"/>
      <c r="H435" s="79"/>
      <c r="I435" s="79"/>
      <c r="J435" s="79"/>
    </row>
    <row r="436" spans="2:10" x14ac:dyDescent="0.25">
      <c r="B436" s="79"/>
      <c r="C436" s="79"/>
      <c r="D436" s="79"/>
      <c r="E436" s="79"/>
      <c r="F436" s="79"/>
      <c r="G436" s="79"/>
      <c r="H436" s="79"/>
      <c r="I436" s="79"/>
      <c r="J436" s="79"/>
    </row>
    <row r="437" spans="2:10" x14ac:dyDescent="0.25">
      <c r="B437" s="79"/>
      <c r="C437" s="79"/>
      <c r="D437" s="79"/>
      <c r="E437" s="79"/>
      <c r="F437" s="79"/>
      <c r="G437" s="79"/>
      <c r="H437" s="79"/>
      <c r="I437" s="79"/>
      <c r="J437" s="79"/>
    </row>
    <row r="438" spans="2:10" x14ac:dyDescent="0.25">
      <c r="B438" s="79"/>
      <c r="C438" s="79"/>
      <c r="D438" s="79"/>
      <c r="E438" s="79"/>
      <c r="F438" s="79"/>
      <c r="G438" s="79"/>
      <c r="H438" s="79"/>
      <c r="I438" s="79"/>
      <c r="J438" s="79"/>
    </row>
    <row r="439" spans="2:10" x14ac:dyDescent="0.25">
      <c r="B439" s="79"/>
      <c r="C439" s="79"/>
      <c r="D439" s="79"/>
      <c r="E439" s="79"/>
      <c r="F439" s="79"/>
      <c r="G439" s="79"/>
      <c r="H439" s="79"/>
      <c r="I439" s="79"/>
      <c r="J439" s="79"/>
    </row>
    <row r="440" spans="2:10" x14ac:dyDescent="0.25">
      <c r="B440" s="79"/>
      <c r="C440" s="79"/>
      <c r="D440" s="79"/>
      <c r="E440" s="79"/>
      <c r="F440" s="79"/>
      <c r="G440" s="79"/>
      <c r="H440" s="79"/>
      <c r="I440" s="79"/>
      <c r="J440" s="79"/>
    </row>
    <row r="441" spans="2:10" x14ac:dyDescent="0.25">
      <c r="B441" s="79"/>
      <c r="C441" s="79"/>
      <c r="D441" s="79"/>
      <c r="E441" s="79"/>
      <c r="F441" s="79"/>
      <c r="G441" s="79"/>
      <c r="H441" s="79"/>
      <c r="I441" s="79"/>
      <c r="J441" s="79"/>
    </row>
    <row r="442" spans="2:10" x14ac:dyDescent="0.25">
      <c r="B442" s="79"/>
      <c r="C442" s="79"/>
      <c r="D442" s="79"/>
      <c r="E442" s="79"/>
      <c r="F442" s="79"/>
      <c r="G442" s="79"/>
      <c r="H442" s="79"/>
      <c r="I442" s="79"/>
      <c r="J442" s="79"/>
    </row>
    <row r="443" spans="2:10" x14ac:dyDescent="0.25">
      <c r="B443" s="79"/>
      <c r="C443" s="79"/>
      <c r="D443" s="79"/>
      <c r="E443" s="79"/>
      <c r="F443" s="79"/>
      <c r="G443" s="79"/>
      <c r="H443" s="79"/>
      <c r="I443" s="79"/>
      <c r="J443" s="79"/>
    </row>
    <row r="444" spans="2:10" x14ac:dyDescent="0.25">
      <c r="B444" s="79"/>
      <c r="C444" s="79"/>
      <c r="D444" s="79"/>
      <c r="E444" s="79"/>
      <c r="F444" s="79"/>
      <c r="G444" s="79"/>
      <c r="H444" s="79"/>
      <c r="I444" s="79"/>
      <c r="J444" s="79"/>
    </row>
    <row r="445" spans="2:10" x14ac:dyDescent="0.25">
      <c r="B445" s="79"/>
      <c r="C445" s="79"/>
      <c r="D445" s="79"/>
      <c r="E445" s="79"/>
      <c r="F445" s="79"/>
      <c r="G445" s="79"/>
      <c r="H445" s="79"/>
      <c r="I445" s="79"/>
      <c r="J445" s="79"/>
    </row>
    <row r="446" spans="2:10" x14ac:dyDescent="0.25">
      <c r="B446" s="79"/>
      <c r="C446" s="79"/>
      <c r="D446" s="79"/>
      <c r="E446" s="79"/>
      <c r="F446" s="79"/>
      <c r="G446" s="79"/>
      <c r="H446" s="79"/>
      <c r="I446" s="79"/>
      <c r="J446" s="79"/>
    </row>
    <row r="447" spans="2:10" x14ac:dyDescent="0.25">
      <c r="B447" s="79"/>
      <c r="C447" s="79"/>
      <c r="D447" s="79"/>
      <c r="E447" s="79"/>
      <c r="F447" s="79"/>
      <c r="G447" s="79"/>
      <c r="H447" s="79"/>
      <c r="I447" s="79"/>
      <c r="J447" s="79"/>
    </row>
    <row r="448" spans="2:10" x14ac:dyDescent="0.25">
      <c r="B448" s="79"/>
      <c r="C448" s="79"/>
      <c r="D448" s="79"/>
      <c r="E448" s="79"/>
      <c r="F448" s="79"/>
      <c r="G448" s="79"/>
      <c r="H448" s="79"/>
      <c r="I448" s="79"/>
      <c r="J448" s="79"/>
    </row>
    <row r="449" spans="2:10" x14ac:dyDescent="0.25">
      <c r="B449" s="79"/>
      <c r="C449" s="79"/>
      <c r="D449" s="79"/>
      <c r="E449" s="79"/>
      <c r="F449" s="79"/>
      <c r="G449" s="79"/>
      <c r="H449" s="79"/>
      <c r="I449" s="79"/>
      <c r="J449" s="79"/>
    </row>
    <row r="450" spans="2:10" x14ac:dyDescent="0.25">
      <c r="B450" s="79"/>
      <c r="C450" s="79"/>
      <c r="D450" s="79"/>
      <c r="E450" s="79"/>
      <c r="F450" s="79"/>
      <c r="G450" s="79"/>
      <c r="H450" s="79"/>
      <c r="I450" s="79"/>
      <c r="J450" s="79"/>
    </row>
    <row r="451" spans="2:10" x14ac:dyDescent="0.25">
      <c r="B451" s="79"/>
      <c r="C451" s="79"/>
      <c r="D451" s="79"/>
      <c r="E451" s="79"/>
      <c r="F451" s="79"/>
      <c r="G451" s="79"/>
      <c r="H451" s="79"/>
      <c r="I451" s="79"/>
      <c r="J451" s="79"/>
    </row>
    <row r="452" spans="2:10" x14ac:dyDescent="0.25">
      <c r="B452" s="79"/>
      <c r="C452" s="79"/>
      <c r="D452" s="79"/>
      <c r="E452" s="79"/>
      <c r="F452" s="79"/>
      <c r="G452" s="79"/>
      <c r="H452" s="79"/>
      <c r="I452" s="79"/>
      <c r="J452" s="79"/>
    </row>
    <row r="453" spans="2:10" x14ac:dyDescent="0.25">
      <c r="B453" s="79"/>
      <c r="C453" s="79"/>
      <c r="D453" s="79"/>
      <c r="E453" s="79"/>
      <c r="F453" s="79"/>
      <c r="G453" s="79"/>
      <c r="H453" s="79"/>
      <c r="I453" s="79"/>
      <c r="J453" s="79"/>
    </row>
    <row r="454" spans="2:10" x14ac:dyDescent="0.25">
      <c r="B454" s="79"/>
      <c r="C454" s="79"/>
      <c r="D454" s="79"/>
      <c r="E454" s="79"/>
      <c r="F454" s="79"/>
      <c r="G454" s="79"/>
      <c r="H454" s="79"/>
      <c r="I454" s="79"/>
      <c r="J454" s="79"/>
    </row>
    <row r="455" spans="2:10" x14ac:dyDescent="0.25">
      <c r="B455" s="79"/>
      <c r="C455" s="79"/>
      <c r="D455" s="79"/>
      <c r="E455" s="79"/>
      <c r="F455" s="79"/>
      <c r="G455" s="79"/>
      <c r="H455" s="79"/>
      <c r="I455" s="79"/>
      <c r="J455" s="79"/>
    </row>
    <row r="456" spans="2:10" x14ac:dyDescent="0.25">
      <c r="B456" s="79"/>
      <c r="C456" s="79"/>
      <c r="D456" s="79"/>
      <c r="E456" s="79"/>
      <c r="F456" s="79"/>
      <c r="G456" s="79"/>
      <c r="H456" s="79"/>
      <c r="I456" s="79"/>
      <c r="J456" s="79"/>
    </row>
    <row r="457" spans="2:10" x14ac:dyDescent="0.25">
      <c r="B457" s="79"/>
      <c r="C457" s="79"/>
      <c r="D457" s="79"/>
      <c r="E457" s="79"/>
      <c r="F457" s="79"/>
      <c r="G457" s="79"/>
      <c r="H457" s="79"/>
      <c r="I457" s="79"/>
      <c r="J457" s="79"/>
    </row>
    <row r="458" spans="2:10" x14ac:dyDescent="0.25">
      <c r="B458" s="79"/>
      <c r="C458" s="79"/>
      <c r="D458" s="79"/>
      <c r="E458" s="79"/>
      <c r="F458" s="79"/>
      <c r="G458" s="79"/>
      <c r="H458" s="79"/>
      <c r="I458" s="79"/>
      <c r="J458" s="79"/>
    </row>
    <row r="459" spans="2:10" x14ac:dyDescent="0.25">
      <c r="B459" s="79"/>
      <c r="C459" s="79"/>
      <c r="D459" s="79"/>
      <c r="E459" s="79"/>
      <c r="F459" s="79"/>
      <c r="G459" s="79"/>
      <c r="H459" s="79"/>
      <c r="I459" s="79"/>
      <c r="J459" s="79"/>
    </row>
    <row r="460" spans="2:10" x14ac:dyDescent="0.25">
      <c r="B460" s="79"/>
      <c r="C460" s="79"/>
      <c r="D460" s="79"/>
      <c r="E460" s="79"/>
      <c r="F460" s="79"/>
      <c r="G460" s="79"/>
      <c r="H460" s="79"/>
      <c r="I460" s="79"/>
      <c r="J460" s="79"/>
    </row>
    <row r="461" spans="2:10" x14ac:dyDescent="0.25">
      <c r="B461" s="79"/>
      <c r="C461" s="79"/>
      <c r="D461" s="79"/>
      <c r="E461" s="79"/>
      <c r="F461" s="79"/>
      <c r="G461" s="79"/>
      <c r="H461" s="79"/>
      <c r="I461" s="79"/>
      <c r="J461" s="79"/>
    </row>
    <row r="462" spans="2:10" x14ac:dyDescent="0.25">
      <c r="B462" s="79"/>
      <c r="C462" s="79"/>
      <c r="D462" s="79"/>
      <c r="E462" s="79"/>
      <c r="F462" s="79"/>
      <c r="G462" s="79"/>
      <c r="H462" s="79"/>
      <c r="I462" s="79"/>
      <c r="J462" s="79"/>
    </row>
    <row r="463" spans="2:10" x14ac:dyDescent="0.25">
      <c r="B463" s="79"/>
      <c r="C463" s="79"/>
      <c r="D463" s="79"/>
      <c r="E463" s="79"/>
      <c r="F463" s="79"/>
      <c r="G463" s="79"/>
      <c r="H463" s="79"/>
      <c r="I463" s="79"/>
      <c r="J463" s="79"/>
    </row>
    <row r="464" spans="2:10" x14ac:dyDescent="0.25">
      <c r="B464" s="79"/>
      <c r="C464" s="79"/>
      <c r="D464" s="79"/>
      <c r="E464" s="79"/>
      <c r="F464" s="79"/>
      <c r="G464" s="79"/>
      <c r="H464" s="79"/>
      <c r="I464" s="79"/>
      <c r="J464" s="79"/>
    </row>
    <row r="465" spans="2:10" x14ac:dyDescent="0.25">
      <c r="B465" s="79"/>
      <c r="C465" s="79"/>
      <c r="D465" s="79"/>
      <c r="E465" s="79"/>
      <c r="F465" s="79"/>
      <c r="G465" s="79"/>
      <c r="H465" s="79"/>
      <c r="I465" s="79"/>
      <c r="J465" s="79"/>
    </row>
    <row r="466" spans="2:10" x14ac:dyDescent="0.25">
      <c r="B466" s="79"/>
      <c r="C466" s="79"/>
      <c r="D466" s="79"/>
      <c r="E466" s="79"/>
      <c r="F466" s="79"/>
      <c r="G466" s="79"/>
      <c r="H466" s="79"/>
      <c r="I466" s="79"/>
      <c r="J466" s="79"/>
    </row>
    <row r="467" spans="2:10" x14ac:dyDescent="0.25">
      <c r="B467" s="79"/>
      <c r="C467" s="79"/>
      <c r="D467" s="79"/>
      <c r="E467" s="79"/>
      <c r="F467" s="79"/>
      <c r="G467" s="79"/>
      <c r="H467" s="79"/>
      <c r="I467" s="79"/>
      <c r="J467" s="79"/>
    </row>
    <row r="468" spans="2:10" x14ac:dyDescent="0.25">
      <c r="B468" s="79"/>
      <c r="C468" s="79"/>
      <c r="D468" s="79"/>
      <c r="E468" s="79"/>
      <c r="F468" s="79"/>
      <c r="G468" s="79"/>
      <c r="H468" s="79"/>
      <c r="I468" s="79"/>
      <c r="J468" s="79"/>
    </row>
    <row r="469" spans="2:10" x14ac:dyDescent="0.25">
      <c r="B469" s="79"/>
      <c r="C469" s="79"/>
      <c r="D469" s="79"/>
      <c r="E469" s="79"/>
      <c r="F469" s="79"/>
      <c r="G469" s="79"/>
      <c r="H469" s="79"/>
      <c r="I469" s="79"/>
      <c r="J469" s="79"/>
    </row>
    <row r="470" spans="2:10" x14ac:dyDescent="0.25">
      <c r="B470" s="79"/>
      <c r="C470" s="79"/>
      <c r="D470" s="79"/>
      <c r="E470" s="79"/>
      <c r="F470" s="79"/>
      <c r="G470" s="79"/>
      <c r="H470" s="79"/>
      <c r="I470" s="79"/>
      <c r="J470" s="79"/>
    </row>
    <row r="471" spans="2:10" x14ac:dyDescent="0.25">
      <c r="B471" s="79"/>
      <c r="C471" s="79"/>
      <c r="D471" s="79"/>
      <c r="E471" s="79"/>
      <c r="F471" s="79"/>
      <c r="G471" s="79"/>
      <c r="H471" s="79"/>
      <c r="I471" s="79"/>
      <c r="J471" s="79"/>
    </row>
    <row r="472" spans="2:10" x14ac:dyDescent="0.25">
      <c r="B472" s="79"/>
      <c r="C472" s="79"/>
      <c r="D472" s="79"/>
      <c r="E472" s="79"/>
      <c r="F472" s="79"/>
      <c r="G472" s="79"/>
      <c r="H472" s="79"/>
      <c r="I472" s="79"/>
      <c r="J472" s="79"/>
    </row>
    <row r="473" spans="2:10" x14ac:dyDescent="0.25">
      <c r="B473" s="79"/>
      <c r="C473" s="79"/>
      <c r="D473" s="79"/>
      <c r="E473" s="79"/>
      <c r="F473" s="79"/>
      <c r="G473" s="79"/>
      <c r="H473" s="79"/>
      <c r="I473" s="79"/>
      <c r="J473" s="79"/>
    </row>
    <row r="474" spans="2:10" x14ac:dyDescent="0.25">
      <c r="B474" s="79"/>
      <c r="C474" s="79"/>
      <c r="D474" s="79"/>
      <c r="E474" s="79"/>
      <c r="F474" s="79"/>
      <c r="G474" s="79"/>
      <c r="H474" s="79"/>
      <c r="I474" s="79"/>
      <c r="J474" s="79"/>
    </row>
    <row r="475" spans="2:10" x14ac:dyDescent="0.25">
      <c r="B475" s="79"/>
      <c r="C475" s="79"/>
      <c r="D475" s="79"/>
      <c r="E475" s="79"/>
      <c r="F475" s="79"/>
      <c r="G475" s="79"/>
      <c r="H475" s="79"/>
      <c r="I475" s="79"/>
      <c r="J475" s="79"/>
    </row>
    <row r="476" spans="2:10" x14ac:dyDescent="0.25">
      <c r="B476" s="79"/>
      <c r="C476" s="79"/>
      <c r="D476" s="79"/>
      <c r="E476" s="79"/>
      <c r="F476" s="79"/>
      <c r="G476" s="79"/>
      <c r="H476" s="79"/>
      <c r="I476" s="79"/>
      <c r="J476" s="79"/>
    </row>
    <row r="477" spans="2:10" x14ac:dyDescent="0.25">
      <c r="B477" s="79"/>
      <c r="C477" s="79"/>
      <c r="D477" s="79"/>
      <c r="E477" s="79"/>
      <c r="F477" s="79"/>
      <c r="G477" s="79"/>
      <c r="H477" s="79"/>
      <c r="I477" s="79"/>
      <c r="J477" s="79"/>
    </row>
    <row r="478" spans="2:10" x14ac:dyDescent="0.25">
      <c r="B478" s="79"/>
      <c r="C478" s="79"/>
      <c r="D478" s="79"/>
      <c r="E478" s="79"/>
      <c r="F478" s="79"/>
      <c r="G478" s="79"/>
      <c r="H478" s="79"/>
      <c r="I478" s="79"/>
      <c r="J478" s="79"/>
    </row>
    <row r="479" spans="2:10" x14ac:dyDescent="0.25">
      <c r="B479" s="79"/>
      <c r="C479" s="79"/>
      <c r="D479" s="79"/>
      <c r="E479" s="79"/>
      <c r="F479" s="79"/>
      <c r="G479" s="79"/>
      <c r="H479" s="79"/>
      <c r="I479" s="79"/>
      <c r="J479" s="79"/>
    </row>
    <row r="480" spans="2:10" x14ac:dyDescent="0.25">
      <c r="B480" s="79"/>
      <c r="C480" s="79"/>
      <c r="D480" s="79"/>
      <c r="E480" s="79"/>
      <c r="F480" s="79"/>
      <c r="G480" s="79"/>
      <c r="H480" s="79"/>
      <c r="I480" s="79"/>
      <c r="J480" s="79"/>
    </row>
    <row r="481" spans="2:10" x14ac:dyDescent="0.25">
      <c r="B481" s="79"/>
      <c r="C481" s="79"/>
      <c r="D481" s="79"/>
      <c r="E481" s="79"/>
      <c r="F481" s="79"/>
      <c r="G481" s="79"/>
      <c r="H481" s="79"/>
      <c r="I481" s="79"/>
      <c r="J481" s="79"/>
    </row>
    <row r="482" spans="2:10" x14ac:dyDescent="0.25">
      <c r="B482" s="79"/>
      <c r="C482" s="79"/>
      <c r="D482" s="79"/>
      <c r="E482" s="79"/>
      <c r="F482" s="79"/>
      <c r="G482" s="79"/>
      <c r="H482" s="79"/>
      <c r="I482" s="79"/>
      <c r="J482" s="79"/>
    </row>
    <row r="483" spans="2:10" x14ac:dyDescent="0.25">
      <c r="B483" s="79"/>
      <c r="C483" s="79"/>
      <c r="D483" s="79"/>
      <c r="E483" s="79"/>
      <c r="F483" s="79"/>
      <c r="G483" s="79"/>
      <c r="H483" s="79"/>
      <c r="I483" s="79"/>
      <c r="J483" s="79"/>
    </row>
    <row r="484" spans="2:10" x14ac:dyDescent="0.25">
      <c r="B484" s="79"/>
      <c r="C484" s="79"/>
      <c r="D484" s="79"/>
      <c r="E484" s="79"/>
      <c r="F484" s="79"/>
      <c r="G484" s="79"/>
      <c r="H484" s="79"/>
      <c r="I484" s="79"/>
      <c r="J484" s="79"/>
    </row>
    <row r="485" spans="2:10" x14ac:dyDescent="0.25">
      <c r="B485" s="79"/>
      <c r="C485" s="79"/>
      <c r="D485" s="79"/>
      <c r="E485" s="79"/>
      <c r="F485" s="79"/>
      <c r="G485" s="79"/>
      <c r="H485" s="79"/>
      <c r="I485" s="79"/>
      <c r="J485" s="79"/>
    </row>
    <row r="486" spans="2:10" x14ac:dyDescent="0.25">
      <c r="B486" s="79"/>
      <c r="C486" s="79"/>
      <c r="D486" s="79"/>
      <c r="E486" s="79"/>
      <c r="F486" s="79"/>
      <c r="G486" s="79"/>
      <c r="H486" s="79"/>
      <c r="I486" s="79"/>
      <c r="J486" s="79"/>
    </row>
    <row r="487" spans="2:10" x14ac:dyDescent="0.25">
      <c r="B487" s="79"/>
      <c r="C487" s="79"/>
      <c r="D487" s="79"/>
      <c r="E487" s="79"/>
      <c r="F487" s="79"/>
      <c r="G487" s="79"/>
      <c r="H487" s="79"/>
      <c r="I487" s="79"/>
      <c r="J487" s="79"/>
    </row>
    <row r="488" spans="2:10" x14ac:dyDescent="0.25">
      <c r="B488" s="79"/>
      <c r="C488" s="79"/>
      <c r="D488" s="79"/>
      <c r="E488" s="79"/>
      <c r="F488" s="79"/>
      <c r="G488" s="79"/>
      <c r="H488" s="79"/>
      <c r="I488" s="79"/>
      <c r="J488" s="79"/>
    </row>
    <row r="489" spans="2:10" x14ac:dyDescent="0.25">
      <c r="B489" s="79"/>
      <c r="C489" s="79"/>
      <c r="D489" s="79"/>
      <c r="E489" s="79"/>
      <c r="F489" s="79"/>
      <c r="G489" s="79"/>
      <c r="H489" s="79"/>
      <c r="I489" s="79"/>
      <c r="J489" s="79"/>
    </row>
    <row r="490" spans="2:10" x14ac:dyDescent="0.25">
      <c r="B490" s="79"/>
      <c r="C490" s="79"/>
      <c r="D490" s="79"/>
      <c r="E490" s="79"/>
      <c r="F490" s="79"/>
      <c r="G490" s="79"/>
      <c r="H490" s="79"/>
      <c r="I490" s="79"/>
      <c r="J490" s="79"/>
    </row>
    <row r="491" spans="2:10" x14ac:dyDescent="0.25">
      <c r="B491" s="79"/>
      <c r="C491" s="79"/>
      <c r="D491" s="79"/>
      <c r="E491" s="79"/>
      <c r="F491" s="79"/>
      <c r="G491" s="79"/>
      <c r="H491" s="79"/>
      <c r="I491" s="79"/>
      <c r="J491" s="79"/>
    </row>
    <row r="492" spans="2:10" x14ac:dyDescent="0.25">
      <c r="B492" s="79"/>
      <c r="C492" s="79"/>
      <c r="D492" s="79"/>
      <c r="E492" s="79"/>
      <c r="F492" s="79"/>
      <c r="G492" s="79"/>
      <c r="H492" s="79"/>
      <c r="I492" s="79"/>
      <c r="J492" s="79"/>
    </row>
    <row r="493" spans="2:10" x14ac:dyDescent="0.25">
      <c r="B493" s="79"/>
      <c r="C493" s="79"/>
      <c r="D493" s="79"/>
      <c r="E493" s="79"/>
      <c r="F493" s="79"/>
      <c r="G493" s="79"/>
      <c r="H493" s="79"/>
      <c r="I493" s="79"/>
      <c r="J493" s="79"/>
    </row>
    <row r="494" spans="2:10" x14ac:dyDescent="0.25">
      <c r="B494" s="79"/>
      <c r="C494" s="79"/>
      <c r="D494" s="79"/>
      <c r="E494" s="79"/>
      <c r="F494" s="79"/>
      <c r="G494" s="79"/>
      <c r="H494" s="79"/>
      <c r="I494" s="79"/>
      <c r="J494" s="79"/>
    </row>
    <row r="495" spans="2:10" x14ac:dyDescent="0.25">
      <c r="B495" s="79"/>
      <c r="C495" s="79"/>
      <c r="D495" s="79"/>
      <c r="E495" s="79"/>
      <c r="F495" s="79"/>
      <c r="G495" s="79"/>
      <c r="H495" s="79"/>
      <c r="I495" s="79"/>
      <c r="J495" s="79"/>
    </row>
    <row r="496" spans="2:10" x14ac:dyDescent="0.25">
      <c r="B496" s="79"/>
      <c r="C496" s="79"/>
      <c r="D496" s="79"/>
      <c r="E496" s="79"/>
      <c r="F496" s="79"/>
      <c r="G496" s="79"/>
      <c r="H496" s="79"/>
      <c r="I496" s="79"/>
      <c r="J496" s="79"/>
    </row>
    <row r="497" spans="2:10" x14ac:dyDescent="0.25">
      <c r="B497" s="79"/>
      <c r="C497" s="79"/>
      <c r="D497" s="79"/>
      <c r="E497" s="79"/>
      <c r="F497" s="79"/>
      <c r="G497" s="79"/>
      <c r="H497" s="79"/>
      <c r="I497" s="79"/>
      <c r="J497" s="79"/>
    </row>
    <row r="498" spans="2:10" x14ac:dyDescent="0.25">
      <c r="B498" s="79"/>
      <c r="C498" s="79"/>
      <c r="D498" s="79"/>
      <c r="E498" s="79"/>
      <c r="F498" s="79"/>
      <c r="G498" s="79"/>
      <c r="H498" s="79"/>
      <c r="I498" s="79"/>
      <c r="J498" s="79"/>
    </row>
    <row r="499" spans="2:10" x14ac:dyDescent="0.25">
      <c r="B499" s="79"/>
      <c r="C499" s="79"/>
      <c r="D499" s="79"/>
      <c r="E499" s="79"/>
      <c r="F499" s="79"/>
      <c r="G499" s="79"/>
      <c r="H499" s="79"/>
      <c r="I499" s="79"/>
      <c r="J499" s="79"/>
    </row>
    <row r="500" spans="2:10" x14ac:dyDescent="0.25">
      <c r="B500" s="79"/>
      <c r="C500" s="79"/>
      <c r="D500" s="79"/>
      <c r="E500" s="79"/>
      <c r="F500" s="79"/>
      <c r="G500" s="79"/>
      <c r="H500" s="79"/>
      <c r="I500" s="79"/>
      <c r="J500" s="79"/>
    </row>
    <row r="501" spans="2:10" x14ac:dyDescent="0.25">
      <c r="B501" s="79"/>
      <c r="C501" s="79"/>
      <c r="D501" s="79"/>
      <c r="E501" s="79"/>
      <c r="F501" s="79"/>
      <c r="G501" s="79"/>
      <c r="H501" s="79"/>
      <c r="I501" s="79"/>
      <c r="J501" s="79"/>
    </row>
    <row r="502" spans="2:10" x14ac:dyDescent="0.25">
      <c r="B502" s="79"/>
      <c r="C502" s="79"/>
      <c r="D502" s="79"/>
      <c r="E502" s="79"/>
      <c r="F502" s="79"/>
      <c r="G502" s="79"/>
      <c r="H502" s="79"/>
      <c r="I502" s="79"/>
      <c r="J502" s="79"/>
    </row>
    <row r="503" spans="2:10" x14ac:dyDescent="0.25">
      <c r="B503" s="79"/>
      <c r="C503" s="79"/>
      <c r="D503" s="79"/>
      <c r="E503" s="79"/>
      <c r="F503" s="79"/>
      <c r="G503" s="79"/>
      <c r="H503" s="79"/>
      <c r="I503" s="79"/>
      <c r="J503" s="79"/>
    </row>
    <row r="504" spans="2:10" x14ac:dyDescent="0.25">
      <c r="B504" s="79"/>
      <c r="C504" s="79"/>
      <c r="D504" s="79"/>
      <c r="E504" s="79"/>
      <c r="F504" s="79"/>
      <c r="G504" s="79"/>
      <c r="H504" s="79"/>
      <c r="I504" s="79"/>
      <c r="J504" s="79"/>
    </row>
    <row r="505" spans="2:10" x14ac:dyDescent="0.25">
      <c r="B505" s="79"/>
      <c r="C505" s="79"/>
      <c r="D505" s="79"/>
      <c r="E505" s="79"/>
      <c r="F505" s="79"/>
      <c r="G505" s="79"/>
      <c r="H505" s="79"/>
      <c r="I505" s="79"/>
      <c r="J505" s="79"/>
    </row>
    <row r="506" spans="2:10" x14ac:dyDescent="0.25">
      <c r="B506" s="79"/>
      <c r="C506" s="79"/>
      <c r="D506" s="79"/>
      <c r="E506" s="79"/>
      <c r="F506" s="79"/>
      <c r="G506" s="79"/>
      <c r="H506" s="79"/>
      <c r="I506" s="79"/>
      <c r="J506" s="79"/>
    </row>
    <row r="507" spans="2:10" x14ac:dyDescent="0.25">
      <c r="B507" s="79"/>
      <c r="C507" s="79"/>
      <c r="D507" s="79"/>
      <c r="E507" s="79"/>
      <c r="F507" s="79"/>
      <c r="G507" s="79"/>
      <c r="H507" s="79"/>
      <c r="I507" s="79"/>
      <c r="J507" s="79"/>
    </row>
    <row r="508" spans="2:10" x14ac:dyDescent="0.25">
      <c r="B508" s="79"/>
      <c r="C508" s="79"/>
      <c r="D508" s="79"/>
      <c r="E508" s="79"/>
      <c r="F508" s="79"/>
      <c r="G508" s="79"/>
      <c r="H508" s="79"/>
      <c r="I508" s="79"/>
      <c r="J508" s="79"/>
    </row>
    <row r="509" spans="2:10" x14ac:dyDescent="0.25">
      <c r="B509" s="79"/>
      <c r="C509" s="79"/>
      <c r="D509" s="79"/>
      <c r="E509" s="79"/>
      <c r="F509" s="79"/>
      <c r="G509" s="79"/>
      <c r="H509" s="79"/>
      <c r="I509" s="79"/>
      <c r="J509" s="79"/>
    </row>
    <row r="510" spans="2:10" x14ac:dyDescent="0.25">
      <c r="B510" s="79"/>
      <c r="C510" s="79"/>
      <c r="D510" s="79"/>
      <c r="E510" s="79"/>
      <c r="F510" s="79"/>
      <c r="G510" s="79"/>
      <c r="H510" s="79"/>
      <c r="I510" s="79"/>
      <c r="J510" s="79"/>
    </row>
    <row r="511" spans="2:10" x14ac:dyDescent="0.25">
      <c r="B511" s="79"/>
      <c r="C511" s="79"/>
      <c r="D511" s="79"/>
      <c r="E511" s="79"/>
      <c r="F511" s="79"/>
      <c r="G511" s="79"/>
      <c r="H511" s="79"/>
      <c r="I511" s="79"/>
      <c r="J511" s="79"/>
    </row>
    <row r="512" spans="2:10" x14ac:dyDescent="0.25">
      <c r="B512" s="79"/>
      <c r="C512" s="79"/>
      <c r="D512" s="79"/>
      <c r="E512" s="79"/>
      <c r="F512" s="79"/>
      <c r="G512" s="79"/>
      <c r="H512" s="79"/>
      <c r="I512" s="79"/>
      <c r="J512" s="79"/>
    </row>
    <row r="513" spans="2:10" x14ac:dyDescent="0.25">
      <c r="B513" s="79"/>
      <c r="C513" s="79"/>
      <c r="D513" s="79"/>
      <c r="E513" s="79"/>
      <c r="F513" s="79"/>
      <c r="G513" s="79"/>
      <c r="H513" s="79"/>
      <c r="I513" s="79"/>
      <c r="J513" s="79"/>
    </row>
    <row r="514" spans="2:10" x14ac:dyDescent="0.25">
      <c r="B514" s="79"/>
      <c r="C514" s="79"/>
      <c r="D514" s="79"/>
      <c r="E514" s="79"/>
      <c r="F514" s="79"/>
      <c r="G514" s="79"/>
      <c r="H514" s="79"/>
      <c r="I514" s="79"/>
      <c r="J514" s="79"/>
    </row>
    <row r="515" spans="2:10" x14ac:dyDescent="0.25">
      <c r="B515" s="79"/>
      <c r="C515" s="79"/>
      <c r="D515" s="79"/>
      <c r="E515" s="79"/>
      <c r="F515" s="79"/>
      <c r="G515" s="79"/>
      <c r="H515" s="79"/>
      <c r="I515" s="79"/>
      <c r="J515" s="79"/>
    </row>
    <row r="516" spans="2:10" x14ac:dyDescent="0.25">
      <c r="B516" s="79"/>
      <c r="C516" s="79"/>
      <c r="D516" s="79"/>
      <c r="E516" s="79"/>
      <c r="F516" s="79"/>
      <c r="G516" s="79"/>
      <c r="H516" s="79"/>
      <c r="I516" s="79"/>
      <c r="J516" s="79"/>
    </row>
    <row r="517" spans="2:10" x14ac:dyDescent="0.25">
      <c r="B517" s="79"/>
      <c r="C517" s="79"/>
      <c r="D517" s="79"/>
      <c r="E517" s="79"/>
      <c r="F517" s="79"/>
      <c r="G517" s="79"/>
      <c r="H517" s="79"/>
      <c r="I517" s="79"/>
      <c r="J517" s="79"/>
    </row>
    <row r="518" spans="2:10" x14ac:dyDescent="0.25">
      <c r="B518" s="79"/>
      <c r="C518" s="79"/>
      <c r="D518" s="79"/>
      <c r="E518" s="79"/>
      <c r="F518" s="79"/>
      <c r="G518" s="79"/>
      <c r="H518" s="79"/>
      <c r="I518" s="79"/>
      <c r="J518" s="79"/>
    </row>
    <row r="519" spans="2:10" x14ac:dyDescent="0.25">
      <c r="B519" s="79"/>
      <c r="C519" s="79"/>
      <c r="D519" s="79"/>
      <c r="E519" s="79"/>
      <c r="F519" s="79"/>
      <c r="G519" s="79"/>
      <c r="H519" s="79"/>
      <c r="I519" s="79"/>
      <c r="J519" s="79"/>
    </row>
    <row r="520" spans="2:10" x14ac:dyDescent="0.25">
      <c r="B520" s="79"/>
      <c r="C520" s="79"/>
      <c r="D520" s="79"/>
      <c r="E520" s="79"/>
      <c r="F520" s="79"/>
      <c r="G520" s="79"/>
      <c r="H520" s="79"/>
      <c r="I520" s="79"/>
      <c r="J520" s="79"/>
    </row>
    <row r="521" spans="2:10" x14ac:dyDescent="0.25">
      <c r="B521" s="79"/>
      <c r="C521" s="79"/>
      <c r="D521" s="79"/>
      <c r="E521" s="79"/>
      <c r="F521" s="79"/>
      <c r="G521" s="79"/>
      <c r="H521" s="79"/>
      <c r="I521" s="79"/>
      <c r="J521" s="79"/>
    </row>
    <row r="522" spans="2:10" x14ac:dyDescent="0.25">
      <c r="B522" s="79"/>
      <c r="C522" s="79"/>
      <c r="D522" s="79"/>
      <c r="E522" s="79"/>
      <c r="F522" s="79"/>
      <c r="G522" s="79"/>
      <c r="H522" s="79"/>
      <c r="I522" s="79"/>
      <c r="J522" s="79"/>
    </row>
    <row r="523" spans="2:10" x14ac:dyDescent="0.25">
      <c r="B523" s="79"/>
      <c r="C523" s="79"/>
      <c r="D523" s="79"/>
      <c r="E523" s="79"/>
      <c r="F523" s="79"/>
      <c r="G523" s="79"/>
      <c r="H523" s="79"/>
      <c r="I523" s="79"/>
      <c r="J523" s="79"/>
    </row>
    <row r="524" spans="2:10" x14ac:dyDescent="0.25">
      <c r="B524" s="79"/>
      <c r="C524" s="79"/>
      <c r="D524" s="79"/>
      <c r="E524" s="79"/>
      <c r="F524" s="79"/>
      <c r="G524" s="79"/>
      <c r="H524" s="79"/>
      <c r="I524" s="79"/>
      <c r="J524" s="79"/>
    </row>
    <row r="525" spans="2:10" x14ac:dyDescent="0.25">
      <c r="B525" s="79"/>
      <c r="C525" s="79"/>
      <c r="D525" s="79"/>
      <c r="E525" s="79"/>
      <c r="F525" s="79"/>
      <c r="G525" s="79"/>
      <c r="H525" s="79"/>
      <c r="I525" s="79"/>
      <c r="J525" s="79"/>
    </row>
    <row r="526" spans="2:10" x14ac:dyDescent="0.25">
      <c r="B526" s="79"/>
      <c r="C526" s="79"/>
      <c r="D526" s="79"/>
      <c r="E526" s="79"/>
      <c r="F526" s="79"/>
      <c r="G526" s="79"/>
      <c r="H526" s="79"/>
      <c r="I526" s="79"/>
      <c r="J526" s="79"/>
    </row>
    <row r="527" spans="2:10" x14ac:dyDescent="0.25">
      <c r="B527" s="79"/>
      <c r="C527" s="79"/>
      <c r="D527" s="79"/>
      <c r="E527" s="79"/>
      <c r="F527" s="79"/>
      <c r="G527" s="79"/>
      <c r="H527" s="79"/>
      <c r="I527" s="79"/>
      <c r="J527" s="79"/>
    </row>
    <row r="528" spans="2:10" x14ac:dyDescent="0.25">
      <c r="B528" s="79"/>
      <c r="C528" s="79"/>
      <c r="D528" s="79"/>
      <c r="E528" s="79"/>
      <c r="F528" s="79"/>
      <c r="G528" s="79"/>
      <c r="H528" s="79"/>
      <c r="I528" s="79"/>
      <c r="J528" s="79"/>
    </row>
    <row r="529" spans="2:10" x14ac:dyDescent="0.25">
      <c r="B529" s="79"/>
      <c r="C529" s="79"/>
      <c r="D529" s="79"/>
      <c r="E529" s="79"/>
      <c r="F529" s="79"/>
      <c r="G529" s="79"/>
      <c r="H529" s="79"/>
      <c r="I529" s="79"/>
      <c r="J529" s="79"/>
    </row>
    <row r="530" spans="2:10" x14ac:dyDescent="0.25">
      <c r="B530" s="79"/>
      <c r="C530" s="79"/>
      <c r="D530" s="79"/>
      <c r="E530" s="79"/>
      <c r="F530" s="79"/>
      <c r="G530" s="79"/>
      <c r="H530" s="79"/>
      <c r="I530" s="79"/>
      <c r="J530" s="79"/>
    </row>
    <row r="531" spans="2:10" x14ac:dyDescent="0.25">
      <c r="B531" s="79"/>
      <c r="C531" s="79"/>
      <c r="D531" s="79"/>
      <c r="E531" s="79"/>
      <c r="F531" s="79"/>
      <c r="G531" s="79"/>
      <c r="H531" s="79"/>
      <c r="I531" s="79"/>
      <c r="J531" s="79"/>
    </row>
    <row r="532" spans="2:10" x14ac:dyDescent="0.25">
      <c r="B532" s="79"/>
      <c r="C532" s="79"/>
      <c r="D532" s="79"/>
      <c r="E532" s="79"/>
      <c r="F532" s="79"/>
      <c r="G532" s="79"/>
      <c r="H532" s="79"/>
      <c r="I532" s="79"/>
      <c r="J532" s="79"/>
    </row>
    <row r="533" spans="2:10" x14ac:dyDescent="0.25">
      <c r="B533" s="79"/>
      <c r="C533" s="79"/>
      <c r="D533" s="79"/>
      <c r="E533" s="79"/>
      <c r="F533" s="79"/>
      <c r="G533" s="79"/>
      <c r="H533" s="79"/>
      <c r="I533" s="79"/>
      <c r="J533" s="79"/>
    </row>
    <row r="534" spans="2:10" x14ac:dyDescent="0.25">
      <c r="B534" s="79"/>
      <c r="C534" s="79"/>
      <c r="D534" s="79"/>
      <c r="E534" s="79"/>
      <c r="F534" s="79"/>
      <c r="G534" s="79"/>
      <c r="H534" s="79"/>
      <c r="I534" s="79"/>
      <c r="J534" s="79"/>
    </row>
    <row r="535" spans="2:10" x14ac:dyDescent="0.25">
      <c r="B535" s="79"/>
      <c r="C535" s="79"/>
      <c r="D535" s="79"/>
      <c r="E535" s="79"/>
      <c r="F535" s="79"/>
      <c r="G535" s="79"/>
      <c r="H535" s="79"/>
      <c r="I535" s="79"/>
      <c r="J535" s="79"/>
    </row>
    <row r="536" spans="2:10" x14ac:dyDescent="0.25">
      <c r="B536" s="79"/>
      <c r="C536" s="79"/>
      <c r="D536" s="79"/>
      <c r="E536" s="79"/>
      <c r="F536" s="79"/>
      <c r="G536" s="79"/>
      <c r="H536" s="79"/>
      <c r="I536" s="79"/>
      <c r="J536" s="79"/>
    </row>
    <row r="537" spans="2:10" x14ac:dyDescent="0.25">
      <c r="B537" s="79"/>
      <c r="C537" s="79"/>
      <c r="D537" s="79"/>
      <c r="E537" s="79"/>
      <c r="F537" s="79"/>
      <c r="G537" s="79"/>
      <c r="H537" s="79"/>
      <c r="I537" s="79"/>
      <c r="J537" s="79"/>
    </row>
    <row r="538" spans="2:10" x14ac:dyDescent="0.25">
      <c r="B538" s="79"/>
      <c r="C538" s="79"/>
      <c r="D538" s="79"/>
      <c r="E538" s="79"/>
      <c r="F538" s="79"/>
      <c r="G538" s="79"/>
      <c r="H538" s="79"/>
      <c r="I538" s="79"/>
      <c r="J538" s="79"/>
    </row>
    <row r="539" spans="2:10" x14ac:dyDescent="0.25">
      <c r="B539" s="79"/>
      <c r="C539" s="79"/>
      <c r="D539" s="79"/>
      <c r="E539" s="79"/>
      <c r="F539" s="79"/>
      <c r="G539" s="79"/>
      <c r="H539" s="79"/>
      <c r="I539" s="79"/>
      <c r="J539" s="79"/>
    </row>
    <row r="540" spans="2:10" x14ac:dyDescent="0.25">
      <c r="B540" s="79"/>
      <c r="C540" s="79"/>
      <c r="D540" s="79"/>
      <c r="E540" s="79"/>
      <c r="F540" s="79"/>
      <c r="G540" s="79"/>
      <c r="H540" s="79"/>
      <c r="I540" s="79"/>
      <c r="J540" s="79"/>
    </row>
    <row r="541" spans="2:10" x14ac:dyDescent="0.25">
      <c r="B541" s="79"/>
      <c r="C541" s="79"/>
      <c r="D541" s="79"/>
      <c r="E541" s="79"/>
      <c r="F541" s="79"/>
      <c r="G541" s="79"/>
      <c r="H541" s="79"/>
      <c r="I541" s="79"/>
      <c r="J541" s="79"/>
    </row>
    <row r="542" spans="2:10" x14ac:dyDescent="0.25">
      <c r="B542" s="79"/>
      <c r="C542" s="79"/>
      <c r="D542" s="79"/>
      <c r="E542" s="79"/>
      <c r="F542" s="79"/>
      <c r="G542" s="79"/>
      <c r="H542" s="79"/>
      <c r="I542" s="79"/>
      <c r="J542" s="79"/>
    </row>
    <row r="543" spans="2:10" x14ac:dyDescent="0.25">
      <c r="B543" s="79"/>
      <c r="C543" s="79"/>
      <c r="D543" s="79"/>
      <c r="E543" s="79"/>
      <c r="F543" s="79"/>
      <c r="G543" s="79"/>
      <c r="H543" s="79"/>
      <c r="I543" s="79"/>
      <c r="J543" s="79"/>
    </row>
    <row r="544" spans="2:10" x14ac:dyDescent="0.25">
      <c r="B544" s="79"/>
      <c r="C544" s="79"/>
      <c r="D544" s="79"/>
      <c r="E544" s="79"/>
      <c r="F544" s="79"/>
      <c r="G544" s="79"/>
      <c r="H544" s="79"/>
      <c r="I544" s="79"/>
      <c r="J544" s="79"/>
    </row>
    <row r="545" spans="2:10" x14ac:dyDescent="0.25">
      <c r="B545" s="79"/>
      <c r="C545" s="79"/>
      <c r="D545" s="79"/>
      <c r="E545" s="79"/>
      <c r="F545" s="79"/>
      <c r="G545" s="79"/>
      <c r="H545" s="79"/>
      <c r="I545" s="79"/>
      <c r="J545" s="79"/>
    </row>
    <row r="546" spans="2:10" x14ac:dyDescent="0.25">
      <c r="B546" s="79"/>
      <c r="C546" s="79"/>
      <c r="D546" s="79"/>
      <c r="E546" s="79"/>
      <c r="F546" s="79"/>
      <c r="G546" s="79"/>
      <c r="H546" s="79"/>
      <c r="I546" s="79"/>
      <c r="J546" s="79"/>
    </row>
    <row r="547" spans="2:10" x14ac:dyDescent="0.25">
      <c r="B547" s="79"/>
      <c r="C547" s="79"/>
      <c r="D547" s="79"/>
      <c r="E547" s="79"/>
      <c r="F547" s="79"/>
      <c r="G547" s="79"/>
      <c r="H547" s="79"/>
      <c r="I547" s="79"/>
      <c r="J547" s="79"/>
    </row>
    <row r="548" spans="2:10" x14ac:dyDescent="0.25">
      <c r="B548" s="79"/>
      <c r="C548" s="79"/>
      <c r="D548" s="79"/>
      <c r="E548" s="79"/>
      <c r="F548" s="79"/>
      <c r="G548" s="79"/>
      <c r="H548" s="79"/>
      <c r="I548" s="79"/>
      <c r="J548" s="79"/>
    </row>
    <row r="549" spans="2:10" x14ac:dyDescent="0.25">
      <c r="B549" s="79"/>
      <c r="C549" s="79"/>
      <c r="D549" s="79"/>
      <c r="E549" s="79"/>
      <c r="F549" s="79"/>
      <c r="G549" s="79"/>
      <c r="H549" s="79"/>
      <c r="I549" s="79"/>
      <c r="J549" s="79"/>
    </row>
    <row r="550" spans="2:10" x14ac:dyDescent="0.25">
      <c r="B550" s="79"/>
      <c r="C550" s="79"/>
      <c r="D550" s="79"/>
      <c r="E550" s="79"/>
      <c r="F550" s="79"/>
      <c r="G550" s="79"/>
      <c r="H550" s="79"/>
      <c r="I550" s="79"/>
      <c r="J550" s="79"/>
    </row>
    <row r="551" spans="2:10" x14ac:dyDescent="0.25">
      <c r="B551" s="79"/>
      <c r="C551" s="79"/>
      <c r="D551" s="79"/>
      <c r="E551" s="79"/>
      <c r="F551" s="79"/>
      <c r="G551" s="79"/>
      <c r="H551" s="79"/>
      <c r="I551" s="79"/>
      <c r="J551" s="79"/>
    </row>
    <row r="552" spans="2:10" x14ac:dyDescent="0.25">
      <c r="B552" s="79"/>
      <c r="C552" s="79"/>
      <c r="D552" s="79"/>
      <c r="E552" s="79"/>
      <c r="F552" s="79"/>
      <c r="G552" s="79"/>
      <c r="H552" s="79"/>
      <c r="I552" s="79"/>
      <c r="J552" s="79"/>
    </row>
    <row r="553" spans="2:10" x14ac:dyDescent="0.25">
      <c r="B553" s="79"/>
      <c r="C553" s="79"/>
      <c r="D553" s="79"/>
      <c r="E553" s="79"/>
      <c r="F553" s="79"/>
      <c r="G553" s="79"/>
      <c r="H553" s="79"/>
      <c r="I553" s="79"/>
      <c r="J553" s="79"/>
    </row>
    <row r="554" spans="2:10" x14ac:dyDescent="0.25">
      <c r="B554" s="79"/>
      <c r="C554" s="79"/>
      <c r="D554" s="79"/>
      <c r="E554" s="79"/>
      <c r="F554" s="79"/>
      <c r="G554" s="79"/>
      <c r="H554" s="79"/>
      <c r="I554" s="79"/>
      <c r="J554" s="79"/>
    </row>
    <row r="555" spans="2:10" x14ac:dyDescent="0.25">
      <c r="B555" s="79"/>
      <c r="C555" s="79"/>
      <c r="D555" s="79"/>
      <c r="E555" s="79"/>
      <c r="F555" s="79"/>
      <c r="G555" s="79"/>
      <c r="H555" s="79"/>
      <c r="I555" s="79"/>
      <c r="J555" s="79"/>
    </row>
    <row r="556" spans="2:10" x14ac:dyDescent="0.25">
      <c r="B556" s="79"/>
      <c r="C556" s="79"/>
      <c r="D556" s="79"/>
      <c r="E556" s="79"/>
      <c r="F556" s="79"/>
      <c r="G556" s="79"/>
      <c r="H556" s="79"/>
      <c r="I556" s="79"/>
      <c r="J556" s="79"/>
    </row>
    <row r="557" spans="2:10" x14ac:dyDescent="0.25">
      <c r="B557" s="79"/>
      <c r="C557" s="79"/>
      <c r="D557" s="79"/>
      <c r="E557" s="79"/>
      <c r="F557" s="79"/>
      <c r="G557" s="79"/>
      <c r="H557" s="79"/>
      <c r="I557" s="79"/>
      <c r="J557" s="79"/>
    </row>
    <row r="558" spans="2:10" x14ac:dyDescent="0.25">
      <c r="B558" s="79"/>
      <c r="C558" s="79"/>
      <c r="D558" s="79"/>
      <c r="E558" s="79"/>
      <c r="F558" s="79"/>
      <c r="G558" s="79"/>
      <c r="H558" s="79"/>
      <c r="I558" s="79"/>
      <c r="J558" s="79"/>
    </row>
    <row r="559" spans="2:10" x14ac:dyDescent="0.25">
      <c r="B559" s="79"/>
      <c r="C559" s="79"/>
      <c r="D559" s="79"/>
      <c r="E559" s="79"/>
      <c r="F559" s="79"/>
      <c r="G559" s="79"/>
      <c r="H559" s="79"/>
      <c r="I559" s="79"/>
      <c r="J559" s="79"/>
    </row>
    <row r="560" spans="2:10" x14ac:dyDescent="0.25">
      <c r="B560" s="79"/>
      <c r="C560" s="79"/>
      <c r="D560" s="79"/>
      <c r="E560" s="79"/>
      <c r="F560" s="79"/>
      <c r="G560" s="79"/>
      <c r="H560" s="79"/>
      <c r="I560" s="79"/>
      <c r="J560" s="79"/>
    </row>
    <row r="561" spans="2:10" x14ac:dyDescent="0.25">
      <c r="B561" s="79"/>
      <c r="C561" s="79"/>
      <c r="D561" s="79"/>
      <c r="E561" s="79"/>
      <c r="F561" s="79"/>
      <c r="G561" s="79"/>
      <c r="H561" s="79"/>
      <c r="I561" s="79"/>
      <c r="J561" s="79"/>
    </row>
    <row r="562" spans="2:10" x14ac:dyDescent="0.25">
      <c r="B562" s="79"/>
      <c r="C562" s="79"/>
      <c r="D562" s="79"/>
      <c r="E562" s="79"/>
      <c r="F562" s="79"/>
      <c r="G562" s="79"/>
      <c r="H562" s="79"/>
      <c r="I562" s="79"/>
      <c r="J562" s="79"/>
    </row>
    <row r="563" spans="2:10" x14ac:dyDescent="0.25">
      <c r="B563" s="79"/>
      <c r="C563" s="79"/>
      <c r="D563" s="79"/>
      <c r="E563" s="79"/>
      <c r="F563" s="79"/>
      <c r="G563" s="79"/>
      <c r="H563" s="79"/>
      <c r="I563" s="79"/>
      <c r="J563" s="79"/>
    </row>
    <row r="564" spans="2:10" x14ac:dyDescent="0.25">
      <c r="B564" s="79"/>
      <c r="C564" s="79"/>
      <c r="D564" s="79"/>
      <c r="E564" s="79"/>
      <c r="F564" s="79"/>
      <c r="G564" s="79"/>
      <c r="H564" s="79"/>
      <c r="I564" s="79"/>
      <c r="J564" s="79"/>
    </row>
    <row r="565" spans="2:10" x14ac:dyDescent="0.25">
      <c r="B565" s="79"/>
      <c r="C565" s="79"/>
      <c r="D565" s="79"/>
      <c r="E565" s="79"/>
      <c r="F565" s="79"/>
      <c r="G565" s="79"/>
      <c r="H565" s="79"/>
      <c r="I565" s="79"/>
      <c r="J565" s="79"/>
    </row>
    <row r="566" spans="2:10" x14ac:dyDescent="0.25">
      <c r="B566" s="79"/>
      <c r="C566" s="79"/>
      <c r="D566" s="79"/>
      <c r="E566" s="79"/>
      <c r="F566" s="79"/>
      <c r="G566" s="79"/>
      <c r="H566" s="79"/>
      <c r="I566" s="79"/>
      <c r="J566" s="79"/>
    </row>
    <row r="567" spans="2:10" x14ac:dyDescent="0.25">
      <c r="B567" s="79"/>
      <c r="C567" s="79"/>
      <c r="D567" s="79"/>
      <c r="E567" s="79"/>
      <c r="F567" s="79"/>
      <c r="G567" s="79"/>
      <c r="H567" s="79"/>
      <c r="I567" s="79"/>
      <c r="J567" s="79"/>
    </row>
    <row r="568" spans="2:10" x14ac:dyDescent="0.25">
      <c r="B568" s="79"/>
      <c r="C568" s="79"/>
      <c r="D568" s="79"/>
      <c r="E568" s="79"/>
      <c r="F568" s="79"/>
      <c r="G568" s="79"/>
      <c r="H568" s="79"/>
      <c r="I568" s="79"/>
      <c r="J568" s="79"/>
    </row>
    <row r="569" spans="2:10" x14ac:dyDescent="0.25">
      <c r="B569" s="79"/>
      <c r="C569" s="79"/>
      <c r="D569" s="79"/>
      <c r="E569" s="79"/>
      <c r="F569" s="79"/>
      <c r="G569" s="79"/>
      <c r="H569" s="79"/>
      <c r="I569" s="79"/>
      <c r="J569" s="79"/>
    </row>
    <row r="570" spans="2:10" x14ac:dyDescent="0.25">
      <c r="B570" s="79"/>
      <c r="C570" s="79"/>
      <c r="D570" s="79"/>
      <c r="E570" s="79"/>
      <c r="F570" s="79"/>
      <c r="G570" s="79"/>
      <c r="H570" s="79"/>
      <c r="I570" s="79"/>
      <c r="J570" s="79"/>
    </row>
    <row r="571" spans="2:10" x14ac:dyDescent="0.25">
      <c r="B571" s="79"/>
      <c r="C571" s="79"/>
      <c r="D571" s="79"/>
      <c r="E571" s="79"/>
      <c r="F571" s="79"/>
      <c r="G571" s="79"/>
      <c r="H571" s="79"/>
      <c r="I571" s="79"/>
      <c r="J571" s="79"/>
    </row>
    <row r="572" spans="2:10" x14ac:dyDescent="0.25">
      <c r="B572" s="79"/>
      <c r="C572" s="79"/>
      <c r="D572" s="79"/>
      <c r="E572" s="79"/>
      <c r="F572" s="79"/>
      <c r="G572" s="79"/>
      <c r="H572" s="79"/>
      <c r="I572" s="79"/>
      <c r="J572" s="79"/>
    </row>
    <row r="573" spans="2:10" x14ac:dyDescent="0.25">
      <c r="B573" s="79"/>
      <c r="C573" s="79"/>
      <c r="D573" s="79"/>
      <c r="E573" s="79"/>
      <c r="F573" s="79"/>
      <c r="G573" s="79"/>
      <c r="H573" s="79"/>
      <c r="I573" s="79"/>
      <c r="J573" s="79"/>
    </row>
    <row r="574" spans="2:10" x14ac:dyDescent="0.25">
      <c r="B574" s="79"/>
      <c r="C574" s="79"/>
      <c r="D574" s="79"/>
      <c r="E574" s="79"/>
      <c r="F574" s="79"/>
      <c r="G574" s="79"/>
      <c r="H574" s="79"/>
      <c r="I574" s="79"/>
      <c r="J574" s="79"/>
    </row>
    <row r="575" spans="2:10" x14ac:dyDescent="0.25">
      <c r="B575" s="79"/>
      <c r="C575" s="79"/>
      <c r="D575" s="79"/>
      <c r="E575" s="79"/>
      <c r="F575" s="79"/>
      <c r="G575" s="79"/>
      <c r="H575" s="79"/>
      <c r="I575" s="79"/>
      <c r="J575" s="79"/>
    </row>
    <row r="576" spans="2:10" x14ac:dyDescent="0.25">
      <c r="B576" s="79"/>
      <c r="C576" s="79"/>
      <c r="D576" s="79"/>
      <c r="E576" s="79"/>
      <c r="F576" s="79"/>
      <c r="G576" s="79"/>
      <c r="H576" s="79"/>
      <c r="I576" s="79"/>
      <c r="J576" s="79"/>
    </row>
    <row r="577" spans="2:10" x14ac:dyDescent="0.25">
      <c r="B577" s="79"/>
      <c r="C577" s="79"/>
      <c r="D577" s="79"/>
      <c r="E577" s="79"/>
      <c r="F577" s="79"/>
      <c r="G577" s="79"/>
      <c r="H577" s="79"/>
      <c r="I577" s="79"/>
      <c r="J577" s="79"/>
    </row>
    <row r="578" spans="2:10" x14ac:dyDescent="0.25">
      <c r="B578" s="79"/>
      <c r="C578" s="79"/>
      <c r="D578" s="79"/>
      <c r="E578" s="79"/>
      <c r="F578" s="79"/>
      <c r="G578" s="79"/>
      <c r="H578" s="79"/>
      <c r="I578" s="79"/>
      <c r="J578" s="79"/>
    </row>
    <row r="579" spans="2:10" x14ac:dyDescent="0.25">
      <c r="B579" s="79"/>
      <c r="C579" s="79"/>
      <c r="D579" s="79"/>
      <c r="E579" s="79"/>
      <c r="F579" s="79"/>
      <c r="G579" s="79"/>
      <c r="H579" s="79"/>
      <c r="I579" s="79"/>
      <c r="J579" s="79"/>
    </row>
    <row r="580" spans="2:10" x14ac:dyDescent="0.25">
      <c r="B580" s="79"/>
      <c r="C580" s="79"/>
      <c r="D580" s="79"/>
      <c r="E580" s="79"/>
      <c r="F580" s="79"/>
      <c r="G580" s="79"/>
      <c r="H580" s="79"/>
      <c r="I580" s="79"/>
      <c r="J580" s="79"/>
    </row>
    <row r="581" spans="2:10" x14ac:dyDescent="0.25">
      <c r="B581" s="79"/>
      <c r="C581" s="79"/>
      <c r="D581" s="79"/>
      <c r="E581" s="79"/>
      <c r="F581" s="79"/>
      <c r="G581" s="79"/>
      <c r="H581" s="79"/>
      <c r="I581" s="79"/>
      <c r="J581" s="79"/>
    </row>
    <row r="582" spans="2:10" x14ac:dyDescent="0.25">
      <c r="B582" s="79"/>
      <c r="C582" s="79"/>
      <c r="D582" s="79"/>
      <c r="E582" s="79"/>
      <c r="F582" s="79"/>
      <c r="G582" s="79"/>
      <c r="H582" s="79"/>
      <c r="I582" s="79"/>
      <c r="J582" s="79"/>
    </row>
    <row r="583" spans="2:10" x14ac:dyDescent="0.25">
      <c r="B583" s="79"/>
      <c r="C583" s="79"/>
      <c r="D583" s="79"/>
      <c r="E583" s="79"/>
      <c r="F583" s="79"/>
      <c r="G583" s="79"/>
      <c r="H583" s="79"/>
      <c r="I583" s="79"/>
      <c r="J583" s="79"/>
    </row>
    <row r="584" spans="2:10" x14ac:dyDescent="0.25">
      <c r="B584" s="79"/>
      <c r="C584" s="79"/>
      <c r="D584" s="79"/>
      <c r="E584" s="79"/>
      <c r="F584" s="79"/>
      <c r="G584" s="79"/>
      <c r="H584" s="79"/>
      <c r="I584" s="79"/>
      <c r="J584" s="79"/>
    </row>
    <row r="585" spans="2:10" x14ac:dyDescent="0.25">
      <c r="B585" s="79"/>
      <c r="C585" s="79"/>
      <c r="D585" s="79"/>
      <c r="E585" s="79"/>
      <c r="F585" s="79"/>
      <c r="G585" s="79"/>
      <c r="H585" s="79"/>
      <c r="I585" s="79"/>
      <c r="J585" s="79"/>
    </row>
    <row r="586" spans="2:10" x14ac:dyDescent="0.25">
      <c r="B586" s="79"/>
      <c r="C586" s="79"/>
      <c r="D586" s="79"/>
      <c r="E586" s="79"/>
      <c r="F586" s="79"/>
      <c r="G586" s="79"/>
      <c r="H586" s="79"/>
      <c r="I586" s="79"/>
      <c r="J586" s="79"/>
    </row>
    <row r="587" spans="2:10" x14ac:dyDescent="0.25">
      <c r="B587" s="79"/>
      <c r="C587" s="79"/>
      <c r="D587" s="79"/>
      <c r="E587" s="79"/>
      <c r="F587" s="79"/>
      <c r="G587" s="79"/>
      <c r="H587" s="79"/>
      <c r="I587" s="79"/>
      <c r="J587" s="79"/>
    </row>
    <row r="588" spans="2:10" x14ac:dyDescent="0.25">
      <c r="B588" s="79"/>
      <c r="C588" s="79"/>
      <c r="D588" s="79"/>
      <c r="E588" s="79"/>
      <c r="F588" s="79"/>
      <c r="G588" s="79"/>
      <c r="H588" s="79"/>
      <c r="I588" s="79"/>
      <c r="J588" s="79"/>
    </row>
    <row r="589" spans="2:10" x14ac:dyDescent="0.25">
      <c r="B589" s="79"/>
      <c r="C589" s="79"/>
      <c r="D589" s="79"/>
      <c r="E589" s="79"/>
      <c r="F589" s="79"/>
      <c r="G589" s="79"/>
      <c r="H589" s="79"/>
      <c r="I589" s="79"/>
      <c r="J589" s="79"/>
    </row>
    <row r="590" spans="2:10" x14ac:dyDescent="0.25">
      <c r="B590" s="79"/>
      <c r="C590" s="79"/>
      <c r="D590" s="79"/>
      <c r="E590" s="79"/>
      <c r="F590" s="79"/>
      <c r="G590" s="79"/>
      <c r="H590" s="79"/>
      <c r="I590" s="79"/>
      <c r="J590" s="79"/>
    </row>
    <row r="591" spans="2:10" x14ac:dyDescent="0.25">
      <c r="B591" s="79"/>
      <c r="C591" s="79"/>
      <c r="D591" s="79"/>
      <c r="E591" s="79"/>
      <c r="F591" s="79"/>
      <c r="G591" s="79"/>
      <c r="H591" s="79"/>
      <c r="I591" s="79"/>
      <c r="J591" s="79"/>
    </row>
    <row r="592" spans="2:10" x14ac:dyDescent="0.25">
      <c r="B592" s="79"/>
      <c r="C592" s="79"/>
      <c r="D592" s="79"/>
      <c r="E592" s="79"/>
      <c r="F592" s="79"/>
      <c r="G592" s="79"/>
      <c r="H592" s="79"/>
      <c r="I592" s="79"/>
      <c r="J592" s="79"/>
    </row>
    <row r="593" spans="2:10" x14ac:dyDescent="0.25">
      <c r="B593" s="79"/>
      <c r="C593" s="79"/>
      <c r="D593" s="79"/>
      <c r="E593" s="79"/>
      <c r="F593" s="79"/>
      <c r="G593" s="79"/>
      <c r="H593" s="79"/>
      <c r="I593" s="79"/>
      <c r="J593" s="79"/>
    </row>
    <row r="594" spans="2:10" x14ac:dyDescent="0.25">
      <c r="B594" s="79"/>
      <c r="C594" s="79"/>
      <c r="D594" s="79"/>
      <c r="E594" s="79"/>
      <c r="F594" s="79"/>
      <c r="G594" s="79"/>
      <c r="H594" s="79"/>
      <c r="I594" s="79"/>
      <c r="J594" s="79"/>
    </row>
    <row r="595" spans="2:10" x14ac:dyDescent="0.25">
      <c r="B595" s="79"/>
      <c r="C595" s="79"/>
      <c r="D595" s="79"/>
      <c r="E595" s="79"/>
      <c r="F595" s="79"/>
      <c r="G595" s="79"/>
      <c r="H595" s="79"/>
      <c r="I595" s="79"/>
      <c r="J595" s="79"/>
    </row>
    <row r="596" spans="2:10" x14ac:dyDescent="0.25">
      <c r="B596" s="79"/>
      <c r="C596" s="79"/>
      <c r="D596" s="79"/>
      <c r="E596" s="79"/>
      <c r="F596" s="79"/>
      <c r="G596" s="79"/>
      <c r="H596" s="79"/>
      <c r="I596" s="79"/>
      <c r="J596" s="79"/>
    </row>
    <row r="597" spans="2:10" x14ac:dyDescent="0.25">
      <c r="B597" s="79"/>
      <c r="C597" s="79"/>
      <c r="D597" s="79"/>
      <c r="E597" s="79"/>
      <c r="F597" s="79"/>
      <c r="G597" s="79"/>
      <c r="H597" s="79"/>
      <c r="I597" s="79"/>
      <c r="J597" s="79"/>
    </row>
    <row r="598" spans="2:10" x14ac:dyDescent="0.25">
      <c r="B598" s="79"/>
      <c r="C598" s="79"/>
      <c r="D598" s="79"/>
      <c r="E598" s="79"/>
      <c r="F598" s="79"/>
      <c r="G598" s="79"/>
      <c r="H598" s="79"/>
      <c r="I598" s="79"/>
      <c r="J598" s="79"/>
    </row>
    <row r="599" spans="2:10" x14ac:dyDescent="0.25">
      <c r="B599" s="79"/>
      <c r="C599" s="79"/>
      <c r="D599" s="79"/>
      <c r="E599" s="79"/>
      <c r="F599" s="79"/>
      <c r="G599" s="79"/>
      <c r="H599" s="79"/>
      <c r="I599" s="79"/>
      <c r="J599" s="79"/>
    </row>
    <row r="600" spans="2:10" x14ac:dyDescent="0.25">
      <c r="B600" s="79"/>
      <c r="C600" s="79"/>
      <c r="D600" s="79"/>
      <c r="E600" s="79"/>
      <c r="F600" s="79"/>
      <c r="G600" s="79"/>
      <c r="H600" s="79"/>
      <c r="I600" s="79"/>
      <c r="J600" s="79"/>
    </row>
    <row r="601" spans="2:10" x14ac:dyDescent="0.25">
      <c r="B601" s="79"/>
      <c r="C601" s="79"/>
      <c r="D601" s="79"/>
      <c r="E601" s="79"/>
      <c r="F601" s="79"/>
      <c r="G601" s="79"/>
      <c r="H601" s="79"/>
      <c r="I601" s="79"/>
      <c r="J601" s="79"/>
    </row>
    <row r="602" spans="2:10" x14ac:dyDescent="0.25">
      <c r="B602" s="79"/>
      <c r="C602" s="79"/>
      <c r="D602" s="79"/>
      <c r="E602" s="79"/>
      <c r="F602" s="79"/>
      <c r="G602" s="79"/>
      <c r="H602" s="79"/>
      <c r="I602" s="79"/>
      <c r="J602" s="79"/>
    </row>
    <row r="603" spans="2:10" x14ac:dyDescent="0.25">
      <c r="B603" s="79"/>
      <c r="C603" s="79"/>
      <c r="D603" s="79"/>
      <c r="E603" s="79"/>
      <c r="F603" s="79"/>
      <c r="G603" s="79"/>
      <c r="H603" s="79"/>
      <c r="I603" s="79"/>
      <c r="J603" s="79"/>
    </row>
    <row r="604" spans="2:10" x14ac:dyDescent="0.25">
      <c r="B604" s="79"/>
      <c r="C604" s="79"/>
      <c r="D604" s="79"/>
      <c r="E604" s="79"/>
      <c r="F604" s="79"/>
      <c r="G604" s="79"/>
      <c r="H604" s="79"/>
      <c r="I604" s="79"/>
      <c r="J604" s="79"/>
    </row>
    <row r="605" spans="2:10" x14ac:dyDescent="0.25">
      <c r="B605" s="79"/>
      <c r="C605" s="79"/>
      <c r="D605" s="79"/>
      <c r="E605" s="79"/>
      <c r="F605" s="79"/>
      <c r="G605" s="79"/>
      <c r="H605" s="79"/>
      <c r="I605" s="79"/>
      <c r="J605" s="79"/>
    </row>
    <row r="606" spans="2:10" x14ac:dyDescent="0.25">
      <c r="B606" s="79"/>
      <c r="C606" s="79"/>
      <c r="D606" s="79"/>
      <c r="E606" s="79"/>
      <c r="F606" s="79"/>
      <c r="G606" s="79"/>
      <c r="H606" s="79"/>
      <c r="I606" s="79"/>
      <c r="J606" s="79"/>
    </row>
    <row r="607" spans="2:10" x14ac:dyDescent="0.25">
      <c r="B607" s="79"/>
      <c r="C607" s="79"/>
      <c r="D607" s="79"/>
      <c r="E607" s="79"/>
      <c r="F607" s="79"/>
      <c r="G607" s="79"/>
      <c r="H607" s="79"/>
      <c r="I607" s="79"/>
      <c r="J607" s="79"/>
    </row>
    <row r="608" spans="2:10" x14ac:dyDescent="0.25">
      <c r="B608" s="79"/>
      <c r="C608" s="79"/>
      <c r="D608" s="79"/>
      <c r="E608" s="79"/>
      <c r="F608" s="79"/>
      <c r="G608" s="79"/>
      <c r="H608" s="79"/>
      <c r="I608" s="79"/>
      <c r="J608" s="79"/>
    </row>
    <row r="609" spans="2:10" x14ac:dyDescent="0.25">
      <c r="B609" s="79"/>
      <c r="C609" s="79"/>
      <c r="D609" s="79"/>
      <c r="E609" s="79"/>
      <c r="F609" s="79"/>
      <c r="G609" s="79"/>
      <c r="H609" s="79"/>
      <c r="I609" s="79"/>
      <c r="J609" s="79"/>
    </row>
    <row r="610" spans="2:10" x14ac:dyDescent="0.25">
      <c r="B610" s="79"/>
      <c r="C610" s="79"/>
      <c r="D610" s="79"/>
      <c r="E610" s="79"/>
      <c r="F610" s="79"/>
      <c r="G610" s="79"/>
      <c r="H610" s="79"/>
      <c r="I610" s="79"/>
      <c r="J610" s="79"/>
    </row>
    <row r="611" spans="2:10" x14ac:dyDescent="0.25">
      <c r="B611" s="79"/>
      <c r="C611" s="79"/>
      <c r="D611" s="79"/>
      <c r="E611" s="79"/>
      <c r="F611" s="79"/>
      <c r="G611" s="79"/>
      <c r="H611" s="79"/>
      <c r="I611" s="79"/>
      <c r="J611" s="79"/>
    </row>
    <row r="612" spans="2:10" x14ac:dyDescent="0.25">
      <c r="B612" s="79"/>
      <c r="C612" s="79"/>
      <c r="D612" s="79"/>
      <c r="E612" s="79"/>
      <c r="F612" s="79"/>
      <c r="G612" s="79"/>
      <c r="H612" s="79"/>
      <c r="I612" s="79"/>
      <c r="J612" s="79"/>
    </row>
    <row r="613" spans="2:10" x14ac:dyDescent="0.25">
      <c r="B613" s="79"/>
      <c r="C613" s="79"/>
      <c r="D613" s="79"/>
      <c r="E613" s="79"/>
      <c r="F613" s="79"/>
      <c r="G613" s="79"/>
      <c r="H613" s="79"/>
      <c r="I613" s="79"/>
      <c r="J613" s="79"/>
    </row>
    <row r="614" spans="2:10" x14ac:dyDescent="0.25">
      <c r="B614" s="79"/>
      <c r="C614" s="79"/>
      <c r="D614" s="79"/>
      <c r="E614" s="79"/>
      <c r="F614" s="79"/>
      <c r="G614" s="79"/>
      <c r="H614" s="79"/>
      <c r="I614" s="79"/>
      <c r="J614" s="79"/>
    </row>
    <row r="615" spans="2:10" x14ac:dyDescent="0.25">
      <c r="B615" s="79"/>
      <c r="C615" s="79"/>
      <c r="D615" s="79"/>
      <c r="E615" s="79"/>
      <c r="F615" s="79"/>
      <c r="G615" s="79"/>
      <c r="H615" s="79"/>
      <c r="I615" s="79"/>
      <c r="J615" s="79"/>
    </row>
    <row r="616" spans="2:10" x14ac:dyDescent="0.25">
      <c r="B616" s="79"/>
      <c r="C616" s="79"/>
      <c r="D616" s="79"/>
      <c r="E616" s="79"/>
      <c r="F616" s="79"/>
      <c r="G616" s="79"/>
      <c r="H616" s="79"/>
      <c r="I616" s="79"/>
      <c r="J616" s="79"/>
    </row>
    <row r="617" spans="2:10" x14ac:dyDescent="0.25">
      <c r="B617" s="79"/>
      <c r="C617" s="79"/>
      <c r="D617" s="79"/>
      <c r="E617" s="79"/>
      <c r="F617" s="79"/>
      <c r="G617" s="79"/>
      <c r="H617" s="79"/>
      <c r="I617" s="79"/>
      <c r="J617" s="79"/>
    </row>
    <row r="618" spans="2:10" x14ac:dyDescent="0.25">
      <c r="B618" s="79"/>
      <c r="C618" s="79"/>
      <c r="D618" s="79"/>
      <c r="E618" s="79"/>
      <c r="F618" s="79"/>
      <c r="G618" s="79"/>
      <c r="H618" s="79"/>
      <c r="I618" s="79"/>
      <c r="J618" s="79"/>
    </row>
    <row r="619" spans="2:10" x14ac:dyDescent="0.25">
      <c r="B619" s="79"/>
      <c r="C619" s="79"/>
      <c r="D619" s="79"/>
      <c r="E619" s="79"/>
      <c r="F619" s="79"/>
      <c r="G619" s="79"/>
      <c r="H619" s="79"/>
      <c r="I619" s="79"/>
      <c r="J619" s="79"/>
    </row>
    <row r="620" spans="2:10" x14ac:dyDescent="0.25">
      <c r="B620" s="79"/>
      <c r="C620" s="79"/>
      <c r="D620" s="79"/>
      <c r="E620" s="79"/>
      <c r="F620" s="79"/>
      <c r="G620" s="79"/>
      <c r="H620" s="79"/>
      <c r="I620" s="79"/>
      <c r="J620" s="79"/>
    </row>
    <row r="621" spans="2:10" x14ac:dyDescent="0.25">
      <c r="B621" s="79"/>
      <c r="C621" s="79"/>
      <c r="D621" s="79"/>
      <c r="E621" s="79"/>
      <c r="F621" s="79"/>
      <c r="G621" s="79"/>
      <c r="H621" s="79"/>
      <c r="I621" s="79"/>
      <c r="J621" s="79"/>
    </row>
    <row r="622" spans="2:10" x14ac:dyDescent="0.25">
      <c r="B622" s="79"/>
      <c r="C622" s="79"/>
      <c r="D622" s="79"/>
      <c r="E622" s="79"/>
      <c r="F622" s="79"/>
      <c r="G622" s="79"/>
      <c r="H622" s="79"/>
      <c r="I622" s="79"/>
      <c r="J622" s="79"/>
    </row>
    <row r="623" spans="2:10" x14ac:dyDescent="0.25">
      <c r="B623" s="79"/>
      <c r="C623" s="79"/>
      <c r="D623" s="79"/>
      <c r="E623" s="79"/>
      <c r="F623" s="79"/>
      <c r="G623" s="79"/>
      <c r="H623" s="79"/>
      <c r="I623" s="79"/>
      <c r="J623" s="79"/>
    </row>
    <row r="624" spans="2:10" x14ac:dyDescent="0.25">
      <c r="B624" s="79"/>
      <c r="C624" s="79"/>
      <c r="D624" s="79"/>
      <c r="E624" s="79"/>
      <c r="F624" s="79"/>
      <c r="G624" s="79"/>
      <c r="H624" s="79"/>
      <c r="I624" s="79"/>
      <c r="J624" s="79"/>
    </row>
    <row r="625" spans="2:10" x14ac:dyDescent="0.25">
      <c r="B625" s="79"/>
      <c r="C625" s="79"/>
      <c r="D625" s="79"/>
      <c r="E625" s="79"/>
      <c r="F625" s="79"/>
      <c r="G625" s="79"/>
      <c r="H625" s="79"/>
      <c r="I625" s="79"/>
      <c r="J625" s="79"/>
    </row>
    <row r="626" spans="2:10" x14ac:dyDescent="0.25">
      <c r="B626" s="79"/>
      <c r="C626" s="79"/>
      <c r="D626" s="79"/>
      <c r="E626" s="79"/>
      <c r="F626" s="79"/>
      <c r="G626" s="79"/>
      <c r="H626" s="79"/>
      <c r="I626" s="79"/>
      <c r="J626" s="79"/>
    </row>
    <row r="627" spans="2:10" x14ac:dyDescent="0.25">
      <c r="B627" s="79"/>
      <c r="C627" s="79"/>
      <c r="D627" s="79"/>
      <c r="E627" s="79"/>
      <c r="F627" s="79"/>
      <c r="G627" s="79"/>
      <c r="H627" s="79"/>
      <c r="I627" s="79"/>
      <c r="J627" s="79"/>
    </row>
    <row r="628" spans="2:10" x14ac:dyDescent="0.25">
      <c r="B628" s="79"/>
      <c r="C628" s="79"/>
      <c r="D628" s="79"/>
      <c r="E628" s="79"/>
      <c r="F628" s="79"/>
      <c r="G628" s="79"/>
      <c r="H628" s="79"/>
      <c r="I628" s="79"/>
      <c r="J628" s="79"/>
    </row>
    <row r="629" spans="2:10" x14ac:dyDescent="0.25">
      <c r="B629" s="79"/>
      <c r="C629" s="79"/>
      <c r="D629" s="79"/>
      <c r="E629" s="79"/>
      <c r="F629" s="79"/>
      <c r="G629" s="79"/>
      <c r="H629" s="79"/>
      <c r="I629" s="79"/>
      <c r="J629" s="79"/>
    </row>
    <row r="630" spans="2:10" x14ac:dyDescent="0.25">
      <c r="B630" s="79"/>
      <c r="C630" s="79"/>
      <c r="D630" s="79"/>
      <c r="E630" s="79"/>
      <c r="F630" s="79"/>
      <c r="G630" s="79"/>
      <c r="H630" s="79"/>
      <c r="I630" s="79"/>
      <c r="J630" s="79"/>
    </row>
    <row r="631" spans="2:10" x14ac:dyDescent="0.25">
      <c r="B631" s="79"/>
      <c r="C631" s="79"/>
      <c r="D631" s="79"/>
      <c r="E631" s="79"/>
      <c r="F631" s="79"/>
      <c r="G631" s="79"/>
      <c r="H631" s="79"/>
      <c r="I631" s="79"/>
      <c r="J631" s="79"/>
    </row>
    <row r="632" spans="2:10" x14ac:dyDescent="0.25">
      <c r="B632" s="79"/>
      <c r="C632" s="79"/>
      <c r="D632" s="79"/>
      <c r="E632" s="79"/>
      <c r="F632" s="79"/>
      <c r="G632" s="79"/>
      <c r="H632" s="79"/>
      <c r="I632" s="79"/>
      <c r="J632" s="79"/>
    </row>
    <row r="633" spans="2:10" x14ac:dyDescent="0.25">
      <c r="B633" s="79"/>
      <c r="C633" s="79"/>
      <c r="D633" s="79"/>
      <c r="E633" s="79"/>
      <c r="F633" s="79"/>
      <c r="G633" s="79"/>
      <c r="H633" s="79"/>
      <c r="I633" s="79"/>
      <c r="J633" s="79"/>
    </row>
    <row r="634" spans="2:10" x14ac:dyDescent="0.25">
      <c r="B634" s="79"/>
      <c r="C634" s="79"/>
      <c r="D634" s="79"/>
      <c r="E634" s="79"/>
      <c r="F634" s="79"/>
      <c r="G634" s="79"/>
      <c r="H634" s="79"/>
      <c r="I634" s="79"/>
      <c r="J634" s="79"/>
    </row>
    <row r="635" spans="2:10" x14ac:dyDescent="0.25">
      <c r="B635" s="79"/>
      <c r="C635" s="79"/>
      <c r="D635" s="79"/>
      <c r="E635" s="79"/>
      <c r="F635" s="79"/>
      <c r="G635" s="79"/>
      <c r="H635" s="79"/>
      <c r="I635" s="79"/>
      <c r="J635" s="79"/>
    </row>
    <row r="636" spans="2:10" x14ac:dyDescent="0.25">
      <c r="B636" s="79"/>
      <c r="C636" s="79"/>
      <c r="D636" s="79"/>
      <c r="E636" s="79"/>
      <c r="F636" s="79"/>
      <c r="G636" s="79"/>
      <c r="H636" s="79"/>
      <c r="I636" s="79"/>
      <c r="J636" s="79"/>
    </row>
    <row r="637" spans="2:10" x14ac:dyDescent="0.25">
      <c r="B637" s="79"/>
      <c r="C637" s="79"/>
      <c r="D637" s="79"/>
      <c r="E637" s="79"/>
      <c r="F637" s="79"/>
      <c r="G637" s="79"/>
      <c r="H637" s="79"/>
      <c r="I637" s="79"/>
      <c r="J637" s="79"/>
    </row>
    <row r="638" spans="2:10" x14ac:dyDescent="0.25">
      <c r="B638" s="79"/>
      <c r="C638" s="79"/>
      <c r="D638" s="79"/>
      <c r="E638" s="79"/>
      <c r="F638" s="79"/>
      <c r="G638" s="79"/>
      <c r="H638" s="79"/>
      <c r="I638" s="79"/>
      <c r="J638" s="79"/>
    </row>
    <row r="639" spans="2:10" x14ac:dyDescent="0.25">
      <c r="B639" s="79"/>
      <c r="C639" s="79"/>
      <c r="D639" s="79"/>
      <c r="E639" s="79"/>
      <c r="F639" s="79"/>
      <c r="G639" s="79"/>
      <c r="H639" s="79"/>
      <c r="I639" s="79"/>
      <c r="J639" s="79"/>
    </row>
    <row r="640" spans="2:10" x14ac:dyDescent="0.25">
      <c r="B640" s="79"/>
      <c r="C640" s="79"/>
      <c r="D640" s="79"/>
      <c r="E640" s="79"/>
      <c r="F640" s="79"/>
      <c r="G640" s="79"/>
      <c r="H640" s="79"/>
      <c r="I640" s="79"/>
      <c r="J640" s="79"/>
    </row>
    <row r="641" spans="2:10" x14ac:dyDescent="0.25">
      <c r="B641" s="79"/>
      <c r="C641" s="79"/>
      <c r="D641" s="79"/>
      <c r="E641" s="79"/>
      <c r="F641" s="79"/>
      <c r="G641" s="79"/>
      <c r="H641" s="79"/>
      <c r="I641" s="79"/>
      <c r="J641" s="79"/>
    </row>
    <row r="642" spans="2:10" x14ac:dyDescent="0.25">
      <c r="B642" s="79"/>
      <c r="C642" s="79"/>
      <c r="D642" s="79"/>
      <c r="E642" s="79"/>
      <c r="F642" s="79"/>
      <c r="G642" s="79"/>
      <c r="H642" s="79"/>
      <c r="I642" s="79"/>
      <c r="J642" s="79"/>
    </row>
    <row r="643" spans="2:10" x14ac:dyDescent="0.25">
      <c r="B643" s="79"/>
      <c r="C643" s="79"/>
      <c r="D643" s="79"/>
      <c r="E643" s="79"/>
      <c r="F643" s="79"/>
      <c r="G643" s="79"/>
      <c r="H643" s="79"/>
      <c r="I643" s="79"/>
      <c r="J643" s="79"/>
    </row>
    <row r="644" spans="2:10" x14ac:dyDescent="0.25">
      <c r="B644" s="79"/>
      <c r="C644" s="79"/>
      <c r="D644" s="79"/>
      <c r="E644" s="79"/>
      <c r="F644" s="79"/>
      <c r="G644" s="79"/>
      <c r="H644" s="79"/>
      <c r="I644" s="79"/>
      <c r="J644" s="79"/>
    </row>
    <row r="645" spans="2:10" x14ac:dyDescent="0.25">
      <c r="B645" s="79"/>
      <c r="C645" s="79"/>
      <c r="D645" s="79"/>
      <c r="E645" s="79"/>
      <c r="F645" s="79"/>
      <c r="G645" s="79"/>
      <c r="H645" s="79"/>
      <c r="I645" s="79"/>
      <c r="J645" s="79"/>
    </row>
    <row r="646" spans="2:10" x14ac:dyDescent="0.25">
      <c r="B646" s="79"/>
      <c r="C646" s="79"/>
      <c r="D646" s="79"/>
      <c r="E646" s="79"/>
      <c r="F646" s="79"/>
      <c r="G646" s="79"/>
      <c r="H646" s="79"/>
      <c r="I646" s="79"/>
      <c r="J646" s="79"/>
    </row>
    <row r="647" spans="2:10" x14ac:dyDescent="0.25">
      <c r="B647" s="79"/>
      <c r="C647" s="79"/>
      <c r="D647" s="79"/>
      <c r="E647" s="79"/>
      <c r="F647" s="79"/>
      <c r="G647" s="79"/>
      <c r="H647" s="79"/>
      <c r="I647" s="79"/>
      <c r="J647" s="79"/>
    </row>
    <row r="648" spans="2:10" x14ac:dyDescent="0.25">
      <c r="B648" s="79"/>
      <c r="C648" s="79"/>
      <c r="D648" s="79"/>
      <c r="E648" s="79"/>
      <c r="F648" s="79"/>
      <c r="G648" s="79"/>
      <c r="H648" s="79"/>
      <c r="I648" s="79"/>
      <c r="J648" s="79"/>
    </row>
    <row r="649" spans="2:10" x14ac:dyDescent="0.25">
      <c r="B649" s="79"/>
      <c r="C649" s="79"/>
      <c r="D649" s="79"/>
      <c r="E649" s="79"/>
      <c r="F649" s="79"/>
      <c r="G649" s="79"/>
      <c r="H649" s="79"/>
      <c r="I649" s="79"/>
      <c r="J649" s="79"/>
    </row>
    <row r="650" spans="2:10" x14ac:dyDescent="0.25">
      <c r="B650" s="79"/>
      <c r="C650" s="79"/>
      <c r="D650" s="79"/>
      <c r="E650" s="79"/>
      <c r="F650" s="79"/>
      <c r="G650" s="79"/>
      <c r="H650" s="79"/>
      <c r="I650" s="79"/>
      <c r="J650" s="79"/>
    </row>
    <row r="651" spans="2:10" x14ac:dyDescent="0.25">
      <c r="B651" s="79"/>
      <c r="C651" s="79"/>
      <c r="D651" s="79"/>
      <c r="E651" s="79"/>
      <c r="F651" s="79"/>
      <c r="G651" s="79"/>
      <c r="H651" s="79"/>
      <c r="I651" s="79"/>
      <c r="J651" s="79"/>
    </row>
    <row r="652" spans="2:10" x14ac:dyDescent="0.25">
      <c r="B652" s="79"/>
      <c r="C652" s="79"/>
      <c r="D652" s="79"/>
      <c r="E652" s="79"/>
      <c r="F652" s="79"/>
      <c r="G652" s="79"/>
      <c r="H652" s="79"/>
      <c r="I652" s="79"/>
      <c r="J652" s="79"/>
    </row>
    <row r="653" spans="2:10" x14ac:dyDescent="0.25">
      <c r="B653" s="79"/>
      <c r="C653" s="79"/>
      <c r="D653" s="79"/>
      <c r="E653" s="79"/>
      <c r="F653" s="79"/>
      <c r="G653" s="79"/>
      <c r="H653" s="79"/>
      <c r="I653" s="79"/>
      <c r="J653" s="79"/>
    </row>
    <row r="654" spans="2:10" x14ac:dyDescent="0.25">
      <c r="B654" s="79"/>
      <c r="C654" s="79"/>
      <c r="D654" s="79"/>
      <c r="E654" s="79"/>
      <c r="F654" s="79"/>
      <c r="G654" s="79"/>
      <c r="H654" s="79"/>
      <c r="I654" s="79"/>
      <c r="J654" s="79"/>
    </row>
    <row r="655" spans="2:10" x14ac:dyDescent="0.25">
      <c r="B655" s="79"/>
      <c r="C655" s="79"/>
      <c r="D655" s="79"/>
      <c r="E655" s="79"/>
      <c r="F655" s="79"/>
      <c r="G655" s="79"/>
      <c r="H655" s="79"/>
      <c r="I655" s="79"/>
      <c r="J655" s="79"/>
    </row>
    <row r="656" spans="2:10" x14ac:dyDescent="0.25">
      <c r="B656" s="79"/>
      <c r="C656" s="79"/>
      <c r="D656" s="79"/>
      <c r="E656" s="79"/>
      <c r="F656" s="79"/>
      <c r="G656" s="79"/>
      <c r="H656" s="79"/>
      <c r="I656" s="79"/>
      <c r="J656" s="79"/>
    </row>
    <row r="657" spans="2:10" x14ac:dyDescent="0.25">
      <c r="B657" s="79"/>
      <c r="C657" s="79"/>
      <c r="D657" s="79"/>
      <c r="E657" s="79"/>
      <c r="F657" s="79"/>
      <c r="G657" s="79"/>
      <c r="H657" s="79"/>
      <c r="I657" s="79"/>
      <c r="J657" s="79"/>
    </row>
    <row r="658" spans="2:10" x14ac:dyDescent="0.25">
      <c r="B658" s="79"/>
      <c r="C658" s="79"/>
      <c r="D658" s="79"/>
      <c r="E658" s="79"/>
      <c r="F658" s="79"/>
      <c r="G658" s="79"/>
      <c r="H658" s="79"/>
      <c r="I658" s="79"/>
      <c r="J658" s="79"/>
    </row>
    <row r="659" spans="2:10" x14ac:dyDescent="0.25">
      <c r="B659" s="79"/>
      <c r="C659" s="79"/>
      <c r="D659" s="79"/>
      <c r="E659" s="79"/>
      <c r="F659" s="79"/>
      <c r="G659" s="79"/>
      <c r="H659" s="79"/>
      <c r="I659" s="79"/>
      <c r="J659" s="79"/>
    </row>
    <row r="660" spans="2:10" x14ac:dyDescent="0.25">
      <c r="B660" s="79"/>
      <c r="C660" s="79"/>
      <c r="D660" s="79"/>
      <c r="E660" s="79"/>
      <c r="F660" s="79"/>
      <c r="G660" s="79"/>
      <c r="H660" s="79"/>
      <c r="I660" s="79"/>
      <c r="J660" s="79"/>
    </row>
    <row r="661" spans="2:10" x14ac:dyDescent="0.25">
      <c r="B661" s="79"/>
      <c r="C661" s="79"/>
      <c r="D661" s="79"/>
      <c r="E661" s="79"/>
      <c r="F661" s="79"/>
      <c r="G661" s="79"/>
      <c r="H661" s="79"/>
      <c r="I661" s="79"/>
      <c r="J661" s="79"/>
    </row>
    <row r="662" spans="2:10" x14ac:dyDescent="0.25">
      <c r="B662" s="79"/>
      <c r="C662" s="79"/>
      <c r="D662" s="79"/>
      <c r="E662" s="79"/>
      <c r="F662" s="79"/>
      <c r="G662" s="79"/>
      <c r="H662" s="79"/>
      <c r="I662" s="79"/>
      <c r="J662" s="79"/>
    </row>
    <row r="663" spans="2:10" x14ac:dyDescent="0.25">
      <c r="B663" s="79"/>
      <c r="C663" s="79"/>
      <c r="D663" s="79"/>
      <c r="E663" s="79"/>
      <c r="F663" s="79"/>
      <c r="G663" s="79"/>
      <c r="H663" s="79"/>
      <c r="I663" s="79"/>
      <c r="J663" s="79"/>
    </row>
    <row r="664" spans="2:10" x14ac:dyDescent="0.25">
      <c r="B664" s="79"/>
      <c r="C664" s="79"/>
      <c r="D664" s="79"/>
      <c r="E664" s="79"/>
      <c r="F664" s="79"/>
      <c r="G664" s="79"/>
      <c r="H664" s="79"/>
      <c r="I664" s="79"/>
      <c r="J664" s="79"/>
    </row>
    <row r="665" spans="2:10" x14ac:dyDescent="0.25">
      <c r="B665" s="79"/>
      <c r="C665" s="79"/>
      <c r="D665" s="79"/>
      <c r="E665" s="79"/>
      <c r="F665" s="79"/>
      <c r="G665" s="79"/>
      <c r="H665" s="79"/>
      <c r="I665" s="79"/>
      <c r="J665" s="79"/>
    </row>
    <row r="666" spans="2:10" x14ac:dyDescent="0.25">
      <c r="B666" s="79"/>
      <c r="C666" s="79"/>
      <c r="D666" s="79"/>
      <c r="E666" s="79"/>
      <c r="F666" s="79"/>
      <c r="G666" s="79"/>
      <c r="H666" s="79"/>
      <c r="I666" s="79"/>
      <c r="J666" s="79"/>
    </row>
    <row r="667" spans="2:10" x14ac:dyDescent="0.25">
      <c r="B667" s="79"/>
      <c r="C667" s="79"/>
      <c r="D667" s="79"/>
      <c r="E667" s="79"/>
      <c r="F667" s="79"/>
      <c r="G667" s="79"/>
      <c r="H667" s="79"/>
      <c r="I667" s="79"/>
      <c r="J667" s="79"/>
    </row>
    <row r="668" spans="2:10" x14ac:dyDescent="0.25">
      <c r="B668" s="79"/>
      <c r="C668" s="79"/>
      <c r="D668" s="79"/>
      <c r="E668" s="79"/>
      <c r="F668" s="79"/>
      <c r="G668" s="79"/>
      <c r="H668" s="79"/>
      <c r="I668" s="79"/>
      <c r="J668" s="79"/>
    </row>
    <row r="669" spans="2:10" x14ac:dyDescent="0.25">
      <c r="B669" s="79"/>
      <c r="C669" s="79"/>
      <c r="D669" s="79"/>
      <c r="E669" s="79"/>
      <c r="F669" s="79"/>
      <c r="G669" s="79"/>
      <c r="H669" s="79"/>
      <c r="I669" s="79"/>
      <c r="J669" s="79"/>
    </row>
    <row r="670" spans="2:10" x14ac:dyDescent="0.25">
      <c r="B670" s="79"/>
      <c r="C670" s="79"/>
      <c r="D670" s="79"/>
      <c r="E670" s="79"/>
      <c r="F670" s="79"/>
      <c r="G670" s="79"/>
      <c r="H670" s="79"/>
      <c r="I670" s="79"/>
      <c r="J670" s="79"/>
    </row>
    <row r="671" spans="2:10" x14ac:dyDescent="0.25">
      <c r="B671" s="79"/>
      <c r="C671" s="79"/>
      <c r="D671" s="79"/>
      <c r="E671" s="79"/>
      <c r="F671" s="79"/>
      <c r="G671" s="79"/>
      <c r="H671" s="79"/>
      <c r="I671" s="79"/>
      <c r="J671" s="79"/>
    </row>
    <row r="672" spans="2:10" x14ac:dyDescent="0.25">
      <c r="B672" s="79"/>
      <c r="C672" s="79"/>
      <c r="D672" s="79"/>
      <c r="E672" s="79"/>
      <c r="F672" s="79"/>
      <c r="G672" s="79"/>
      <c r="H672" s="79"/>
      <c r="I672" s="79"/>
      <c r="J672" s="79"/>
    </row>
    <row r="673" spans="2:10" x14ac:dyDescent="0.25">
      <c r="B673" s="79"/>
      <c r="C673" s="79"/>
      <c r="D673" s="79"/>
      <c r="E673" s="79"/>
      <c r="F673" s="79"/>
      <c r="G673" s="79"/>
      <c r="H673" s="79"/>
      <c r="I673" s="79"/>
      <c r="J673" s="79"/>
    </row>
    <row r="674" spans="2:10" x14ac:dyDescent="0.25">
      <c r="B674" s="79"/>
      <c r="C674" s="79"/>
      <c r="D674" s="79"/>
      <c r="E674" s="79"/>
      <c r="F674" s="79"/>
      <c r="G674" s="79"/>
      <c r="H674" s="79"/>
      <c r="I674" s="79"/>
      <c r="J674" s="79"/>
    </row>
    <row r="675" spans="2:10" x14ac:dyDescent="0.25">
      <c r="B675" s="79"/>
      <c r="C675" s="79"/>
      <c r="D675" s="79"/>
      <c r="E675" s="79"/>
      <c r="F675" s="79"/>
      <c r="G675" s="79"/>
      <c r="H675" s="79"/>
      <c r="I675" s="79"/>
      <c r="J675" s="79"/>
    </row>
    <row r="676" spans="2:10" x14ac:dyDescent="0.25">
      <c r="B676" s="79"/>
      <c r="C676" s="79"/>
      <c r="D676" s="79"/>
      <c r="E676" s="79"/>
      <c r="F676" s="79"/>
      <c r="G676" s="79"/>
      <c r="H676" s="79"/>
      <c r="I676" s="79"/>
      <c r="J676" s="79"/>
    </row>
    <row r="677" spans="2:10" x14ac:dyDescent="0.25">
      <c r="B677" s="79"/>
      <c r="C677" s="79"/>
      <c r="D677" s="79"/>
      <c r="E677" s="79"/>
      <c r="F677" s="79"/>
      <c r="G677" s="79"/>
      <c r="H677" s="79"/>
      <c r="I677" s="79"/>
      <c r="J677" s="79"/>
    </row>
    <row r="678" spans="2:10" x14ac:dyDescent="0.25">
      <c r="B678" s="79"/>
      <c r="C678" s="79"/>
      <c r="D678" s="79"/>
      <c r="E678" s="79"/>
      <c r="F678" s="79"/>
      <c r="G678" s="79"/>
      <c r="H678" s="79"/>
      <c r="I678" s="79"/>
      <c r="J678" s="79"/>
    </row>
    <row r="679" spans="2:10" x14ac:dyDescent="0.25">
      <c r="B679" s="79"/>
      <c r="C679" s="79"/>
      <c r="D679" s="79"/>
      <c r="E679" s="79"/>
      <c r="F679" s="79"/>
      <c r="G679" s="79"/>
      <c r="H679" s="79"/>
      <c r="I679" s="79"/>
      <c r="J679" s="79"/>
    </row>
    <row r="680" spans="2:10" x14ac:dyDescent="0.25">
      <c r="B680" s="79"/>
      <c r="C680" s="79"/>
      <c r="D680" s="79"/>
      <c r="E680" s="79"/>
      <c r="F680" s="79"/>
      <c r="G680" s="79"/>
      <c r="H680" s="79"/>
      <c r="I680" s="79"/>
      <c r="J680" s="79"/>
    </row>
    <row r="681" spans="2:10" x14ac:dyDescent="0.25">
      <c r="B681" s="79"/>
      <c r="C681" s="79"/>
      <c r="D681" s="79"/>
      <c r="E681" s="79"/>
      <c r="F681" s="79"/>
      <c r="G681" s="79"/>
      <c r="H681" s="79"/>
      <c r="I681" s="79"/>
      <c r="J681" s="79"/>
    </row>
    <row r="682" spans="2:10" x14ac:dyDescent="0.25">
      <c r="B682" s="79"/>
      <c r="C682" s="79"/>
      <c r="D682" s="79"/>
      <c r="E682" s="79"/>
      <c r="F682" s="79"/>
      <c r="G682" s="79"/>
      <c r="H682" s="79"/>
      <c r="I682" s="79"/>
      <c r="J682" s="79"/>
    </row>
    <row r="683" spans="2:10" x14ac:dyDescent="0.25">
      <c r="B683" s="79"/>
      <c r="C683" s="79"/>
      <c r="D683" s="79"/>
      <c r="E683" s="79"/>
      <c r="F683" s="79"/>
      <c r="G683" s="79"/>
      <c r="H683" s="79"/>
      <c r="I683" s="79"/>
      <c r="J683" s="79"/>
    </row>
    <row r="684" spans="2:10" x14ac:dyDescent="0.25">
      <c r="B684" s="79"/>
      <c r="C684" s="79"/>
      <c r="D684" s="79"/>
      <c r="E684" s="79"/>
      <c r="F684" s="79"/>
      <c r="G684" s="79"/>
      <c r="H684" s="79"/>
      <c r="I684" s="79"/>
      <c r="J684" s="79"/>
    </row>
    <row r="685" spans="2:10" x14ac:dyDescent="0.25">
      <c r="B685" s="79"/>
      <c r="C685" s="79"/>
      <c r="D685" s="79"/>
      <c r="E685" s="79"/>
      <c r="F685" s="79"/>
      <c r="G685" s="79"/>
      <c r="H685" s="79"/>
      <c r="I685" s="79"/>
      <c r="J685" s="79"/>
    </row>
    <row r="686" spans="2:10" x14ac:dyDescent="0.25">
      <c r="B686" s="79"/>
      <c r="C686" s="79"/>
      <c r="D686" s="79"/>
      <c r="E686" s="79"/>
      <c r="F686" s="79"/>
      <c r="G686" s="79"/>
      <c r="H686" s="79"/>
      <c r="I686" s="79"/>
      <c r="J686" s="79"/>
    </row>
    <row r="687" spans="2:10" x14ac:dyDescent="0.25">
      <c r="B687" s="79"/>
      <c r="C687" s="79"/>
      <c r="D687" s="79"/>
      <c r="E687" s="79"/>
      <c r="F687" s="79"/>
      <c r="G687" s="79"/>
      <c r="H687" s="79"/>
      <c r="I687" s="79"/>
      <c r="J687" s="79"/>
    </row>
    <row r="688" spans="2:10" x14ac:dyDescent="0.25">
      <c r="B688" s="79"/>
      <c r="C688" s="79"/>
      <c r="D688" s="79"/>
      <c r="E688" s="79"/>
      <c r="F688" s="79"/>
      <c r="G688" s="79"/>
      <c r="H688" s="79"/>
      <c r="I688" s="79"/>
      <c r="J688" s="79"/>
    </row>
    <row r="689" spans="2:10" x14ac:dyDescent="0.25">
      <c r="B689" s="79"/>
      <c r="C689" s="79"/>
      <c r="D689" s="79"/>
      <c r="E689" s="79"/>
      <c r="F689" s="79"/>
      <c r="G689" s="79"/>
      <c r="H689" s="79"/>
      <c r="I689" s="79"/>
      <c r="J689" s="79"/>
    </row>
    <row r="690" spans="2:10" x14ac:dyDescent="0.25">
      <c r="B690" s="79"/>
      <c r="C690" s="79"/>
      <c r="D690" s="79"/>
      <c r="E690" s="79"/>
      <c r="F690" s="79"/>
      <c r="G690" s="79"/>
      <c r="H690" s="79"/>
      <c r="I690" s="79"/>
      <c r="J690" s="79"/>
    </row>
    <row r="691" spans="2:10" x14ac:dyDescent="0.25">
      <c r="B691" s="79"/>
      <c r="C691" s="79"/>
      <c r="D691" s="79"/>
      <c r="E691" s="79"/>
      <c r="F691" s="79"/>
      <c r="G691" s="79"/>
      <c r="H691" s="79"/>
      <c r="I691" s="79"/>
      <c r="J691" s="79"/>
    </row>
    <row r="692" spans="2:10" x14ac:dyDescent="0.25">
      <c r="B692" s="79"/>
      <c r="C692" s="79"/>
      <c r="D692" s="79"/>
      <c r="E692" s="79"/>
      <c r="F692" s="79"/>
      <c r="G692" s="79"/>
      <c r="H692" s="79"/>
      <c r="I692" s="79"/>
      <c r="J692" s="79"/>
    </row>
    <row r="693" spans="2:10" x14ac:dyDescent="0.25">
      <c r="B693" s="79"/>
      <c r="C693" s="79"/>
      <c r="D693" s="79"/>
      <c r="E693" s="79"/>
      <c r="F693" s="79"/>
      <c r="G693" s="79"/>
      <c r="H693" s="79"/>
      <c r="I693" s="79"/>
      <c r="J693" s="79"/>
    </row>
    <row r="694" spans="2:10" x14ac:dyDescent="0.25">
      <c r="B694" s="79"/>
      <c r="C694" s="79"/>
      <c r="D694" s="79"/>
      <c r="E694" s="79"/>
      <c r="F694" s="79"/>
      <c r="G694" s="79"/>
      <c r="H694" s="79"/>
      <c r="I694" s="79"/>
      <c r="J694" s="79"/>
    </row>
    <row r="695" spans="2:10" x14ac:dyDescent="0.25">
      <c r="B695" s="79"/>
      <c r="C695" s="79"/>
      <c r="D695" s="79"/>
      <c r="E695" s="79"/>
      <c r="F695" s="79"/>
      <c r="G695" s="79"/>
      <c r="H695" s="79"/>
      <c r="I695" s="79"/>
      <c r="J695" s="79"/>
    </row>
    <row r="696" spans="2:10" x14ac:dyDescent="0.25">
      <c r="B696" s="79"/>
      <c r="C696" s="79"/>
      <c r="D696" s="79"/>
      <c r="E696" s="79"/>
      <c r="F696" s="79"/>
      <c r="G696" s="79"/>
      <c r="H696" s="79"/>
      <c r="I696" s="79"/>
      <c r="J696" s="79"/>
    </row>
    <row r="697" spans="2:10" x14ac:dyDescent="0.25">
      <c r="B697" s="79"/>
      <c r="C697" s="79"/>
      <c r="D697" s="79"/>
      <c r="E697" s="79"/>
      <c r="F697" s="79"/>
      <c r="G697" s="79"/>
      <c r="H697" s="79"/>
      <c r="I697" s="79"/>
      <c r="J697" s="79"/>
    </row>
    <row r="698" spans="2:10" x14ac:dyDescent="0.25">
      <c r="B698" s="79"/>
      <c r="C698" s="79"/>
      <c r="D698" s="79"/>
      <c r="E698" s="79"/>
      <c r="F698" s="79"/>
      <c r="G698" s="79"/>
      <c r="H698" s="79"/>
      <c r="I698" s="79"/>
      <c r="J698" s="79"/>
    </row>
    <row r="699" spans="2:10" x14ac:dyDescent="0.25">
      <c r="B699" s="79"/>
      <c r="C699" s="79"/>
      <c r="D699" s="79"/>
      <c r="E699" s="79"/>
      <c r="F699" s="79"/>
      <c r="G699" s="79"/>
      <c r="H699" s="79"/>
      <c r="I699" s="79"/>
      <c r="J699" s="79"/>
    </row>
    <row r="700" spans="2:10" x14ac:dyDescent="0.25">
      <c r="B700" s="79"/>
      <c r="C700" s="79"/>
      <c r="D700" s="79"/>
      <c r="E700" s="79"/>
      <c r="F700" s="79"/>
      <c r="G700" s="79"/>
      <c r="H700" s="79"/>
      <c r="I700" s="79"/>
      <c r="J700" s="79"/>
    </row>
    <row r="701" spans="2:10" x14ac:dyDescent="0.25">
      <c r="B701" s="79"/>
      <c r="C701" s="79"/>
      <c r="D701" s="79"/>
      <c r="E701" s="79"/>
      <c r="F701" s="79"/>
      <c r="G701" s="79"/>
      <c r="H701" s="79"/>
      <c r="I701" s="79"/>
      <c r="J701" s="79"/>
    </row>
    <row r="702" spans="2:10" x14ac:dyDescent="0.25">
      <c r="B702" s="79"/>
      <c r="C702" s="79"/>
      <c r="D702" s="79"/>
      <c r="E702" s="79"/>
      <c r="F702" s="79"/>
      <c r="G702" s="79"/>
      <c r="H702" s="79"/>
      <c r="I702" s="79"/>
      <c r="J702" s="79"/>
    </row>
    <row r="703" spans="2:10" x14ac:dyDescent="0.25">
      <c r="B703" s="79"/>
      <c r="C703" s="79"/>
      <c r="D703" s="79"/>
      <c r="E703" s="79"/>
      <c r="F703" s="79"/>
      <c r="G703" s="79"/>
      <c r="H703" s="79"/>
      <c r="I703" s="79"/>
      <c r="J703" s="79"/>
    </row>
    <row r="704" spans="2:10" x14ac:dyDescent="0.25">
      <c r="B704" s="79"/>
      <c r="C704" s="79"/>
      <c r="D704" s="79"/>
      <c r="E704" s="79"/>
      <c r="F704" s="79"/>
      <c r="G704" s="79"/>
      <c r="H704" s="79"/>
      <c r="I704" s="79"/>
      <c r="J704" s="79"/>
    </row>
    <row r="705" spans="2:10" x14ac:dyDescent="0.25">
      <c r="B705" s="79"/>
      <c r="C705" s="79"/>
      <c r="D705" s="79"/>
      <c r="E705" s="79"/>
      <c r="F705" s="79"/>
      <c r="G705" s="79"/>
      <c r="H705" s="79"/>
      <c r="I705" s="79"/>
      <c r="J705" s="79"/>
    </row>
    <row r="706" spans="2:10" x14ac:dyDescent="0.25">
      <c r="B706" s="79"/>
      <c r="C706" s="79"/>
      <c r="D706" s="79"/>
      <c r="E706" s="79"/>
      <c r="F706" s="79"/>
      <c r="G706" s="79"/>
      <c r="H706" s="79"/>
      <c r="I706" s="79"/>
      <c r="J706" s="79"/>
    </row>
    <row r="707" spans="2:10" x14ac:dyDescent="0.25">
      <c r="B707" s="79"/>
      <c r="C707" s="79"/>
      <c r="D707" s="79"/>
      <c r="E707" s="79"/>
      <c r="F707" s="79"/>
      <c r="G707" s="79"/>
      <c r="H707" s="79"/>
      <c r="I707" s="79"/>
      <c r="J707" s="79"/>
    </row>
    <row r="708" spans="2:10" x14ac:dyDescent="0.25">
      <c r="B708" s="79"/>
      <c r="C708" s="79"/>
      <c r="D708" s="79"/>
      <c r="E708" s="79"/>
      <c r="F708" s="79"/>
      <c r="G708" s="79"/>
      <c r="H708" s="79"/>
      <c r="I708" s="79"/>
      <c r="J708" s="79"/>
    </row>
    <row r="709" spans="2:10" x14ac:dyDescent="0.25">
      <c r="B709" s="79"/>
      <c r="C709" s="79"/>
      <c r="D709" s="79"/>
      <c r="E709" s="79"/>
      <c r="F709" s="79"/>
      <c r="G709" s="79"/>
      <c r="H709" s="79"/>
      <c r="I709" s="79"/>
      <c r="J709" s="79"/>
    </row>
    <row r="710" spans="2:10" x14ac:dyDescent="0.25">
      <c r="B710" s="79"/>
      <c r="C710" s="79"/>
      <c r="D710" s="79"/>
      <c r="E710" s="79"/>
      <c r="F710" s="79"/>
      <c r="G710" s="79"/>
      <c r="H710" s="79"/>
      <c r="I710" s="79"/>
      <c r="J710" s="79"/>
    </row>
    <row r="711" spans="2:10" x14ac:dyDescent="0.25">
      <c r="B711" s="79"/>
      <c r="C711" s="79"/>
      <c r="D711" s="79"/>
      <c r="E711" s="79"/>
      <c r="F711" s="79"/>
      <c r="G711" s="79"/>
      <c r="H711" s="79"/>
      <c r="I711" s="79"/>
      <c r="J711" s="79"/>
    </row>
    <row r="712" spans="2:10" x14ac:dyDescent="0.25">
      <c r="B712" s="79"/>
      <c r="C712" s="79"/>
      <c r="D712" s="79"/>
      <c r="E712" s="79"/>
      <c r="F712" s="79"/>
      <c r="G712" s="79"/>
      <c r="H712" s="79"/>
      <c r="I712" s="79"/>
      <c r="J712" s="79"/>
    </row>
    <row r="713" spans="2:10" x14ac:dyDescent="0.25">
      <c r="B713" s="79"/>
      <c r="C713" s="79"/>
      <c r="D713" s="79"/>
      <c r="E713" s="79"/>
      <c r="F713" s="79"/>
      <c r="G713" s="79"/>
      <c r="H713" s="79"/>
      <c r="I713" s="79"/>
      <c r="J713" s="79"/>
    </row>
    <row r="714" spans="2:10" x14ac:dyDescent="0.25">
      <c r="B714" s="79"/>
      <c r="C714" s="79"/>
      <c r="D714" s="79"/>
      <c r="E714" s="79"/>
      <c r="F714" s="79"/>
      <c r="G714" s="79"/>
      <c r="H714" s="79"/>
      <c r="I714" s="79"/>
      <c r="J714" s="79"/>
    </row>
    <row r="715" spans="2:10" x14ac:dyDescent="0.25">
      <c r="B715" s="79"/>
      <c r="C715" s="79"/>
      <c r="D715" s="79"/>
      <c r="E715" s="79"/>
      <c r="F715" s="79"/>
      <c r="G715" s="79"/>
      <c r="H715" s="79"/>
      <c r="I715" s="79"/>
      <c r="J715" s="79"/>
    </row>
    <row r="716" spans="2:10" x14ac:dyDescent="0.25">
      <c r="B716" s="79"/>
      <c r="C716" s="79"/>
      <c r="D716" s="79"/>
      <c r="E716" s="79"/>
      <c r="F716" s="79"/>
      <c r="G716" s="79"/>
      <c r="H716" s="79"/>
      <c r="I716" s="79"/>
      <c r="J716" s="79"/>
    </row>
    <row r="717" spans="2:10" x14ac:dyDescent="0.25">
      <c r="B717" s="79"/>
      <c r="C717" s="79"/>
      <c r="D717" s="79"/>
      <c r="E717" s="79"/>
      <c r="F717" s="79"/>
      <c r="G717" s="79"/>
      <c r="H717" s="79"/>
      <c r="I717" s="79"/>
      <c r="J717" s="79"/>
    </row>
    <row r="718" spans="2:10" x14ac:dyDescent="0.25">
      <c r="B718" s="79"/>
      <c r="C718" s="79"/>
      <c r="D718" s="79"/>
      <c r="E718" s="79"/>
      <c r="F718" s="79"/>
      <c r="G718" s="79"/>
      <c r="H718" s="79"/>
      <c r="I718" s="79"/>
      <c r="J718" s="79"/>
    </row>
    <row r="719" spans="2:10" x14ac:dyDescent="0.25">
      <c r="B719" s="79"/>
      <c r="C719" s="79"/>
      <c r="D719" s="79"/>
      <c r="E719" s="79"/>
      <c r="F719" s="79"/>
      <c r="G719" s="79"/>
      <c r="H719" s="79"/>
      <c r="I719" s="79"/>
      <c r="J719" s="79"/>
    </row>
    <row r="720" spans="2:10" x14ac:dyDescent="0.25">
      <c r="B720" s="79"/>
      <c r="C720" s="79"/>
      <c r="D720" s="79"/>
      <c r="E720" s="79"/>
      <c r="F720" s="79"/>
      <c r="G720" s="79"/>
      <c r="H720" s="79"/>
      <c r="I720" s="79"/>
      <c r="J720" s="79"/>
    </row>
    <row r="721" spans="2:10" x14ac:dyDescent="0.25">
      <c r="B721" s="79"/>
      <c r="C721" s="79"/>
      <c r="D721" s="79"/>
      <c r="E721" s="79"/>
      <c r="F721" s="79"/>
      <c r="G721" s="79"/>
      <c r="H721" s="79"/>
      <c r="I721" s="79"/>
      <c r="J721" s="79"/>
    </row>
    <row r="722" spans="2:10" x14ac:dyDescent="0.25">
      <c r="B722" s="79"/>
      <c r="C722" s="79"/>
      <c r="D722" s="79"/>
      <c r="E722" s="79"/>
      <c r="F722" s="79"/>
      <c r="G722" s="79"/>
      <c r="H722" s="79"/>
      <c r="I722" s="79"/>
      <c r="J722" s="79"/>
    </row>
    <row r="723" spans="2:10" x14ac:dyDescent="0.25">
      <c r="B723" s="79"/>
      <c r="C723" s="79"/>
      <c r="D723" s="79"/>
      <c r="E723" s="79"/>
      <c r="F723" s="79"/>
      <c r="G723" s="79"/>
      <c r="H723" s="79"/>
      <c r="I723" s="79"/>
      <c r="J723" s="79"/>
    </row>
    <row r="724" spans="2:10" x14ac:dyDescent="0.25">
      <c r="B724" s="79"/>
      <c r="C724" s="79"/>
      <c r="D724" s="79"/>
      <c r="E724" s="79"/>
      <c r="F724" s="79"/>
      <c r="G724" s="79"/>
      <c r="H724" s="79"/>
      <c r="I724" s="79"/>
      <c r="J724" s="79"/>
    </row>
    <row r="725" spans="2:10" x14ac:dyDescent="0.25">
      <c r="B725" s="79"/>
      <c r="C725" s="79"/>
      <c r="D725" s="79"/>
      <c r="E725" s="79"/>
      <c r="F725" s="79"/>
      <c r="G725" s="79"/>
      <c r="H725" s="79"/>
      <c r="I725" s="79"/>
      <c r="J725" s="79"/>
    </row>
    <row r="726" spans="2:10" x14ac:dyDescent="0.25">
      <c r="B726" s="79"/>
      <c r="C726" s="79"/>
      <c r="D726" s="79"/>
      <c r="E726" s="79"/>
      <c r="F726" s="79"/>
      <c r="G726" s="79"/>
      <c r="H726" s="79"/>
      <c r="I726" s="79"/>
      <c r="J726" s="79"/>
    </row>
    <row r="727" spans="2:10" x14ac:dyDescent="0.25">
      <c r="B727" s="79"/>
      <c r="C727" s="79"/>
      <c r="D727" s="79"/>
      <c r="E727" s="79"/>
      <c r="F727" s="79"/>
      <c r="G727" s="79"/>
      <c r="H727" s="79"/>
      <c r="I727" s="79"/>
      <c r="J727" s="79"/>
    </row>
    <row r="728" spans="2:10" x14ac:dyDescent="0.25">
      <c r="B728" s="79"/>
      <c r="C728" s="79"/>
      <c r="D728" s="79"/>
      <c r="E728" s="79"/>
      <c r="F728" s="79"/>
      <c r="G728" s="79"/>
      <c r="H728" s="79"/>
      <c r="I728" s="79"/>
      <c r="J728" s="79"/>
    </row>
    <row r="729" spans="2:10" x14ac:dyDescent="0.25">
      <c r="B729" s="79"/>
      <c r="C729" s="79"/>
      <c r="D729" s="79"/>
      <c r="E729" s="79"/>
      <c r="F729" s="79"/>
      <c r="G729" s="79"/>
      <c r="H729" s="79"/>
      <c r="I729" s="79"/>
      <c r="J729" s="79"/>
    </row>
    <row r="730" spans="2:10" x14ac:dyDescent="0.25">
      <c r="B730" s="79"/>
      <c r="C730" s="79"/>
      <c r="D730" s="79"/>
      <c r="E730" s="79"/>
      <c r="F730" s="79"/>
      <c r="G730" s="79"/>
      <c r="H730" s="79"/>
      <c r="I730" s="79"/>
      <c r="J730" s="79"/>
    </row>
    <row r="731" spans="2:10" x14ac:dyDescent="0.25">
      <c r="B731" s="79"/>
      <c r="C731" s="79"/>
      <c r="D731" s="79"/>
      <c r="E731" s="79"/>
      <c r="F731" s="79"/>
      <c r="G731" s="79"/>
      <c r="H731" s="79"/>
      <c r="I731" s="79"/>
      <c r="J731" s="79"/>
    </row>
    <row r="732" spans="2:10" x14ac:dyDescent="0.25">
      <c r="B732" s="79"/>
      <c r="C732" s="79"/>
      <c r="D732" s="79"/>
      <c r="E732" s="79"/>
      <c r="F732" s="79"/>
      <c r="G732" s="79"/>
      <c r="H732" s="79"/>
      <c r="I732" s="79"/>
      <c r="J732" s="79"/>
    </row>
    <row r="733" spans="2:10" x14ac:dyDescent="0.25">
      <c r="B733" s="79"/>
      <c r="C733" s="79"/>
      <c r="D733" s="79"/>
      <c r="E733" s="79"/>
      <c r="F733" s="79"/>
      <c r="G733" s="79"/>
      <c r="H733" s="79"/>
      <c r="I733" s="79"/>
      <c r="J733" s="79"/>
    </row>
    <row r="734" spans="2:10" x14ac:dyDescent="0.25">
      <c r="B734" s="79"/>
      <c r="C734" s="79"/>
      <c r="D734" s="79"/>
      <c r="E734" s="79"/>
      <c r="F734" s="79"/>
      <c r="G734" s="79"/>
      <c r="H734" s="79"/>
      <c r="I734" s="79"/>
      <c r="J734" s="79"/>
    </row>
    <row r="735" spans="2:10" x14ac:dyDescent="0.25">
      <c r="B735" s="79"/>
      <c r="C735" s="79"/>
      <c r="D735" s="79"/>
      <c r="E735" s="79"/>
      <c r="F735" s="79"/>
      <c r="G735" s="79"/>
      <c r="H735" s="79"/>
      <c r="I735" s="79"/>
      <c r="J735" s="79"/>
    </row>
    <row r="736" spans="2:10" x14ac:dyDescent="0.25">
      <c r="B736" s="79"/>
      <c r="C736" s="79"/>
      <c r="D736" s="79"/>
      <c r="E736" s="79"/>
      <c r="F736" s="79"/>
      <c r="G736" s="79"/>
      <c r="H736" s="79"/>
      <c r="I736" s="79"/>
      <c r="J736" s="79"/>
    </row>
    <row r="737" spans="2:10" x14ac:dyDescent="0.25">
      <c r="B737" s="79"/>
      <c r="C737" s="79"/>
      <c r="D737" s="79"/>
      <c r="E737" s="79"/>
      <c r="F737" s="79"/>
      <c r="G737" s="79"/>
      <c r="H737" s="79"/>
      <c r="I737" s="79"/>
      <c r="J737" s="79"/>
    </row>
    <row r="738" spans="2:10" x14ac:dyDescent="0.25">
      <c r="B738" s="79"/>
      <c r="C738" s="79"/>
      <c r="D738" s="79"/>
      <c r="E738" s="79"/>
      <c r="F738" s="79"/>
      <c r="G738" s="79"/>
      <c r="H738" s="79"/>
      <c r="I738" s="79"/>
      <c r="J738" s="79"/>
    </row>
    <row r="739" spans="2:10" x14ac:dyDescent="0.25">
      <c r="B739" s="79"/>
      <c r="C739" s="79"/>
      <c r="D739" s="79"/>
      <c r="E739" s="79"/>
      <c r="F739" s="79"/>
      <c r="G739" s="79"/>
      <c r="H739" s="79"/>
      <c r="I739" s="79"/>
      <c r="J739" s="79"/>
    </row>
    <row r="740" spans="2:10" x14ac:dyDescent="0.25">
      <c r="B740" s="79"/>
      <c r="C740" s="79"/>
      <c r="D740" s="79"/>
      <c r="E740" s="79"/>
      <c r="F740" s="79"/>
      <c r="G740" s="79"/>
      <c r="H740" s="79"/>
      <c r="I740" s="79"/>
      <c r="J740" s="79"/>
    </row>
    <row r="741" spans="2:10" x14ac:dyDescent="0.25">
      <c r="B741" s="79"/>
      <c r="C741" s="79"/>
      <c r="D741" s="79"/>
      <c r="E741" s="79"/>
      <c r="F741" s="79"/>
      <c r="G741" s="79"/>
      <c r="H741" s="79"/>
      <c r="I741" s="79"/>
      <c r="J741" s="79"/>
    </row>
    <row r="742" spans="2:10" x14ac:dyDescent="0.25">
      <c r="B742" s="79"/>
      <c r="C742" s="79"/>
      <c r="D742" s="79"/>
      <c r="E742" s="79"/>
      <c r="F742" s="79"/>
      <c r="G742" s="79"/>
      <c r="H742" s="79"/>
      <c r="I742" s="79"/>
      <c r="J742" s="79"/>
    </row>
    <row r="743" spans="2:10" x14ac:dyDescent="0.25">
      <c r="B743" s="79"/>
      <c r="C743" s="79"/>
      <c r="D743" s="79"/>
      <c r="E743" s="79"/>
      <c r="F743" s="79"/>
      <c r="G743" s="79"/>
      <c r="H743" s="79"/>
      <c r="I743" s="79"/>
      <c r="J743" s="79"/>
    </row>
    <row r="744" spans="2:10" x14ac:dyDescent="0.25">
      <c r="B744" s="79"/>
      <c r="C744" s="79"/>
      <c r="D744" s="79"/>
      <c r="E744" s="79"/>
      <c r="F744" s="79"/>
      <c r="G744" s="79"/>
      <c r="H744" s="79"/>
      <c r="I744" s="79"/>
      <c r="J744" s="79"/>
    </row>
    <row r="745" spans="2:10" x14ac:dyDescent="0.25">
      <c r="B745" s="79"/>
      <c r="C745" s="79"/>
      <c r="D745" s="79"/>
      <c r="E745" s="79"/>
      <c r="F745" s="79"/>
      <c r="G745" s="79"/>
      <c r="H745" s="79"/>
      <c r="I745" s="79"/>
      <c r="J745" s="79"/>
    </row>
    <row r="746" spans="2:10" x14ac:dyDescent="0.25">
      <c r="B746" s="79"/>
      <c r="C746" s="79"/>
      <c r="D746" s="79"/>
      <c r="E746" s="79"/>
      <c r="F746" s="79"/>
      <c r="G746" s="79"/>
      <c r="H746" s="79"/>
      <c r="I746" s="79"/>
      <c r="J746" s="79"/>
    </row>
    <row r="747" spans="2:10" x14ac:dyDescent="0.25">
      <c r="B747" s="79"/>
      <c r="C747" s="79"/>
      <c r="D747" s="79"/>
      <c r="E747" s="79"/>
      <c r="F747" s="79"/>
      <c r="G747" s="79"/>
      <c r="H747" s="79"/>
      <c r="I747" s="79"/>
      <c r="J747" s="79"/>
    </row>
    <row r="748" spans="2:10" x14ac:dyDescent="0.25">
      <c r="B748" s="79"/>
      <c r="C748" s="79"/>
      <c r="D748" s="79"/>
      <c r="E748" s="79"/>
      <c r="F748" s="79"/>
      <c r="G748" s="79"/>
      <c r="H748" s="79"/>
      <c r="I748" s="79"/>
      <c r="J748" s="79"/>
    </row>
    <row r="749" spans="2:10" x14ac:dyDescent="0.25">
      <c r="B749" s="79"/>
      <c r="C749" s="79"/>
      <c r="D749" s="79"/>
      <c r="E749" s="79"/>
      <c r="F749" s="79"/>
      <c r="G749" s="79"/>
      <c r="H749" s="79"/>
      <c r="I749" s="79"/>
      <c r="J749" s="79"/>
    </row>
    <row r="750" spans="2:10" x14ac:dyDescent="0.25">
      <c r="B750" s="79"/>
      <c r="C750" s="79"/>
      <c r="D750" s="79"/>
      <c r="E750" s="79"/>
      <c r="F750" s="79"/>
      <c r="G750" s="79"/>
      <c r="H750" s="79"/>
      <c r="I750" s="79"/>
      <c r="J750" s="79"/>
    </row>
    <row r="751" spans="2:10" x14ac:dyDescent="0.25">
      <c r="B751" s="79"/>
      <c r="C751" s="79"/>
      <c r="D751" s="79"/>
      <c r="E751" s="79"/>
      <c r="F751" s="79"/>
      <c r="G751" s="79"/>
      <c r="H751" s="79"/>
      <c r="I751" s="79"/>
      <c r="J751" s="79"/>
    </row>
    <row r="752" spans="2:10" x14ac:dyDescent="0.25">
      <c r="B752" s="79"/>
      <c r="C752" s="79"/>
      <c r="D752" s="79"/>
      <c r="E752" s="79"/>
      <c r="F752" s="79"/>
      <c r="G752" s="79"/>
      <c r="H752" s="79"/>
      <c r="I752" s="79"/>
      <c r="J752" s="79"/>
    </row>
    <row r="753" spans="2:10" x14ac:dyDescent="0.25">
      <c r="B753" s="79"/>
      <c r="C753" s="79"/>
      <c r="D753" s="79"/>
      <c r="E753" s="79"/>
      <c r="F753" s="79"/>
      <c r="G753" s="79"/>
      <c r="H753" s="79"/>
      <c r="I753" s="79"/>
      <c r="J753" s="79"/>
    </row>
    <row r="754" spans="2:10" x14ac:dyDescent="0.25">
      <c r="B754" s="79"/>
      <c r="C754" s="79"/>
      <c r="D754" s="79"/>
      <c r="E754" s="79"/>
      <c r="F754" s="79"/>
      <c r="G754" s="79"/>
      <c r="H754" s="79"/>
      <c r="I754" s="79"/>
      <c r="J754" s="79"/>
    </row>
    <row r="755" spans="2:10" x14ac:dyDescent="0.25">
      <c r="B755" s="79"/>
      <c r="C755" s="79"/>
      <c r="D755" s="79"/>
      <c r="E755" s="79"/>
      <c r="F755" s="79"/>
      <c r="G755" s="79"/>
      <c r="H755" s="79"/>
      <c r="I755" s="79"/>
      <c r="J755" s="79"/>
    </row>
    <row r="756" spans="2:10" x14ac:dyDescent="0.25">
      <c r="B756" s="79"/>
      <c r="C756" s="79"/>
      <c r="D756" s="79"/>
      <c r="E756" s="79"/>
      <c r="F756" s="79"/>
      <c r="G756" s="79"/>
      <c r="H756" s="79"/>
      <c r="I756" s="79"/>
      <c r="J756" s="79"/>
    </row>
    <row r="757" spans="2:10" x14ac:dyDescent="0.25">
      <c r="B757" s="79"/>
      <c r="C757" s="79"/>
      <c r="D757" s="79"/>
      <c r="E757" s="79"/>
      <c r="F757" s="79"/>
      <c r="G757" s="79"/>
      <c r="H757" s="79"/>
      <c r="I757" s="79"/>
      <c r="J757" s="79"/>
    </row>
    <row r="758" spans="2:10" x14ac:dyDescent="0.25">
      <c r="B758" s="79"/>
      <c r="C758" s="79"/>
      <c r="D758" s="79"/>
      <c r="E758" s="79"/>
      <c r="F758" s="79"/>
      <c r="G758" s="79"/>
      <c r="H758" s="79"/>
      <c r="I758" s="79"/>
      <c r="J758" s="79"/>
    </row>
    <row r="759" spans="2:10" x14ac:dyDescent="0.25">
      <c r="B759" s="79"/>
      <c r="C759" s="79"/>
      <c r="D759" s="79"/>
      <c r="E759" s="79"/>
      <c r="F759" s="79"/>
      <c r="G759" s="79"/>
      <c r="H759" s="79"/>
      <c r="I759" s="79"/>
      <c r="J759" s="79"/>
    </row>
    <row r="760" spans="2:10" x14ac:dyDescent="0.25">
      <c r="B760" s="79"/>
      <c r="C760" s="79"/>
      <c r="D760" s="79"/>
      <c r="E760" s="79"/>
      <c r="F760" s="79"/>
      <c r="G760" s="79"/>
      <c r="H760" s="79"/>
      <c r="I760" s="79"/>
      <c r="J760" s="79"/>
    </row>
    <row r="761" spans="2:10" x14ac:dyDescent="0.25">
      <c r="B761" s="79"/>
      <c r="C761" s="79"/>
      <c r="D761" s="79"/>
      <c r="E761" s="79"/>
      <c r="F761" s="79"/>
      <c r="G761" s="79"/>
      <c r="H761" s="79"/>
      <c r="I761" s="79"/>
      <c r="J761" s="79"/>
    </row>
    <row r="762" spans="2:10" x14ac:dyDescent="0.25">
      <c r="B762" s="79"/>
      <c r="C762" s="79"/>
      <c r="D762" s="79"/>
      <c r="E762" s="79"/>
      <c r="F762" s="79"/>
      <c r="G762" s="79"/>
      <c r="H762" s="79"/>
      <c r="I762" s="79"/>
      <c r="J762" s="79"/>
    </row>
    <row r="763" spans="2:10" x14ac:dyDescent="0.25">
      <c r="B763" s="79"/>
      <c r="C763" s="79"/>
      <c r="D763" s="79"/>
      <c r="E763" s="79"/>
      <c r="F763" s="79"/>
      <c r="G763" s="79"/>
      <c r="H763" s="79"/>
      <c r="I763" s="79"/>
      <c r="J763" s="79"/>
    </row>
    <row r="764" spans="2:10" x14ac:dyDescent="0.25">
      <c r="B764" s="79"/>
      <c r="C764" s="79"/>
      <c r="D764" s="79"/>
      <c r="E764" s="79"/>
      <c r="F764" s="79"/>
      <c r="G764" s="79"/>
      <c r="H764" s="79"/>
      <c r="I764" s="79"/>
      <c r="J764" s="79"/>
    </row>
    <row r="765" spans="2:10" x14ac:dyDescent="0.25">
      <c r="B765" s="79"/>
      <c r="C765" s="79"/>
      <c r="D765" s="79"/>
      <c r="E765" s="79"/>
      <c r="F765" s="79"/>
      <c r="G765" s="79"/>
      <c r="H765" s="79"/>
      <c r="I765" s="79"/>
      <c r="J765" s="79"/>
    </row>
    <row r="766" spans="2:10" x14ac:dyDescent="0.25">
      <c r="B766" s="79"/>
      <c r="C766" s="79"/>
      <c r="D766" s="79"/>
      <c r="E766" s="79"/>
      <c r="F766" s="79"/>
      <c r="G766" s="79"/>
      <c r="H766" s="79"/>
      <c r="I766" s="79"/>
      <c r="J766" s="79"/>
    </row>
    <row r="767" spans="2:10" x14ac:dyDescent="0.25">
      <c r="B767" s="79"/>
      <c r="C767" s="79"/>
      <c r="D767" s="79"/>
      <c r="E767" s="79"/>
      <c r="F767" s="79"/>
      <c r="G767" s="79"/>
      <c r="H767" s="79"/>
      <c r="I767" s="79"/>
      <c r="J767" s="79"/>
    </row>
    <row r="768" spans="2:10" x14ac:dyDescent="0.25">
      <c r="B768" s="79"/>
      <c r="C768" s="79"/>
      <c r="D768" s="79"/>
      <c r="E768" s="79"/>
      <c r="F768" s="79"/>
      <c r="G768" s="79"/>
      <c r="H768" s="79"/>
      <c r="I768" s="79"/>
      <c r="J768" s="79"/>
    </row>
    <row r="769" spans="2:10" x14ac:dyDescent="0.25">
      <c r="B769" s="79"/>
      <c r="C769" s="79"/>
      <c r="D769" s="79"/>
      <c r="E769" s="79"/>
      <c r="F769" s="79"/>
      <c r="G769" s="79"/>
      <c r="H769" s="79"/>
      <c r="I769" s="79"/>
      <c r="J769" s="79"/>
    </row>
    <row r="770" spans="2:10" x14ac:dyDescent="0.25">
      <c r="B770" s="79"/>
      <c r="C770" s="79"/>
      <c r="D770" s="79"/>
      <c r="E770" s="79"/>
      <c r="F770" s="79"/>
      <c r="G770" s="79"/>
      <c r="H770" s="79"/>
      <c r="I770" s="79"/>
      <c r="J770" s="79"/>
    </row>
    <row r="771" spans="2:10" x14ac:dyDescent="0.25">
      <c r="B771" s="79"/>
      <c r="C771" s="79"/>
      <c r="D771" s="79"/>
      <c r="E771" s="79"/>
      <c r="F771" s="79"/>
      <c r="G771" s="79"/>
      <c r="H771" s="79"/>
      <c r="I771" s="79"/>
      <c r="J771" s="79"/>
    </row>
    <row r="772" spans="2:10" x14ac:dyDescent="0.25">
      <c r="B772" s="79"/>
      <c r="C772" s="79"/>
      <c r="D772" s="79"/>
      <c r="E772" s="79"/>
      <c r="F772" s="79"/>
      <c r="G772" s="79"/>
      <c r="H772" s="79"/>
      <c r="I772" s="79"/>
      <c r="J772" s="79"/>
    </row>
    <row r="773" spans="2:10" x14ac:dyDescent="0.25">
      <c r="B773" s="79"/>
      <c r="C773" s="79"/>
      <c r="D773" s="79"/>
      <c r="E773" s="79"/>
      <c r="F773" s="79"/>
      <c r="G773" s="79"/>
      <c r="H773" s="79"/>
      <c r="I773" s="79"/>
      <c r="J773" s="79"/>
    </row>
    <row r="774" spans="2:10" x14ac:dyDescent="0.25">
      <c r="B774" s="79"/>
      <c r="C774" s="79"/>
      <c r="D774" s="79"/>
      <c r="E774" s="79"/>
      <c r="F774" s="79"/>
      <c r="G774" s="79"/>
      <c r="H774" s="79"/>
      <c r="I774" s="79"/>
      <c r="J774" s="79"/>
    </row>
    <row r="775" spans="2:10" x14ac:dyDescent="0.25">
      <c r="B775" s="79"/>
      <c r="C775" s="79"/>
      <c r="D775" s="79"/>
      <c r="E775" s="79"/>
      <c r="F775" s="79"/>
      <c r="G775" s="79"/>
      <c r="H775" s="79"/>
      <c r="I775" s="79"/>
      <c r="J775" s="79"/>
    </row>
    <row r="776" spans="2:10" x14ac:dyDescent="0.25">
      <c r="B776" s="79"/>
      <c r="C776" s="79"/>
      <c r="D776" s="79"/>
      <c r="E776" s="79"/>
      <c r="F776" s="79"/>
      <c r="G776" s="79"/>
      <c r="H776" s="79"/>
      <c r="I776" s="79"/>
      <c r="J776" s="79"/>
    </row>
    <row r="777" spans="2:10" x14ac:dyDescent="0.25">
      <c r="B777" s="79"/>
      <c r="C777" s="79"/>
      <c r="D777" s="79"/>
      <c r="E777" s="79"/>
      <c r="F777" s="79"/>
      <c r="G777" s="79"/>
      <c r="H777" s="79"/>
      <c r="I777" s="79"/>
      <c r="J777" s="79"/>
    </row>
    <row r="778" spans="2:10" x14ac:dyDescent="0.25">
      <c r="B778" s="79"/>
      <c r="C778" s="79"/>
      <c r="D778" s="79"/>
      <c r="E778" s="79"/>
      <c r="F778" s="79"/>
      <c r="G778" s="79"/>
      <c r="H778" s="79"/>
      <c r="I778" s="79"/>
      <c r="J778" s="79"/>
    </row>
    <row r="779" spans="2:10" x14ac:dyDescent="0.25">
      <c r="B779" s="79"/>
      <c r="C779" s="79"/>
      <c r="D779" s="79"/>
      <c r="E779" s="79"/>
      <c r="F779" s="79"/>
      <c r="G779" s="79"/>
      <c r="H779" s="79"/>
      <c r="I779" s="79"/>
      <c r="J779" s="79"/>
    </row>
    <row r="780" spans="2:10" x14ac:dyDescent="0.25">
      <c r="B780" s="79"/>
      <c r="C780" s="79"/>
      <c r="D780" s="79"/>
      <c r="E780" s="79"/>
      <c r="F780" s="79"/>
      <c r="G780" s="79"/>
      <c r="H780" s="79"/>
      <c r="I780" s="79"/>
      <c r="J780" s="79"/>
    </row>
    <row r="781" spans="2:10" x14ac:dyDescent="0.25">
      <c r="B781" s="79"/>
      <c r="C781" s="79"/>
      <c r="D781" s="79"/>
      <c r="E781" s="79"/>
      <c r="F781" s="79"/>
      <c r="G781" s="79"/>
      <c r="H781" s="79"/>
      <c r="I781" s="79"/>
      <c r="J781" s="79"/>
    </row>
    <row r="782" spans="2:10" x14ac:dyDescent="0.25">
      <c r="B782" s="79"/>
      <c r="C782" s="79"/>
      <c r="D782" s="79"/>
      <c r="E782" s="79"/>
      <c r="F782" s="79"/>
      <c r="G782" s="79"/>
      <c r="H782" s="79"/>
      <c r="I782" s="79"/>
      <c r="J782" s="79"/>
    </row>
    <row r="783" spans="2:10" x14ac:dyDescent="0.25">
      <c r="B783" s="79"/>
      <c r="C783" s="79"/>
      <c r="D783" s="79"/>
      <c r="E783" s="79"/>
      <c r="F783" s="79"/>
      <c r="G783" s="79"/>
      <c r="H783" s="79"/>
      <c r="I783" s="79"/>
      <c r="J783" s="79"/>
    </row>
    <row r="784" spans="2:10" x14ac:dyDescent="0.25">
      <c r="B784" s="79"/>
      <c r="C784" s="79"/>
      <c r="D784" s="79"/>
      <c r="E784" s="79"/>
      <c r="F784" s="79"/>
      <c r="G784" s="79"/>
      <c r="H784" s="79"/>
      <c r="I784" s="79"/>
      <c r="J784" s="79"/>
    </row>
    <row r="785" spans="2:10" x14ac:dyDescent="0.25">
      <c r="B785" s="79"/>
      <c r="C785" s="79"/>
      <c r="D785" s="79"/>
      <c r="E785" s="79"/>
      <c r="F785" s="79"/>
      <c r="G785" s="79"/>
      <c r="H785" s="79"/>
      <c r="I785" s="79"/>
      <c r="J785" s="79"/>
    </row>
    <row r="786" spans="2:10" x14ac:dyDescent="0.25">
      <c r="B786" s="79"/>
      <c r="C786" s="79"/>
      <c r="D786" s="79"/>
      <c r="E786" s="79"/>
      <c r="F786" s="79"/>
      <c r="G786" s="79"/>
      <c r="H786" s="79"/>
      <c r="I786" s="79"/>
      <c r="J786" s="79"/>
    </row>
    <row r="787" spans="2:10" x14ac:dyDescent="0.25">
      <c r="B787" s="79"/>
      <c r="C787" s="79"/>
      <c r="D787" s="79"/>
      <c r="E787" s="79"/>
      <c r="F787" s="79"/>
      <c r="G787" s="79"/>
      <c r="H787" s="79"/>
      <c r="I787" s="79"/>
      <c r="J787" s="79"/>
    </row>
    <row r="788" spans="2:10" x14ac:dyDescent="0.25">
      <c r="B788" s="79"/>
      <c r="C788" s="79"/>
      <c r="D788" s="79"/>
      <c r="E788" s="79"/>
      <c r="F788" s="79"/>
      <c r="G788" s="79"/>
      <c r="H788" s="79"/>
      <c r="I788" s="79"/>
      <c r="J788" s="79"/>
    </row>
    <row r="789" spans="2:10" x14ac:dyDescent="0.25">
      <c r="B789" s="79"/>
      <c r="C789" s="79"/>
      <c r="D789" s="79"/>
      <c r="E789" s="79"/>
      <c r="F789" s="79"/>
      <c r="G789" s="79"/>
      <c r="H789" s="79"/>
      <c r="I789" s="79"/>
      <c r="J789" s="79"/>
    </row>
    <row r="790" spans="2:10" x14ac:dyDescent="0.25">
      <c r="B790" s="79"/>
      <c r="C790" s="79"/>
      <c r="D790" s="79"/>
      <c r="E790" s="79"/>
      <c r="F790" s="79"/>
      <c r="G790" s="79"/>
      <c r="H790" s="79"/>
      <c r="I790" s="79"/>
      <c r="J790" s="79"/>
    </row>
    <row r="791" spans="2:10" x14ac:dyDescent="0.25">
      <c r="B791" s="79"/>
      <c r="C791" s="79"/>
      <c r="D791" s="79"/>
      <c r="E791" s="79"/>
      <c r="F791" s="79"/>
      <c r="G791" s="79"/>
      <c r="H791" s="79"/>
      <c r="I791" s="79"/>
      <c r="J791" s="79"/>
    </row>
    <row r="792" spans="2:10" x14ac:dyDescent="0.25">
      <c r="B792" s="79"/>
      <c r="C792" s="79"/>
      <c r="D792" s="79"/>
      <c r="E792" s="79"/>
      <c r="F792" s="79"/>
      <c r="G792" s="79"/>
      <c r="H792" s="79"/>
      <c r="I792" s="79"/>
      <c r="J792" s="79"/>
    </row>
    <row r="793" spans="2:10" x14ac:dyDescent="0.25">
      <c r="B793" s="79"/>
      <c r="C793" s="79"/>
      <c r="D793" s="79"/>
      <c r="E793" s="79"/>
      <c r="F793" s="79"/>
      <c r="G793" s="79"/>
      <c r="H793" s="79"/>
      <c r="I793" s="79"/>
      <c r="J793" s="79"/>
    </row>
    <row r="794" spans="2:10" x14ac:dyDescent="0.25">
      <c r="B794" s="79"/>
      <c r="C794" s="79"/>
      <c r="D794" s="79"/>
      <c r="E794" s="79"/>
      <c r="F794" s="79"/>
      <c r="G794" s="79"/>
      <c r="H794" s="79"/>
      <c r="I794" s="79"/>
      <c r="J794" s="79"/>
    </row>
    <row r="795" spans="2:10" x14ac:dyDescent="0.25">
      <c r="B795" s="79"/>
      <c r="C795" s="79"/>
      <c r="D795" s="79"/>
      <c r="E795" s="79"/>
      <c r="F795" s="79"/>
      <c r="G795" s="79"/>
      <c r="H795" s="79"/>
      <c r="I795" s="79"/>
      <c r="J795" s="79"/>
    </row>
    <row r="796" spans="2:10" x14ac:dyDescent="0.25">
      <c r="B796" s="79"/>
      <c r="C796" s="79"/>
      <c r="D796" s="79"/>
      <c r="E796" s="79"/>
      <c r="F796" s="79"/>
      <c r="G796" s="79"/>
      <c r="H796" s="79"/>
      <c r="I796" s="79"/>
      <c r="J796" s="79"/>
    </row>
    <row r="797" spans="2:10" x14ac:dyDescent="0.25">
      <c r="B797" s="79"/>
      <c r="C797" s="79"/>
      <c r="D797" s="79"/>
      <c r="E797" s="79"/>
      <c r="F797" s="79"/>
      <c r="G797" s="79"/>
      <c r="H797" s="79"/>
      <c r="I797" s="79"/>
      <c r="J797" s="79"/>
    </row>
    <row r="798" spans="2:10" x14ac:dyDescent="0.25">
      <c r="B798" s="79"/>
      <c r="C798" s="79"/>
      <c r="D798" s="79"/>
      <c r="E798" s="79"/>
      <c r="F798" s="79"/>
      <c r="G798" s="79"/>
      <c r="H798" s="79"/>
      <c r="I798" s="79"/>
      <c r="J798" s="79"/>
    </row>
    <row r="799" spans="2:10" x14ac:dyDescent="0.25">
      <c r="B799" s="79"/>
      <c r="C799" s="79"/>
      <c r="D799" s="79"/>
      <c r="E799" s="79"/>
      <c r="F799" s="79"/>
      <c r="G799" s="79"/>
      <c r="H799" s="79"/>
      <c r="I799" s="79"/>
      <c r="J799" s="79"/>
    </row>
    <row r="800" spans="2:10" x14ac:dyDescent="0.25">
      <c r="B800" s="79"/>
      <c r="C800" s="79"/>
      <c r="D800" s="79"/>
      <c r="E800" s="79"/>
      <c r="F800" s="79"/>
      <c r="G800" s="79"/>
      <c r="H800" s="79"/>
      <c r="I800" s="79"/>
      <c r="J800" s="79"/>
    </row>
    <row r="801" spans="2:10" x14ac:dyDescent="0.25">
      <c r="B801" s="79"/>
      <c r="C801" s="79"/>
      <c r="D801" s="79"/>
      <c r="E801" s="79"/>
      <c r="F801" s="79"/>
      <c r="G801" s="79"/>
      <c r="H801" s="79"/>
      <c r="I801" s="79"/>
      <c r="J801" s="79"/>
    </row>
    <row r="802" spans="2:10" x14ac:dyDescent="0.25">
      <c r="B802" s="79"/>
      <c r="C802" s="79"/>
      <c r="D802" s="79"/>
      <c r="E802" s="79"/>
      <c r="F802" s="79"/>
      <c r="G802" s="79"/>
      <c r="H802" s="79"/>
      <c r="I802" s="79"/>
      <c r="J802" s="79"/>
    </row>
    <row r="803" spans="2:10" x14ac:dyDescent="0.25">
      <c r="B803" s="79"/>
      <c r="C803" s="79"/>
      <c r="D803" s="79"/>
      <c r="E803" s="79"/>
      <c r="F803" s="79"/>
      <c r="G803" s="79"/>
      <c r="H803" s="79"/>
      <c r="I803" s="79"/>
      <c r="J803" s="79"/>
    </row>
    <row r="804" spans="2:10" x14ac:dyDescent="0.25">
      <c r="B804" s="79"/>
      <c r="C804" s="79"/>
      <c r="D804" s="79"/>
      <c r="E804" s="79"/>
      <c r="F804" s="79"/>
      <c r="G804" s="79"/>
      <c r="H804" s="79"/>
      <c r="I804" s="79"/>
      <c r="J804" s="79"/>
    </row>
    <row r="805" spans="2:10" x14ac:dyDescent="0.25">
      <c r="B805" s="79"/>
      <c r="C805" s="79"/>
      <c r="D805" s="79"/>
      <c r="E805" s="79"/>
      <c r="F805" s="79"/>
      <c r="G805" s="79"/>
      <c r="H805" s="79"/>
      <c r="I805" s="79"/>
      <c r="J805" s="79"/>
    </row>
    <row r="806" spans="2:10" x14ac:dyDescent="0.25">
      <c r="B806" s="79"/>
      <c r="C806" s="79"/>
      <c r="D806" s="79"/>
      <c r="E806" s="79"/>
      <c r="F806" s="79"/>
      <c r="G806" s="79"/>
      <c r="H806" s="79"/>
      <c r="I806" s="79"/>
      <c r="J806" s="79"/>
    </row>
    <row r="807" spans="2:10" x14ac:dyDescent="0.25">
      <c r="B807" s="79"/>
      <c r="C807" s="79"/>
      <c r="D807" s="79"/>
      <c r="E807" s="79"/>
      <c r="F807" s="79"/>
      <c r="G807" s="79"/>
      <c r="H807" s="79"/>
      <c r="I807" s="79"/>
      <c r="J807" s="79"/>
    </row>
    <row r="808" spans="2:10" x14ac:dyDescent="0.25">
      <c r="B808" s="79"/>
      <c r="C808" s="79"/>
      <c r="D808" s="79"/>
      <c r="E808" s="79"/>
      <c r="F808" s="79"/>
      <c r="G808" s="79"/>
      <c r="H808" s="79"/>
      <c r="I808" s="79"/>
      <c r="J808" s="79"/>
    </row>
    <row r="809" spans="2:10" x14ac:dyDescent="0.25">
      <c r="B809" s="79"/>
      <c r="C809" s="79"/>
      <c r="D809" s="79"/>
      <c r="E809" s="79"/>
      <c r="F809" s="79"/>
      <c r="G809" s="79"/>
      <c r="H809" s="79"/>
      <c r="I809" s="79"/>
      <c r="J809" s="79"/>
    </row>
    <row r="810" spans="2:10" x14ac:dyDescent="0.25">
      <c r="B810" s="79"/>
      <c r="C810" s="79"/>
      <c r="D810" s="79"/>
      <c r="E810" s="79"/>
      <c r="F810" s="79"/>
      <c r="G810" s="79"/>
      <c r="H810" s="79"/>
      <c r="I810" s="79"/>
      <c r="J810" s="79"/>
    </row>
    <row r="811" spans="2:10" x14ac:dyDescent="0.25">
      <c r="B811" s="79"/>
      <c r="C811" s="79"/>
      <c r="D811" s="79"/>
      <c r="E811" s="79"/>
      <c r="F811" s="79"/>
      <c r="G811" s="79"/>
      <c r="H811" s="79"/>
      <c r="I811" s="79"/>
      <c r="J811" s="79"/>
    </row>
    <row r="812" spans="2:10" x14ac:dyDescent="0.25">
      <c r="B812" s="79"/>
      <c r="C812" s="79"/>
      <c r="D812" s="79"/>
      <c r="E812" s="79"/>
      <c r="F812" s="79"/>
      <c r="G812" s="79"/>
      <c r="H812" s="79"/>
      <c r="I812" s="79"/>
      <c r="J812" s="79"/>
    </row>
    <row r="813" spans="2:10" x14ac:dyDescent="0.25">
      <c r="B813" s="79"/>
      <c r="C813" s="79"/>
      <c r="D813" s="79"/>
      <c r="E813" s="79"/>
      <c r="F813" s="79"/>
      <c r="G813" s="79"/>
      <c r="H813" s="79"/>
      <c r="I813" s="79"/>
      <c r="J813" s="79"/>
    </row>
    <row r="814" spans="2:10" x14ac:dyDescent="0.25">
      <c r="B814" s="79"/>
      <c r="C814" s="79"/>
      <c r="D814" s="79"/>
      <c r="E814" s="79"/>
      <c r="F814" s="79"/>
      <c r="G814" s="79"/>
      <c r="H814" s="79"/>
      <c r="I814" s="79"/>
      <c r="J814" s="79"/>
    </row>
    <row r="815" spans="2:10" x14ac:dyDescent="0.25">
      <c r="B815" s="79"/>
      <c r="C815" s="79"/>
      <c r="D815" s="79"/>
      <c r="E815" s="79"/>
      <c r="F815" s="79"/>
      <c r="G815" s="79"/>
      <c r="H815" s="79"/>
      <c r="I815" s="79"/>
      <c r="J815" s="79"/>
    </row>
    <row r="816" spans="2:10" x14ac:dyDescent="0.25">
      <c r="B816" s="79"/>
      <c r="C816" s="79"/>
      <c r="D816" s="79"/>
      <c r="E816" s="79"/>
      <c r="F816" s="79"/>
      <c r="G816" s="79"/>
      <c r="H816" s="79"/>
      <c r="I816" s="79"/>
      <c r="J816" s="79"/>
    </row>
    <row r="817" spans="2:10" x14ac:dyDescent="0.25">
      <c r="B817" s="79"/>
      <c r="C817" s="79"/>
      <c r="D817" s="79"/>
      <c r="E817" s="79"/>
      <c r="F817" s="79"/>
      <c r="G817" s="79"/>
      <c r="H817" s="79"/>
      <c r="I817" s="79"/>
      <c r="J817" s="79"/>
    </row>
    <row r="818" spans="2:10" x14ac:dyDescent="0.25">
      <c r="B818" s="79"/>
      <c r="C818" s="79"/>
      <c r="D818" s="79"/>
      <c r="E818" s="79"/>
      <c r="F818" s="79"/>
      <c r="G818" s="79"/>
      <c r="H818" s="79"/>
      <c r="I818" s="79"/>
      <c r="J818" s="79"/>
    </row>
    <row r="819" spans="2:10" x14ac:dyDescent="0.25">
      <c r="B819" s="79"/>
      <c r="C819" s="79"/>
      <c r="D819" s="79"/>
      <c r="E819" s="79"/>
      <c r="F819" s="79"/>
      <c r="G819" s="79"/>
      <c r="H819" s="79"/>
      <c r="I819" s="79"/>
      <c r="J819" s="79"/>
    </row>
    <row r="820" spans="2:10" x14ac:dyDescent="0.25">
      <c r="B820" s="79"/>
      <c r="C820" s="79"/>
      <c r="D820" s="79"/>
      <c r="E820" s="79"/>
      <c r="F820" s="79"/>
      <c r="G820" s="79"/>
      <c r="H820" s="79"/>
      <c r="I820" s="79"/>
      <c r="J820" s="79"/>
    </row>
    <row r="821" spans="2:10" x14ac:dyDescent="0.25">
      <c r="B821" s="79"/>
      <c r="C821" s="79"/>
      <c r="D821" s="79"/>
      <c r="E821" s="79"/>
      <c r="F821" s="79"/>
      <c r="G821" s="79"/>
      <c r="H821" s="79"/>
      <c r="I821" s="79"/>
      <c r="J821" s="79"/>
    </row>
    <row r="822" spans="2:10" x14ac:dyDescent="0.25">
      <c r="B822" s="79"/>
      <c r="C822" s="79"/>
      <c r="D822" s="79"/>
      <c r="E822" s="79"/>
      <c r="F822" s="79"/>
      <c r="G822" s="79"/>
      <c r="H822" s="79"/>
      <c r="I822" s="79"/>
      <c r="J822" s="79"/>
    </row>
    <row r="823" spans="2:10" x14ac:dyDescent="0.25">
      <c r="B823" s="79"/>
      <c r="C823" s="79"/>
      <c r="D823" s="79"/>
      <c r="E823" s="79"/>
      <c r="F823" s="79"/>
      <c r="G823" s="79"/>
      <c r="H823" s="79"/>
      <c r="I823" s="79"/>
      <c r="J823" s="79"/>
    </row>
    <row r="824" spans="2:10" x14ac:dyDescent="0.25">
      <c r="B824" s="79"/>
      <c r="C824" s="79"/>
      <c r="D824" s="79"/>
      <c r="E824" s="79"/>
      <c r="F824" s="79"/>
      <c r="G824" s="79"/>
      <c r="H824" s="79"/>
      <c r="I824" s="79"/>
      <c r="J824" s="79"/>
    </row>
    <row r="825" spans="2:10" x14ac:dyDescent="0.25">
      <c r="B825" s="79"/>
      <c r="C825" s="79"/>
      <c r="D825" s="79"/>
      <c r="E825" s="79"/>
      <c r="F825" s="79"/>
      <c r="G825" s="79"/>
      <c r="H825" s="79"/>
      <c r="I825" s="79"/>
      <c r="J825" s="79"/>
    </row>
    <row r="826" spans="2:10" x14ac:dyDescent="0.25">
      <c r="B826" s="79"/>
      <c r="C826" s="79"/>
      <c r="D826" s="79"/>
      <c r="E826" s="79"/>
      <c r="F826" s="79"/>
      <c r="G826" s="79"/>
      <c r="H826" s="79"/>
      <c r="I826" s="79"/>
      <c r="J826" s="79"/>
    </row>
    <row r="827" spans="2:10" x14ac:dyDescent="0.25">
      <c r="B827" s="79"/>
      <c r="C827" s="79"/>
      <c r="D827" s="79"/>
      <c r="E827" s="79"/>
      <c r="F827" s="79"/>
      <c r="G827" s="79"/>
      <c r="H827" s="79"/>
      <c r="I827" s="79"/>
      <c r="J827" s="79"/>
    </row>
    <row r="828" spans="2:10" x14ac:dyDescent="0.25">
      <c r="B828" s="79"/>
      <c r="C828" s="79"/>
      <c r="D828" s="79"/>
      <c r="E828" s="79"/>
      <c r="F828" s="79"/>
      <c r="G828" s="79"/>
      <c r="H828" s="79"/>
      <c r="I828" s="79"/>
      <c r="J828" s="79"/>
    </row>
    <row r="829" spans="2:10" x14ac:dyDescent="0.25">
      <c r="B829" s="79"/>
      <c r="C829" s="79"/>
      <c r="D829" s="79"/>
      <c r="E829" s="79"/>
      <c r="F829" s="79"/>
      <c r="G829" s="79"/>
      <c r="H829" s="79"/>
      <c r="I829" s="79"/>
      <c r="J829" s="79"/>
    </row>
    <row r="830" spans="2:10" x14ac:dyDescent="0.25">
      <c r="B830" s="79"/>
      <c r="C830" s="79"/>
      <c r="D830" s="79"/>
      <c r="E830" s="79"/>
      <c r="F830" s="79"/>
      <c r="G830" s="79"/>
      <c r="H830" s="79"/>
      <c r="I830" s="79"/>
      <c r="J830" s="79"/>
    </row>
    <row r="831" spans="2:10" x14ac:dyDescent="0.25">
      <c r="B831" s="79"/>
      <c r="C831" s="79"/>
      <c r="D831" s="79"/>
      <c r="E831" s="79"/>
      <c r="F831" s="79"/>
      <c r="G831" s="79"/>
      <c r="H831" s="79"/>
      <c r="I831" s="79"/>
      <c r="J831" s="79"/>
    </row>
    <row r="832" spans="2:10" x14ac:dyDescent="0.25">
      <c r="B832" s="79"/>
      <c r="C832" s="79"/>
      <c r="D832" s="79"/>
      <c r="E832" s="79"/>
      <c r="F832" s="79"/>
      <c r="G832" s="79"/>
      <c r="H832" s="79"/>
      <c r="I832" s="79"/>
      <c r="J832" s="79"/>
    </row>
    <row r="833" spans="2:10" x14ac:dyDescent="0.25">
      <c r="B833" s="79"/>
      <c r="C833" s="79"/>
      <c r="D833" s="79"/>
      <c r="E833" s="79"/>
      <c r="F833" s="79"/>
      <c r="G833" s="79"/>
      <c r="H833" s="79"/>
      <c r="I833" s="79"/>
      <c r="J833" s="79"/>
    </row>
    <row r="834" spans="2:10" x14ac:dyDescent="0.25">
      <c r="B834" s="79"/>
      <c r="C834" s="79"/>
      <c r="D834" s="79"/>
      <c r="E834" s="79"/>
      <c r="F834" s="79"/>
      <c r="G834" s="79"/>
      <c r="H834" s="79"/>
      <c r="I834" s="79"/>
      <c r="J834" s="79"/>
    </row>
    <row r="835" spans="2:10" x14ac:dyDescent="0.25">
      <c r="B835" s="79"/>
      <c r="C835" s="79"/>
      <c r="D835" s="79"/>
      <c r="E835" s="79"/>
      <c r="F835" s="79"/>
      <c r="G835" s="79"/>
      <c r="H835" s="79"/>
      <c r="I835" s="79"/>
      <c r="J835" s="79"/>
    </row>
    <row r="836" spans="2:10" x14ac:dyDescent="0.25">
      <c r="B836" s="79"/>
      <c r="C836" s="79"/>
      <c r="D836" s="79"/>
      <c r="E836" s="79"/>
      <c r="F836" s="79"/>
      <c r="G836" s="79"/>
      <c r="H836" s="79"/>
      <c r="I836" s="79"/>
      <c r="J836" s="79"/>
    </row>
    <row r="837" spans="2:10" x14ac:dyDescent="0.25">
      <c r="B837" s="79"/>
      <c r="C837" s="79"/>
      <c r="D837" s="79"/>
      <c r="E837" s="79"/>
      <c r="F837" s="79"/>
      <c r="G837" s="79"/>
      <c r="H837" s="79"/>
      <c r="I837" s="79"/>
      <c r="J837" s="79"/>
    </row>
    <row r="838" spans="2:10" x14ac:dyDescent="0.25">
      <c r="B838" s="79"/>
      <c r="C838" s="79"/>
      <c r="D838" s="79"/>
      <c r="E838" s="79"/>
      <c r="F838" s="79"/>
      <c r="G838" s="79"/>
      <c r="H838" s="79"/>
      <c r="I838" s="79"/>
      <c r="J838" s="79"/>
    </row>
    <row r="839" spans="2:10" x14ac:dyDescent="0.25">
      <c r="B839" s="79"/>
      <c r="C839" s="79"/>
      <c r="D839" s="79"/>
      <c r="E839" s="79"/>
      <c r="F839" s="79"/>
      <c r="G839" s="79"/>
      <c r="H839" s="79"/>
      <c r="I839" s="79"/>
      <c r="J839" s="79"/>
    </row>
    <row r="840" spans="2:10" x14ac:dyDescent="0.25">
      <c r="B840" s="79"/>
      <c r="C840" s="79"/>
      <c r="D840" s="79"/>
      <c r="E840" s="79"/>
      <c r="F840" s="79"/>
      <c r="G840" s="79"/>
      <c r="H840" s="79"/>
      <c r="I840" s="79"/>
      <c r="J840" s="79"/>
    </row>
    <row r="841" spans="2:10" x14ac:dyDescent="0.25">
      <c r="B841" s="79"/>
      <c r="C841" s="79"/>
      <c r="D841" s="79"/>
      <c r="E841" s="79"/>
      <c r="F841" s="79"/>
      <c r="G841" s="79"/>
      <c r="H841" s="79"/>
      <c r="I841" s="79"/>
      <c r="J841" s="79"/>
    </row>
    <row r="842" spans="2:10" x14ac:dyDescent="0.25">
      <c r="B842" s="79"/>
      <c r="C842" s="79"/>
      <c r="D842" s="79"/>
      <c r="E842" s="79"/>
      <c r="F842" s="79"/>
      <c r="G842" s="79"/>
      <c r="H842" s="79"/>
      <c r="I842" s="79"/>
      <c r="J842" s="79"/>
    </row>
    <row r="843" spans="2:10" x14ac:dyDescent="0.25">
      <c r="B843" s="79"/>
      <c r="C843" s="79"/>
      <c r="D843" s="79"/>
      <c r="E843" s="79"/>
      <c r="F843" s="79"/>
      <c r="G843" s="79"/>
      <c r="H843" s="79"/>
      <c r="I843" s="79"/>
      <c r="J843" s="79"/>
    </row>
    <row r="844" spans="2:10" x14ac:dyDescent="0.25">
      <c r="B844" s="79"/>
      <c r="C844" s="79"/>
      <c r="D844" s="79"/>
      <c r="E844" s="79"/>
      <c r="F844" s="79"/>
      <c r="G844" s="79"/>
      <c r="H844" s="79"/>
      <c r="I844" s="79"/>
      <c r="J844" s="79"/>
    </row>
    <row r="845" spans="2:10" x14ac:dyDescent="0.25">
      <c r="B845" s="79"/>
      <c r="C845" s="79"/>
      <c r="D845" s="79"/>
      <c r="E845" s="79"/>
      <c r="F845" s="79"/>
      <c r="G845" s="79"/>
      <c r="H845" s="79"/>
      <c r="I845" s="79"/>
      <c r="J845" s="79"/>
    </row>
    <row r="846" spans="2:10" x14ac:dyDescent="0.25">
      <c r="B846" s="79"/>
      <c r="C846" s="79"/>
      <c r="D846" s="79"/>
      <c r="E846" s="79"/>
      <c r="F846" s="79"/>
      <c r="G846" s="79"/>
      <c r="H846" s="79"/>
      <c r="I846" s="79"/>
      <c r="J846" s="79"/>
    </row>
    <row r="847" spans="2:10" x14ac:dyDescent="0.25">
      <c r="B847" s="79"/>
      <c r="C847" s="79"/>
      <c r="D847" s="79"/>
      <c r="E847" s="79"/>
      <c r="F847" s="79"/>
      <c r="G847" s="79"/>
      <c r="H847" s="79"/>
      <c r="I847" s="79"/>
      <c r="J847" s="79"/>
    </row>
    <row r="848" spans="2:10" x14ac:dyDescent="0.25">
      <c r="B848" s="79"/>
      <c r="C848" s="79"/>
      <c r="D848" s="79"/>
      <c r="E848" s="79"/>
      <c r="F848" s="79"/>
      <c r="G848" s="79"/>
      <c r="H848" s="79"/>
      <c r="I848" s="79"/>
      <c r="J848" s="79"/>
    </row>
    <row r="849" spans="2:10" x14ac:dyDescent="0.25">
      <c r="B849" s="79"/>
      <c r="C849" s="79"/>
      <c r="D849" s="79"/>
      <c r="E849" s="79"/>
      <c r="F849" s="79"/>
      <c r="G849" s="79"/>
      <c r="H849" s="79"/>
      <c r="I849" s="79"/>
      <c r="J849" s="79"/>
    </row>
    <row r="850" spans="2:10" x14ac:dyDescent="0.25">
      <c r="B850" s="79"/>
      <c r="C850" s="79"/>
      <c r="D850" s="79"/>
      <c r="E850" s="79"/>
      <c r="F850" s="79"/>
      <c r="G850" s="79"/>
      <c r="H850" s="79"/>
      <c r="I850" s="79"/>
      <c r="J850" s="79"/>
    </row>
    <row r="851" spans="2:10" x14ac:dyDescent="0.25">
      <c r="B851" s="79"/>
      <c r="C851" s="79"/>
      <c r="D851" s="79"/>
      <c r="E851" s="79"/>
      <c r="F851" s="79"/>
      <c r="G851" s="79"/>
      <c r="H851" s="79"/>
      <c r="I851" s="79"/>
      <c r="J851" s="79"/>
    </row>
    <row r="852" spans="2:10" x14ac:dyDescent="0.25">
      <c r="B852" s="79"/>
      <c r="C852" s="79"/>
      <c r="D852" s="79"/>
      <c r="E852" s="79"/>
      <c r="F852" s="79"/>
      <c r="G852" s="79"/>
      <c r="H852" s="79"/>
      <c r="I852" s="79"/>
      <c r="J852" s="79"/>
    </row>
    <row r="853" spans="2:10" x14ac:dyDescent="0.25">
      <c r="B853" s="79"/>
      <c r="C853" s="79"/>
      <c r="D853" s="79"/>
      <c r="E853" s="79"/>
      <c r="F853" s="79"/>
      <c r="G853" s="79"/>
      <c r="H853" s="79"/>
      <c r="I853" s="79"/>
      <c r="J853" s="79"/>
    </row>
    <row r="854" spans="2:10" x14ac:dyDescent="0.25">
      <c r="B854" s="79"/>
      <c r="C854" s="79"/>
      <c r="D854" s="79"/>
      <c r="E854" s="79"/>
      <c r="F854" s="79"/>
      <c r="G854" s="79"/>
      <c r="H854" s="79"/>
      <c r="I854" s="79"/>
      <c r="J854" s="79"/>
    </row>
    <row r="855" spans="2:10" x14ac:dyDescent="0.25">
      <c r="B855" s="79"/>
      <c r="C855" s="79"/>
      <c r="D855" s="79"/>
      <c r="E855" s="79"/>
      <c r="F855" s="79"/>
      <c r="G855" s="79"/>
      <c r="H855" s="79"/>
      <c r="I855" s="79"/>
      <c r="J855" s="79"/>
    </row>
    <row r="856" spans="2:10" x14ac:dyDescent="0.25">
      <c r="B856" s="79"/>
      <c r="C856" s="79"/>
      <c r="D856" s="79"/>
      <c r="E856" s="79"/>
      <c r="F856" s="79"/>
      <c r="G856" s="79"/>
      <c r="H856" s="79"/>
      <c r="I856" s="79"/>
      <c r="J856" s="79"/>
    </row>
    <row r="857" spans="2:10" x14ac:dyDescent="0.25">
      <c r="B857" s="79"/>
      <c r="C857" s="79"/>
      <c r="D857" s="79"/>
      <c r="E857" s="79"/>
      <c r="F857" s="79"/>
      <c r="G857" s="79"/>
      <c r="H857" s="79"/>
      <c r="I857" s="79"/>
      <c r="J857" s="79"/>
    </row>
    <row r="858" spans="2:10" x14ac:dyDescent="0.25">
      <c r="B858" s="79"/>
      <c r="C858" s="79"/>
      <c r="D858" s="79"/>
      <c r="E858" s="79"/>
      <c r="F858" s="79"/>
      <c r="G858" s="79"/>
      <c r="H858" s="79"/>
      <c r="I858" s="79"/>
      <c r="J858" s="79"/>
    </row>
    <row r="859" spans="2:10" x14ac:dyDescent="0.25">
      <c r="B859" s="79"/>
      <c r="C859" s="79"/>
      <c r="D859" s="79"/>
      <c r="E859" s="79"/>
      <c r="F859" s="79"/>
      <c r="G859" s="79"/>
      <c r="H859" s="79"/>
      <c r="I859" s="79"/>
      <c r="J859" s="79"/>
    </row>
    <row r="860" spans="2:10" x14ac:dyDescent="0.25">
      <c r="B860" s="79"/>
      <c r="C860" s="79"/>
      <c r="D860" s="79"/>
      <c r="E860" s="79"/>
      <c r="F860" s="79"/>
      <c r="G860" s="79"/>
      <c r="H860" s="79"/>
      <c r="I860" s="79"/>
      <c r="J860" s="79"/>
    </row>
    <row r="861" spans="2:10" x14ac:dyDescent="0.25">
      <c r="B861" s="79"/>
      <c r="C861" s="79"/>
      <c r="D861" s="79"/>
      <c r="E861" s="79"/>
      <c r="F861" s="79"/>
      <c r="G861" s="79"/>
      <c r="H861" s="79"/>
      <c r="I861" s="79"/>
      <c r="J861" s="79"/>
    </row>
    <row r="862" spans="2:10" x14ac:dyDescent="0.25">
      <c r="B862" s="79"/>
      <c r="C862" s="79"/>
      <c r="D862" s="79"/>
      <c r="E862" s="79"/>
      <c r="F862" s="79"/>
      <c r="G862" s="79"/>
      <c r="H862" s="79"/>
      <c r="I862" s="79"/>
      <c r="J862" s="79"/>
    </row>
    <row r="863" spans="2:10" x14ac:dyDescent="0.25">
      <c r="B863" s="79"/>
      <c r="C863" s="79"/>
      <c r="D863" s="79"/>
      <c r="E863" s="79"/>
      <c r="F863" s="79"/>
      <c r="G863" s="79"/>
      <c r="H863" s="79"/>
      <c r="I863" s="79"/>
      <c r="J863" s="79"/>
    </row>
    <row r="864" spans="2:10" x14ac:dyDescent="0.25">
      <c r="B864" s="79"/>
      <c r="C864" s="79"/>
      <c r="D864" s="79"/>
      <c r="E864" s="79"/>
      <c r="F864" s="79"/>
      <c r="G864" s="79"/>
      <c r="H864" s="79"/>
      <c r="I864" s="79"/>
      <c r="J864" s="79"/>
    </row>
    <row r="865" spans="2:10" x14ac:dyDescent="0.25">
      <c r="B865" s="79"/>
      <c r="C865" s="79"/>
      <c r="D865" s="79"/>
      <c r="E865" s="79"/>
      <c r="F865" s="79"/>
      <c r="G865" s="79"/>
      <c r="H865" s="79"/>
      <c r="I865" s="79"/>
      <c r="J865" s="79"/>
    </row>
    <row r="866" spans="2:10" x14ac:dyDescent="0.25">
      <c r="B866" s="79"/>
      <c r="C866" s="79"/>
      <c r="D866" s="79"/>
      <c r="E866" s="79"/>
      <c r="F866" s="79"/>
      <c r="G866" s="79"/>
      <c r="H866" s="79"/>
      <c r="I866" s="79"/>
      <c r="J866" s="79"/>
    </row>
    <row r="867" spans="2:10" x14ac:dyDescent="0.25">
      <c r="B867" s="79"/>
      <c r="C867" s="79"/>
      <c r="D867" s="79"/>
      <c r="E867" s="79"/>
      <c r="F867" s="79"/>
      <c r="G867" s="79"/>
      <c r="H867" s="79"/>
      <c r="I867" s="79"/>
      <c r="J867" s="79"/>
    </row>
    <row r="868" spans="2:10" x14ac:dyDescent="0.25">
      <c r="B868" s="79"/>
      <c r="C868" s="79"/>
      <c r="D868" s="79"/>
      <c r="E868" s="79"/>
      <c r="F868" s="79"/>
      <c r="G868" s="79"/>
      <c r="H868" s="79"/>
      <c r="I868" s="79"/>
      <c r="J868" s="79"/>
    </row>
    <row r="869" spans="2:10" x14ac:dyDescent="0.25">
      <c r="B869" s="79"/>
      <c r="C869" s="79"/>
      <c r="D869" s="79"/>
      <c r="E869" s="79"/>
      <c r="F869" s="79"/>
      <c r="G869" s="79"/>
      <c r="H869" s="79"/>
      <c r="I869" s="79"/>
      <c r="J869" s="79"/>
    </row>
    <row r="870" spans="2:10" x14ac:dyDescent="0.25">
      <c r="B870" s="79"/>
      <c r="C870" s="79"/>
      <c r="D870" s="79"/>
      <c r="E870" s="79"/>
      <c r="F870" s="79"/>
      <c r="G870" s="79"/>
      <c r="H870" s="79"/>
      <c r="I870" s="79"/>
      <c r="J870" s="79"/>
    </row>
    <row r="871" spans="2:10" x14ac:dyDescent="0.25">
      <c r="B871" s="79"/>
      <c r="C871" s="79"/>
      <c r="D871" s="79"/>
      <c r="E871" s="79"/>
      <c r="F871" s="79"/>
      <c r="G871" s="79"/>
      <c r="H871" s="79"/>
      <c r="I871" s="79"/>
      <c r="J871" s="79"/>
    </row>
    <row r="872" spans="2:10" x14ac:dyDescent="0.25">
      <c r="B872" s="79"/>
      <c r="C872" s="79"/>
      <c r="D872" s="79"/>
      <c r="E872" s="79"/>
      <c r="F872" s="79"/>
      <c r="G872" s="79"/>
      <c r="H872" s="79"/>
      <c r="I872" s="79"/>
      <c r="J872" s="79"/>
    </row>
    <row r="873" spans="2:10" x14ac:dyDescent="0.25">
      <c r="B873" s="79"/>
      <c r="C873" s="79"/>
      <c r="D873" s="79"/>
      <c r="E873" s="79"/>
      <c r="F873" s="79"/>
      <c r="G873" s="79"/>
      <c r="H873" s="79"/>
      <c r="I873" s="79"/>
      <c r="J873" s="79"/>
    </row>
    <row r="874" spans="2:10" x14ac:dyDescent="0.25">
      <c r="B874" s="79"/>
      <c r="C874" s="79"/>
      <c r="D874" s="79"/>
      <c r="E874" s="79"/>
      <c r="F874" s="79"/>
      <c r="G874" s="79"/>
      <c r="H874" s="79"/>
      <c r="I874" s="79"/>
      <c r="J874" s="79"/>
    </row>
    <row r="875" spans="2:10" x14ac:dyDescent="0.25">
      <c r="B875" s="79"/>
      <c r="C875" s="79"/>
      <c r="D875" s="79"/>
      <c r="E875" s="79"/>
      <c r="F875" s="79"/>
      <c r="G875" s="79"/>
      <c r="H875" s="79"/>
      <c r="I875" s="79"/>
      <c r="J875" s="79"/>
    </row>
    <row r="876" spans="2:10" x14ac:dyDescent="0.25">
      <c r="B876" s="79"/>
      <c r="C876" s="79"/>
      <c r="D876" s="79"/>
      <c r="E876" s="79"/>
      <c r="F876" s="79"/>
      <c r="G876" s="79"/>
      <c r="H876" s="79"/>
      <c r="I876" s="79"/>
      <c r="J876" s="79"/>
    </row>
    <row r="877" spans="2:10" x14ac:dyDescent="0.25">
      <c r="B877" s="79"/>
      <c r="C877" s="79"/>
      <c r="D877" s="79"/>
      <c r="E877" s="79"/>
      <c r="F877" s="79"/>
      <c r="G877" s="79"/>
      <c r="H877" s="79"/>
      <c r="I877" s="79"/>
      <c r="J877" s="79"/>
    </row>
    <row r="878" spans="2:10" x14ac:dyDescent="0.25">
      <c r="B878" s="79"/>
      <c r="C878" s="79"/>
      <c r="D878" s="79"/>
      <c r="E878" s="79"/>
      <c r="F878" s="79"/>
      <c r="G878" s="79"/>
      <c r="H878" s="79"/>
      <c r="I878" s="79"/>
      <c r="J878" s="79"/>
    </row>
    <row r="879" spans="2:10" x14ac:dyDescent="0.25">
      <c r="B879" s="79"/>
      <c r="C879" s="79"/>
      <c r="D879" s="79"/>
      <c r="E879" s="79"/>
      <c r="F879" s="79"/>
      <c r="G879" s="79"/>
      <c r="H879" s="79"/>
      <c r="I879" s="79"/>
      <c r="J879" s="79"/>
    </row>
    <row r="880" spans="2:10" x14ac:dyDescent="0.25">
      <c r="B880" s="79"/>
      <c r="C880" s="79"/>
      <c r="D880" s="79"/>
      <c r="E880" s="79"/>
      <c r="F880" s="79"/>
      <c r="G880" s="79"/>
      <c r="H880" s="79"/>
      <c r="I880" s="79"/>
      <c r="J880" s="79"/>
    </row>
    <row r="881" spans="2:10" x14ac:dyDescent="0.25">
      <c r="B881" s="79"/>
      <c r="C881" s="79"/>
      <c r="D881" s="79"/>
      <c r="E881" s="79"/>
      <c r="F881" s="79"/>
      <c r="G881" s="79"/>
      <c r="H881" s="79"/>
      <c r="I881" s="79"/>
      <c r="J881" s="79"/>
    </row>
    <row r="882" spans="2:10" x14ac:dyDescent="0.25">
      <c r="B882" s="79"/>
      <c r="C882" s="79"/>
      <c r="D882" s="79"/>
      <c r="E882" s="79"/>
      <c r="F882" s="79"/>
      <c r="G882" s="79"/>
      <c r="H882" s="79"/>
      <c r="I882" s="79"/>
      <c r="J882" s="79"/>
    </row>
    <row r="883" spans="2:10" x14ac:dyDescent="0.25">
      <c r="B883" s="79"/>
      <c r="C883" s="79"/>
      <c r="D883" s="79"/>
      <c r="E883" s="79"/>
      <c r="F883" s="79"/>
      <c r="G883" s="79"/>
      <c r="H883" s="79"/>
      <c r="I883" s="79"/>
      <c r="J883" s="79"/>
    </row>
    <row r="884" spans="2:10" x14ac:dyDescent="0.25">
      <c r="B884" s="79"/>
      <c r="C884" s="79"/>
      <c r="D884" s="79"/>
      <c r="E884" s="79"/>
      <c r="F884" s="79"/>
      <c r="G884" s="79"/>
      <c r="H884" s="79"/>
      <c r="I884" s="79"/>
      <c r="J884" s="79"/>
    </row>
    <row r="885" spans="2:10" x14ac:dyDescent="0.25">
      <c r="B885" s="79"/>
      <c r="C885" s="79"/>
      <c r="D885" s="79"/>
      <c r="E885" s="79"/>
      <c r="F885" s="79"/>
      <c r="G885" s="79"/>
      <c r="H885" s="79"/>
      <c r="I885" s="79"/>
      <c r="J885" s="79"/>
    </row>
    <row r="886" spans="2:10" x14ac:dyDescent="0.25">
      <c r="B886" s="79"/>
      <c r="C886" s="79"/>
      <c r="D886" s="79"/>
      <c r="E886" s="79"/>
      <c r="F886" s="79"/>
      <c r="G886" s="79"/>
      <c r="H886" s="79"/>
      <c r="I886" s="79"/>
      <c r="J886" s="79"/>
    </row>
    <row r="887" spans="2:10" x14ac:dyDescent="0.25">
      <c r="B887" s="79"/>
      <c r="C887" s="79"/>
      <c r="D887" s="79"/>
      <c r="E887" s="79"/>
      <c r="F887" s="79"/>
      <c r="G887" s="79"/>
      <c r="H887" s="79"/>
      <c r="I887" s="79"/>
      <c r="J887" s="79"/>
    </row>
    <row r="888" spans="2:10" x14ac:dyDescent="0.25">
      <c r="B888" s="79"/>
      <c r="C888" s="79"/>
      <c r="D888" s="79"/>
      <c r="E888" s="79"/>
      <c r="F888" s="79"/>
      <c r="G888" s="79"/>
      <c r="H888" s="79"/>
      <c r="I888" s="79"/>
      <c r="J888" s="79"/>
    </row>
    <row r="889" spans="2:10" x14ac:dyDescent="0.25">
      <c r="B889" s="79"/>
      <c r="C889" s="79"/>
      <c r="D889" s="79"/>
      <c r="E889" s="79"/>
      <c r="F889" s="79"/>
      <c r="G889" s="79"/>
      <c r="H889" s="79"/>
      <c r="I889" s="79"/>
      <c r="J889" s="79"/>
    </row>
    <row r="890" spans="2:10" x14ac:dyDescent="0.25">
      <c r="B890" s="79"/>
      <c r="C890" s="79"/>
      <c r="D890" s="79"/>
      <c r="E890" s="79"/>
      <c r="F890" s="79"/>
      <c r="G890" s="79"/>
      <c r="H890" s="79"/>
      <c r="I890" s="79"/>
      <c r="J890" s="79"/>
    </row>
    <row r="891" spans="2:10" x14ac:dyDescent="0.25">
      <c r="B891" s="79"/>
      <c r="C891" s="79"/>
      <c r="D891" s="79"/>
      <c r="E891" s="79"/>
      <c r="F891" s="79"/>
      <c r="G891" s="79"/>
      <c r="H891" s="79"/>
      <c r="I891" s="79"/>
      <c r="J891" s="79"/>
    </row>
    <row r="892" spans="2:10" x14ac:dyDescent="0.25">
      <c r="B892" s="79"/>
      <c r="C892" s="79"/>
      <c r="D892" s="79"/>
      <c r="E892" s="79"/>
      <c r="F892" s="79"/>
      <c r="G892" s="79"/>
      <c r="H892" s="79"/>
      <c r="I892" s="79"/>
      <c r="J892" s="79"/>
    </row>
    <row r="893" spans="2:10" x14ac:dyDescent="0.25">
      <c r="B893" s="79"/>
      <c r="C893" s="79"/>
      <c r="D893" s="79"/>
      <c r="E893" s="79"/>
      <c r="F893" s="79"/>
      <c r="G893" s="79"/>
      <c r="H893" s="79"/>
      <c r="I893" s="79"/>
      <c r="J893" s="79"/>
    </row>
    <row r="894" spans="2:10" x14ac:dyDescent="0.25">
      <c r="B894" s="79"/>
      <c r="C894" s="79"/>
      <c r="D894" s="79"/>
      <c r="E894" s="79"/>
      <c r="F894" s="79"/>
      <c r="G894" s="79"/>
      <c r="H894" s="79"/>
      <c r="I894" s="79"/>
      <c r="J894" s="79"/>
    </row>
    <row r="895" spans="2:10" x14ac:dyDescent="0.25">
      <c r="B895" s="79"/>
      <c r="C895" s="79"/>
      <c r="D895" s="79"/>
      <c r="E895" s="79"/>
      <c r="F895" s="79"/>
      <c r="G895" s="79"/>
      <c r="H895" s="79"/>
      <c r="I895" s="79"/>
      <c r="J895" s="79"/>
    </row>
    <row r="896" spans="2:10" x14ac:dyDescent="0.25">
      <c r="B896" s="79"/>
      <c r="C896" s="79"/>
      <c r="D896" s="79"/>
      <c r="E896" s="79"/>
      <c r="F896" s="79"/>
      <c r="G896" s="79"/>
      <c r="H896" s="79"/>
      <c r="I896" s="79"/>
      <c r="J896" s="79"/>
    </row>
    <row r="897" spans="2:10" x14ac:dyDescent="0.25">
      <c r="B897" s="79"/>
      <c r="C897" s="79"/>
      <c r="D897" s="79"/>
      <c r="E897" s="79"/>
      <c r="F897" s="79"/>
      <c r="G897" s="79"/>
      <c r="H897" s="79"/>
      <c r="I897" s="79"/>
      <c r="J897" s="79"/>
    </row>
    <row r="898" spans="2:10" x14ac:dyDescent="0.25">
      <c r="B898" s="79"/>
      <c r="C898" s="79"/>
      <c r="D898" s="79"/>
      <c r="E898" s="79"/>
      <c r="F898" s="79"/>
      <c r="G898" s="79"/>
      <c r="H898" s="79"/>
      <c r="I898" s="79"/>
      <c r="J898" s="79"/>
    </row>
    <row r="899" spans="2:10" x14ac:dyDescent="0.25">
      <c r="B899" s="79"/>
      <c r="C899" s="79"/>
      <c r="D899" s="79"/>
      <c r="E899" s="79"/>
      <c r="F899" s="79"/>
      <c r="G899" s="79"/>
      <c r="H899" s="79"/>
      <c r="I899" s="79"/>
      <c r="J899" s="79"/>
    </row>
    <row r="900" spans="2:10" x14ac:dyDescent="0.25">
      <c r="B900" s="79"/>
      <c r="C900" s="79"/>
      <c r="D900" s="79"/>
      <c r="E900" s="79"/>
      <c r="F900" s="79"/>
      <c r="G900" s="79"/>
      <c r="H900" s="79"/>
      <c r="I900" s="79"/>
      <c r="J900" s="79"/>
    </row>
    <row r="901" spans="2:10" x14ac:dyDescent="0.25">
      <c r="B901" s="79"/>
      <c r="C901" s="79"/>
      <c r="D901" s="79"/>
      <c r="E901" s="79"/>
      <c r="F901" s="79"/>
      <c r="G901" s="79"/>
      <c r="H901" s="79"/>
      <c r="I901" s="79"/>
      <c r="J901" s="79"/>
    </row>
    <row r="902" spans="2:10" x14ac:dyDescent="0.25">
      <c r="B902" s="79"/>
      <c r="C902" s="79"/>
      <c r="D902" s="79"/>
      <c r="E902" s="79"/>
      <c r="F902" s="79"/>
      <c r="G902" s="79"/>
      <c r="H902" s="79"/>
      <c r="I902" s="79"/>
      <c r="J902" s="79"/>
    </row>
    <row r="903" spans="2:10" x14ac:dyDescent="0.25">
      <c r="B903" s="79"/>
      <c r="C903" s="79"/>
      <c r="D903" s="79"/>
      <c r="E903" s="79"/>
      <c r="F903" s="79"/>
      <c r="G903" s="79"/>
      <c r="H903" s="79"/>
      <c r="I903" s="79"/>
      <c r="J903" s="79"/>
    </row>
    <row r="904" spans="2:10" x14ac:dyDescent="0.25">
      <c r="B904" s="79"/>
      <c r="C904" s="79"/>
      <c r="D904" s="79"/>
      <c r="E904" s="79"/>
      <c r="F904" s="79"/>
      <c r="G904" s="79"/>
      <c r="H904" s="79"/>
      <c r="I904" s="79"/>
      <c r="J904" s="79"/>
    </row>
    <row r="905" spans="2:10" x14ac:dyDescent="0.25">
      <c r="B905" s="79"/>
      <c r="C905" s="79"/>
      <c r="D905" s="79"/>
      <c r="E905" s="79"/>
      <c r="F905" s="79"/>
      <c r="G905" s="79"/>
      <c r="H905" s="79"/>
      <c r="I905" s="79"/>
      <c r="J905" s="79"/>
    </row>
    <row r="906" spans="2:10" x14ac:dyDescent="0.25">
      <c r="B906" s="79"/>
      <c r="C906" s="79"/>
      <c r="D906" s="79"/>
      <c r="E906" s="79"/>
      <c r="F906" s="79"/>
      <c r="G906" s="79"/>
      <c r="H906" s="79"/>
      <c r="I906" s="79"/>
      <c r="J906" s="79"/>
    </row>
    <row r="907" spans="2:10" x14ac:dyDescent="0.25">
      <c r="B907" s="79"/>
      <c r="C907" s="79"/>
      <c r="D907" s="79"/>
      <c r="E907" s="79"/>
      <c r="F907" s="79"/>
      <c r="G907" s="79"/>
      <c r="H907" s="79"/>
      <c r="I907" s="79"/>
      <c r="J907" s="79"/>
    </row>
    <row r="908" spans="2:10" x14ac:dyDescent="0.25">
      <c r="B908" s="79"/>
      <c r="C908" s="79"/>
      <c r="D908" s="79"/>
      <c r="E908" s="79"/>
      <c r="F908" s="79"/>
      <c r="G908" s="79"/>
      <c r="H908" s="79"/>
      <c r="I908" s="79"/>
      <c r="J908" s="79"/>
    </row>
    <row r="909" spans="2:10" x14ac:dyDescent="0.25">
      <c r="B909" s="79"/>
      <c r="C909" s="79"/>
      <c r="D909" s="79"/>
      <c r="E909" s="79"/>
      <c r="F909" s="79"/>
      <c r="G909" s="79"/>
      <c r="H909" s="79"/>
      <c r="I909" s="79"/>
      <c r="J909" s="79"/>
    </row>
    <row r="910" spans="2:10" x14ac:dyDescent="0.25">
      <c r="B910" s="79"/>
      <c r="C910" s="79"/>
      <c r="D910" s="79"/>
      <c r="E910" s="79"/>
      <c r="F910" s="79"/>
      <c r="G910" s="79"/>
      <c r="H910" s="79"/>
      <c r="I910" s="79"/>
      <c r="J910" s="79"/>
    </row>
    <row r="911" spans="2:10" x14ac:dyDescent="0.25">
      <c r="B911" s="79"/>
      <c r="C911" s="79"/>
      <c r="D911" s="79"/>
      <c r="E911" s="79"/>
      <c r="F911" s="79"/>
      <c r="G911" s="79"/>
      <c r="H911" s="79"/>
      <c r="I911" s="79"/>
      <c r="J911" s="79"/>
    </row>
    <row r="912" spans="2:10" x14ac:dyDescent="0.25">
      <c r="B912" s="79"/>
      <c r="C912" s="79"/>
      <c r="D912" s="79"/>
      <c r="E912" s="79"/>
      <c r="F912" s="79"/>
      <c r="G912" s="79"/>
      <c r="H912" s="79"/>
      <c r="I912" s="79"/>
      <c r="J912" s="79"/>
    </row>
    <row r="913" spans="2:10" x14ac:dyDescent="0.25">
      <c r="B913" s="79"/>
      <c r="C913" s="79"/>
      <c r="D913" s="79"/>
      <c r="E913" s="79"/>
      <c r="F913" s="79"/>
      <c r="G913" s="79"/>
      <c r="H913" s="79"/>
      <c r="I913" s="79"/>
      <c r="J913" s="79"/>
    </row>
    <row r="914" spans="2:10" x14ac:dyDescent="0.25">
      <c r="B914" s="79"/>
      <c r="C914" s="79"/>
      <c r="D914" s="79"/>
      <c r="E914" s="79"/>
      <c r="F914" s="79"/>
      <c r="G914" s="79"/>
      <c r="H914" s="79"/>
      <c r="I914" s="79"/>
      <c r="J914" s="79"/>
    </row>
    <row r="915" spans="2:10" x14ac:dyDescent="0.25">
      <c r="B915" s="79"/>
      <c r="C915" s="79"/>
      <c r="D915" s="79"/>
      <c r="E915" s="79"/>
      <c r="F915" s="79"/>
      <c r="G915" s="79"/>
      <c r="H915" s="79"/>
      <c r="I915" s="79"/>
      <c r="J915" s="79"/>
    </row>
    <row r="916" spans="2:10" x14ac:dyDescent="0.25">
      <c r="B916" s="79"/>
      <c r="C916" s="79"/>
      <c r="D916" s="79"/>
      <c r="E916" s="79"/>
      <c r="F916" s="79"/>
      <c r="G916" s="79"/>
      <c r="H916" s="79"/>
      <c r="I916" s="79"/>
      <c r="J916" s="79"/>
    </row>
    <row r="917" spans="2:10" x14ac:dyDescent="0.25">
      <c r="B917" s="79"/>
      <c r="C917" s="79"/>
      <c r="D917" s="79"/>
      <c r="E917" s="79"/>
      <c r="F917" s="79"/>
      <c r="G917" s="79"/>
      <c r="H917" s="79"/>
      <c r="I917" s="79"/>
      <c r="J917" s="79"/>
    </row>
    <row r="918" spans="2:10" x14ac:dyDescent="0.25">
      <c r="B918" s="79"/>
      <c r="C918" s="79"/>
      <c r="D918" s="79"/>
      <c r="E918" s="79"/>
      <c r="F918" s="79"/>
      <c r="G918" s="79"/>
      <c r="H918" s="79"/>
      <c r="I918" s="79"/>
      <c r="J918" s="79"/>
    </row>
    <row r="919" spans="2:10" x14ac:dyDescent="0.25">
      <c r="B919" s="79"/>
      <c r="C919" s="79"/>
      <c r="D919" s="79"/>
      <c r="E919" s="79"/>
      <c r="F919" s="79"/>
      <c r="G919" s="79"/>
      <c r="H919" s="79"/>
      <c r="I919" s="79"/>
      <c r="J919" s="79"/>
    </row>
    <row r="920" spans="2:10" x14ac:dyDescent="0.25">
      <c r="B920" s="79"/>
      <c r="C920" s="79"/>
      <c r="D920" s="79"/>
      <c r="E920" s="79"/>
      <c r="F920" s="79"/>
      <c r="G920" s="79"/>
      <c r="H920" s="79"/>
      <c r="I920" s="79"/>
      <c r="J920" s="79"/>
    </row>
    <row r="921" spans="2:10" x14ac:dyDescent="0.25">
      <c r="B921" s="79"/>
      <c r="C921" s="79"/>
      <c r="D921" s="79"/>
      <c r="E921" s="79"/>
      <c r="F921" s="79"/>
      <c r="G921" s="79"/>
      <c r="H921" s="79"/>
      <c r="I921" s="79"/>
      <c r="J921" s="79"/>
    </row>
    <row r="922" spans="2:10" x14ac:dyDescent="0.25">
      <c r="B922" s="79"/>
      <c r="C922" s="79"/>
      <c r="D922" s="79"/>
      <c r="E922" s="79"/>
      <c r="F922" s="79"/>
      <c r="G922" s="79"/>
      <c r="H922" s="79"/>
      <c r="I922" s="79"/>
      <c r="J922" s="79"/>
    </row>
    <row r="923" spans="2:10" x14ac:dyDescent="0.25">
      <c r="B923" s="79"/>
      <c r="C923" s="79"/>
      <c r="D923" s="79"/>
      <c r="E923" s="79"/>
      <c r="F923" s="79"/>
      <c r="G923" s="79"/>
      <c r="H923" s="79"/>
      <c r="I923" s="79"/>
      <c r="J923" s="79"/>
    </row>
    <row r="924" spans="2:10" x14ac:dyDescent="0.25">
      <c r="B924" s="79"/>
      <c r="C924" s="79"/>
      <c r="D924" s="79"/>
      <c r="E924" s="79"/>
      <c r="F924" s="79"/>
      <c r="G924" s="79"/>
      <c r="H924" s="79"/>
      <c r="I924" s="79"/>
      <c r="J924" s="79"/>
    </row>
    <row r="925" spans="2:10" x14ac:dyDescent="0.25">
      <c r="B925" s="79"/>
      <c r="C925" s="79"/>
      <c r="D925" s="79"/>
      <c r="E925" s="79"/>
      <c r="F925" s="79"/>
      <c r="G925" s="79"/>
      <c r="H925" s="79"/>
      <c r="I925" s="79"/>
      <c r="J925" s="79"/>
    </row>
    <row r="926" spans="2:10" x14ac:dyDescent="0.25">
      <c r="B926" s="79"/>
      <c r="C926" s="79"/>
      <c r="D926" s="79"/>
      <c r="E926" s="79"/>
      <c r="F926" s="79"/>
      <c r="G926" s="79"/>
      <c r="H926" s="79"/>
      <c r="I926" s="79"/>
      <c r="J926" s="79"/>
    </row>
    <row r="927" spans="2:10" x14ac:dyDescent="0.25">
      <c r="B927" s="79"/>
      <c r="C927" s="79"/>
      <c r="D927" s="79"/>
      <c r="E927" s="79"/>
      <c r="F927" s="79"/>
      <c r="G927" s="79"/>
      <c r="H927" s="79"/>
      <c r="I927" s="79"/>
      <c r="J927" s="79"/>
    </row>
    <row r="928" spans="2:10" x14ac:dyDescent="0.25">
      <c r="B928" s="79"/>
      <c r="C928" s="79"/>
      <c r="D928" s="79"/>
      <c r="E928" s="79"/>
      <c r="F928" s="79"/>
      <c r="G928" s="79"/>
      <c r="H928" s="79"/>
      <c r="I928" s="79"/>
      <c r="J928" s="79"/>
    </row>
    <row r="929" spans="2:10" x14ac:dyDescent="0.25">
      <c r="B929" s="79"/>
      <c r="C929" s="79"/>
      <c r="D929" s="79"/>
      <c r="E929" s="79"/>
      <c r="F929" s="79"/>
      <c r="G929" s="79"/>
      <c r="H929" s="79"/>
      <c r="I929" s="79"/>
      <c r="J929" s="79"/>
    </row>
    <row r="930" spans="2:10" x14ac:dyDescent="0.25">
      <c r="B930" s="79"/>
      <c r="C930" s="79"/>
      <c r="D930" s="79"/>
      <c r="E930" s="79"/>
      <c r="F930" s="79"/>
      <c r="G930" s="79"/>
      <c r="H930" s="79"/>
      <c r="I930" s="79"/>
      <c r="J930" s="79"/>
    </row>
    <row r="931" spans="2:10" x14ac:dyDescent="0.25">
      <c r="B931" s="79"/>
      <c r="C931" s="79"/>
      <c r="D931" s="79"/>
      <c r="E931" s="79"/>
      <c r="F931" s="79"/>
      <c r="G931" s="79"/>
      <c r="H931" s="79"/>
      <c r="I931" s="79"/>
      <c r="J931" s="79"/>
    </row>
    <row r="932" spans="2:10" x14ac:dyDescent="0.25">
      <c r="B932" s="79"/>
      <c r="C932" s="79"/>
      <c r="D932" s="79"/>
      <c r="E932" s="79"/>
      <c r="F932" s="79"/>
      <c r="G932" s="79"/>
      <c r="H932" s="79"/>
      <c r="I932" s="79"/>
      <c r="J932" s="79"/>
    </row>
    <row r="933" spans="2:10" x14ac:dyDescent="0.25">
      <c r="B933" s="79"/>
      <c r="C933" s="79"/>
      <c r="D933" s="79"/>
      <c r="E933" s="79"/>
      <c r="F933" s="79"/>
      <c r="G933" s="79"/>
      <c r="H933" s="79"/>
      <c r="I933" s="79"/>
      <c r="J933" s="79"/>
    </row>
    <row r="934" spans="2:10" x14ac:dyDescent="0.25">
      <c r="B934" s="79"/>
      <c r="C934" s="79"/>
      <c r="D934" s="79"/>
      <c r="E934" s="79"/>
      <c r="F934" s="79"/>
      <c r="G934" s="79"/>
      <c r="H934" s="79"/>
      <c r="I934" s="79"/>
      <c r="J934" s="79"/>
    </row>
    <row r="935" spans="2:10" x14ac:dyDescent="0.25">
      <c r="B935" s="79"/>
      <c r="C935" s="79"/>
      <c r="D935" s="79"/>
      <c r="E935" s="79"/>
      <c r="F935" s="79"/>
      <c r="G935" s="79"/>
      <c r="H935" s="79"/>
      <c r="I935" s="79"/>
      <c r="J935" s="79"/>
    </row>
    <row r="936" spans="2:10" x14ac:dyDescent="0.25">
      <c r="B936" s="79"/>
      <c r="C936" s="79"/>
      <c r="D936" s="79"/>
      <c r="E936" s="79"/>
      <c r="F936" s="79"/>
      <c r="G936" s="79"/>
      <c r="H936" s="79"/>
      <c r="I936" s="79"/>
      <c r="J936" s="79"/>
    </row>
    <row r="937" spans="2:10" x14ac:dyDescent="0.25">
      <c r="B937" s="79"/>
      <c r="C937" s="79"/>
      <c r="D937" s="79"/>
      <c r="E937" s="79"/>
      <c r="F937" s="79"/>
      <c r="G937" s="79"/>
      <c r="H937" s="79"/>
      <c r="I937" s="79"/>
      <c r="J937" s="79"/>
    </row>
    <row r="938" spans="2:10" x14ac:dyDescent="0.25">
      <c r="B938" s="79"/>
      <c r="C938" s="79"/>
      <c r="D938" s="79"/>
      <c r="E938" s="79"/>
      <c r="F938" s="79"/>
      <c r="G938" s="79"/>
      <c r="H938" s="79"/>
      <c r="I938" s="79"/>
      <c r="J938" s="79"/>
    </row>
    <row r="939" spans="2:10" x14ac:dyDescent="0.25">
      <c r="B939" s="79"/>
      <c r="C939" s="79"/>
      <c r="D939" s="79"/>
      <c r="E939" s="79"/>
      <c r="F939" s="79"/>
      <c r="G939" s="79"/>
      <c r="H939" s="79"/>
      <c r="I939" s="79"/>
      <c r="J939" s="79"/>
    </row>
    <row r="940" spans="2:10" x14ac:dyDescent="0.25">
      <c r="B940" s="79"/>
      <c r="C940" s="79"/>
      <c r="D940" s="79"/>
      <c r="E940" s="79"/>
      <c r="F940" s="79"/>
      <c r="G940" s="79"/>
      <c r="H940" s="79"/>
      <c r="I940" s="79"/>
      <c r="J940" s="79"/>
    </row>
    <row r="941" spans="2:10" x14ac:dyDescent="0.25">
      <c r="B941" s="79"/>
      <c r="C941" s="79"/>
      <c r="D941" s="79"/>
      <c r="E941" s="79"/>
      <c r="F941" s="79"/>
      <c r="G941" s="79"/>
      <c r="H941" s="79"/>
      <c r="I941" s="79"/>
      <c r="J941" s="79"/>
    </row>
    <row r="942" spans="2:10" x14ac:dyDescent="0.25">
      <c r="B942" s="79"/>
      <c r="C942" s="79"/>
      <c r="D942" s="79"/>
      <c r="E942" s="79"/>
      <c r="F942" s="79"/>
      <c r="G942" s="79"/>
      <c r="H942" s="79"/>
      <c r="I942" s="79"/>
      <c r="J942" s="79"/>
    </row>
    <row r="943" spans="2:10" x14ac:dyDescent="0.25">
      <c r="B943" s="79"/>
      <c r="C943" s="79"/>
      <c r="D943" s="79"/>
      <c r="E943" s="79"/>
      <c r="F943" s="79"/>
      <c r="G943" s="79"/>
      <c r="H943" s="79"/>
      <c r="I943" s="79"/>
      <c r="J943" s="79"/>
    </row>
    <row r="944" spans="2:10" x14ac:dyDescent="0.25">
      <c r="B944" s="79"/>
      <c r="C944" s="79"/>
      <c r="D944" s="79"/>
      <c r="E944" s="79"/>
      <c r="F944" s="79"/>
      <c r="G944" s="79"/>
      <c r="H944" s="79"/>
      <c r="I944" s="79"/>
      <c r="J944" s="79"/>
    </row>
    <row r="945" spans="2:10" x14ac:dyDescent="0.25">
      <c r="B945" s="79"/>
      <c r="C945" s="79"/>
      <c r="D945" s="79"/>
      <c r="E945" s="79"/>
      <c r="F945" s="79"/>
      <c r="G945" s="79"/>
      <c r="H945" s="79"/>
      <c r="I945" s="79"/>
      <c r="J945" s="79"/>
    </row>
    <row r="946" spans="2:10" x14ac:dyDescent="0.25">
      <c r="B946" s="79"/>
      <c r="C946" s="79"/>
      <c r="D946" s="79"/>
      <c r="E946" s="79"/>
      <c r="F946" s="79"/>
      <c r="G946" s="79"/>
      <c r="H946" s="79"/>
      <c r="I946" s="79"/>
      <c r="J946" s="79"/>
    </row>
    <row r="947" spans="2:10" x14ac:dyDescent="0.25">
      <c r="B947" s="79"/>
      <c r="C947" s="79"/>
      <c r="D947" s="79"/>
      <c r="E947" s="79"/>
      <c r="F947" s="79"/>
      <c r="G947" s="79"/>
      <c r="H947" s="79"/>
      <c r="I947" s="79"/>
      <c r="J947" s="79"/>
    </row>
    <row r="948" spans="2:10" x14ac:dyDescent="0.25">
      <c r="B948" s="79"/>
      <c r="C948" s="79"/>
      <c r="D948" s="79"/>
      <c r="E948" s="79"/>
      <c r="F948" s="79"/>
      <c r="G948" s="79"/>
      <c r="H948" s="79"/>
      <c r="I948" s="79"/>
      <c r="J948" s="79"/>
    </row>
    <row r="949" spans="2:10" x14ac:dyDescent="0.25">
      <c r="B949" s="79"/>
      <c r="C949" s="79"/>
      <c r="D949" s="79"/>
      <c r="E949" s="79"/>
      <c r="F949" s="79"/>
      <c r="G949" s="79"/>
      <c r="H949" s="79"/>
      <c r="I949" s="79"/>
      <c r="J949" s="79"/>
    </row>
    <row r="950" spans="2:10" x14ac:dyDescent="0.25">
      <c r="B950" s="79"/>
      <c r="C950" s="79"/>
      <c r="D950" s="79"/>
      <c r="E950" s="79"/>
      <c r="F950" s="79"/>
      <c r="G950" s="79"/>
      <c r="H950" s="79"/>
      <c r="I950" s="79"/>
      <c r="J950" s="79"/>
    </row>
    <row r="951" spans="2:10" x14ac:dyDescent="0.25">
      <c r="B951" s="79"/>
      <c r="C951" s="79"/>
      <c r="D951" s="79"/>
      <c r="E951" s="79"/>
      <c r="F951" s="79"/>
      <c r="G951" s="79"/>
      <c r="H951" s="79"/>
      <c r="I951" s="79"/>
      <c r="J951" s="79"/>
    </row>
    <row r="952" spans="2:10" x14ac:dyDescent="0.25">
      <c r="B952" s="79"/>
      <c r="C952" s="79"/>
      <c r="D952" s="79"/>
      <c r="E952" s="79"/>
      <c r="F952" s="79"/>
      <c r="G952" s="79"/>
      <c r="H952" s="79"/>
      <c r="I952" s="79"/>
      <c r="J952" s="79"/>
    </row>
    <row r="953" spans="2:10" x14ac:dyDescent="0.25">
      <c r="B953" s="79"/>
      <c r="C953" s="79"/>
      <c r="D953" s="79"/>
      <c r="E953" s="79"/>
      <c r="F953" s="79"/>
      <c r="G953" s="79"/>
      <c r="H953" s="79"/>
      <c r="I953" s="79"/>
      <c r="J953" s="79"/>
    </row>
    <row r="954" spans="2:10" x14ac:dyDescent="0.25">
      <c r="B954" s="79"/>
      <c r="C954" s="79"/>
      <c r="D954" s="79"/>
      <c r="E954" s="79"/>
      <c r="F954" s="79"/>
      <c r="G954" s="79"/>
      <c r="H954" s="79"/>
      <c r="I954" s="79"/>
      <c r="J954" s="79"/>
    </row>
    <row r="955" spans="2:10" x14ac:dyDescent="0.25">
      <c r="B955" s="79"/>
      <c r="C955" s="79"/>
      <c r="D955" s="79"/>
      <c r="E955" s="79"/>
      <c r="F955" s="79"/>
      <c r="G955" s="79"/>
      <c r="H955" s="79"/>
      <c r="I955" s="79"/>
      <c r="J955" s="79"/>
    </row>
    <row r="956" spans="2:10" x14ac:dyDescent="0.25">
      <c r="B956" s="79"/>
      <c r="C956" s="79"/>
      <c r="D956" s="79"/>
      <c r="E956" s="79"/>
      <c r="F956" s="79"/>
      <c r="G956" s="79"/>
      <c r="H956" s="79"/>
      <c r="I956" s="79"/>
      <c r="J956" s="79"/>
    </row>
    <row r="957" spans="2:10" x14ac:dyDescent="0.25">
      <c r="B957" s="79"/>
      <c r="C957" s="79"/>
      <c r="D957" s="79"/>
      <c r="E957" s="79"/>
      <c r="F957" s="79"/>
      <c r="G957" s="79"/>
      <c r="H957" s="79"/>
      <c r="I957" s="79"/>
      <c r="J957" s="79"/>
    </row>
    <row r="958" spans="2:10" x14ac:dyDescent="0.25">
      <c r="B958" s="79"/>
      <c r="C958" s="79"/>
      <c r="D958" s="79"/>
      <c r="E958" s="79"/>
      <c r="F958" s="79"/>
      <c r="G958" s="79"/>
      <c r="H958" s="79"/>
      <c r="I958" s="79"/>
      <c r="J958" s="79"/>
    </row>
    <row r="959" spans="2:10" x14ac:dyDescent="0.25">
      <c r="B959" s="79"/>
      <c r="C959" s="79"/>
      <c r="D959" s="79"/>
      <c r="E959" s="79"/>
      <c r="F959" s="79"/>
      <c r="G959" s="79"/>
      <c r="H959" s="79"/>
      <c r="I959" s="79"/>
      <c r="J959" s="79"/>
    </row>
    <row r="960" spans="2:10" x14ac:dyDescent="0.25">
      <c r="B960" s="79"/>
      <c r="C960" s="79"/>
      <c r="D960" s="79"/>
      <c r="E960" s="79"/>
      <c r="F960" s="79"/>
      <c r="G960" s="79"/>
      <c r="H960" s="79"/>
      <c r="I960" s="79"/>
      <c r="J960" s="79"/>
    </row>
    <row r="961" spans="2:10" x14ac:dyDescent="0.25">
      <c r="B961" s="79"/>
      <c r="C961" s="79"/>
      <c r="D961" s="79"/>
      <c r="E961" s="79"/>
      <c r="F961" s="79"/>
      <c r="G961" s="79"/>
      <c r="H961" s="79"/>
      <c r="I961" s="79"/>
      <c r="J961" s="79"/>
    </row>
    <row r="962" spans="2:10" x14ac:dyDescent="0.25">
      <c r="B962" s="79"/>
      <c r="C962" s="79"/>
      <c r="D962" s="79"/>
      <c r="E962" s="79"/>
      <c r="F962" s="79"/>
      <c r="G962" s="79"/>
      <c r="H962" s="79"/>
      <c r="I962" s="79"/>
      <c r="J962" s="79"/>
    </row>
    <row r="963" spans="2:10" x14ac:dyDescent="0.25">
      <c r="B963" s="79"/>
      <c r="C963" s="79"/>
      <c r="D963" s="79"/>
      <c r="E963" s="79"/>
      <c r="F963" s="79"/>
      <c r="G963" s="79"/>
      <c r="H963" s="79"/>
      <c r="I963" s="79"/>
      <c r="J963" s="79"/>
    </row>
    <row r="964" spans="2:10" x14ac:dyDescent="0.25">
      <c r="B964" s="79"/>
      <c r="C964" s="79"/>
      <c r="D964" s="79"/>
      <c r="E964" s="79"/>
      <c r="F964" s="79"/>
      <c r="G964" s="79"/>
      <c r="H964" s="79"/>
      <c r="I964" s="79"/>
      <c r="J964" s="79"/>
    </row>
    <row r="965" spans="2:10" x14ac:dyDescent="0.25">
      <c r="B965" s="79"/>
      <c r="C965" s="79"/>
      <c r="D965" s="79"/>
      <c r="E965" s="79"/>
      <c r="F965" s="79"/>
      <c r="G965" s="79"/>
      <c r="H965" s="79"/>
      <c r="I965" s="79"/>
      <c r="J965" s="79"/>
    </row>
    <row r="966" spans="2:10" x14ac:dyDescent="0.25">
      <c r="B966" s="79"/>
      <c r="C966" s="79"/>
      <c r="D966" s="79"/>
      <c r="E966" s="79"/>
      <c r="F966" s="79"/>
      <c r="G966" s="79"/>
      <c r="H966" s="79"/>
      <c r="I966" s="79"/>
      <c r="J966" s="79"/>
    </row>
    <row r="967" spans="2:10" x14ac:dyDescent="0.25">
      <c r="B967" s="79"/>
      <c r="C967" s="79"/>
      <c r="D967" s="79"/>
      <c r="E967" s="79"/>
      <c r="F967" s="79"/>
      <c r="G967" s="79"/>
      <c r="H967" s="79"/>
      <c r="I967" s="79"/>
      <c r="J967" s="79"/>
    </row>
    <row r="968" spans="2:10" x14ac:dyDescent="0.25">
      <c r="B968" s="79"/>
      <c r="C968" s="79"/>
      <c r="D968" s="79"/>
      <c r="E968" s="79"/>
      <c r="F968" s="79"/>
      <c r="G968" s="79"/>
      <c r="H968" s="79"/>
      <c r="I968" s="79"/>
      <c r="J968" s="79"/>
    </row>
    <row r="969" spans="2:10" x14ac:dyDescent="0.25">
      <c r="B969" s="79"/>
      <c r="C969" s="79"/>
      <c r="D969" s="79"/>
      <c r="E969" s="79"/>
      <c r="F969" s="79"/>
      <c r="G969" s="79"/>
      <c r="H969" s="79"/>
      <c r="I969" s="79"/>
      <c r="J969" s="79"/>
    </row>
    <row r="970" spans="2:10" x14ac:dyDescent="0.25">
      <c r="B970" s="79"/>
      <c r="C970" s="79"/>
      <c r="D970" s="79"/>
      <c r="E970" s="79"/>
      <c r="F970" s="79"/>
      <c r="G970" s="79"/>
      <c r="H970" s="79"/>
      <c r="I970" s="79"/>
      <c r="J970" s="79"/>
    </row>
    <row r="971" spans="2:10" x14ac:dyDescent="0.25">
      <c r="B971" s="79"/>
      <c r="C971" s="79"/>
      <c r="D971" s="79"/>
      <c r="E971" s="79"/>
      <c r="F971" s="79"/>
      <c r="G971" s="79"/>
      <c r="H971" s="79"/>
      <c r="I971" s="79"/>
      <c r="J971" s="79"/>
    </row>
    <row r="972" spans="2:10" x14ac:dyDescent="0.25">
      <c r="B972" s="79"/>
      <c r="C972" s="79"/>
      <c r="D972" s="79"/>
      <c r="E972" s="79"/>
      <c r="F972" s="79"/>
      <c r="G972" s="79"/>
      <c r="H972" s="79"/>
      <c r="I972" s="79"/>
      <c r="J972" s="79"/>
    </row>
    <row r="973" spans="2:10" x14ac:dyDescent="0.25">
      <c r="B973" s="79"/>
      <c r="C973" s="79"/>
      <c r="D973" s="79"/>
      <c r="E973" s="79"/>
      <c r="F973" s="79"/>
      <c r="G973" s="79"/>
      <c r="H973" s="79"/>
      <c r="I973" s="79"/>
      <c r="J973" s="79"/>
    </row>
    <row r="974" spans="2:10" x14ac:dyDescent="0.25">
      <c r="B974" s="79"/>
      <c r="C974" s="79"/>
      <c r="D974" s="79"/>
      <c r="E974" s="79"/>
      <c r="F974" s="79"/>
      <c r="G974" s="79"/>
      <c r="H974" s="79"/>
      <c r="I974" s="79"/>
      <c r="J974" s="79"/>
    </row>
    <row r="975" spans="2:10" x14ac:dyDescent="0.25">
      <c r="B975" s="79"/>
      <c r="C975" s="79"/>
      <c r="D975" s="79"/>
      <c r="E975" s="79"/>
      <c r="F975" s="79"/>
      <c r="G975" s="79"/>
      <c r="H975" s="79"/>
      <c r="I975" s="79"/>
      <c r="J975" s="79"/>
    </row>
    <row r="976" spans="2:10" x14ac:dyDescent="0.25">
      <c r="B976" s="79"/>
      <c r="C976" s="79"/>
      <c r="D976" s="79"/>
      <c r="E976" s="79"/>
      <c r="F976" s="79"/>
      <c r="G976" s="79"/>
      <c r="H976" s="79"/>
      <c r="I976" s="79"/>
      <c r="J976" s="79"/>
    </row>
    <row r="977" spans="2:10" x14ac:dyDescent="0.25">
      <c r="B977" s="79"/>
      <c r="C977" s="79"/>
      <c r="D977" s="79"/>
      <c r="E977" s="79"/>
      <c r="F977" s="79"/>
      <c r="G977" s="79"/>
      <c r="H977" s="79"/>
      <c r="I977" s="79"/>
      <c r="J977" s="79"/>
    </row>
    <row r="978" spans="2:10" x14ac:dyDescent="0.25">
      <c r="B978" s="79"/>
      <c r="C978" s="79"/>
      <c r="D978" s="79"/>
      <c r="E978" s="79"/>
      <c r="F978" s="79"/>
      <c r="G978" s="79"/>
      <c r="H978" s="79"/>
      <c r="I978" s="79"/>
      <c r="J978" s="79"/>
    </row>
    <row r="979" spans="2:10" x14ac:dyDescent="0.25">
      <c r="B979" s="79"/>
      <c r="C979" s="79"/>
      <c r="D979" s="79"/>
      <c r="E979" s="79"/>
      <c r="F979" s="79"/>
      <c r="G979" s="79"/>
      <c r="H979" s="79"/>
      <c r="I979" s="79"/>
      <c r="J979" s="79"/>
    </row>
    <row r="980" spans="2:10" x14ac:dyDescent="0.25">
      <c r="B980" s="79"/>
      <c r="C980" s="79"/>
      <c r="D980" s="79"/>
      <c r="E980" s="79"/>
      <c r="F980" s="79"/>
      <c r="G980" s="79"/>
      <c r="H980" s="79"/>
      <c r="I980" s="79"/>
      <c r="J980" s="79"/>
    </row>
    <row r="981" spans="2:10" x14ac:dyDescent="0.25">
      <c r="B981" s="79"/>
      <c r="C981" s="79"/>
      <c r="D981" s="79"/>
      <c r="E981" s="79"/>
      <c r="F981" s="79"/>
      <c r="G981" s="79"/>
      <c r="H981" s="79"/>
      <c r="I981" s="79"/>
      <c r="J981" s="79"/>
    </row>
    <row r="982" spans="2:10" x14ac:dyDescent="0.25">
      <c r="B982" s="79"/>
      <c r="C982" s="79"/>
      <c r="D982" s="79"/>
      <c r="E982" s="79"/>
      <c r="F982" s="79"/>
      <c r="G982" s="79"/>
      <c r="H982" s="79"/>
      <c r="I982" s="79"/>
      <c r="J982" s="79"/>
    </row>
    <row r="983" spans="2:10" x14ac:dyDescent="0.25">
      <c r="B983" s="79"/>
      <c r="C983" s="79"/>
      <c r="D983" s="79"/>
      <c r="E983" s="79"/>
      <c r="F983" s="79"/>
      <c r="G983" s="79"/>
      <c r="H983" s="79"/>
      <c r="I983" s="79"/>
      <c r="J983" s="79"/>
    </row>
    <row r="984" spans="2:10" x14ac:dyDescent="0.25">
      <c r="B984" s="79"/>
      <c r="C984" s="79"/>
      <c r="D984" s="79"/>
      <c r="E984" s="79"/>
      <c r="F984" s="79"/>
      <c r="G984" s="79"/>
      <c r="H984" s="79"/>
      <c r="I984" s="79"/>
      <c r="J984" s="79"/>
    </row>
    <row r="985" spans="2:10" x14ac:dyDescent="0.25">
      <c r="B985" s="79"/>
      <c r="C985" s="79"/>
      <c r="D985" s="79"/>
      <c r="E985" s="79"/>
      <c r="F985" s="79"/>
      <c r="G985" s="79"/>
      <c r="H985" s="79"/>
      <c r="I985" s="79"/>
      <c r="J985" s="79"/>
    </row>
    <row r="986" spans="2:10" x14ac:dyDescent="0.25">
      <c r="B986" s="79"/>
      <c r="C986" s="79"/>
      <c r="D986" s="79"/>
      <c r="E986" s="79"/>
      <c r="F986" s="79"/>
      <c r="G986" s="79"/>
      <c r="H986" s="79"/>
      <c r="I986" s="79"/>
      <c r="J986" s="79"/>
    </row>
    <row r="987" spans="2:10" x14ac:dyDescent="0.25">
      <c r="B987" s="79"/>
      <c r="C987" s="79"/>
      <c r="D987" s="79"/>
      <c r="E987" s="79"/>
      <c r="F987" s="79"/>
      <c r="G987" s="79"/>
      <c r="H987" s="79"/>
      <c r="I987" s="79"/>
      <c r="J987" s="79"/>
    </row>
    <row r="988" spans="2:10" x14ac:dyDescent="0.25">
      <c r="B988" s="79"/>
      <c r="C988" s="79"/>
      <c r="D988" s="79"/>
      <c r="E988" s="79"/>
      <c r="F988" s="79"/>
      <c r="G988" s="79"/>
      <c r="H988" s="79"/>
      <c r="I988" s="79"/>
      <c r="J988" s="79"/>
    </row>
    <row r="989" spans="2:10" x14ac:dyDescent="0.25">
      <c r="B989" s="79"/>
      <c r="C989" s="79"/>
      <c r="D989" s="79"/>
      <c r="E989" s="79"/>
      <c r="F989" s="79"/>
      <c r="G989" s="79"/>
      <c r="H989" s="79"/>
      <c r="I989" s="79"/>
      <c r="J989" s="79"/>
    </row>
    <row r="990" spans="2:10" x14ac:dyDescent="0.25">
      <c r="B990" s="79"/>
      <c r="C990" s="79"/>
      <c r="D990" s="79"/>
      <c r="E990" s="79"/>
      <c r="F990" s="79"/>
      <c r="G990" s="79"/>
      <c r="H990" s="79"/>
      <c r="I990" s="79"/>
      <c r="J990" s="79"/>
    </row>
    <row r="991" spans="2:10" x14ac:dyDescent="0.25">
      <c r="B991" s="79"/>
      <c r="C991" s="79"/>
      <c r="D991" s="79"/>
      <c r="E991" s="79"/>
      <c r="F991" s="79"/>
      <c r="G991" s="79"/>
      <c r="H991" s="79"/>
      <c r="I991" s="79"/>
      <c r="J991" s="79"/>
    </row>
    <row r="992" spans="2:10" x14ac:dyDescent="0.25">
      <c r="B992" s="79"/>
      <c r="C992" s="79"/>
      <c r="D992" s="79"/>
      <c r="E992" s="79"/>
      <c r="F992" s="79"/>
      <c r="G992" s="79"/>
      <c r="H992" s="79"/>
      <c r="I992" s="79"/>
      <c r="J992" s="79"/>
    </row>
    <row r="993" spans="2:10" x14ac:dyDescent="0.25">
      <c r="B993" s="79"/>
      <c r="C993" s="79"/>
      <c r="D993" s="79"/>
      <c r="E993" s="79"/>
      <c r="F993" s="79"/>
      <c r="G993" s="79"/>
      <c r="H993" s="79"/>
      <c r="I993" s="79"/>
      <c r="J993" s="79"/>
    </row>
    <row r="994" spans="2:10" x14ac:dyDescent="0.25">
      <c r="B994" s="79"/>
      <c r="C994" s="79"/>
      <c r="D994" s="79"/>
      <c r="E994" s="79"/>
      <c r="F994" s="79"/>
      <c r="G994" s="79"/>
      <c r="H994" s="79"/>
      <c r="I994" s="79"/>
      <c r="J994" s="79"/>
    </row>
    <row r="995" spans="2:10" x14ac:dyDescent="0.25">
      <c r="B995" s="79"/>
      <c r="C995" s="79"/>
      <c r="D995" s="79"/>
      <c r="E995" s="79"/>
      <c r="F995" s="79"/>
      <c r="G995" s="79"/>
      <c r="H995" s="79"/>
      <c r="I995" s="79"/>
      <c r="J995" s="79"/>
    </row>
    <row r="996" spans="2:10" x14ac:dyDescent="0.25">
      <c r="B996" s="79"/>
      <c r="C996" s="79"/>
      <c r="D996" s="79"/>
      <c r="E996" s="79"/>
      <c r="F996" s="79"/>
      <c r="G996" s="79"/>
      <c r="H996" s="79"/>
      <c r="I996" s="79"/>
      <c r="J996" s="79"/>
    </row>
    <row r="997" spans="2:10" x14ac:dyDescent="0.25">
      <c r="B997" s="79"/>
      <c r="C997" s="79"/>
      <c r="D997" s="79"/>
      <c r="E997" s="79"/>
      <c r="F997" s="79"/>
      <c r="G997" s="79"/>
      <c r="H997" s="79"/>
      <c r="I997" s="79"/>
      <c r="J997" s="79"/>
    </row>
    <row r="998" spans="2:10" x14ac:dyDescent="0.25">
      <c r="B998" s="79"/>
      <c r="C998" s="79"/>
      <c r="D998" s="79"/>
      <c r="E998" s="79"/>
      <c r="F998" s="79"/>
      <c r="G998" s="79"/>
      <c r="H998" s="79"/>
      <c r="I998" s="79"/>
      <c r="J998" s="79"/>
    </row>
    <row r="999" spans="2:10" x14ac:dyDescent="0.25">
      <c r="B999" s="79"/>
      <c r="C999" s="79"/>
      <c r="D999" s="79"/>
      <c r="E999" s="79"/>
      <c r="F999" s="79"/>
      <c r="G999" s="79"/>
      <c r="H999" s="79"/>
      <c r="I999" s="79"/>
      <c r="J999" s="79"/>
    </row>
    <row r="1000" spans="2:10" x14ac:dyDescent="0.25">
      <c r="B1000" s="79"/>
      <c r="C1000" s="79"/>
      <c r="D1000" s="79"/>
      <c r="E1000" s="79"/>
      <c r="F1000" s="79"/>
      <c r="G1000" s="79"/>
      <c r="H1000" s="79"/>
      <c r="I1000" s="79"/>
      <c r="J1000" s="79"/>
    </row>
  </sheetData>
  <mergeCells count="11">
    <mergeCell ref="H6:I6"/>
    <mergeCell ref="H7:I7"/>
    <mergeCell ref="J7:J8"/>
    <mergeCell ref="K7:K8"/>
    <mergeCell ref="E6:F6"/>
    <mergeCell ref="G7:G8"/>
    <mergeCell ref="A7:A8"/>
    <mergeCell ref="B7:B8"/>
    <mergeCell ref="C7:C8"/>
    <mergeCell ref="D7:D8"/>
    <mergeCell ref="E7:F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1</vt:i4>
      </vt:variant>
    </vt:vector>
  </HeadingPairs>
  <TitlesOfParts>
    <vt:vector size="58" baseType="lpstr">
      <vt:lpstr>Caratula </vt:lpstr>
      <vt:lpstr>1 de Mayo</vt:lpstr>
      <vt:lpstr>Alcaraz</vt:lpstr>
      <vt:lpstr>Aldea San Antonio</vt:lpstr>
      <vt:lpstr>Basavilbaso</vt:lpstr>
      <vt:lpstr>Bovril</vt:lpstr>
      <vt:lpstr>Caseros</vt:lpstr>
      <vt:lpstr>Cerrito</vt:lpstr>
      <vt:lpstr>Chajarí</vt:lpstr>
      <vt:lpstr>Colonia Avellaneda</vt:lpstr>
      <vt:lpstr>Colonia Ayuí</vt:lpstr>
      <vt:lpstr>Colonia Elía</vt:lpstr>
      <vt:lpstr>CDU</vt:lpstr>
      <vt:lpstr>Concordia</vt:lpstr>
      <vt:lpstr>Conscripto Bernardi</vt:lpstr>
      <vt:lpstr>Crespo</vt:lpstr>
      <vt:lpstr>Enrique Carbó</vt:lpstr>
      <vt:lpstr>Federal</vt:lpstr>
      <vt:lpstr>General Campos</vt:lpstr>
      <vt:lpstr>Gral Galarza</vt:lpstr>
      <vt:lpstr>General Ramírez</vt:lpstr>
      <vt:lpstr>Gilbert</vt:lpstr>
      <vt:lpstr>Gualeguaychú</vt:lpstr>
      <vt:lpstr>Hasenkamp</vt:lpstr>
      <vt:lpstr>Hernández</vt:lpstr>
      <vt:lpstr>Herrera</vt:lpstr>
      <vt:lpstr>Ibicuy</vt:lpstr>
      <vt:lpstr>La Paz</vt:lpstr>
      <vt:lpstr>Los Charrúas</vt:lpstr>
      <vt:lpstr>Maria Grande</vt:lpstr>
      <vt:lpstr>Oro Verde</vt:lpstr>
      <vt:lpstr>Paraná</vt:lpstr>
      <vt:lpstr>Pronunciamiento</vt:lpstr>
      <vt:lpstr>Lucas González</vt:lpstr>
      <vt:lpstr>Piedras Blancas</vt:lpstr>
      <vt:lpstr>Pueblo General Belgrano</vt:lpstr>
      <vt:lpstr>Puerto Yeruá</vt:lpstr>
      <vt:lpstr>San Benito</vt:lpstr>
      <vt:lpstr>San Gustavo</vt:lpstr>
      <vt:lpstr>San José</vt:lpstr>
      <vt:lpstr>San José de Feliciano</vt:lpstr>
      <vt:lpstr>San Salvador</vt:lpstr>
      <vt:lpstr>Santa Anita</vt:lpstr>
      <vt:lpstr>Seguí</vt:lpstr>
      <vt:lpstr>Ubajay</vt:lpstr>
      <vt:lpstr>Urdinarrain</vt:lpstr>
      <vt:lpstr>Valle María</vt:lpstr>
      <vt:lpstr>Viale</vt:lpstr>
      <vt:lpstr>Victoria</vt:lpstr>
      <vt:lpstr>Villa Clara</vt:lpstr>
      <vt:lpstr>Villa del Rosario</vt:lpstr>
      <vt:lpstr>Villa Domínguez</vt:lpstr>
      <vt:lpstr>Villa Elisa</vt:lpstr>
      <vt:lpstr>Villa Hernandarias</vt:lpstr>
      <vt:lpstr>Villa Mantero</vt:lpstr>
      <vt:lpstr>Villa Urquiza</vt:lpstr>
      <vt:lpstr>Villaguay</vt:lpstr>
      <vt:lpstr>'Maria Grande'!Área_de_impresión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DGRM</dc:creator>
  <cp:lastModifiedBy>rel mun</cp:lastModifiedBy>
  <dcterms:created xsi:type="dcterms:W3CDTF">2020-11-06T16:05:55Z</dcterms:created>
  <dcterms:modified xsi:type="dcterms:W3CDTF">2021-02-08T15:39:06Z</dcterms:modified>
</cp:coreProperties>
</file>