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75" windowWidth="17055" windowHeight="10530" activeTab="0"/>
  </bookViews>
  <sheets>
    <sheet name="Nov.. 2018 vs 2017" sheetId="1" r:id="rId1"/>
    <sheet name="Acumulado Nov. 2018 vs 2017" sheetId="2" r:id="rId2"/>
    <sheet name="Gráficos" sheetId="3" r:id="rId3"/>
  </sheets>
  <definedNames>
    <definedName name="_xlnm.Print_Area" localSheetId="2">'Gráficos'!$A$1:$J$51</definedName>
    <definedName name="Datos_1">#REF!</definedName>
    <definedName name="_xlnm.Print_Titles" localSheetId="1">'Acumulado Nov. 2018 vs 2017'!$1:$5</definedName>
    <definedName name="_xlnm.Print_Titles" localSheetId="0">'Nov.. 2018 vs 2017'!$1:$5</definedName>
  </definedNames>
  <calcPr fullCalcOnLoad="1"/>
</workbook>
</file>

<file path=xl/sharedStrings.xml><?xml version="1.0" encoding="utf-8"?>
<sst xmlns="http://schemas.openxmlformats.org/spreadsheetml/2006/main" count="1075" uniqueCount="115">
  <si>
    <t>ALDEA SAN ANTONIO</t>
  </si>
  <si>
    <t>ARANGUREN</t>
  </si>
  <si>
    <t>BASAVILBASO</t>
  </si>
  <si>
    <t>BOVRIL</t>
  </si>
  <si>
    <t>CASEROS</t>
  </si>
  <si>
    <t>CERRITO</t>
  </si>
  <si>
    <t>CONCORDIA</t>
  </si>
  <si>
    <t>CONSCRIPTO BERNARDI</t>
  </si>
  <si>
    <t>CRESPO</t>
  </si>
  <si>
    <t>DIAMANTE</t>
  </si>
  <si>
    <t>FEDERAL</t>
  </si>
  <si>
    <t>GENERAL CAMPOS</t>
  </si>
  <si>
    <t>GENERAL GALARZA</t>
  </si>
  <si>
    <t>GUALEGUAY</t>
  </si>
  <si>
    <t>HASENKAMP</t>
  </si>
  <si>
    <t>IBICUY</t>
  </si>
  <si>
    <t>LA CRIOLLA</t>
  </si>
  <si>
    <t>LA PAZ</t>
  </si>
  <si>
    <t>LARROQUE</t>
  </si>
  <si>
    <t>ROSARIO DEL TALA</t>
  </si>
  <si>
    <t>SAN BENITO</t>
  </si>
  <si>
    <t>SANTA ANA</t>
  </si>
  <si>
    <t>SANTA ELENA</t>
  </si>
  <si>
    <t>TABOSSI</t>
  </si>
  <si>
    <t>URDINARRAIN</t>
  </si>
  <si>
    <t>VIALE</t>
  </si>
  <si>
    <t>VICTORIA</t>
  </si>
  <si>
    <t>VILLA CLARA</t>
  </si>
  <si>
    <t>VILLA ELISA</t>
  </si>
  <si>
    <t>VILLA DOMINGUEZ</t>
  </si>
  <si>
    <t>VILLA MANTERO</t>
  </si>
  <si>
    <t>VILLA PARANACITO</t>
  </si>
  <si>
    <t>VILLA DEL ROSARIO</t>
  </si>
  <si>
    <t>VILLAGUAY</t>
  </si>
  <si>
    <t>PIEDRAS BLANCAS</t>
  </si>
  <si>
    <t>UBAJAY</t>
  </si>
  <si>
    <t>SAN JUSTO</t>
  </si>
  <si>
    <t>HERRERA</t>
  </si>
  <si>
    <t>ESTANCIA GRANDE</t>
  </si>
  <si>
    <t>PRONUNCIAMIENTO</t>
  </si>
  <si>
    <t>GILBERT</t>
  </si>
  <si>
    <t>LOS CONQUISTADORES</t>
  </si>
  <si>
    <t>PUEBLO GENERAL BELGRANO</t>
  </si>
  <si>
    <t>ORO VERDE</t>
  </si>
  <si>
    <t>VILLA URQUIZA</t>
  </si>
  <si>
    <t>CEIBAS</t>
  </si>
  <si>
    <t>SAN GUSTAVO</t>
  </si>
  <si>
    <t>SANTA ANITA</t>
  </si>
  <si>
    <t>COLONIA AVELLANEDA</t>
  </si>
  <si>
    <t>Total general</t>
  </si>
  <si>
    <t>Municipios</t>
  </si>
  <si>
    <t>Garantía</t>
  </si>
  <si>
    <t>Ingresos Brutos</t>
  </si>
  <si>
    <t>Inmobiliario</t>
  </si>
  <si>
    <t>Automotor</t>
  </si>
  <si>
    <t>Subtotal Diaria</t>
  </si>
  <si>
    <t>Coparticipación Régimen Provincial</t>
  </si>
  <si>
    <t>De Recursos del Régimen Federal</t>
  </si>
  <si>
    <t>De Recursos Tributarios Provinciales</t>
  </si>
  <si>
    <t>Cambiemos</t>
  </si>
  <si>
    <t>1º DE MAYO</t>
  </si>
  <si>
    <t>ALCARÁZ</t>
  </si>
  <si>
    <t>FPV</t>
  </si>
  <si>
    <t>Vecinalista</t>
  </si>
  <si>
    <t>CHAJARÍ</t>
  </si>
  <si>
    <t>COLÓN</t>
  </si>
  <si>
    <t>COLONIA AYUÍ</t>
  </si>
  <si>
    <t>COLONIA ELÍA</t>
  </si>
  <si>
    <t>CONCEPCIÓN DEL URUGUAY</t>
  </si>
  <si>
    <t>ENRIQUE CARBÓ</t>
  </si>
  <si>
    <t>FEDERACIÓN</t>
  </si>
  <si>
    <t>GENERAL RAMÍREZ</t>
  </si>
  <si>
    <t>GOBERNADOR MACIÁ</t>
  </si>
  <si>
    <t>GOBERNADOR MANSILLA</t>
  </si>
  <si>
    <t>GUALEGUAYCHÚ</t>
  </si>
  <si>
    <t>HERNÁNDEZ</t>
  </si>
  <si>
    <t>LIBERTADOR SAN MARTÍN</t>
  </si>
  <si>
    <t>LOS CHARRÚAS</t>
  </si>
  <si>
    <t>LUCAS GONZÁLEZ</t>
  </si>
  <si>
    <t>MARÍA GRANDE</t>
  </si>
  <si>
    <t>NOGOYÁ</t>
  </si>
  <si>
    <t>PARANÁ</t>
  </si>
  <si>
    <t>PUERTO YERUÁ</t>
  </si>
  <si>
    <t>SAN JOSÉ</t>
  </si>
  <si>
    <t>SAN JOSÉ DE FELICIANO</t>
  </si>
  <si>
    <t>SAN SALVADOR</t>
  </si>
  <si>
    <t>SAUCE DE LUNA</t>
  </si>
  <si>
    <t>SEGUÍ</t>
  </si>
  <si>
    <t>Unión Popular</t>
  </si>
  <si>
    <t>VALLE MARÍA</t>
  </si>
  <si>
    <t>VILLA HERNANDARIAS</t>
  </si>
  <si>
    <t>Partido Político</t>
  </si>
  <si>
    <t>LIQUIDACIÓN DE COPARTICIPACIÓN DE IMPUESTOS NACIONALES Y PROVINCIALES Y DISTRIBUCIÓN DEL FONDO FEDERAL SOLIDARIO</t>
  </si>
  <si>
    <t>Copa. Diaria Normal</t>
  </si>
  <si>
    <t>SAN JAIME DE LA FRONTERA</t>
  </si>
  <si>
    <t>desde</t>
  </si>
  <si>
    <t>Fondo Federal Solidario</t>
  </si>
  <si>
    <t>Período:</t>
  </si>
  <si>
    <t>Coparticipación Nacional</t>
  </si>
  <si>
    <t>Coparticipación Provincial</t>
  </si>
  <si>
    <t>Año 2017</t>
  </si>
  <si>
    <t>Reducción de la detracción del 15%  (1)</t>
  </si>
  <si>
    <t>Reducción de la detracción del 15%  (2)</t>
  </si>
  <si>
    <t xml:space="preserve">Reducción de la detracción del 15% </t>
  </si>
  <si>
    <t>Reducción de la detracción del 15%</t>
  </si>
  <si>
    <t>(2) Corresponde al 6% de reduccion de la detraccion conforme Art. 1 del Acuerdo Nacion-Provincias.</t>
  </si>
  <si>
    <t>(1) Corresponde al 9% de reduccion de la detraccion conforme Art. 1 del Acuerdo Nacion-Provincias.</t>
  </si>
  <si>
    <t>Año 2018</t>
  </si>
  <si>
    <t>Dirección General de Relaciones Fiscales con Municipios - MEHF</t>
  </si>
  <si>
    <t>11/2018</t>
  </si>
  <si>
    <t>11/2017</t>
  </si>
  <si>
    <t>11/2018 vs 11/2017</t>
  </si>
  <si>
    <t>Acumulado a 11/2018</t>
  </si>
  <si>
    <t>Acumulado a 11/2017</t>
  </si>
  <si>
    <t>Acumulado a 11/2018 vs Acumulado a 11/2017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</si>
</sst>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_ * #,##0.0_ ;_ * \-#,##0.0_ ;_ * &quot;-&quot;??_ ;_ @_ "/>
    <numFmt numFmtId="174" formatCode="_ * #,##0_ ;_ * \-#,##0_ ;_ * &quot;-&quot;??_ ;_ @_ "/>
    <numFmt numFmtId="175" formatCode="_(&quot;$&quot;* #,##0_);_(&quot;$&quot;* \(#,##0\);_(&quot;$&quot;* &quot;-&quot;_);_(@_)"/>
    <numFmt numFmtId="176" formatCode="_(\$* #,##0_);_(\$* \(#,##0\);_(\$* &quot;-&quot;_);_(@_)"/>
    <numFmt numFmtId="177" formatCode="\$\ #,##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5.5"/>
      <color indexed="8"/>
      <name val="Century Gothic"/>
      <family val="0"/>
    </font>
    <font>
      <sz val="11"/>
      <color indexed="8"/>
      <name val="Century Gothic"/>
      <family val="0"/>
    </font>
    <font>
      <sz val="9"/>
      <color indexed="8"/>
      <name val="Century 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sz val="10"/>
      <color indexed="9"/>
      <name val="MS Sans Serif"/>
      <family val="2"/>
    </font>
    <font>
      <sz val="13"/>
      <color indexed="8"/>
      <name val="Century Gothic"/>
      <family val="0"/>
    </font>
    <font>
      <sz val="2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  <font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5">
    <xf numFmtId="0" fontId="0" fillId="0" borderId="0" xfId="0" applyAlignment="1">
      <alignment/>
    </xf>
    <xf numFmtId="171" fontId="6" fillId="0" borderId="0" xfId="49" applyFont="1" applyAlignment="1">
      <alignment/>
    </xf>
    <xf numFmtId="171" fontId="6" fillId="0" borderId="10" xfId="49" applyFont="1" applyBorder="1" applyAlignment="1">
      <alignment/>
    </xf>
    <xf numFmtId="171" fontId="6" fillId="0" borderId="11" xfId="49" applyFont="1" applyBorder="1" applyAlignment="1">
      <alignment/>
    </xf>
    <xf numFmtId="171" fontId="7" fillId="0" borderId="12" xfId="49" applyFont="1" applyBorder="1" applyAlignment="1">
      <alignment horizontal="center" vertical="center" wrapText="1"/>
    </xf>
    <xf numFmtId="9" fontId="6" fillId="0" borderId="10" xfId="60" applyFont="1" applyBorder="1" applyAlignment="1">
      <alignment/>
    </xf>
    <xf numFmtId="9" fontId="6" fillId="0" borderId="13" xfId="60" applyFont="1" applyBorder="1" applyAlignment="1">
      <alignment/>
    </xf>
    <xf numFmtId="9" fontId="6" fillId="0" borderId="11" xfId="60" applyFont="1" applyBorder="1" applyAlignment="1">
      <alignment/>
    </xf>
    <xf numFmtId="9" fontId="6" fillId="0" borderId="0" xfId="60" applyFont="1" applyAlignment="1">
      <alignment/>
    </xf>
    <xf numFmtId="49" fontId="9" fillId="0" borderId="0" xfId="49" applyNumberFormat="1" applyFont="1" applyAlignment="1">
      <alignment horizontal="center" vertical="center"/>
    </xf>
    <xf numFmtId="171" fontId="10" fillId="0" borderId="14" xfId="49" applyFont="1" applyBorder="1" applyAlignment="1">
      <alignment horizontal="center" vertical="center" wrapText="1"/>
    </xf>
    <xf numFmtId="14" fontId="10" fillId="0" borderId="15" xfId="49" applyNumberFormat="1" applyFont="1" applyBorder="1" applyAlignment="1">
      <alignment horizontal="center" vertical="center" wrapText="1"/>
    </xf>
    <xf numFmtId="49" fontId="6" fillId="0" borderId="0" xfId="49" applyNumberFormat="1" applyFont="1" applyAlignment="1">
      <alignment/>
    </xf>
    <xf numFmtId="171" fontId="7" fillId="0" borderId="16" xfId="49" applyFont="1" applyBorder="1" applyAlignment="1">
      <alignment horizontal="center" vertical="center" wrapText="1"/>
    </xf>
    <xf numFmtId="171" fontId="10" fillId="0" borderId="17" xfId="49" applyFont="1" applyBorder="1" applyAlignment="1">
      <alignment horizontal="center" vertical="center" wrapText="1"/>
    </xf>
    <xf numFmtId="14" fontId="10" fillId="0" borderId="18" xfId="49" applyNumberFormat="1" applyFont="1" applyBorder="1" applyAlignment="1">
      <alignment horizontal="center" vertical="center" wrapText="1"/>
    </xf>
    <xf numFmtId="171" fontId="6" fillId="0" borderId="19" xfId="49" applyFont="1" applyBorder="1" applyAlignment="1">
      <alignment horizontal="center" vertical="center" wrapText="1"/>
    </xf>
    <xf numFmtId="171" fontId="6" fillId="0" borderId="20" xfId="49" applyFont="1" applyBorder="1" applyAlignment="1">
      <alignment horizontal="center" vertical="center" wrapText="1"/>
    </xf>
    <xf numFmtId="171" fontId="6" fillId="0" borderId="0" xfId="49" applyFont="1" applyAlignment="1">
      <alignment vertical="center"/>
    </xf>
    <xf numFmtId="14" fontId="10" fillId="0" borderId="21" xfId="49" applyNumberFormat="1" applyFont="1" applyBorder="1" applyAlignment="1">
      <alignment horizontal="center" vertical="center" wrapText="1"/>
    </xf>
    <xf numFmtId="14" fontId="10" fillId="0" borderId="22" xfId="49" applyNumberFormat="1" applyFont="1" applyBorder="1" applyAlignment="1">
      <alignment horizontal="center" vertical="center" wrapText="1"/>
    </xf>
    <xf numFmtId="174" fontId="8" fillId="33" borderId="23" xfId="49" applyNumberFormat="1" applyFont="1" applyFill="1" applyBorder="1" applyAlignment="1">
      <alignment horizontal="left"/>
    </xf>
    <xf numFmtId="174" fontId="8" fillId="33" borderId="24" xfId="49" applyNumberFormat="1" applyFont="1" applyFill="1" applyBorder="1" applyAlignment="1">
      <alignment horizontal="left"/>
    </xf>
    <xf numFmtId="174" fontId="6" fillId="33" borderId="24" xfId="49" applyNumberFormat="1" applyFont="1" applyFill="1" applyBorder="1" applyAlignment="1">
      <alignment horizontal="left"/>
    </xf>
    <xf numFmtId="174" fontId="8" fillId="33" borderId="25" xfId="49" applyNumberFormat="1" applyFont="1" applyFill="1" applyBorder="1" applyAlignment="1">
      <alignment horizontal="left"/>
    </xf>
    <xf numFmtId="174" fontId="6" fillId="0" borderId="10" xfId="49" applyNumberFormat="1" applyFont="1" applyBorder="1" applyAlignment="1">
      <alignment/>
    </xf>
    <xf numFmtId="171" fontId="6" fillId="2" borderId="13" xfId="49" applyFont="1" applyFill="1" applyBorder="1" applyAlignment="1">
      <alignment horizontal="center" vertical="center" wrapText="1"/>
    </xf>
    <xf numFmtId="171" fontId="6" fillId="2" borderId="26" xfId="49" applyFont="1" applyFill="1" applyBorder="1" applyAlignment="1">
      <alignment horizontal="center" vertical="center" wrapText="1"/>
    </xf>
    <xf numFmtId="174" fontId="8" fillId="2" borderId="27" xfId="49" applyNumberFormat="1" applyFont="1" applyFill="1" applyBorder="1" applyAlignment="1">
      <alignment horizontal="left"/>
    </xf>
    <xf numFmtId="174" fontId="8" fillId="2" borderId="28" xfId="49" applyNumberFormat="1" applyFont="1" applyFill="1" applyBorder="1" applyAlignment="1">
      <alignment horizontal="left"/>
    </xf>
    <xf numFmtId="174" fontId="6" fillId="2" borderId="28" xfId="49" applyNumberFormat="1" applyFont="1" applyFill="1" applyBorder="1" applyAlignment="1">
      <alignment horizontal="left"/>
    </xf>
    <xf numFmtId="174" fontId="8" fillId="2" borderId="29" xfId="49" applyNumberFormat="1" applyFont="1" applyFill="1" applyBorder="1" applyAlignment="1">
      <alignment horizontal="left"/>
    </xf>
    <xf numFmtId="174" fontId="6" fillId="2" borderId="26" xfId="49" applyNumberFormat="1" applyFont="1" applyFill="1" applyBorder="1" applyAlignment="1">
      <alignment/>
    </xf>
    <xf numFmtId="174" fontId="8" fillId="33" borderId="30" xfId="49" applyNumberFormat="1" applyFont="1" applyFill="1" applyBorder="1" applyAlignment="1">
      <alignment horizontal="left"/>
    </xf>
    <xf numFmtId="174" fontId="8" fillId="33" borderId="31" xfId="49" applyNumberFormat="1" applyFont="1" applyFill="1" applyBorder="1" applyAlignment="1">
      <alignment horizontal="left"/>
    </xf>
    <xf numFmtId="174" fontId="6" fillId="33" borderId="31" xfId="49" applyNumberFormat="1" applyFont="1" applyFill="1" applyBorder="1" applyAlignment="1">
      <alignment horizontal="left"/>
    </xf>
    <xf numFmtId="174" fontId="8" fillId="33" borderId="32" xfId="49" applyNumberFormat="1" applyFont="1" applyFill="1" applyBorder="1" applyAlignment="1">
      <alignment horizontal="left"/>
    </xf>
    <xf numFmtId="174" fontId="6" fillId="0" borderId="22" xfId="49" applyNumberFormat="1" applyFont="1" applyBorder="1" applyAlignment="1">
      <alignment/>
    </xf>
    <xf numFmtId="174" fontId="6" fillId="0" borderId="13" xfId="49" applyNumberFormat="1" applyFont="1" applyBorder="1" applyAlignment="1">
      <alignment/>
    </xf>
    <xf numFmtId="171" fontId="6" fillId="2" borderId="33" xfId="49" applyFont="1" applyFill="1" applyBorder="1" applyAlignment="1">
      <alignment horizontal="center" vertical="center" wrapText="1"/>
    </xf>
    <xf numFmtId="0" fontId="0" fillId="0" borderId="0" xfId="58">
      <alignment/>
      <protection/>
    </xf>
    <xf numFmtId="0" fontId="0" fillId="0" borderId="0" xfId="58" applyAlignment="1">
      <alignment vertical="center"/>
      <protection/>
    </xf>
    <xf numFmtId="14" fontId="10" fillId="0" borderId="34" xfId="49" applyNumberFormat="1" applyFont="1" applyBorder="1" applyAlignment="1">
      <alignment horizontal="center" vertical="center" wrapText="1"/>
    </xf>
    <xf numFmtId="14" fontId="10" fillId="0" borderId="35" xfId="49" applyNumberFormat="1" applyFont="1" applyBorder="1" applyAlignment="1">
      <alignment horizontal="center" vertical="center" wrapText="1"/>
    </xf>
    <xf numFmtId="171" fontId="6" fillId="0" borderId="21" xfId="49" applyFont="1" applyBorder="1" applyAlignment="1">
      <alignment horizontal="center" vertical="center" wrapText="1"/>
    </xf>
    <xf numFmtId="171" fontId="6" fillId="0" borderId="36" xfId="49" applyFont="1" applyBorder="1" applyAlignment="1">
      <alignment horizontal="center" vertical="center" wrapText="1"/>
    </xf>
    <xf numFmtId="171" fontId="6" fillId="0" borderId="37" xfId="49" applyFont="1" applyBorder="1" applyAlignment="1">
      <alignment horizontal="center" vertical="center" wrapText="1"/>
    </xf>
    <xf numFmtId="171" fontId="6" fillId="0" borderId="38" xfId="58" applyNumberFormat="1" applyFont="1" applyFill="1" applyBorder="1">
      <alignment/>
      <protection/>
    </xf>
    <xf numFmtId="0" fontId="8" fillId="33" borderId="38" xfId="57" applyFont="1" applyFill="1" applyBorder="1" applyAlignment="1">
      <alignment horizontal="left"/>
      <protection/>
    </xf>
    <xf numFmtId="174" fontId="6" fillId="0" borderId="38" xfId="49" applyNumberFormat="1" applyFont="1" applyBorder="1" applyAlignment="1">
      <alignment/>
    </xf>
    <xf numFmtId="174" fontId="6" fillId="0" borderId="39" xfId="49" applyNumberFormat="1" applyFont="1" applyBorder="1" applyAlignment="1">
      <alignment/>
    </xf>
    <xf numFmtId="174" fontId="6" fillId="2" borderId="40" xfId="49" applyNumberFormat="1" applyFont="1" applyFill="1" applyBorder="1" applyAlignment="1">
      <alignment/>
    </xf>
    <xf numFmtId="174" fontId="6" fillId="10" borderId="40" xfId="49" applyNumberFormat="1" applyFont="1" applyFill="1" applyBorder="1" applyAlignment="1">
      <alignment/>
    </xf>
    <xf numFmtId="171" fontId="6" fillId="0" borderId="24" xfId="58" applyNumberFormat="1" applyFont="1" applyFill="1" applyBorder="1">
      <alignment/>
      <protection/>
    </xf>
    <xf numFmtId="0" fontId="8" fillId="33" borderId="24" xfId="57" applyFont="1" applyFill="1" applyBorder="1" applyAlignment="1">
      <alignment horizontal="left"/>
      <protection/>
    </xf>
    <xf numFmtId="9" fontId="8" fillId="33" borderId="41" xfId="60" applyFont="1" applyFill="1" applyBorder="1" applyAlignment="1">
      <alignment horizontal="right"/>
    </xf>
    <xf numFmtId="9" fontId="8" fillId="2" borderId="12" xfId="60" applyFont="1" applyFill="1" applyBorder="1" applyAlignment="1">
      <alignment horizontal="right"/>
    </xf>
    <xf numFmtId="9" fontId="8" fillId="33" borderId="30" xfId="60" applyFont="1" applyFill="1" applyBorder="1" applyAlignment="1">
      <alignment horizontal="right"/>
    </xf>
    <xf numFmtId="9" fontId="8" fillId="33" borderId="42" xfId="60" applyFont="1" applyFill="1" applyBorder="1" applyAlignment="1">
      <alignment horizontal="right"/>
    </xf>
    <xf numFmtId="9" fontId="8" fillId="2" borderId="43" xfId="60" applyFont="1" applyFill="1" applyBorder="1" applyAlignment="1">
      <alignment horizontal="right"/>
    </xf>
    <xf numFmtId="174" fontId="6" fillId="0" borderId="24" xfId="49" applyNumberFormat="1" applyFont="1" applyBorder="1" applyAlignment="1">
      <alignment/>
    </xf>
    <xf numFmtId="174" fontId="6" fillId="0" borderId="44" xfId="49" applyNumberFormat="1" applyFont="1" applyBorder="1" applyAlignment="1">
      <alignment/>
    </xf>
    <xf numFmtId="174" fontId="6" fillId="2" borderId="28" xfId="49" applyNumberFormat="1" applyFont="1" applyFill="1" applyBorder="1" applyAlignment="1">
      <alignment/>
    </xf>
    <xf numFmtId="174" fontId="6" fillId="10" borderId="28" xfId="49" applyNumberFormat="1" applyFont="1" applyFill="1" applyBorder="1" applyAlignment="1">
      <alignment/>
    </xf>
    <xf numFmtId="9" fontId="8" fillId="33" borderId="45" xfId="60" applyFont="1" applyFill="1" applyBorder="1" applyAlignment="1">
      <alignment horizontal="right"/>
    </xf>
    <xf numFmtId="9" fontId="8" fillId="2" borderId="28" xfId="60" applyFont="1" applyFill="1" applyBorder="1" applyAlignment="1">
      <alignment horizontal="right"/>
    </xf>
    <xf numFmtId="9" fontId="8" fillId="33" borderId="31" xfId="60" applyFont="1" applyFill="1" applyBorder="1" applyAlignment="1">
      <alignment horizontal="right"/>
    </xf>
    <xf numFmtId="9" fontId="8" fillId="33" borderId="46" xfId="60" applyFont="1" applyFill="1" applyBorder="1" applyAlignment="1">
      <alignment horizontal="right"/>
    </xf>
    <xf numFmtId="9" fontId="8" fillId="2" borderId="47" xfId="60" applyFont="1" applyFill="1" applyBorder="1" applyAlignment="1">
      <alignment horizontal="right"/>
    </xf>
    <xf numFmtId="171" fontId="6" fillId="0" borderId="23" xfId="58" applyNumberFormat="1" applyFont="1" applyFill="1" applyBorder="1">
      <alignment/>
      <protection/>
    </xf>
    <xf numFmtId="0" fontId="8" fillId="33" borderId="23" xfId="57" applyFont="1" applyFill="1" applyBorder="1" applyAlignment="1">
      <alignment horizontal="left"/>
      <protection/>
    </xf>
    <xf numFmtId="0" fontId="6" fillId="33" borderId="24" xfId="57" applyFont="1" applyFill="1" applyBorder="1" applyAlignment="1">
      <alignment horizontal="left"/>
      <protection/>
    </xf>
    <xf numFmtId="171" fontId="6" fillId="0" borderId="48" xfId="58" applyNumberFormat="1" applyFont="1" applyFill="1" applyBorder="1">
      <alignment/>
      <protection/>
    </xf>
    <xf numFmtId="0" fontId="8" fillId="33" borderId="48" xfId="57" applyFont="1" applyFill="1" applyBorder="1" applyAlignment="1">
      <alignment horizontal="left"/>
      <protection/>
    </xf>
    <xf numFmtId="174" fontId="6" fillId="0" borderId="48" xfId="49" applyNumberFormat="1" applyFont="1" applyBorder="1" applyAlignment="1">
      <alignment/>
    </xf>
    <xf numFmtId="174" fontId="6" fillId="0" borderId="49" xfId="49" applyNumberFormat="1" applyFont="1" applyBorder="1" applyAlignment="1">
      <alignment/>
    </xf>
    <xf numFmtId="174" fontId="6" fillId="2" borderId="50" xfId="49" applyNumberFormat="1" applyFont="1" applyFill="1" applyBorder="1" applyAlignment="1">
      <alignment/>
    </xf>
    <xf numFmtId="174" fontId="6" fillId="10" borderId="50" xfId="49" applyNumberFormat="1" applyFont="1" applyFill="1" applyBorder="1" applyAlignment="1">
      <alignment/>
    </xf>
    <xf numFmtId="9" fontId="8" fillId="33" borderId="51" xfId="60" applyFont="1" applyFill="1" applyBorder="1" applyAlignment="1">
      <alignment horizontal="right"/>
    </xf>
    <xf numFmtId="9" fontId="8" fillId="2" borderId="29" xfId="60" applyFont="1" applyFill="1" applyBorder="1" applyAlignment="1">
      <alignment horizontal="right"/>
    </xf>
    <xf numFmtId="9" fontId="8" fillId="33" borderId="32" xfId="60" applyFont="1" applyFill="1" applyBorder="1" applyAlignment="1">
      <alignment horizontal="right"/>
    </xf>
    <xf numFmtId="9" fontId="8" fillId="33" borderId="52" xfId="60" applyFont="1" applyFill="1" applyBorder="1" applyAlignment="1">
      <alignment horizontal="right"/>
    </xf>
    <xf numFmtId="9" fontId="8" fillId="2" borderId="53" xfId="60" applyFont="1" applyFill="1" applyBorder="1" applyAlignment="1">
      <alignment horizontal="right"/>
    </xf>
    <xf numFmtId="174" fontId="6" fillId="10" borderId="26" xfId="49" applyNumberFormat="1" applyFont="1" applyFill="1" applyBorder="1" applyAlignment="1">
      <alignment/>
    </xf>
    <xf numFmtId="9" fontId="8" fillId="33" borderId="21" xfId="60" applyFont="1" applyFill="1" applyBorder="1" applyAlignment="1">
      <alignment horizontal="right"/>
    </xf>
    <xf numFmtId="9" fontId="8" fillId="2" borderId="26" xfId="60" applyFont="1" applyFill="1" applyBorder="1" applyAlignment="1">
      <alignment horizontal="right"/>
    </xf>
    <xf numFmtId="9" fontId="8" fillId="33" borderId="22" xfId="60" applyFont="1" applyFill="1" applyBorder="1" applyAlignment="1">
      <alignment horizontal="right"/>
    </xf>
    <xf numFmtId="9" fontId="8" fillId="33" borderId="37" xfId="60" applyFont="1" applyFill="1" applyBorder="1" applyAlignment="1">
      <alignment horizontal="right"/>
    </xf>
    <xf numFmtId="9" fontId="8" fillId="2" borderId="13" xfId="60" applyFont="1" applyFill="1" applyBorder="1" applyAlignment="1">
      <alignment horizontal="right"/>
    </xf>
    <xf numFmtId="174" fontId="6" fillId="0" borderId="26" xfId="49" applyNumberFormat="1" applyFont="1" applyBorder="1" applyAlignment="1">
      <alignment/>
    </xf>
    <xf numFmtId="174" fontId="6" fillId="0" borderId="0" xfId="49" applyNumberFormat="1" applyFont="1" applyAlignment="1">
      <alignment/>
    </xf>
    <xf numFmtId="0" fontId="0" fillId="0" borderId="0" xfId="57">
      <alignment/>
      <protection/>
    </xf>
    <xf numFmtId="0" fontId="0" fillId="0" borderId="0" xfId="57" applyAlignment="1">
      <alignment vertical="center"/>
      <protection/>
    </xf>
    <xf numFmtId="171" fontId="6" fillId="0" borderId="38" xfId="57" applyNumberFormat="1" applyFont="1" applyFill="1" applyBorder="1">
      <alignment/>
      <protection/>
    </xf>
    <xf numFmtId="174" fontId="6" fillId="2" borderId="54" xfId="49" applyNumberFormat="1" applyFont="1" applyFill="1" applyBorder="1" applyAlignment="1">
      <alignment/>
    </xf>
    <xf numFmtId="174" fontId="6" fillId="2" borderId="55" xfId="49" applyNumberFormat="1" applyFont="1" applyFill="1" applyBorder="1" applyAlignment="1">
      <alignment/>
    </xf>
    <xf numFmtId="171" fontId="6" fillId="0" borderId="24" xfId="57" applyNumberFormat="1" applyFont="1" applyFill="1" applyBorder="1">
      <alignment/>
      <protection/>
    </xf>
    <xf numFmtId="174" fontId="6" fillId="2" borderId="47" xfId="49" applyNumberFormat="1" applyFont="1" applyFill="1" applyBorder="1" applyAlignment="1">
      <alignment/>
    </xf>
    <xf numFmtId="174" fontId="6" fillId="2" borderId="56" xfId="49" applyNumberFormat="1" applyFont="1" applyFill="1" applyBorder="1" applyAlignment="1">
      <alignment/>
    </xf>
    <xf numFmtId="171" fontId="6" fillId="0" borderId="23" xfId="57" applyNumberFormat="1" applyFont="1" applyFill="1" applyBorder="1">
      <alignment/>
      <protection/>
    </xf>
    <xf numFmtId="171" fontId="6" fillId="0" borderId="48" xfId="57" applyNumberFormat="1" applyFont="1" applyFill="1" applyBorder="1">
      <alignment/>
      <protection/>
    </xf>
    <xf numFmtId="174" fontId="6" fillId="2" borderId="53" xfId="49" applyNumberFormat="1" applyFont="1" applyFill="1" applyBorder="1" applyAlignment="1">
      <alignment/>
    </xf>
    <xf numFmtId="174" fontId="6" fillId="2" borderId="57" xfId="49" applyNumberFormat="1" applyFont="1" applyFill="1" applyBorder="1" applyAlignment="1">
      <alignment/>
    </xf>
    <xf numFmtId="174" fontId="6" fillId="2" borderId="13" xfId="49" applyNumberFormat="1" applyFont="1" applyFill="1" applyBorder="1" applyAlignment="1">
      <alignment/>
    </xf>
    <xf numFmtId="174" fontId="6" fillId="2" borderId="11" xfId="49" applyNumberFormat="1" applyFont="1" applyFill="1" applyBorder="1" applyAlignment="1">
      <alignment/>
    </xf>
    <xf numFmtId="171" fontId="6" fillId="0" borderId="0" xfId="49" applyNumberFormat="1" applyFont="1" applyAlignment="1">
      <alignment/>
    </xf>
    <xf numFmtId="9" fontId="8" fillId="10" borderId="12" xfId="60" applyFont="1" applyFill="1" applyBorder="1" applyAlignment="1">
      <alignment horizontal="right"/>
    </xf>
    <xf numFmtId="9" fontId="8" fillId="10" borderId="28" xfId="60" applyFont="1" applyFill="1" applyBorder="1" applyAlignment="1">
      <alignment horizontal="right"/>
    </xf>
    <xf numFmtId="9" fontId="8" fillId="10" borderId="50" xfId="60" applyFont="1" applyFill="1" applyBorder="1" applyAlignment="1">
      <alignment horizontal="right"/>
    </xf>
    <xf numFmtId="9" fontId="8" fillId="10" borderId="26" xfId="60" applyFont="1" applyFill="1" applyBorder="1" applyAlignment="1">
      <alignment horizontal="right"/>
    </xf>
    <xf numFmtId="9" fontId="8" fillId="33" borderId="38" xfId="60" applyFont="1" applyFill="1" applyBorder="1" applyAlignment="1">
      <alignment horizontal="right"/>
    </xf>
    <xf numFmtId="9" fontId="8" fillId="33" borderId="24" xfId="60" applyFont="1" applyFill="1" applyBorder="1" applyAlignment="1">
      <alignment horizontal="right"/>
    </xf>
    <xf numFmtId="9" fontId="8" fillId="33" borderId="25" xfId="60" applyFont="1" applyFill="1" applyBorder="1" applyAlignment="1">
      <alignment horizontal="right"/>
    </xf>
    <xf numFmtId="9" fontId="8" fillId="33" borderId="10" xfId="60" applyFont="1" applyFill="1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 wrapText="1"/>
    </xf>
    <xf numFmtId="174" fontId="54" fillId="0" borderId="0" xfId="49" applyNumberFormat="1" applyFont="1" applyBorder="1" applyAlignment="1">
      <alignment/>
    </xf>
    <xf numFmtId="171" fontId="54" fillId="0" borderId="0" xfId="49" applyFont="1" applyBorder="1" applyAlignment="1">
      <alignment/>
    </xf>
    <xf numFmtId="49" fontId="6" fillId="0" borderId="0" xfId="49" applyNumberFormat="1" applyFont="1" applyAlignment="1">
      <alignment horizontal="right"/>
    </xf>
    <xf numFmtId="171" fontId="6" fillId="0" borderId="0" xfId="49" applyFont="1" applyAlignment="1">
      <alignment horizontal="right"/>
    </xf>
    <xf numFmtId="0" fontId="0" fillId="0" borderId="0" xfId="58" applyAlignment="1">
      <alignment horizontal="right"/>
      <protection/>
    </xf>
    <xf numFmtId="174" fontId="6" fillId="0" borderId="31" xfId="51" applyNumberFormat="1" applyFont="1" applyBorder="1" applyAlignment="1" quotePrefix="1">
      <alignment/>
    </xf>
    <xf numFmtId="171" fontId="6" fillId="2" borderId="54" xfId="49" applyFont="1" applyFill="1" applyBorder="1" applyAlignment="1">
      <alignment/>
    </xf>
    <xf numFmtId="171" fontId="6" fillId="2" borderId="47" xfId="49" applyFont="1" applyFill="1" applyBorder="1" applyAlignment="1">
      <alignment/>
    </xf>
    <xf numFmtId="171" fontId="6" fillId="2" borderId="53" xfId="49" applyFont="1" applyFill="1" applyBorder="1" applyAlignment="1">
      <alignment/>
    </xf>
    <xf numFmtId="171" fontId="6" fillId="2" borderId="55" xfId="49" applyFont="1" applyFill="1" applyBorder="1" applyAlignment="1">
      <alignment/>
    </xf>
    <xf numFmtId="171" fontId="6" fillId="2" borderId="56" xfId="49" applyFont="1" applyFill="1" applyBorder="1" applyAlignment="1">
      <alignment/>
    </xf>
    <xf numFmtId="171" fontId="6" fillId="2" borderId="57" xfId="49" applyFont="1" applyFill="1" applyBorder="1" applyAlignment="1">
      <alignment/>
    </xf>
    <xf numFmtId="171" fontId="8" fillId="2" borderId="12" xfId="49" applyFont="1" applyFill="1" applyBorder="1" applyAlignment="1">
      <alignment horizontal="right"/>
    </xf>
    <xf numFmtId="171" fontId="8" fillId="2" borderId="28" xfId="49" applyFont="1" applyFill="1" applyBorder="1" applyAlignment="1">
      <alignment horizontal="right"/>
    </xf>
    <xf numFmtId="171" fontId="8" fillId="2" borderId="29" xfId="49" applyFont="1" applyFill="1" applyBorder="1" applyAlignment="1">
      <alignment horizontal="right"/>
    </xf>
    <xf numFmtId="171" fontId="8" fillId="2" borderId="26" xfId="49" applyFont="1" applyFill="1" applyBorder="1" applyAlignment="1">
      <alignment horizontal="right"/>
    </xf>
    <xf numFmtId="171" fontId="7" fillId="0" borderId="0" xfId="49" applyFont="1" applyAlignment="1">
      <alignment horizontal="center"/>
    </xf>
    <xf numFmtId="171" fontId="7" fillId="0" borderId="12" xfId="49" applyFont="1" applyBorder="1" applyAlignment="1">
      <alignment horizontal="center" vertical="center"/>
    </xf>
    <xf numFmtId="171" fontId="7" fillId="0" borderId="14" xfId="49" applyFont="1" applyBorder="1" applyAlignment="1">
      <alignment horizontal="center" vertical="center"/>
    </xf>
    <xf numFmtId="171" fontId="7" fillId="0" borderId="15" xfId="49" applyFont="1" applyBorder="1" applyAlignment="1">
      <alignment horizontal="center" vertical="center"/>
    </xf>
    <xf numFmtId="171" fontId="7" fillId="0" borderId="10" xfId="49" applyFont="1" applyBorder="1" applyAlignment="1">
      <alignment horizontal="center" vertical="center"/>
    </xf>
    <xf numFmtId="171" fontId="7" fillId="0" borderId="11" xfId="49" applyFont="1" applyBorder="1" applyAlignment="1">
      <alignment horizontal="center" vertical="center"/>
    </xf>
    <xf numFmtId="171" fontId="7" fillId="0" borderId="13" xfId="49" applyFont="1" applyBorder="1" applyAlignment="1">
      <alignment horizontal="center" vertical="center"/>
    </xf>
    <xf numFmtId="171" fontId="7" fillId="10" borderId="43" xfId="49" applyFont="1" applyFill="1" applyBorder="1" applyAlignment="1">
      <alignment horizontal="center" vertical="center" wrapText="1"/>
    </xf>
    <xf numFmtId="171" fontId="7" fillId="10" borderId="58" xfId="49" applyFont="1" applyFill="1" applyBorder="1" applyAlignment="1">
      <alignment horizontal="center" vertical="center" wrapText="1"/>
    </xf>
    <xf numFmtId="171" fontId="7" fillId="10" borderId="33" xfId="49" applyFont="1" applyFill="1" applyBorder="1" applyAlignment="1">
      <alignment horizontal="center" vertical="center" wrapText="1"/>
    </xf>
    <xf numFmtId="171" fontId="7" fillId="0" borderId="16" xfId="49" applyFont="1" applyBorder="1" applyAlignment="1">
      <alignment horizontal="center" vertical="center"/>
    </xf>
    <xf numFmtId="171" fontId="7" fillId="0" borderId="59" xfId="49" applyFont="1" applyBorder="1" applyAlignment="1">
      <alignment horizontal="center" vertical="center"/>
    </xf>
    <xf numFmtId="171" fontId="7" fillId="0" borderId="43" xfId="49" applyFont="1" applyBorder="1" applyAlignment="1">
      <alignment horizontal="center" vertical="center"/>
    </xf>
    <xf numFmtId="171" fontId="11" fillId="0" borderId="10" xfId="49" applyFont="1" applyBorder="1" applyAlignment="1">
      <alignment horizontal="center"/>
    </xf>
    <xf numFmtId="171" fontId="11" fillId="0" borderId="11" xfId="49" applyFont="1" applyBorder="1" applyAlignment="1">
      <alignment horizontal="center"/>
    </xf>
    <xf numFmtId="171" fontId="11" fillId="0" borderId="13" xfId="49" applyFont="1" applyBorder="1" applyAlignment="1">
      <alignment horizontal="center"/>
    </xf>
    <xf numFmtId="171" fontId="7" fillId="0" borderId="10" xfId="49" applyFont="1" applyBorder="1" applyAlignment="1">
      <alignment horizontal="center"/>
    </xf>
    <xf numFmtId="171" fontId="7" fillId="0" borderId="11" xfId="49" applyFont="1" applyBorder="1" applyAlignment="1">
      <alignment horizontal="center"/>
    </xf>
    <xf numFmtId="171" fontId="7" fillId="0" borderId="13" xfId="49" applyFont="1" applyBorder="1" applyAlignment="1">
      <alignment horizontal="center"/>
    </xf>
    <xf numFmtId="171" fontId="11" fillId="0" borderId="21" xfId="49" applyFont="1" applyBorder="1" applyAlignment="1">
      <alignment horizontal="center" vertical="center"/>
    </xf>
    <xf numFmtId="171" fontId="11" fillId="0" borderId="22" xfId="49" applyFont="1" applyBorder="1" applyAlignment="1">
      <alignment horizontal="center" vertical="center"/>
    </xf>
    <xf numFmtId="171" fontId="11" fillId="0" borderId="37" xfId="49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375"/>
          <c:w val="0.950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Gráficos!$L$1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Gráficos!$L$2:$L$3</c:f>
              <c:numCache/>
            </c:numRef>
          </c:val>
        </c:ser>
        <c:ser>
          <c:idx val="0"/>
          <c:order val="1"/>
          <c:tx>
            <c:strRef>
              <c:f>Gráficos!$M$1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Gráficos!$M$2:$M$3</c:f>
              <c:numCache/>
            </c:numRef>
          </c:val>
        </c:ser>
        <c:ser>
          <c:idx val="2"/>
          <c:order val="2"/>
          <c:tx>
            <c:strRef>
              <c:f>Gráficos!$N$1</c:f>
              <c:strCache>
                <c:ptCount val="1"/>
                <c:pt idx="0">
                  <c:v>Fondo Federal Solidario</c:v>
                </c:pt>
              </c:strCache>
            </c:strRef>
          </c:tx>
          <c:spPr>
            <a:solidFill>
              <a:srgbClr val="A3CF6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Gráficos!$N$2:$N$3</c:f>
              <c:numCache/>
            </c:numRef>
          </c:val>
        </c:ser>
        <c:axId val="52194406"/>
        <c:axId val="67096471"/>
      </c:barChart>
      <c:catAx>
        <c:axId val="5219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96471"/>
        <c:crosses val="autoZero"/>
        <c:auto val="1"/>
        <c:lblOffset val="100"/>
        <c:tickLblSkip val="1"/>
        <c:noMultiLvlLbl val="0"/>
      </c:catAx>
      <c:valAx>
        <c:axId val="67096471"/>
        <c:scaling>
          <c:orientation val="minMax"/>
          <c:max val="55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194406"/>
        <c:crossesAt val="1"/>
        <c:crossBetween val="between"/>
        <c:dispUnits/>
        <c:majorUnit val="5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"/>
          <c:w val="0.805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3375"/>
          <c:w val="0.9337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Gráficos!$L$28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Gráficos!$L$29:$L$30</c:f>
              <c:numCache/>
            </c:numRef>
          </c:val>
        </c:ser>
        <c:ser>
          <c:idx val="0"/>
          <c:order val="1"/>
          <c:tx>
            <c:strRef>
              <c:f>Gráficos!$M$28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Gráficos!$M$29:$M$30</c:f>
              <c:numCache/>
            </c:numRef>
          </c:val>
        </c:ser>
        <c:ser>
          <c:idx val="2"/>
          <c:order val="2"/>
          <c:tx>
            <c:strRef>
              <c:f>Gráficos!$N$28</c:f>
              <c:strCache>
                <c:ptCount val="1"/>
                <c:pt idx="0">
                  <c:v>Fondo Federal Solidario</c:v>
                </c:pt>
              </c:strCache>
            </c:strRef>
          </c:tx>
          <c:spPr>
            <a:solidFill>
              <a:srgbClr val="A3CF6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Gráficos!$N$29:$N$30</c:f>
              <c:numCache/>
            </c:numRef>
          </c:val>
        </c:ser>
        <c:axId val="66997328"/>
        <c:axId val="66105041"/>
      </c:bar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05041"/>
        <c:crosses val="autoZero"/>
        <c:auto val="1"/>
        <c:lblOffset val="100"/>
        <c:tickLblSkip val="1"/>
        <c:noMultiLvlLbl val="0"/>
      </c:catAx>
      <c:valAx>
        <c:axId val="66105041"/>
        <c:scaling>
          <c:orientation val="minMax"/>
          <c:max val="6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997328"/>
        <c:crossesAt val="1"/>
        <c:crossBetween val="between"/>
        <c:dispUnits/>
        <c:majorUnit val="1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"/>
          <c:w val="0.805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-0.00725</cdr:y>
    </cdr:from>
    <cdr:to>
      <cdr:x>0.9815</cdr:x>
      <cdr:y>0.1895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-28574"/>
          <a:ext cx="68389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y 
</a:t>
          </a: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Distribución del Fondo Federal Solidario 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Noviembre 2018 vs 2017)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0.9705</cdr:x>
      <cdr:y>0.197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68389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y 
</a:t>
          </a: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Distribución del Fondo Federal Solidario 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(Noviembre 2018 vs 2017)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9</xdr:col>
      <xdr:colOff>266700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6200" y="28575"/>
        <a:ext cx="7048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25</xdr:row>
      <xdr:rowOff>28575</xdr:rowOff>
    </xdr:from>
    <xdr:to>
      <xdr:col>9</xdr:col>
      <xdr:colOff>266700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76200" y="4238625"/>
        <a:ext cx="70485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8"/>
  <sheetViews>
    <sheetView showGridLines="0" tabSelected="1" zoomScale="78" zoomScaleNormal="7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K97" sqref="AK97"/>
    </sheetView>
  </sheetViews>
  <sheetFormatPr defaultColWidth="11.421875" defaultRowHeight="12.75"/>
  <cols>
    <col min="1" max="1" width="27.57421875" style="1" customWidth="1"/>
    <col min="2" max="2" width="13.421875" style="1" customWidth="1"/>
    <col min="3" max="3" width="13.7109375" style="1" customWidth="1"/>
    <col min="4" max="4" width="15.140625" style="1" customWidth="1"/>
    <col min="5" max="5" width="13.7109375" style="1" customWidth="1"/>
    <col min="6" max="6" width="14.57421875" style="1" customWidth="1"/>
    <col min="7" max="10" width="13.7109375" style="1" customWidth="1"/>
    <col min="11" max="11" width="14.28125" style="1" customWidth="1"/>
    <col min="12" max="12" width="13.7109375" style="1" customWidth="1"/>
    <col min="13" max="13" width="1.28515625" style="40" customWidth="1"/>
    <col min="14" max="14" width="27.57421875" style="1" customWidth="1"/>
    <col min="15" max="15" width="13.421875" style="1" customWidth="1"/>
    <col min="16" max="16" width="13.57421875" style="1" customWidth="1"/>
    <col min="17" max="17" width="14.8515625" style="1" customWidth="1"/>
    <col min="18" max="18" width="13.7109375" style="1" customWidth="1"/>
    <col min="19" max="19" width="14.57421875" style="1" customWidth="1"/>
    <col min="20" max="22" width="13.7109375" style="1" customWidth="1"/>
    <col min="23" max="23" width="14.57421875" style="1" customWidth="1"/>
    <col min="24" max="25" width="13.7109375" style="1" customWidth="1"/>
    <col min="26" max="26" width="1.421875" style="1" customWidth="1"/>
    <col min="27" max="27" width="29.421875" style="1" customWidth="1"/>
    <col min="28" max="28" width="13.00390625" style="1" customWidth="1"/>
    <col min="29" max="29" width="12.8515625" style="1" customWidth="1"/>
    <col min="30" max="30" width="12.7109375" style="1" customWidth="1"/>
    <col min="31" max="38" width="12.8515625" style="1" customWidth="1"/>
    <col min="39" max="16384" width="11.421875" style="1" customWidth="1"/>
  </cols>
  <sheetData>
    <row r="1" spans="1:38" ht="13.5">
      <c r="A1" s="133" t="s">
        <v>92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N1" s="133" t="s">
        <v>92</v>
      </c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AA1" s="133" t="s">
        <v>92</v>
      </c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</row>
    <row r="2" spans="1:30" ht="14.25" thickBot="1">
      <c r="A2" s="1" t="s">
        <v>97</v>
      </c>
      <c r="B2" s="12" t="s">
        <v>109</v>
      </c>
      <c r="N2" s="1" t="s">
        <v>97</v>
      </c>
      <c r="O2" s="12" t="s">
        <v>110</v>
      </c>
      <c r="AA2" s="1" t="s">
        <v>97</v>
      </c>
      <c r="AB2" s="12" t="s">
        <v>111</v>
      </c>
      <c r="AC2" s="12"/>
      <c r="AD2" s="12"/>
    </row>
    <row r="3" spans="1:38" ht="26.25" customHeight="1" thickBot="1">
      <c r="A3" s="134" t="s">
        <v>50</v>
      </c>
      <c r="B3" s="13" t="s">
        <v>91</v>
      </c>
      <c r="C3" s="137" t="s">
        <v>56</v>
      </c>
      <c r="D3" s="138"/>
      <c r="E3" s="138"/>
      <c r="F3" s="138"/>
      <c r="G3" s="138"/>
      <c r="H3" s="138"/>
      <c r="I3" s="138"/>
      <c r="J3" s="138"/>
      <c r="K3" s="139"/>
      <c r="L3" s="140" t="s">
        <v>96</v>
      </c>
      <c r="N3" s="134" t="s">
        <v>50</v>
      </c>
      <c r="O3" s="13" t="s">
        <v>91</v>
      </c>
      <c r="P3" s="137" t="s">
        <v>56</v>
      </c>
      <c r="Q3" s="138"/>
      <c r="R3" s="138"/>
      <c r="S3" s="138"/>
      <c r="T3" s="138"/>
      <c r="U3" s="138"/>
      <c r="V3" s="138"/>
      <c r="W3" s="138"/>
      <c r="X3" s="139"/>
      <c r="Y3" s="140" t="s">
        <v>96</v>
      </c>
      <c r="AA3" s="134" t="s">
        <v>50</v>
      </c>
      <c r="AB3" s="4" t="s">
        <v>91</v>
      </c>
      <c r="AC3" s="143" t="s">
        <v>56</v>
      </c>
      <c r="AD3" s="144"/>
      <c r="AE3" s="144"/>
      <c r="AF3" s="144"/>
      <c r="AG3" s="144"/>
      <c r="AH3" s="144"/>
      <c r="AI3" s="144"/>
      <c r="AJ3" s="144"/>
      <c r="AK3" s="145"/>
      <c r="AL3" s="140" t="s">
        <v>96</v>
      </c>
    </row>
    <row r="4" spans="1:38" ht="16.5" customHeight="1" thickBot="1">
      <c r="A4" s="135"/>
      <c r="B4" s="14" t="s">
        <v>95</v>
      </c>
      <c r="C4" s="146" t="s">
        <v>57</v>
      </c>
      <c r="D4" s="147"/>
      <c r="E4" s="147"/>
      <c r="F4" s="148"/>
      <c r="G4" s="149" t="s">
        <v>58</v>
      </c>
      <c r="H4" s="150"/>
      <c r="I4" s="150"/>
      <c r="J4" s="150"/>
      <c r="K4" s="151"/>
      <c r="L4" s="141"/>
      <c r="N4" s="135"/>
      <c r="O4" s="14" t="s">
        <v>95</v>
      </c>
      <c r="P4" s="146" t="s">
        <v>57</v>
      </c>
      <c r="Q4" s="147"/>
      <c r="R4" s="147"/>
      <c r="S4" s="148"/>
      <c r="T4" s="149" t="s">
        <v>58</v>
      </c>
      <c r="U4" s="150"/>
      <c r="V4" s="150"/>
      <c r="W4" s="150"/>
      <c r="X4" s="151"/>
      <c r="Y4" s="141"/>
      <c r="AA4" s="135"/>
      <c r="AB4" s="10" t="s">
        <v>95</v>
      </c>
      <c r="AC4" s="152" t="s">
        <v>57</v>
      </c>
      <c r="AD4" s="153"/>
      <c r="AE4" s="153"/>
      <c r="AF4" s="154"/>
      <c r="AG4" s="137" t="s">
        <v>58</v>
      </c>
      <c r="AH4" s="138"/>
      <c r="AI4" s="138"/>
      <c r="AJ4" s="138"/>
      <c r="AK4" s="139"/>
      <c r="AL4" s="141"/>
    </row>
    <row r="5" spans="1:38" s="18" customFormat="1" ht="54" customHeight="1" thickBot="1">
      <c r="A5" s="136"/>
      <c r="B5" s="15">
        <v>42348</v>
      </c>
      <c r="C5" s="19" t="s">
        <v>93</v>
      </c>
      <c r="D5" s="20" t="s">
        <v>101</v>
      </c>
      <c r="E5" s="27" t="s">
        <v>55</v>
      </c>
      <c r="F5" s="26" t="s">
        <v>51</v>
      </c>
      <c r="G5" s="16" t="s">
        <v>52</v>
      </c>
      <c r="H5" s="17" t="s">
        <v>53</v>
      </c>
      <c r="I5" s="17" t="s">
        <v>54</v>
      </c>
      <c r="J5" s="27" t="s">
        <v>55</v>
      </c>
      <c r="K5" s="39" t="s">
        <v>51</v>
      </c>
      <c r="L5" s="142"/>
      <c r="M5" s="41"/>
      <c r="N5" s="136"/>
      <c r="O5" s="15">
        <v>42348</v>
      </c>
      <c r="P5" s="19" t="s">
        <v>93</v>
      </c>
      <c r="Q5" s="20" t="s">
        <v>102</v>
      </c>
      <c r="R5" s="27" t="s">
        <v>55</v>
      </c>
      <c r="S5" s="26" t="s">
        <v>51</v>
      </c>
      <c r="T5" s="16" t="s">
        <v>52</v>
      </c>
      <c r="U5" s="17" t="s">
        <v>53</v>
      </c>
      <c r="V5" s="17" t="s">
        <v>54</v>
      </c>
      <c r="W5" s="27" t="s">
        <v>55</v>
      </c>
      <c r="X5" s="39" t="s">
        <v>51</v>
      </c>
      <c r="Y5" s="142"/>
      <c r="AA5" s="136"/>
      <c r="AB5" s="11">
        <v>42348</v>
      </c>
      <c r="AC5" s="42" t="s">
        <v>93</v>
      </c>
      <c r="AD5" s="43" t="s">
        <v>103</v>
      </c>
      <c r="AE5" s="27" t="s">
        <v>55</v>
      </c>
      <c r="AF5" s="39" t="s">
        <v>51</v>
      </c>
      <c r="AG5" s="44" t="s">
        <v>52</v>
      </c>
      <c r="AH5" s="45" t="s">
        <v>53</v>
      </c>
      <c r="AI5" s="46" t="s">
        <v>54</v>
      </c>
      <c r="AJ5" s="27" t="s">
        <v>55</v>
      </c>
      <c r="AK5" s="39" t="s">
        <v>51</v>
      </c>
      <c r="AL5" s="142"/>
    </row>
    <row r="6" spans="1:38" ht="13.5">
      <c r="A6" s="47" t="s">
        <v>60</v>
      </c>
      <c r="B6" s="48" t="s">
        <v>59</v>
      </c>
      <c r="C6" s="122">
        <v>2137460.1910542026</v>
      </c>
      <c r="D6" s="33">
        <v>297549.7052655642</v>
      </c>
      <c r="E6" s="28">
        <f>+SUM(C6:D6)</f>
        <v>2435009.896319767</v>
      </c>
      <c r="F6" s="123">
        <v>0</v>
      </c>
      <c r="G6" s="49">
        <v>100690.84000000001</v>
      </c>
      <c r="H6" s="50">
        <v>15489.890000000001</v>
      </c>
      <c r="I6" s="50">
        <v>131317.66999999998</v>
      </c>
      <c r="J6" s="51">
        <f>+SUM(G6:I6)</f>
        <v>247498.4</v>
      </c>
      <c r="K6" s="126">
        <v>0</v>
      </c>
      <c r="L6" s="52">
        <v>0</v>
      </c>
      <c r="N6" s="47" t="s">
        <v>60</v>
      </c>
      <c r="O6" s="48" t="s">
        <v>59</v>
      </c>
      <c r="P6" s="21">
        <v>1672447.8862933586</v>
      </c>
      <c r="Q6" s="33">
        <v>133967.55133364457</v>
      </c>
      <c r="R6" s="28">
        <f aca="true" t="shared" si="0" ref="R6:R69">+SUM(P6:Q6)</f>
        <v>1806415.4376270033</v>
      </c>
      <c r="S6" s="123">
        <v>0</v>
      </c>
      <c r="T6" s="49">
        <v>52783.18</v>
      </c>
      <c r="U6" s="50">
        <v>3265.7400000000002</v>
      </c>
      <c r="V6" s="50">
        <v>82448.51000000001</v>
      </c>
      <c r="W6" s="51">
        <f aca="true" t="shared" si="1" ref="W6:W69">+T6+U6+V6</f>
        <v>138497.43</v>
      </c>
      <c r="X6" s="126">
        <v>0</v>
      </c>
      <c r="Y6" s="52">
        <v>175544.9</v>
      </c>
      <c r="AA6" s="53" t="s">
        <v>60</v>
      </c>
      <c r="AB6" s="54" t="s">
        <v>59</v>
      </c>
      <c r="AC6" s="110">
        <f aca="true" t="shared" si="2" ref="AC6:AC37">+C6/P6-1</f>
        <v>0.27804292652218265</v>
      </c>
      <c r="AD6" s="58">
        <f aca="true" t="shared" si="3" ref="AD6:AD37">+D6/Q6-1</f>
        <v>1.2210580271376332</v>
      </c>
      <c r="AE6" s="56">
        <f aca="true" t="shared" si="4" ref="AE6:AE37">+E6/R6-1</f>
        <v>0.3479789009766858</v>
      </c>
      <c r="AF6" s="129">
        <v>0</v>
      </c>
      <c r="AG6" s="55">
        <f aca="true" t="shared" si="5" ref="AG6:AG37">+G6/T6-1</f>
        <v>0.9076311809936426</v>
      </c>
      <c r="AH6" s="57">
        <f aca="true" t="shared" si="6" ref="AH6:AH37">+H6/U6-1</f>
        <v>3.7431485666342086</v>
      </c>
      <c r="AI6" s="58">
        <f aca="true" t="shared" si="7" ref="AI6:AI37">+I6/V6-1</f>
        <v>0.592723385783442</v>
      </c>
      <c r="AJ6" s="59">
        <f aca="true" t="shared" si="8" ref="AJ6:AJ37">+J6/W6-1</f>
        <v>0.7870252177242567</v>
      </c>
      <c r="AK6" s="129">
        <v>0</v>
      </c>
      <c r="AL6" s="106">
        <f aca="true" t="shared" si="9" ref="AL6:AL37">+L6/Y6-1</f>
        <v>-1</v>
      </c>
    </row>
    <row r="7" spans="1:38" ht="13.5">
      <c r="A7" s="53" t="s">
        <v>61</v>
      </c>
      <c r="B7" s="54" t="s">
        <v>59</v>
      </c>
      <c r="C7" s="122">
        <v>2460345.558329839</v>
      </c>
      <c r="D7" s="34">
        <v>342497.6515569264</v>
      </c>
      <c r="E7" s="29">
        <f aca="true" t="shared" si="10" ref="E7:E70">+SUM(C7:D7)</f>
        <v>2802843.209886765</v>
      </c>
      <c r="F7" s="124">
        <v>0</v>
      </c>
      <c r="G7" s="60">
        <v>328234.51999999996</v>
      </c>
      <c r="H7" s="61">
        <v>6398.879999999999</v>
      </c>
      <c r="I7" s="61">
        <v>130512.84</v>
      </c>
      <c r="J7" s="62">
        <f aca="true" t="shared" si="11" ref="J7:J70">+SUM(G7:I7)</f>
        <v>465146.24</v>
      </c>
      <c r="K7" s="127">
        <v>0</v>
      </c>
      <c r="L7" s="63">
        <v>0</v>
      </c>
      <c r="N7" s="53" t="s">
        <v>61</v>
      </c>
      <c r="O7" s="54" t="s">
        <v>59</v>
      </c>
      <c r="P7" s="22">
        <v>1924407.6264254276</v>
      </c>
      <c r="Q7" s="34">
        <v>154150.20078824996</v>
      </c>
      <c r="R7" s="29">
        <f t="shared" si="0"/>
        <v>2078557.8272136776</v>
      </c>
      <c r="S7" s="124">
        <v>0</v>
      </c>
      <c r="T7" s="60">
        <v>172636.49000000002</v>
      </c>
      <c r="U7" s="61">
        <v>4221.42</v>
      </c>
      <c r="V7" s="61">
        <v>69461.52</v>
      </c>
      <c r="W7" s="62">
        <f t="shared" si="1"/>
        <v>246319.43000000005</v>
      </c>
      <c r="X7" s="127">
        <v>0</v>
      </c>
      <c r="Y7" s="63">
        <v>201991.32</v>
      </c>
      <c r="AA7" s="53" t="s">
        <v>61</v>
      </c>
      <c r="AB7" s="54" t="s">
        <v>59</v>
      </c>
      <c r="AC7" s="111">
        <f t="shared" si="2"/>
        <v>0.2784950155804109</v>
      </c>
      <c r="AD7" s="67">
        <f t="shared" si="3"/>
        <v>1.22184369404359</v>
      </c>
      <c r="AE7" s="65">
        <f t="shared" si="4"/>
        <v>0.34845572886658505</v>
      </c>
      <c r="AF7" s="130">
        <v>0</v>
      </c>
      <c r="AG7" s="64">
        <f t="shared" si="5"/>
        <v>0.901304411367492</v>
      </c>
      <c r="AH7" s="66">
        <f t="shared" si="6"/>
        <v>0.5158122148471365</v>
      </c>
      <c r="AI7" s="67">
        <f t="shared" si="7"/>
        <v>0.8789228914080773</v>
      </c>
      <c r="AJ7" s="68">
        <f t="shared" si="8"/>
        <v>0.8883863120339304</v>
      </c>
      <c r="AK7" s="130">
        <v>0</v>
      </c>
      <c r="AL7" s="107">
        <f t="shared" si="9"/>
        <v>-1</v>
      </c>
    </row>
    <row r="8" spans="1:38" ht="13.5">
      <c r="A8" s="53" t="s">
        <v>0</v>
      </c>
      <c r="B8" s="54" t="s">
        <v>62</v>
      </c>
      <c r="C8" s="122">
        <v>2307070.0488804523</v>
      </c>
      <c r="D8" s="34">
        <v>321160.6073153676</v>
      </c>
      <c r="E8" s="29">
        <f t="shared" si="10"/>
        <v>2628230.65619582</v>
      </c>
      <c r="F8" s="124">
        <v>0</v>
      </c>
      <c r="G8" s="60">
        <v>190841.91999999995</v>
      </c>
      <c r="H8" s="61">
        <v>13783.409999999998</v>
      </c>
      <c r="I8" s="61">
        <v>249779.91999999998</v>
      </c>
      <c r="J8" s="62">
        <f t="shared" si="11"/>
        <v>454405.24999999994</v>
      </c>
      <c r="K8" s="127">
        <v>0</v>
      </c>
      <c r="L8" s="63">
        <v>0</v>
      </c>
      <c r="N8" s="53" t="s">
        <v>0</v>
      </c>
      <c r="O8" s="54" t="s">
        <v>62</v>
      </c>
      <c r="P8" s="22">
        <v>1796609.5577405747</v>
      </c>
      <c r="Q8" s="34">
        <v>143913.2334858945</v>
      </c>
      <c r="R8" s="29">
        <f t="shared" si="0"/>
        <v>1940522.7912264692</v>
      </c>
      <c r="S8" s="124">
        <v>0</v>
      </c>
      <c r="T8" s="60">
        <v>91762.74000000002</v>
      </c>
      <c r="U8" s="61">
        <v>15419.76</v>
      </c>
      <c r="V8" s="61">
        <v>169772.15000000002</v>
      </c>
      <c r="W8" s="62">
        <f t="shared" si="1"/>
        <v>276954.65</v>
      </c>
      <c r="X8" s="127">
        <v>0</v>
      </c>
      <c r="Y8" s="63">
        <v>188577.27999999997</v>
      </c>
      <c r="AA8" s="69" t="s">
        <v>0</v>
      </c>
      <c r="AB8" s="70" t="s">
        <v>62</v>
      </c>
      <c r="AC8" s="111">
        <f t="shared" si="2"/>
        <v>0.2841243323796159</v>
      </c>
      <c r="AD8" s="67">
        <f t="shared" si="3"/>
        <v>1.2316266512547354</v>
      </c>
      <c r="AE8" s="65">
        <f t="shared" si="4"/>
        <v>0.35439308833610683</v>
      </c>
      <c r="AF8" s="130">
        <v>0</v>
      </c>
      <c r="AG8" s="64">
        <f t="shared" si="5"/>
        <v>1.0797321440052894</v>
      </c>
      <c r="AH8" s="66">
        <f t="shared" si="6"/>
        <v>-0.10612032872106969</v>
      </c>
      <c r="AI8" s="67">
        <f t="shared" si="7"/>
        <v>0.47126557565537075</v>
      </c>
      <c r="AJ8" s="68">
        <f t="shared" si="8"/>
        <v>0.640720782265255</v>
      </c>
      <c r="AK8" s="130">
        <v>0</v>
      </c>
      <c r="AL8" s="107">
        <f t="shared" si="9"/>
        <v>-1</v>
      </c>
    </row>
    <row r="9" spans="1:38" ht="13.5">
      <c r="A9" s="53" t="s">
        <v>1</v>
      </c>
      <c r="B9" s="54" t="s">
        <v>63</v>
      </c>
      <c r="C9" s="122">
        <v>2290192.614751929</v>
      </c>
      <c r="D9" s="34">
        <v>318811.1480966187</v>
      </c>
      <c r="E9" s="29">
        <f t="shared" si="10"/>
        <v>2609003.7628485477</v>
      </c>
      <c r="F9" s="124">
        <v>0</v>
      </c>
      <c r="G9" s="60">
        <v>182945.04</v>
      </c>
      <c r="H9" s="61">
        <v>20413.829999999994</v>
      </c>
      <c r="I9" s="61">
        <v>179619.76999999996</v>
      </c>
      <c r="J9" s="62">
        <f t="shared" si="11"/>
        <v>382978.63999999996</v>
      </c>
      <c r="K9" s="127">
        <v>0</v>
      </c>
      <c r="L9" s="63">
        <v>0</v>
      </c>
      <c r="N9" s="53" t="s">
        <v>1</v>
      </c>
      <c r="O9" s="54" t="s">
        <v>63</v>
      </c>
      <c r="P9" s="22">
        <v>1808730.881866029</v>
      </c>
      <c r="Q9" s="34">
        <v>144884.18398624612</v>
      </c>
      <c r="R9" s="29">
        <f t="shared" si="0"/>
        <v>1953615.0658522751</v>
      </c>
      <c r="S9" s="124">
        <v>0</v>
      </c>
      <c r="T9" s="60">
        <v>87966.22000000002</v>
      </c>
      <c r="U9" s="61">
        <v>10874.47</v>
      </c>
      <c r="V9" s="61">
        <v>111464.95999999998</v>
      </c>
      <c r="W9" s="62">
        <f t="shared" si="1"/>
        <v>210305.65</v>
      </c>
      <c r="X9" s="127">
        <v>0</v>
      </c>
      <c r="Y9" s="63">
        <v>189849.58000000002</v>
      </c>
      <c r="AA9" s="53" t="s">
        <v>1</v>
      </c>
      <c r="AB9" s="54" t="s">
        <v>63</v>
      </c>
      <c r="AC9" s="111">
        <f t="shared" si="2"/>
        <v>0.26618760021899224</v>
      </c>
      <c r="AD9" s="67">
        <f t="shared" si="3"/>
        <v>1.2004551451032328</v>
      </c>
      <c r="AE9" s="65">
        <f t="shared" si="4"/>
        <v>0.33547483762383634</v>
      </c>
      <c r="AF9" s="130">
        <v>0</v>
      </c>
      <c r="AG9" s="64">
        <f t="shared" si="5"/>
        <v>1.0797192376801</v>
      </c>
      <c r="AH9" s="66">
        <f t="shared" si="6"/>
        <v>0.8772252808642624</v>
      </c>
      <c r="AI9" s="67">
        <f t="shared" si="7"/>
        <v>0.6114460544371971</v>
      </c>
      <c r="AJ9" s="68">
        <f t="shared" si="8"/>
        <v>0.8210573039763789</v>
      </c>
      <c r="AK9" s="130">
        <v>0</v>
      </c>
      <c r="AL9" s="107">
        <f t="shared" si="9"/>
        <v>-1</v>
      </c>
    </row>
    <row r="10" spans="1:38" ht="13.5">
      <c r="A10" s="53" t="s">
        <v>2</v>
      </c>
      <c r="B10" s="54" t="s">
        <v>59</v>
      </c>
      <c r="C10" s="122">
        <v>3917444.630034706</v>
      </c>
      <c r="D10" s="34">
        <v>545336.2359399541</v>
      </c>
      <c r="E10" s="29">
        <f t="shared" si="10"/>
        <v>4462780.86597466</v>
      </c>
      <c r="F10" s="124">
        <v>0</v>
      </c>
      <c r="G10" s="60">
        <v>1032744.66</v>
      </c>
      <c r="H10" s="61">
        <v>53575.55999999999</v>
      </c>
      <c r="I10" s="61">
        <v>1226305.4899999998</v>
      </c>
      <c r="J10" s="62">
        <f t="shared" si="11"/>
        <v>2312625.71</v>
      </c>
      <c r="K10" s="127">
        <v>0</v>
      </c>
      <c r="L10" s="63">
        <v>0</v>
      </c>
      <c r="N10" s="53" t="s">
        <v>2</v>
      </c>
      <c r="O10" s="54" t="s">
        <v>59</v>
      </c>
      <c r="P10" s="22">
        <v>3122649.656729748</v>
      </c>
      <c r="Q10" s="34">
        <v>250132.59403381584</v>
      </c>
      <c r="R10" s="29">
        <f t="shared" si="0"/>
        <v>3372782.250763564</v>
      </c>
      <c r="S10" s="124">
        <v>0</v>
      </c>
      <c r="T10" s="60">
        <v>559865.99</v>
      </c>
      <c r="U10" s="61">
        <v>27786.18</v>
      </c>
      <c r="V10" s="61">
        <v>790728.61</v>
      </c>
      <c r="W10" s="62">
        <f t="shared" si="1"/>
        <v>1378380.78</v>
      </c>
      <c r="X10" s="127">
        <v>0</v>
      </c>
      <c r="Y10" s="63">
        <v>327762.22000000003</v>
      </c>
      <c r="AA10" s="53" t="s">
        <v>2</v>
      </c>
      <c r="AB10" s="54" t="s">
        <v>59</v>
      </c>
      <c r="AC10" s="111">
        <f t="shared" si="2"/>
        <v>0.25452582283512437</v>
      </c>
      <c r="AD10" s="67">
        <f t="shared" si="3"/>
        <v>1.18018862374341</v>
      </c>
      <c r="AE10" s="65">
        <f t="shared" si="4"/>
        <v>0.3231749144091147</v>
      </c>
      <c r="AF10" s="130">
        <v>0</v>
      </c>
      <c r="AG10" s="64">
        <f t="shared" si="5"/>
        <v>0.8446283190018384</v>
      </c>
      <c r="AH10" s="66">
        <f t="shared" si="6"/>
        <v>0.9281369371392538</v>
      </c>
      <c r="AI10" s="67">
        <f t="shared" si="7"/>
        <v>0.5508550904715586</v>
      </c>
      <c r="AJ10" s="68">
        <f t="shared" si="8"/>
        <v>0.6777843565114132</v>
      </c>
      <c r="AK10" s="130">
        <v>0</v>
      </c>
      <c r="AL10" s="107">
        <f t="shared" si="9"/>
        <v>-1</v>
      </c>
    </row>
    <row r="11" spans="1:38" ht="13.5">
      <c r="A11" s="53" t="s">
        <v>3</v>
      </c>
      <c r="B11" s="54" t="s">
        <v>59</v>
      </c>
      <c r="C11" s="122">
        <v>3789777.70256746</v>
      </c>
      <c r="D11" s="34">
        <v>527564.0889783287</v>
      </c>
      <c r="E11" s="29">
        <f t="shared" si="10"/>
        <v>4317341.791545789</v>
      </c>
      <c r="F11" s="124">
        <v>0</v>
      </c>
      <c r="G11" s="60">
        <v>1020687.5400000002</v>
      </c>
      <c r="H11" s="61">
        <v>19970.01</v>
      </c>
      <c r="I11" s="61">
        <v>745201.8600000001</v>
      </c>
      <c r="J11" s="62">
        <f t="shared" si="11"/>
        <v>1785859.4100000001</v>
      </c>
      <c r="K11" s="127">
        <v>0</v>
      </c>
      <c r="L11" s="63">
        <v>0</v>
      </c>
      <c r="N11" s="53" t="s">
        <v>3</v>
      </c>
      <c r="O11" s="54" t="s">
        <v>59</v>
      </c>
      <c r="P11" s="22">
        <v>2978766.263327064</v>
      </c>
      <c r="Q11" s="34">
        <v>238607.14917558845</v>
      </c>
      <c r="R11" s="29">
        <f t="shared" si="0"/>
        <v>3217373.4125026525</v>
      </c>
      <c r="S11" s="124">
        <v>0</v>
      </c>
      <c r="T11" s="60">
        <v>538363.1000000001</v>
      </c>
      <c r="U11" s="61">
        <v>27534.940000000002</v>
      </c>
      <c r="V11" s="61">
        <v>541179.0399999999</v>
      </c>
      <c r="W11" s="62">
        <f t="shared" si="1"/>
        <v>1107077.08</v>
      </c>
      <c r="X11" s="127">
        <v>0</v>
      </c>
      <c r="Y11" s="63">
        <v>312659.82000000007</v>
      </c>
      <c r="AA11" s="53" t="s">
        <v>3</v>
      </c>
      <c r="AB11" s="54" t="s">
        <v>59</v>
      </c>
      <c r="AC11" s="111">
        <f t="shared" si="2"/>
        <v>0.2722642085836422</v>
      </c>
      <c r="AD11" s="67">
        <f t="shared" si="3"/>
        <v>1.2110154318557318</v>
      </c>
      <c r="AE11" s="65">
        <f t="shared" si="4"/>
        <v>0.3418839649661678</v>
      </c>
      <c r="AF11" s="130">
        <v>0</v>
      </c>
      <c r="AG11" s="64">
        <f t="shared" si="5"/>
        <v>0.895909173567059</v>
      </c>
      <c r="AH11" s="66">
        <f t="shared" si="6"/>
        <v>-0.27473929487407645</v>
      </c>
      <c r="AI11" s="67">
        <f t="shared" si="7"/>
        <v>0.37699689921472235</v>
      </c>
      <c r="AJ11" s="68">
        <f t="shared" si="8"/>
        <v>0.6131301444701573</v>
      </c>
      <c r="AK11" s="130">
        <v>0</v>
      </c>
      <c r="AL11" s="107">
        <f t="shared" si="9"/>
        <v>-1</v>
      </c>
    </row>
    <row r="12" spans="1:38" ht="13.5">
      <c r="A12" s="53" t="s">
        <v>4</v>
      </c>
      <c r="B12" s="54" t="s">
        <v>63</v>
      </c>
      <c r="C12" s="122">
        <v>2548868.535850485</v>
      </c>
      <c r="D12" s="34">
        <v>354820.68146912666</v>
      </c>
      <c r="E12" s="29">
        <f t="shared" si="10"/>
        <v>2903689.2173196115</v>
      </c>
      <c r="F12" s="124">
        <v>0</v>
      </c>
      <c r="G12" s="60">
        <v>252844.8</v>
      </c>
      <c r="H12" s="61">
        <v>12104.46</v>
      </c>
      <c r="I12" s="61">
        <v>325789.45</v>
      </c>
      <c r="J12" s="62">
        <f t="shared" si="11"/>
        <v>590738.71</v>
      </c>
      <c r="K12" s="127">
        <v>0</v>
      </c>
      <c r="L12" s="63">
        <v>0</v>
      </c>
      <c r="N12" s="53" t="s">
        <v>4</v>
      </c>
      <c r="O12" s="54" t="s">
        <v>63</v>
      </c>
      <c r="P12" s="22">
        <v>1958183.532299327</v>
      </c>
      <c r="Q12" s="34">
        <v>156855.7412365269</v>
      </c>
      <c r="R12" s="29">
        <f t="shared" si="0"/>
        <v>2115039.2735358537</v>
      </c>
      <c r="S12" s="124">
        <v>0</v>
      </c>
      <c r="T12" s="60">
        <v>127601.96</v>
      </c>
      <c r="U12" s="61">
        <v>7562.790000000001</v>
      </c>
      <c r="V12" s="61">
        <v>249605.64</v>
      </c>
      <c r="W12" s="62">
        <f t="shared" si="1"/>
        <v>384770.39</v>
      </c>
      <c r="X12" s="127">
        <v>0</v>
      </c>
      <c r="Y12" s="63">
        <v>205536.53000000003</v>
      </c>
      <c r="AA12" s="53" t="s">
        <v>4</v>
      </c>
      <c r="AB12" s="54" t="s">
        <v>63</v>
      </c>
      <c r="AC12" s="111">
        <f t="shared" si="2"/>
        <v>0.30164945920956</v>
      </c>
      <c r="AD12" s="67">
        <f t="shared" si="3"/>
        <v>1.2620828454986754</v>
      </c>
      <c r="AE12" s="65">
        <f t="shared" si="4"/>
        <v>0.3728772102020208</v>
      </c>
      <c r="AF12" s="130">
        <v>0</v>
      </c>
      <c r="AG12" s="64">
        <f t="shared" si="5"/>
        <v>0.9815118827328355</v>
      </c>
      <c r="AH12" s="66">
        <f t="shared" si="6"/>
        <v>0.6005283764325067</v>
      </c>
      <c r="AI12" s="67">
        <f t="shared" si="7"/>
        <v>0.30521670103287724</v>
      </c>
      <c r="AJ12" s="68">
        <f t="shared" si="8"/>
        <v>0.5353018978409434</v>
      </c>
      <c r="AK12" s="130">
        <v>0</v>
      </c>
      <c r="AL12" s="107">
        <f t="shared" si="9"/>
        <v>-1</v>
      </c>
    </row>
    <row r="13" spans="1:38" ht="13.5">
      <c r="A13" s="53" t="s">
        <v>45</v>
      </c>
      <c r="B13" s="54" t="s">
        <v>62</v>
      </c>
      <c r="C13" s="122">
        <v>2328835.254773919</v>
      </c>
      <c r="D13" s="34">
        <v>324190.47922865517</v>
      </c>
      <c r="E13" s="29">
        <f t="shared" si="10"/>
        <v>2653025.7340025743</v>
      </c>
      <c r="F13" s="124">
        <v>0</v>
      </c>
      <c r="G13" s="60">
        <v>271839.76999999996</v>
      </c>
      <c r="H13" s="61">
        <v>5199.21</v>
      </c>
      <c r="I13" s="61">
        <v>64668.12</v>
      </c>
      <c r="J13" s="62">
        <f t="shared" si="11"/>
        <v>341707.1</v>
      </c>
      <c r="K13" s="127">
        <v>0</v>
      </c>
      <c r="L13" s="63">
        <v>0</v>
      </c>
      <c r="N13" s="53" t="s">
        <v>45</v>
      </c>
      <c r="O13" s="54" t="s">
        <v>62</v>
      </c>
      <c r="P13" s="22">
        <v>1793333.5241931546</v>
      </c>
      <c r="Q13" s="34">
        <v>143650.8144317454</v>
      </c>
      <c r="R13" s="29">
        <f t="shared" si="0"/>
        <v>1936984.3386249</v>
      </c>
      <c r="S13" s="124">
        <v>0</v>
      </c>
      <c r="T13" s="60">
        <v>143242.09</v>
      </c>
      <c r="U13" s="61">
        <v>1107.9399999999998</v>
      </c>
      <c r="V13" s="61">
        <v>48599.96000000001</v>
      </c>
      <c r="W13" s="62">
        <f t="shared" si="1"/>
        <v>192949.99</v>
      </c>
      <c r="X13" s="127">
        <v>0</v>
      </c>
      <c r="Y13" s="63">
        <v>188233.41</v>
      </c>
      <c r="AA13" s="53" t="s">
        <v>45</v>
      </c>
      <c r="AB13" s="54" t="s">
        <v>62</v>
      </c>
      <c r="AC13" s="111">
        <f t="shared" si="2"/>
        <v>0.2986068811832947</v>
      </c>
      <c r="AD13" s="67">
        <f t="shared" si="3"/>
        <v>1.2567952747855236</v>
      </c>
      <c r="AE13" s="65">
        <f t="shared" si="4"/>
        <v>0.36966813881727356</v>
      </c>
      <c r="AF13" s="130">
        <v>0</v>
      </c>
      <c r="AG13" s="64">
        <f t="shared" si="5"/>
        <v>0.897764616531356</v>
      </c>
      <c r="AH13" s="66">
        <f t="shared" si="6"/>
        <v>3.692681914183079</v>
      </c>
      <c r="AI13" s="67">
        <f t="shared" si="7"/>
        <v>0.3306208482476116</v>
      </c>
      <c r="AJ13" s="68">
        <f t="shared" si="8"/>
        <v>0.7709619990133194</v>
      </c>
      <c r="AK13" s="130">
        <v>0</v>
      </c>
      <c r="AL13" s="107">
        <f t="shared" si="9"/>
        <v>-1</v>
      </c>
    </row>
    <row r="14" spans="1:38" ht="13.5">
      <c r="A14" s="53" t="s">
        <v>5</v>
      </c>
      <c r="B14" s="54" t="s">
        <v>63</v>
      </c>
      <c r="C14" s="122">
        <v>3213939.702499227</v>
      </c>
      <c r="D14" s="34">
        <v>447403.3318713114</v>
      </c>
      <c r="E14" s="29">
        <f t="shared" si="10"/>
        <v>3661343.034370539</v>
      </c>
      <c r="F14" s="124">
        <v>0</v>
      </c>
      <c r="G14" s="60">
        <v>630403.56</v>
      </c>
      <c r="H14" s="61">
        <v>34806.99</v>
      </c>
      <c r="I14" s="61">
        <v>1116077.39</v>
      </c>
      <c r="J14" s="62">
        <f t="shared" si="11"/>
        <v>1781287.94</v>
      </c>
      <c r="K14" s="127">
        <v>0</v>
      </c>
      <c r="L14" s="63">
        <v>0</v>
      </c>
      <c r="N14" s="53" t="s">
        <v>5</v>
      </c>
      <c r="O14" s="54" t="s">
        <v>63</v>
      </c>
      <c r="P14" s="22">
        <v>2533029.1388651063</v>
      </c>
      <c r="Q14" s="34">
        <v>202902.41266806523</v>
      </c>
      <c r="R14" s="29">
        <f t="shared" si="0"/>
        <v>2735931.5515331714</v>
      </c>
      <c r="S14" s="124">
        <v>0</v>
      </c>
      <c r="T14" s="60">
        <v>297924.4300000001</v>
      </c>
      <c r="U14" s="61">
        <v>25495.530000000002</v>
      </c>
      <c r="V14" s="61">
        <v>630640.63</v>
      </c>
      <c r="W14" s="62">
        <f t="shared" si="1"/>
        <v>954060.5900000001</v>
      </c>
      <c r="X14" s="127">
        <v>0</v>
      </c>
      <c r="Y14" s="63">
        <v>265873.97</v>
      </c>
      <c r="AA14" s="53" t="s">
        <v>5</v>
      </c>
      <c r="AB14" s="54" t="s">
        <v>63</v>
      </c>
      <c r="AC14" s="111">
        <f t="shared" si="2"/>
        <v>0.2688127638117874</v>
      </c>
      <c r="AD14" s="67">
        <f t="shared" si="3"/>
        <v>1.2050173085089595</v>
      </c>
      <c r="AE14" s="65">
        <f t="shared" si="4"/>
        <v>0.33824365317867033</v>
      </c>
      <c r="AF14" s="130">
        <v>0</v>
      </c>
      <c r="AG14" s="64">
        <f t="shared" si="5"/>
        <v>1.1159847817783852</v>
      </c>
      <c r="AH14" s="66">
        <f t="shared" si="6"/>
        <v>0.36521931491520254</v>
      </c>
      <c r="AI14" s="67">
        <f t="shared" si="7"/>
        <v>0.7697517998483541</v>
      </c>
      <c r="AJ14" s="68">
        <f t="shared" si="8"/>
        <v>0.8670595543622652</v>
      </c>
      <c r="AK14" s="130">
        <v>0</v>
      </c>
      <c r="AL14" s="107">
        <f t="shared" si="9"/>
        <v>-1</v>
      </c>
    </row>
    <row r="15" spans="1:38" ht="13.5">
      <c r="A15" s="53" t="s">
        <v>64</v>
      </c>
      <c r="B15" s="54" t="s">
        <v>59</v>
      </c>
      <c r="C15" s="122">
        <v>10686047.680459488</v>
      </c>
      <c r="D15" s="34">
        <v>1487574.0615343493</v>
      </c>
      <c r="E15" s="29">
        <f t="shared" si="10"/>
        <v>12173621.741993837</v>
      </c>
      <c r="F15" s="124">
        <v>0</v>
      </c>
      <c r="G15" s="60">
        <v>4468043</v>
      </c>
      <c r="H15" s="61">
        <v>218843.93</v>
      </c>
      <c r="I15" s="61">
        <v>5737462.72</v>
      </c>
      <c r="J15" s="62">
        <f t="shared" si="11"/>
        <v>10424349.649999999</v>
      </c>
      <c r="K15" s="127">
        <v>0</v>
      </c>
      <c r="L15" s="63">
        <v>0</v>
      </c>
      <c r="N15" s="53" t="s">
        <v>64</v>
      </c>
      <c r="O15" s="54" t="s">
        <v>59</v>
      </c>
      <c r="P15" s="22">
        <v>8505402.097489048</v>
      </c>
      <c r="Q15" s="34">
        <v>681305.4693345374</v>
      </c>
      <c r="R15" s="29">
        <f t="shared" si="0"/>
        <v>9186707.566823585</v>
      </c>
      <c r="S15" s="124">
        <v>0</v>
      </c>
      <c r="T15" s="60">
        <v>2371449.3000000003</v>
      </c>
      <c r="U15" s="61">
        <v>165901.13</v>
      </c>
      <c r="V15" s="61">
        <v>3194491.56</v>
      </c>
      <c r="W15" s="62">
        <f t="shared" si="1"/>
        <v>5731841.99</v>
      </c>
      <c r="X15" s="127">
        <v>0</v>
      </c>
      <c r="Y15" s="63">
        <v>892751.3</v>
      </c>
      <c r="AA15" s="53" t="s">
        <v>64</v>
      </c>
      <c r="AB15" s="54" t="s">
        <v>59</v>
      </c>
      <c r="AC15" s="111">
        <f t="shared" si="2"/>
        <v>0.2563835969159185</v>
      </c>
      <c r="AD15" s="67">
        <f t="shared" si="3"/>
        <v>1.1834171726044294</v>
      </c>
      <c r="AE15" s="65">
        <f t="shared" si="4"/>
        <v>0.3251343480178954</v>
      </c>
      <c r="AF15" s="130">
        <v>0</v>
      </c>
      <c r="AG15" s="64">
        <f t="shared" si="5"/>
        <v>0.8840980492393404</v>
      </c>
      <c r="AH15" s="66">
        <f t="shared" si="6"/>
        <v>0.3191226003101968</v>
      </c>
      <c r="AI15" s="67">
        <f t="shared" si="7"/>
        <v>0.7960487959467326</v>
      </c>
      <c r="AJ15" s="68">
        <f t="shared" si="8"/>
        <v>0.8186735901280486</v>
      </c>
      <c r="AK15" s="130">
        <v>0</v>
      </c>
      <c r="AL15" s="107">
        <f t="shared" si="9"/>
        <v>-1</v>
      </c>
    </row>
    <row r="16" spans="1:38" ht="13.5">
      <c r="A16" s="53" t="s">
        <v>65</v>
      </c>
      <c r="B16" s="54" t="s">
        <v>62</v>
      </c>
      <c r="C16" s="122">
        <v>8825310.56778979</v>
      </c>
      <c r="D16" s="34">
        <v>1228546.1826672824</v>
      </c>
      <c r="E16" s="29">
        <f t="shared" si="10"/>
        <v>10053856.75045707</v>
      </c>
      <c r="F16" s="124">
        <v>0</v>
      </c>
      <c r="G16" s="60">
        <v>3149277.22</v>
      </c>
      <c r="H16" s="61">
        <v>276621.33999999997</v>
      </c>
      <c r="I16" s="61">
        <v>4144765.1199999996</v>
      </c>
      <c r="J16" s="62">
        <f t="shared" si="11"/>
        <v>7570663.68</v>
      </c>
      <c r="K16" s="127">
        <v>0</v>
      </c>
      <c r="L16" s="63">
        <v>0</v>
      </c>
      <c r="N16" s="53" t="s">
        <v>65</v>
      </c>
      <c r="O16" s="54" t="s">
        <v>62</v>
      </c>
      <c r="P16" s="22">
        <v>7362361.232458749</v>
      </c>
      <c r="Q16" s="34">
        <v>589744.8371513835</v>
      </c>
      <c r="R16" s="29">
        <f t="shared" si="0"/>
        <v>7952106.069610132</v>
      </c>
      <c r="S16" s="124">
        <v>0</v>
      </c>
      <c r="T16" s="60">
        <v>1654752.9000000001</v>
      </c>
      <c r="U16" s="61">
        <v>285544.1599999999</v>
      </c>
      <c r="V16" s="61">
        <v>2990185.4200000004</v>
      </c>
      <c r="W16" s="62">
        <f t="shared" si="1"/>
        <v>4930482.48</v>
      </c>
      <c r="X16" s="127">
        <v>0</v>
      </c>
      <c r="Y16" s="63">
        <v>772774.46</v>
      </c>
      <c r="AA16" s="53" t="s">
        <v>65</v>
      </c>
      <c r="AB16" s="54" t="s">
        <v>62</v>
      </c>
      <c r="AC16" s="111">
        <f t="shared" si="2"/>
        <v>0.19870654116797137</v>
      </c>
      <c r="AD16" s="67">
        <f t="shared" si="3"/>
        <v>1.0831825991075577</v>
      </c>
      <c r="AE16" s="65">
        <f t="shared" si="4"/>
        <v>0.2643011376418902</v>
      </c>
      <c r="AF16" s="130">
        <v>0</v>
      </c>
      <c r="AG16" s="64">
        <f t="shared" si="5"/>
        <v>0.9031706909230979</v>
      </c>
      <c r="AH16" s="66">
        <f t="shared" si="6"/>
        <v>-0.031248476592902308</v>
      </c>
      <c r="AI16" s="67">
        <f t="shared" si="7"/>
        <v>0.3861231120577129</v>
      </c>
      <c r="AJ16" s="68">
        <f t="shared" si="8"/>
        <v>0.5354813064866624</v>
      </c>
      <c r="AK16" s="130">
        <v>0</v>
      </c>
      <c r="AL16" s="107">
        <f t="shared" si="9"/>
        <v>-1</v>
      </c>
    </row>
    <row r="17" spans="1:38" ht="13.5">
      <c r="A17" s="53" t="s">
        <v>48</v>
      </c>
      <c r="B17" s="54" t="s">
        <v>62</v>
      </c>
      <c r="C17" s="122">
        <v>2938887.657196757</v>
      </c>
      <c r="D17" s="34">
        <v>409114.12519744306</v>
      </c>
      <c r="E17" s="29">
        <f t="shared" si="10"/>
        <v>3348001.7823942</v>
      </c>
      <c r="F17" s="124">
        <v>0</v>
      </c>
      <c r="G17" s="60">
        <v>329886.03</v>
      </c>
      <c r="H17" s="61">
        <v>121732.11999999998</v>
      </c>
      <c r="I17" s="61">
        <v>432380.67999999993</v>
      </c>
      <c r="J17" s="62">
        <f t="shared" si="11"/>
        <v>883998.83</v>
      </c>
      <c r="K17" s="127">
        <v>0</v>
      </c>
      <c r="L17" s="63">
        <v>0</v>
      </c>
      <c r="N17" s="53" t="s">
        <v>48</v>
      </c>
      <c r="O17" s="54" t="s">
        <v>62</v>
      </c>
      <c r="P17" s="22">
        <v>2189700.8230954944</v>
      </c>
      <c r="Q17" s="34">
        <v>175400.89579324212</v>
      </c>
      <c r="R17" s="29">
        <f t="shared" si="0"/>
        <v>2365101.7188887363</v>
      </c>
      <c r="S17" s="124">
        <v>0</v>
      </c>
      <c r="T17" s="60">
        <v>174079.97999999998</v>
      </c>
      <c r="U17" s="61">
        <v>37392.450000000004</v>
      </c>
      <c r="V17" s="61">
        <v>208208.38</v>
      </c>
      <c r="W17" s="62">
        <f t="shared" si="1"/>
        <v>419680.81</v>
      </c>
      <c r="X17" s="127">
        <v>0</v>
      </c>
      <c r="Y17" s="63">
        <v>229837.27</v>
      </c>
      <c r="AA17" s="53" t="s">
        <v>48</v>
      </c>
      <c r="AB17" s="54" t="s">
        <v>62</v>
      </c>
      <c r="AC17" s="111">
        <f t="shared" si="2"/>
        <v>0.34214118485929346</v>
      </c>
      <c r="AD17" s="67">
        <f t="shared" si="3"/>
        <v>1.3324517434602834</v>
      </c>
      <c r="AE17" s="65">
        <f t="shared" si="4"/>
        <v>0.4155846895106432</v>
      </c>
      <c r="AF17" s="130">
        <v>0</v>
      </c>
      <c r="AG17" s="64">
        <f t="shared" si="5"/>
        <v>0.8950256657887947</v>
      </c>
      <c r="AH17" s="66">
        <f t="shared" si="6"/>
        <v>2.255526717291859</v>
      </c>
      <c r="AI17" s="67">
        <f t="shared" si="7"/>
        <v>1.076672802506796</v>
      </c>
      <c r="AJ17" s="68">
        <f t="shared" si="8"/>
        <v>1.1063599024220334</v>
      </c>
      <c r="AK17" s="130">
        <v>0</v>
      </c>
      <c r="AL17" s="107">
        <f t="shared" si="9"/>
        <v>-1</v>
      </c>
    </row>
    <row r="18" spans="1:38" ht="13.5">
      <c r="A18" s="53" t="s">
        <v>66</v>
      </c>
      <c r="B18" s="54" t="s">
        <v>62</v>
      </c>
      <c r="C18" s="122">
        <v>2336480.2311242153</v>
      </c>
      <c r="D18" s="34">
        <v>325254.714468831</v>
      </c>
      <c r="E18" s="29">
        <f t="shared" si="10"/>
        <v>2661734.9455930465</v>
      </c>
      <c r="F18" s="124">
        <v>0</v>
      </c>
      <c r="G18" s="60">
        <v>328681.46</v>
      </c>
      <c r="H18" s="61">
        <v>2696.26</v>
      </c>
      <c r="I18" s="61">
        <v>104490.73000000001</v>
      </c>
      <c r="J18" s="62">
        <f t="shared" si="11"/>
        <v>435868.45000000007</v>
      </c>
      <c r="K18" s="127">
        <v>0</v>
      </c>
      <c r="L18" s="63">
        <v>0</v>
      </c>
      <c r="N18" s="53" t="s">
        <v>66</v>
      </c>
      <c r="O18" s="54" t="s">
        <v>62</v>
      </c>
      <c r="P18" s="22">
        <v>1812203.4774262942</v>
      </c>
      <c r="Q18" s="34">
        <v>145162.34818364418</v>
      </c>
      <c r="R18" s="29">
        <f t="shared" si="0"/>
        <v>1957365.8256099385</v>
      </c>
      <c r="S18" s="124">
        <v>0</v>
      </c>
      <c r="T18" s="60">
        <v>177418.22000000003</v>
      </c>
      <c r="U18" s="61">
        <v>4547.7</v>
      </c>
      <c r="V18" s="61">
        <v>88233.53000000001</v>
      </c>
      <c r="W18" s="62">
        <f t="shared" si="1"/>
        <v>270199.45000000007</v>
      </c>
      <c r="X18" s="127">
        <v>0</v>
      </c>
      <c r="Y18" s="63">
        <v>190214.04</v>
      </c>
      <c r="AA18" s="53" t="s">
        <v>66</v>
      </c>
      <c r="AB18" s="54" t="s">
        <v>62</v>
      </c>
      <c r="AC18" s="111">
        <f t="shared" si="2"/>
        <v>0.2893034696316239</v>
      </c>
      <c r="AD18" s="67">
        <f t="shared" si="3"/>
        <v>1.2406272600202972</v>
      </c>
      <c r="AE18" s="65">
        <f t="shared" si="4"/>
        <v>0.35985563391739417</v>
      </c>
      <c r="AF18" s="130">
        <v>0</v>
      </c>
      <c r="AG18" s="64">
        <f t="shared" si="5"/>
        <v>0.8525800788667588</v>
      </c>
      <c r="AH18" s="66">
        <f t="shared" si="6"/>
        <v>-0.40711568485168315</v>
      </c>
      <c r="AI18" s="67">
        <f t="shared" si="7"/>
        <v>0.1842519504773299</v>
      </c>
      <c r="AJ18" s="68">
        <f t="shared" si="8"/>
        <v>0.6131359630820861</v>
      </c>
      <c r="AK18" s="130">
        <v>0</v>
      </c>
      <c r="AL18" s="107">
        <f t="shared" si="9"/>
        <v>-1</v>
      </c>
    </row>
    <row r="19" spans="1:38" ht="13.5">
      <c r="A19" s="53" t="s">
        <v>67</v>
      </c>
      <c r="B19" s="54" t="s">
        <v>62</v>
      </c>
      <c r="C19" s="122">
        <v>2164489.1511560706</v>
      </c>
      <c r="D19" s="34">
        <v>301312.3293114319</v>
      </c>
      <c r="E19" s="29">
        <f t="shared" si="10"/>
        <v>2465801.4804675025</v>
      </c>
      <c r="F19" s="124">
        <v>0</v>
      </c>
      <c r="G19" s="60">
        <v>201366.69999999995</v>
      </c>
      <c r="H19" s="61">
        <v>5391.61</v>
      </c>
      <c r="I19" s="61">
        <v>82202.75</v>
      </c>
      <c r="J19" s="62">
        <f t="shared" si="11"/>
        <v>288961.05999999994</v>
      </c>
      <c r="K19" s="127">
        <v>0</v>
      </c>
      <c r="L19" s="63">
        <v>0</v>
      </c>
      <c r="N19" s="53" t="s">
        <v>67</v>
      </c>
      <c r="O19" s="54" t="s">
        <v>62</v>
      </c>
      <c r="P19" s="22">
        <v>1682767.391967732</v>
      </c>
      <c r="Q19" s="34">
        <v>134794.17135421417</v>
      </c>
      <c r="R19" s="29">
        <f t="shared" si="0"/>
        <v>1817561.5633219462</v>
      </c>
      <c r="S19" s="124">
        <v>0</v>
      </c>
      <c r="T19" s="60">
        <v>106559.72000000003</v>
      </c>
      <c r="U19" s="61">
        <v>4764.150000000001</v>
      </c>
      <c r="V19" s="61">
        <v>54586.390000000014</v>
      </c>
      <c r="W19" s="62">
        <f t="shared" si="1"/>
        <v>165910.26000000004</v>
      </c>
      <c r="X19" s="127">
        <v>0</v>
      </c>
      <c r="Y19" s="63">
        <v>176628.13000000003</v>
      </c>
      <c r="AA19" s="53" t="s">
        <v>67</v>
      </c>
      <c r="AB19" s="54" t="s">
        <v>62</v>
      </c>
      <c r="AC19" s="111">
        <f t="shared" si="2"/>
        <v>0.28626758605361413</v>
      </c>
      <c r="AD19" s="67">
        <f t="shared" si="3"/>
        <v>1.235351323312332</v>
      </c>
      <c r="AE19" s="65">
        <f t="shared" si="4"/>
        <v>0.3566536233087876</v>
      </c>
      <c r="AF19" s="130">
        <v>0</v>
      </c>
      <c r="AG19" s="64">
        <f t="shared" si="5"/>
        <v>0.8897074804625977</v>
      </c>
      <c r="AH19" s="66">
        <f t="shared" si="6"/>
        <v>0.1317045013276239</v>
      </c>
      <c r="AI19" s="67">
        <f t="shared" si="7"/>
        <v>0.5059202486187486</v>
      </c>
      <c r="AJ19" s="68">
        <f t="shared" si="8"/>
        <v>0.741670828555147</v>
      </c>
      <c r="AK19" s="130">
        <v>0</v>
      </c>
      <c r="AL19" s="107">
        <f t="shared" si="9"/>
        <v>-1</v>
      </c>
    </row>
    <row r="20" spans="1:38" ht="13.5">
      <c r="A20" s="53" t="s">
        <v>68</v>
      </c>
      <c r="B20" s="54" t="s">
        <v>62</v>
      </c>
      <c r="C20" s="122">
        <v>18731027.574767374</v>
      </c>
      <c r="D20" s="34">
        <v>2607492.648293189</v>
      </c>
      <c r="E20" s="29">
        <f t="shared" si="10"/>
        <v>21338520.223060563</v>
      </c>
      <c r="F20" s="124">
        <v>0</v>
      </c>
      <c r="G20" s="60">
        <v>8438105.690000001</v>
      </c>
      <c r="H20" s="61">
        <v>628283.7899999998</v>
      </c>
      <c r="I20" s="61">
        <v>8539830.53</v>
      </c>
      <c r="J20" s="62">
        <f t="shared" si="11"/>
        <v>17606220.009999998</v>
      </c>
      <c r="K20" s="127">
        <v>0</v>
      </c>
      <c r="L20" s="63">
        <v>0</v>
      </c>
      <c r="N20" s="53" t="s">
        <v>68</v>
      </c>
      <c r="O20" s="54" t="s">
        <v>62</v>
      </c>
      <c r="P20" s="22">
        <v>14651142.751442457</v>
      </c>
      <c r="Q20" s="34">
        <v>1173595.7423465785</v>
      </c>
      <c r="R20" s="29">
        <f t="shared" si="0"/>
        <v>15824738.493789036</v>
      </c>
      <c r="S20" s="124">
        <v>0</v>
      </c>
      <c r="T20" s="60">
        <v>4593084.48</v>
      </c>
      <c r="U20" s="61">
        <v>443120.23</v>
      </c>
      <c r="V20" s="61">
        <v>5668452.949999999</v>
      </c>
      <c r="W20" s="62">
        <f t="shared" si="1"/>
        <v>10704657.66</v>
      </c>
      <c r="X20" s="127">
        <v>0</v>
      </c>
      <c r="Y20" s="63">
        <v>1537825.83</v>
      </c>
      <c r="AA20" s="53" t="s">
        <v>68</v>
      </c>
      <c r="AB20" s="54" t="s">
        <v>62</v>
      </c>
      <c r="AC20" s="111">
        <f t="shared" si="2"/>
        <v>0.2784687100890637</v>
      </c>
      <c r="AD20" s="67">
        <f t="shared" si="3"/>
        <v>1.221797978816424</v>
      </c>
      <c r="AE20" s="65">
        <f t="shared" si="4"/>
        <v>0.3484279839085873</v>
      </c>
      <c r="AF20" s="130">
        <v>0</v>
      </c>
      <c r="AG20" s="64">
        <f t="shared" si="5"/>
        <v>0.8371326995492145</v>
      </c>
      <c r="AH20" s="66">
        <f t="shared" si="6"/>
        <v>0.41786302557208876</v>
      </c>
      <c r="AI20" s="67">
        <f t="shared" si="7"/>
        <v>0.5065540113550735</v>
      </c>
      <c r="AJ20" s="68">
        <f t="shared" si="8"/>
        <v>0.6447251812441424</v>
      </c>
      <c r="AK20" s="130">
        <v>0</v>
      </c>
      <c r="AL20" s="107">
        <f t="shared" si="9"/>
        <v>-1</v>
      </c>
    </row>
    <row r="21" spans="1:38" ht="13.5">
      <c r="A21" s="53" t="s">
        <v>6</v>
      </c>
      <c r="B21" s="54" t="s">
        <v>62</v>
      </c>
      <c r="C21" s="122">
        <v>40632339.11276589</v>
      </c>
      <c r="D21" s="34">
        <v>5656311.438151767</v>
      </c>
      <c r="E21" s="29">
        <f t="shared" si="10"/>
        <v>46288650.55091766</v>
      </c>
      <c r="F21" s="124">
        <v>0</v>
      </c>
      <c r="G21" s="60">
        <v>21981144.58</v>
      </c>
      <c r="H21" s="61">
        <v>1339773.01</v>
      </c>
      <c r="I21" s="61">
        <v>12331428.59</v>
      </c>
      <c r="J21" s="62">
        <f t="shared" si="11"/>
        <v>35652346.18</v>
      </c>
      <c r="K21" s="127">
        <v>0</v>
      </c>
      <c r="L21" s="63">
        <v>0</v>
      </c>
      <c r="N21" s="53" t="s">
        <v>6</v>
      </c>
      <c r="O21" s="54" t="s">
        <v>62</v>
      </c>
      <c r="P21" s="22">
        <v>31095815.589090906</v>
      </c>
      <c r="Q21" s="34">
        <v>2490858.0442681517</v>
      </c>
      <c r="R21" s="29">
        <f t="shared" si="0"/>
        <v>33586673.63335906</v>
      </c>
      <c r="S21" s="124">
        <v>0</v>
      </c>
      <c r="T21" s="60">
        <v>11651847.25</v>
      </c>
      <c r="U21" s="61">
        <v>1249214.0299999998</v>
      </c>
      <c r="V21" s="61">
        <v>8522399.350000001</v>
      </c>
      <c r="W21" s="62">
        <f t="shared" si="1"/>
        <v>21423460.630000003</v>
      </c>
      <c r="X21" s="127">
        <v>0</v>
      </c>
      <c r="Y21" s="63">
        <v>3263905.65</v>
      </c>
      <c r="AA21" s="53" t="s">
        <v>6</v>
      </c>
      <c r="AB21" s="54" t="s">
        <v>62</v>
      </c>
      <c r="AC21" s="111">
        <f t="shared" si="2"/>
        <v>0.30668189089147435</v>
      </c>
      <c r="AD21" s="67">
        <f t="shared" si="3"/>
        <v>1.270828500711958</v>
      </c>
      <c r="AE21" s="65">
        <f t="shared" si="4"/>
        <v>0.37818502231619355</v>
      </c>
      <c r="AF21" s="130">
        <v>0</v>
      </c>
      <c r="AG21" s="64">
        <f t="shared" si="5"/>
        <v>0.8864943994180836</v>
      </c>
      <c r="AH21" s="66">
        <f t="shared" si="6"/>
        <v>0.07249276571125307</v>
      </c>
      <c r="AI21" s="67">
        <f t="shared" si="7"/>
        <v>0.4469432942027056</v>
      </c>
      <c r="AJ21" s="68">
        <f t="shared" si="8"/>
        <v>0.6641730668888668</v>
      </c>
      <c r="AK21" s="130">
        <v>0</v>
      </c>
      <c r="AL21" s="107">
        <f t="shared" si="9"/>
        <v>-1</v>
      </c>
    </row>
    <row r="22" spans="1:38" ht="13.5">
      <c r="A22" s="53" t="s">
        <v>7</v>
      </c>
      <c r="B22" s="54" t="s">
        <v>62</v>
      </c>
      <c r="C22" s="122">
        <v>2229659.4413553188</v>
      </c>
      <c r="D22" s="34">
        <v>310384.49857194745</v>
      </c>
      <c r="E22" s="29">
        <f t="shared" si="10"/>
        <v>2540043.939927266</v>
      </c>
      <c r="F22" s="124">
        <v>0</v>
      </c>
      <c r="G22" s="60">
        <v>177993.37</v>
      </c>
      <c r="H22" s="61">
        <v>9242.91</v>
      </c>
      <c r="I22" s="61">
        <v>88166.91</v>
      </c>
      <c r="J22" s="62">
        <f>+SUM(G22:I22)</f>
        <v>275403.19</v>
      </c>
      <c r="K22" s="127">
        <v>0</v>
      </c>
      <c r="L22" s="63">
        <v>0</v>
      </c>
      <c r="N22" s="53" t="s">
        <v>7</v>
      </c>
      <c r="O22" s="54" t="s">
        <v>62</v>
      </c>
      <c r="P22" s="22">
        <v>1739377.251667149</v>
      </c>
      <c r="Q22" s="34">
        <v>139328.77260991017</v>
      </c>
      <c r="R22" s="29">
        <f t="shared" si="0"/>
        <v>1878706.0242770591</v>
      </c>
      <c r="S22" s="124">
        <v>0</v>
      </c>
      <c r="T22" s="60">
        <v>93009.94</v>
      </c>
      <c r="U22" s="61">
        <v>4678.62</v>
      </c>
      <c r="V22" s="61">
        <v>45863.79</v>
      </c>
      <c r="W22" s="62">
        <f t="shared" si="1"/>
        <v>143552.35</v>
      </c>
      <c r="X22" s="127">
        <v>0</v>
      </c>
      <c r="Y22" s="63">
        <v>182570.02</v>
      </c>
      <c r="AA22" s="53" t="s">
        <v>7</v>
      </c>
      <c r="AB22" s="54" t="s">
        <v>62</v>
      </c>
      <c r="AC22" s="111">
        <f t="shared" si="2"/>
        <v>0.28187225584228304</v>
      </c>
      <c r="AD22" s="67">
        <f t="shared" si="3"/>
        <v>1.2277128604366276</v>
      </c>
      <c r="AE22" s="65">
        <f t="shared" si="4"/>
        <v>0.35201777558822434</v>
      </c>
      <c r="AF22" s="130">
        <v>0</v>
      </c>
      <c r="AG22" s="64">
        <f t="shared" si="5"/>
        <v>0.9137026644679052</v>
      </c>
      <c r="AH22" s="66">
        <f t="shared" si="6"/>
        <v>0.9755633071290253</v>
      </c>
      <c r="AI22" s="67">
        <f t="shared" si="7"/>
        <v>0.9223642442109561</v>
      </c>
      <c r="AJ22" s="68">
        <f t="shared" si="8"/>
        <v>0.9184861132541542</v>
      </c>
      <c r="AK22" s="130">
        <v>0</v>
      </c>
      <c r="AL22" s="107">
        <f t="shared" si="9"/>
        <v>-1</v>
      </c>
    </row>
    <row r="23" spans="1:38" ht="13.5">
      <c r="A23" s="53" t="s">
        <v>8</v>
      </c>
      <c r="B23" s="54" t="s">
        <v>59</v>
      </c>
      <c r="C23" s="122">
        <v>7404890.672235523</v>
      </c>
      <c r="D23" s="34">
        <v>1030813.6012398524</v>
      </c>
      <c r="E23" s="29">
        <f t="shared" si="10"/>
        <v>8435704.273475375</v>
      </c>
      <c r="F23" s="124">
        <v>0</v>
      </c>
      <c r="G23" s="60">
        <v>2805189.5100000002</v>
      </c>
      <c r="H23" s="61">
        <v>156184.41000000003</v>
      </c>
      <c r="I23" s="61">
        <v>4474536.01</v>
      </c>
      <c r="J23" s="62">
        <f t="shared" si="11"/>
        <v>7435909.93</v>
      </c>
      <c r="K23" s="127">
        <v>0</v>
      </c>
      <c r="L23" s="63">
        <v>0</v>
      </c>
      <c r="N23" s="53" t="s">
        <v>8</v>
      </c>
      <c r="O23" s="54" t="s">
        <v>59</v>
      </c>
      <c r="P23" s="22">
        <v>5698136.190369416</v>
      </c>
      <c r="Q23" s="34">
        <v>456435.95764365315</v>
      </c>
      <c r="R23" s="29">
        <f t="shared" si="0"/>
        <v>6154572.148013069</v>
      </c>
      <c r="S23" s="124">
        <v>0</v>
      </c>
      <c r="T23" s="60">
        <v>1299012.15</v>
      </c>
      <c r="U23" s="61">
        <v>141858.77</v>
      </c>
      <c r="V23" s="61">
        <v>2798687.2</v>
      </c>
      <c r="W23" s="62">
        <f t="shared" si="1"/>
        <v>4239558.12</v>
      </c>
      <c r="X23" s="127">
        <v>0</v>
      </c>
      <c r="Y23" s="63">
        <v>598092.6499999999</v>
      </c>
      <c r="AA23" s="53" t="s">
        <v>8</v>
      </c>
      <c r="AB23" s="54" t="s">
        <v>59</v>
      </c>
      <c r="AC23" s="111">
        <f t="shared" si="2"/>
        <v>0.2995285519413773</v>
      </c>
      <c r="AD23" s="67">
        <f t="shared" si="3"/>
        <v>1.2583970083369835</v>
      </c>
      <c r="AE23" s="65">
        <f t="shared" si="4"/>
        <v>0.3706402444561061</v>
      </c>
      <c r="AF23" s="130">
        <v>0</v>
      </c>
      <c r="AG23" s="64">
        <f t="shared" si="5"/>
        <v>1.1594790395147578</v>
      </c>
      <c r="AH23" s="66">
        <f t="shared" si="6"/>
        <v>0.10098522636281171</v>
      </c>
      <c r="AI23" s="67">
        <f t="shared" si="7"/>
        <v>0.598798182948062</v>
      </c>
      <c r="AJ23" s="68">
        <f t="shared" si="8"/>
        <v>0.7539351318056702</v>
      </c>
      <c r="AK23" s="130">
        <v>0</v>
      </c>
      <c r="AL23" s="107">
        <f t="shared" si="9"/>
        <v>-1</v>
      </c>
    </row>
    <row r="24" spans="1:38" ht="13.5">
      <c r="A24" s="53" t="s">
        <v>9</v>
      </c>
      <c r="B24" s="54" t="s">
        <v>59</v>
      </c>
      <c r="C24" s="122">
        <v>5857681.14158208</v>
      </c>
      <c r="D24" s="34">
        <v>815430.9982062272</v>
      </c>
      <c r="E24" s="29">
        <f t="shared" si="10"/>
        <v>6673112.139788307</v>
      </c>
      <c r="F24" s="124">
        <v>0</v>
      </c>
      <c r="G24" s="60">
        <v>1850282.4999999998</v>
      </c>
      <c r="H24" s="61">
        <v>153831.38</v>
      </c>
      <c r="I24" s="61">
        <v>2264901.14</v>
      </c>
      <c r="J24" s="62">
        <f t="shared" si="11"/>
        <v>4269015.02</v>
      </c>
      <c r="K24" s="127">
        <v>0</v>
      </c>
      <c r="L24" s="63">
        <v>0</v>
      </c>
      <c r="N24" s="53" t="s">
        <v>9</v>
      </c>
      <c r="O24" s="54" t="s">
        <v>59</v>
      </c>
      <c r="P24" s="22">
        <v>4752148.743216433</v>
      </c>
      <c r="Q24" s="34">
        <v>380659.83156756597</v>
      </c>
      <c r="R24" s="29">
        <f t="shared" si="0"/>
        <v>5132808.574783999</v>
      </c>
      <c r="S24" s="124">
        <v>0</v>
      </c>
      <c r="T24" s="60">
        <v>1004039.91</v>
      </c>
      <c r="U24" s="61">
        <v>108892.14999999998</v>
      </c>
      <c r="V24" s="61">
        <v>1554550.8699999999</v>
      </c>
      <c r="W24" s="62">
        <f t="shared" si="1"/>
        <v>2667482.9299999997</v>
      </c>
      <c r="X24" s="127">
        <v>0</v>
      </c>
      <c r="Y24" s="63">
        <v>498799.11000000004</v>
      </c>
      <c r="AA24" s="53" t="s">
        <v>9</v>
      </c>
      <c r="AB24" s="54" t="s">
        <v>59</v>
      </c>
      <c r="AC24" s="111">
        <f t="shared" si="2"/>
        <v>0.23263842486912178</v>
      </c>
      <c r="AD24" s="67">
        <f t="shared" si="3"/>
        <v>1.1421514186255575</v>
      </c>
      <c r="AE24" s="65">
        <f t="shared" si="4"/>
        <v>0.30008981292841774</v>
      </c>
      <c r="AF24" s="130">
        <v>0</v>
      </c>
      <c r="AG24" s="64">
        <f t="shared" si="5"/>
        <v>0.842837601943532</v>
      </c>
      <c r="AH24" s="66">
        <f t="shared" si="6"/>
        <v>0.4126948544959397</v>
      </c>
      <c r="AI24" s="67">
        <f t="shared" si="7"/>
        <v>0.45694887424301545</v>
      </c>
      <c r="AJ24" s="68">
        <f t="shared" si="8"/>
        <v>0.6003907548904166</v>
      </c>
      <c r="AK24" s="130">
        <v>0</v>
      </c>
      <c r="AL24" s="107">
        <f t="shared" si="9"/>
        <v>-1</v>
      </c>
    </row>
    <row r="25" spans="1:38" ht="13.5">
      <c r="A25" s="53" t="s">
        <v>69</v>
      </c>
      <c r="B25" s="54" t="s">
        <v>62</v>
      </c>
      <c r="C25" s="122">
        <v>2075214.20874851</v>
      </c>
      <c r="D25" s="34">
        <v>288884.6205231487</v>
      </c>
      <c r="E25" s="29">
        <f t="shared" si="10"/>
        <v>2364098.829271659</v>
      </c>
      <c r="F25" s="124">
        <v>0</v>
      </c>
      <c r="G25" s="60">
        <v>125775.5</v>
      </c>
      <c r="H25" s="61">
        <v>2841.4099999999994</v>
      </c>
      <c r="I25" s="61">
        <v>30942.77</v>
      </c>
      <c r="J25" s="62">
        <f t="shared" si="11"/>
        <v>159559.68</v>
      </c>
      <c r="K25" s="127">
        <v>0</v>
      </c>
      <c r="L25" s="63">
        <v>0</v>
      </c>
      <c r="N25" s="53" t="s">
        <v>69</v>
      </c>
      <c r="O25" s="54" t="s">
        <v>62</v>
      </c>
      <c r="P25" s="22">
        <v>1623209.1020756369</v>
      </c>
      <c r="Q25" s="34">
        <v>130023.39294978394</v>
      </c>
      <c r="R25" s="29">
        <f t="shared" si="0"/>
        <v>1753232.4950254208</v>
      </c>
      <c r="S25" s="124">
        <v>0</v>
      </c>
      <c r="T25" s="60">
        <v>65825.95</v>
      </c>
      <c r="U25" s="61">
        <v>20852.670000000002</v>
      </c>
      <c r="V25" s="61">
        <v>35495.68</v>
      </c>
      <c r="W25" s="62">
        <f t="shared" si="1"/>
        <v>122174.29999999999</v>
      </c>
      <c r="X25" s="127">
        <v>0</v>
      </c>
      <c r="Y25" s="63">
        <v>170376.68</v>
      </c>
      <c r="AA25" s="53" t="s">
        <v>69</v>
      </c>
      <c r="AB25" s="54" t="s">
        <v>62</v>
      </c>
      <c r="AC25" s="111">
        <f t="shared" si="2"/>
        <v>0.27846388126759725</v>
      </c>
      <c r="AD25" s="67">
        <f t="shared" si="3"/>
        <v>1.2217895870069948</v>
      </c>
      <c r="AE25" s="65">
        <f t="shared" si="4"/>
        <v>0.348422890848473</v>
      </c>
      <c r="AF25" s="130">
        <v>0</v>
      </c>
      <c r="AG25" s="64">
        <f t="shared" si="5"/>
        <v>0.9107282158480052</v>
      </c>
      <c r="AH25" s="66">
        <f t="shared" si="6"/>
        <v>-0.8637387922026293</v>
      </c>
      <c r="AI25" s="67">
        <f t="shared" si="7"/>
        <v>-0.1282665946954672</v>
      </c>
      <c r="AJ25" s="68">
        <f t="shared" si="8"/>
        <v>0.30600036177821366</v>
      </c>
      <c r="AK25" s="130">
        <v>0</v>
      </c>
      <c r="AL25" s="107">
        <f t="shared" si="9"/>
        <v>-1</v>
      </c>
    </row>
    <row r="26" spans="1:38" ht="13.5">
      <c r="A26" s="53" t="s">
        <v>38</v>
      </c>
      <c r="B26" s="54" t="s">
        <v>62</v>
      </c>
      <c r="C26" s="122">
        <v>2400397.2465119404</v>
      </c>
      <c r="D26" s="34">
        <v>334152.41893587523</v>
      </c>
      <c r="E26" s="29">
        <f t="shared" si="10"/>
        <v>2734549.665447816</v>
      </c>
      <c r="F26" s="124">
        <v>0</v>
      </c>
      <c r="G26" s="60">
        <v>561541.94</v>
      </c>
      <c r="H26" s="61">
        <v>54528.740000000005</v>
      </c>
      <c r="I26" s="61">
        <v>117447.84000000001</v>
      </c>
      <c r="J26" s="62">
        <f t="shared" si="11"/>
        <v>733518.5199999999</v>
      </c>
      <c r="K26" s="127">
        <v>0</v>
      </c>
      <c r="L26" s="63">
        <v>0</v>
      </c>
      <c r="N26" s="53" t="s">
        <v>38</v>
      </c>
      <c r="O26" s="54" t="s">
        <v>62</v>
      </c>
      <c r="P26" s="22">
        <v>1861475.02197949</v>
      </c>
      <c r="Q26" s="34">
        <v>149109.1307580462</v>
      </c>
      <c r="R26" s="29">
        <f t="shared" si="0"/>
        <v>2010584.1527375362</v>
      </c>
      <c r="S26" s="124">
        <v>0</v>
      </c>
      <c r="T26" s="60">
        <v>292673.28</v>
      </c>
      <c r="U26" s="61">
        <v>16359.87</v>
      </c>
      <c r="V26" s="61">
        <v>80654.67000000003</v>
      </c>
      <c r="W26" s="62">
        <f t="shared" si="1"/>
        <v>389687.82000000007</v>
      </c>
      <c r="X26" s="127">
        <v>0</v>
      </c>
      <c r="Y26" s="63">
        <v>195385.75000000003</v>
      </c>
      <c r="AA26" s="53" t="s">
        <v>38</v>
      </c>
      <c r="AB26" s="54" t="s">
        <v>62</v>
      </c>
      <c r="AC26" s="111">
        <f t="shared" si="2"/>
        <v>0.28951354069707635</v>
      </c>
      <c r="AD26" s="67">
        <f t="shared" si="3"/>
        <v>1.2409923338503788</v>
      </c>
      <c r="AE26" s="65">
        <f t="shared" si="4"/>
        <v>0.3600772003124342</v>
      </c>
      <c r="AF26" s="130">
        <v>0</v>
      </c>
      <c r="AG26" s="64">
        <f t="shared" si="5"/>
        <v>0.9186648675273668</v>
      </c>
      <c r="AH26" s="66">
        <f t="shared" si="6"/>
        <v>2.333079052584159</v>
      </c>
      <c r="AI26" s="67">
        <f t="shared" si="7"/>
        <v>0.45618152054927474</v>
      </c>
      <c r="AJ26" s="68">
        <f t="shared" si="8"/>
        <v>0.8823234454697604</v>
      </c>
      <c r="AK26" s="130">
        <v>0</v>
      </c>
      <c r="AL26" s="107">
        <f t="shared" si="9"/>
        <v>-1</v>
      </c>
    </row>
    <row r="27" spans="1:38" ht="13.5">
      <c r="A27" s="53" t="s">
        <v>70</v>
      </c>
      <c r="B27" s="54" t="s">
        <v>59</v>
      </c>
      <c r="C27" s="122">
        <v>7741018.9766862625</v>
      </c>
      <c r="D27" s="34">
        <v>1077605.0588488963</v>
      </c>
      <c r="E27" s="29">
        <f t="shared" si="10"/>
        <v>8818624.035535159</v>
      </c>
      <c r="F27" s="124">
        <v>0</v>
      </c>
      <c r="G27" s="60">
        <v>2056642.13</v>
      </c>
      <c r="H27" s="61">
        <v>195972.79</v>
      </c>
      <c r="I27" s="61">
        <v>1405862.4799999997</v>
      </c>
      <c r="J27" s="62">
        <f t="shared" si="11"/>
        <v>3658477.3999999994</v>
      </c>
      <c r="K27" s="127">
        <v>0</v>
      </c>
      <c r="L27" s="63">
        <v>0</v>
      </c>
      <c r="N27" s="53" t="s">
        <v>70</v>
      </c>
      <c r="O27" s="54" t="s">
        <v>59</v>
      </c>
      <c r="P27" s="22">
        <v>5953797.848410071</v>
      </c>
      <c r="Q27" s="34">
        <v>476915.140629447</v>
      </c>
      <c r="R27" s="29">
        <f t="shared" si="0"/>
        <v>6430712.989039518</v>
      </c>
      <c r="S27" s="124">
        <v>0</v>
      </c>
      <c r="T27" s="60">
        <v>1117225.61</v>
      </c>
      <c r="U27" s="61">
        <v>77739.43</v>
      </c>
      <c r="V27" s="61">
        <v>898115.3099999999</v>
      </c>
      <c r="W27" s="62">
        <f t="shared" si="1"/>
        <v>2093080.35</v>
      </c>
      <c r="X27" s="127">
        <v>0</v>
      </c>
      <c r="Y27" s="63">
        <v>624927.6399999999</v>
      </c>
      <c r="AA27" s="53" t="s">
        <v>70</v>
      </c>
      <c r="AB27" s="54" t="s">
        <v>59</v>
      </c>
      <c r="AC27" s="111">
        <f t="shared" si="2"/>
        <v>0.3001816947401832</v>
      </c>
      <c r="AD27" s="67">
        <f t="shared" si="3"/>
        <v>1.2595320782364774</v>
      </c>
      <c r="AE27" s="65">
        <f t="shared" si="4"/>
        <v>0.37132912797781326</v>
      </c>
      <c r="AF27" s="130">
        <v>0</v>
      </c>
      <c r="AG27" s="64">
        <f t="shared" si="5"/>
        <v>0.8408476422233104</v>
      </c>
      <c r="AH27" s="66">
        <f t="shared" si="6"/>
        <v>1.5208930654624049</v>
      </c>
      <c r="AI27" s="67">
        <f t="shared" si="7"/>
        <v>0.5653474162465839</v>
      </c>
      <c r="AJ27" s="68">
        <f t="shared" si="8"/>
        <v>0.7478915226546363</v>
      </c>
      <c r="AK27" s="130">
        <v>0</v>
      </c>
      <c r="AL27" s="107">
        <f t="shared" si="9"/>
        <v>-1</v>
      </c>
    </row>
    <row r="28" spans="1:38" ht="13.5">
      <c r="A28" s="53" t="s">
        <v>10</v>
      </c>
      <c r="B28" s="54" t="s">
        <v>62</v>
      </c>
      <c r="C28" s="122">
        <v>5727215.2337024305</v>
      </c>
      <c r="D28" s="34">
        <v>797269.2132058488</v>
      </c>
      <c r="E28" s="29">
        <f t="shared" si="10"/>
        <v>6524484.446908279</v>
      </c>
      <c r="F28" s="124">
        <v>0</v>
      </c>
      <c r="G28" s="60">
        <v>2153911.1900000004</v>
      </c>
      <c r="H28" s="61">
        <v>80580.90000000001</v>
      </c>
      <c r="I28" s="61">
        <v>1441718.75</v>
      </c>
      <c r="J28" s="62">
        <f t="shared" si="11"/>
        <v>3676210.8400000003</v>
      </c>
      <c r="K28" s="127">
        <v>0</v>
      </c>
      <c r="L28" s="63">
        <v>0</v>
      </c>
      <c r="N28" s="53" t="s">
        <v>10</v>
      </c>
      <c r="O28" s="54" t="s">
        <v>62</v>
      </c>
      <c r="P28" s="22">
        <v>4419827.900166152</v>
      </c>
      <c r="Q28" s="34">
        <v>354040.04271468375</v>
      </c>
      <c r="R28" s="29">
        <f t="shared" si="0"/>
        <v>4773867.942880835</v>
      </c>
      <c r="S28" s="124">
        <v>0</v>
      </c>
      <c r="T28" s="60">
        <v>1130044.4100000001</v>
      </c>
      <c r="U28" s="61">
        <v>88468.14000000001</v>
      </c>
      <c r="V28" s="61">
        <v>882574.0900000002</v>
      </c>
      <c r="W28" s="62">
        <f t="shared" si="1"/>
        <v>2101086.6400000006</v>
      </c>
      <c r="X28" s="127">
        <v>0</v>
      </c>
      <c r="Y28" s="63">
        <v>463917.75999999995</v>
      </c>
      <c r="AA28" s="53" t="s">
        <v>10</v>
      </c>
      <c r="AB28" s="54" t="s">
        <v>62</v>
      </c>
      <c r="AC28" s="111">
        <f t="shared" si="2"/>
        <v>0.2958005069580041</v>
      </c>
      <c r="AD28" s="67">
        <f t="shared" si="3"/>
        <v>1.2519181929044048</v>
      </c>
      <c r="AE28" s="65">
        <f t="shared" si="4"/>
        <v>0.36670819657634235</v>
      </c>
      <c r="AF28" s="130">
        <v>0</v>
      </c>
      <c r="AG28" s="64">
        <f t="shared" si="5"/>
        <v>0.9060411882396728</v>
      </c>
      <c r="AH28" s="66">
        <f t="shared" si="6"/>
        <v>-0.08915345117462625</v>
      </c>
      <c r="AI28" s="67">
        <f t="shared" si="7"/>
        <v>0.6335384942016593</v>
      </c>
      <c r="AJ28" s="68">
        <f t="shared" si="8"/>
        <v>0.7496712272655255</v>
      </c>
      <c r="AK28" s="130">
        <v>0</v>
      </c>
      <c r="AL28" s="107">
        <f t="shared" si="9"/>
        <v>-1</v>
      </c>
    </row>
    <row r="29" spans="1:38" ht="13.5">
      <c r="A29" s="53" t="s">
        <v>11</v>
      </c>
      <c r="B29" s="54" t="s">
        <v>63</v>
      </c>
      <c r="C29" s="122">
        <v>2650258.4681027774</v>
      </c>
      <c r="D29" s="34">
        <v>368934.88326096727</v>
      </c>
      <c r="E29" s="29">
        <f t="shared" si="10"/>
        <v>3019193.3513637446</v>
      </c>
      <c r="F29" s="124">
        <v>0</v>
      </c>
      <c r="G29" s="60">
        <v>300869.58</v>
      </c>
      <c r="H29" s="61">
        <v>9839.51</v>
      </c>
      <c r="I29" s="61">
        <v>233565.60999999996</v>
      </c>
      <c r="J29" s="62">
        <f t="shared" si="11"/>
        <v>544274.7</v>
      </c>
      <c r="K29" s="127">
        <v>0</v>
      </c>
      <c r="L29" s="63">
        <v>0</v>
      </c>
      <c r="N29" s="53" t="s">
        <v>11</v>
      </c>
      <c r="O29" s="54" t="s">
        <v>63</v>
      </c>
      <c r="P29" s="22">
        <v>2084998.7909199533</v>
      </c>
      <c r="Q29" s="34">
        <v>167013.98282263763</v>
      </c>
      <c r="R29" s="29">
        <f t="shared" si="0"/>
        <v>2252012.773742591</v>
      </c>
      <c r="S29" s="124">
        <v>0</v>
      </c>
      <c r="T29" s="60">
        <v>158988.47</v>
      </c>
      <c r="U29" s="61">
        <v>9881.95</v>
      </c>
      <c r="V29" s="61">
        <v>134261.83</v>
      </c>
      <c r="W29" s="62">
        <f t="shared" si="1"/>
        <v>303132.25</v>
      </c>
      <c r="X29" s="127">
        <v>0</v>
      </c>
      <c r="Y29" s="63">
        <v>218847.42999999996</v>
      </c>
      <c r="AA29" s="53" t="s">
        <v>11</v>
      </c>
      <c r="AB29" s="54" t="s">
        <v>63</v>
      </c>
      <c r="AC29" s="111">
        <f t="shared" si="2"/>
        <v>0.2711079160546743</v>
      </c>
      <c r="AD29" s="67">
        <f t="shared" si="3"/>
        <v>1.209005958817004</v>
      </c>
      <c r="AE29" s="65">
        <f t="shared" si="4"/>
        <v>0.34066439878410915</v>
      </c>
      <c r="AF29" s="130">
        <v>0</v>
      </c>
      <c r="AG29" s="64">
        <f t="shared" si="5"/>
        <v>0.8923987380971716</v>
      </c>
      <c r="AH29" s="66">
        <f t="shared" si="6"/>
        <v>-0.004294698920759621</v>
      </c>
      <c r="AI29" s="67">
        <f t="shared" si="7"/>
        <v>0.7396277854994229</v>
      </c>
      <c r="AJ29" s="68">
        <f t="shared" si="8"/>
        <v>0.7955024580855383</v>
      </c>
      <c r="AK29" s="130">
        <v>0</v>
      </c>
      <c r="AL29" s="107">
        <f t="shared" si="9"/>
        <v>-1</v>
      </c>
    </row>
    <row r="30" spans="1:38" ht="13.5">
      <c r="A30" s="53" t="s">
        <v>12</v>
      </c>
      <c r="B30" s="54" t="s">
        <v>59</v>
      </c>
      <c r="C30" s="122">
        <v>2944026.0839240057</v>
      </c>
      <c r="D30" s="34">
        <v>409829.430850676</v>
      </c>
      <c r="E30" s="29">
        <f t="shared" si="10"/>
        <v>3353855.514774682</v>
      </c>
      <c r="F30" s="124">
        <v>0</v>
      </c>
      <c r="G30" s="60">
        <v>430572.12</v>
      </c>
      <c r="H30" s="61">
        <v>14025.26</v>
      </c>
      <c r="I30" s="61">
        <v>688120.8799999999</v>
      </c>
      <c r="J30" s="62">
        <f t="shared" si="11"/>
        <v>1132718.2599999998</v>
      </c>
      <c r="K30" s="127">
        <v>0</v>
      </c>
      <c r="L30" s="63">
        <v>0</v>
      </c>
      <c r="N30" s="53" t="s">
        <v>12</v>
      </c>
      <c r="O30" s="54" t="s">
        <v>59</v>
      </c>
      <c r="P30" s="22">
        <v>2267965.264543358</v>
      </c>
      <c r="Q30" s="34">
        <v>181670.0869968635</v>
      </c>
      <c r="R30" s="29">
        <f t="shared" si="0"/>
        <v>2449635.3515402214</v>
      </c>
      <c r="S30" s="124">
        <v>0</v>
      </c>
      <c r="T30" s="60">
        <v>232839.07000000004</v>
      </c>
      <c r="U30" s="61">
        <v>24010.409999999996</v>
      </c>
      <c r="V30" s="61">
        <v>459177.74</v>
      </c>
      <c r="W30" s="62">
        <f t="shared" si="1"/>
        <v>716027.22</v>
      </c>
      <c r="X30" s="127">
        <v>0</v>
      </c>
      <c r="Y30" s="63">
        <v>238052.13</v>
      </c>
      <c r="AA30" s="53" t="s">
        <v>12</v>
      </c>
      <c r="AB30" s="54" t="s">
        <v>59</v>
      </c>
      <c r="AC30" s="111">
        <f t="shared" si="2"/>
        <v>0.2980913464372521</v>
      </c>
      <c r="AD30" s="67">
        <f t="shared" si="3"/>
        <v>1.2558993482386103</v>
      </c>
      <c r="AE30" s="65">
        <f t="shared" si="4"/>
        <v>0.36912439341877046</v>
      </c>
      <c r="AF30" s="130">
        <v>0</v>
      </c>
      <c r="AG30" s="64">
        <f t="shared" si="5"/>
        <v>0.849226248842172</v>
      </c>
      <c r="AH30" s="66">
        <f t="shared" si="6"/>
        <v>-0.41586753412374045</v>
      </c>
      <c r="AI30" s="67">
        <f t="shared" si="7"/>
        <v>0.49859372538398716</v>
      </c>
      <c r="AJ30" s="68">
        <f t="shared" si="8"/>
        <v>0.581948602456761</v>
      </c>
      <c r="AK30" s="130">
        <v>0</v>
      </c>
      <c r="AL30" s="107">
        <f t="shared" si="9"/>
        <v>-1</v>
      </c>
    </row>
    <row r="31" spans="1:38" ht="13.5">
      <c r="A31" s="53" t="s">
        <v>71</v>
      </c>
      <c r="B31" s="54" t="s">
        <v>59</v>
      </c>
      <c r="C31" s="122">
        <v>4210084.2985255625</v>
      </c>
      <c r="D31" s="34">
        <v>586073.7652155384</v>
      </c>
      <c r="E31" s="29">
        <f t="shared" si="10"/>
        <v>4796158.063741101</v>
      </c>
      <c r="F31" s="124">
        <v>0</v>
      </c>
      <c r="G31" s="60">
        <v>999739.24</v>
      </c>
      <c r="H31" s="61">
        <v>80008.84000000001</v>
      </c>
      <c r="I31" s="61">
        <v>1464939.4599999997</v>
      </c>
      <c r="J31" s="62">
        <f t="shared" si="11"/>
        <v>2544687.54</v>
      </c>
      <c r="K31" s="127">
        <v>0</v>
      </c>
      <c r="L31" s="63">
        <v>0</v>
      </c>
      <c r="N31" s="53" t="s">
        <v>71</v>
      </c>
      <c r="O31" s="54" t="s">
        <v>59</v>
      </c>
      <c r="P31" s="22">
        <v>3302340.096805733</v>
      </c>
      <c r="Q31" s="34">
        <v>264526.2791538926</v>
      </c>
      <c r="R31" s="29">
        <f t="shared" si="0"/>
        <v>3566866.375959626</v>
      </c>
      <c r="S31" s="124">
        <v>0</v>
      </c>
      <c r="T31" s="60">
        <v>477152.04999999993</v>
      </c>
      <c r="U31" s="61">
        <v>36809.36</v>
      </c>
      <c r="V31" s="61">
        <v>864105.8600000001</v>
      </c>
      <c r="W31" s="62">
        <f t="shared" si="1"/>
        <v>1378067.27</v>
      </c>
      <c r="X31" s="127">
        <v>0</v>
      </c>
      <c r="Y31" s="63">
        <v>346623.08</v>
      </c>
      <c r="AA31" s="53" t="s">
        <v>71</v>
      </c>
      <c r="AB31" s="54" t="s">
        <v>59</v>
      </c>
      <c r="AC31" s="111">
        <f t="shared" si="2"/>
        <v>0.2748790782021109</v>
      </c>
      <c r="AD31" s="67">
        <f t="shared" si="3"/>
        <v>1.215559705788551</v>
      </c>
      <c r="AE31" s="65">
        <f t="shared" si="4"/>
        <v>0.344641923248596</v>
      </c>
      <c r="AF31" s="130">
        <v>0</v>
      </c>
      <c r="AG31" s="64">
        <f t="shared" si="5"/>
        <v>1.0952215127232505</v>
      </c>
      <c r="AH31" s="66">
        <f t="shared" si="6"/>
        <v>1.1736004103304163</v>
      </c>
      <c r="AI31" s="67">
        <f t="shared" si="7"/>
        <v>0.6953240659657134</v>
      </c>
      <c r="AJ31" s="68">
        <f t="shared" si="8"/>
        <v>0.8465626427656177</v>
      </c>
      <c r="AK31" s="130">
        <v>0</v>
      </c>
      <c r="AL31" s="107">
        <f t="shared" si="9"/>
        <v>-1</v>
      </c>
    </row>
    <row r="32" spans="1:38" ht="13.5">
      <c r="A32" s="53" t="s">
        <v>40</v>
      </c>
      <c r="B32" s="54" t="s">
        <v>62</v>
      </c>
      <c r="C32" s="122">
        <v>2105125.7009168826</v>
      </c>
      <c r="D32" s="34">
        <v>293048.51359400066</v>
      </c>
      <c r="E32" s="29">
        <f t="shared" si="10"/>
        <v>2398174.214510883</v>
      </c>
      <c r="F32" s="124">
        <v>0</v>
      </c>
      <c r="G32" s="60">
        <v>139493.25999999998</v>
      </c>
      <c r="H32" s="61">
        <v>14267.510000000004</v>
      </c>
      <c r="I32" s="61">
        <v>29613.6</v>
      </c>
      <c r="J32" s="62">
        <f t="shared" si="11"/>
        <v>183374.37</v>
      </c>
      <c r="K32" s="127">
        <v>0</v>
      </c>
      <c r="L32" s="63">
        <v>0</v>
      </c>
      <c r="N32" s="53" t="s">
        <v>40</v>
      </c>
      <c r="O32" s="54" t="s">
        <v>62</v>
      </c>
      <c r="P32" s="22">
        <v>1658819.5867360914</v>
      </c>
      <c r="Q32" s="34">
        <v>132875.8880683844</v>
      </c>
      <c r="R32" s="29">
        <f t="shared" si="0"/>
        <v>1791695.474804476</v>
      </c>
      <c r="S32" s="124">
        <v>0</v>
      </c>
      <c r="T32" s="60">
        <v>75212.73000000001</v>
      </c>
      <c r="U32" s="61">
        <v>4246.45</v>
      </c>
      <c r="V32" s="61">
        <v>18281.570000000003</v>
      </c>
      <c r="W32" s="62">
        <f t="shared" si="1"/>
        <v>97740.75000000001</v>
      </c>
      <c r="X32" s="127">
        <v>0</v>
      </c>
      <c r="Y32" s="63">
        <v>174114.43</v>
      </c>
      <c r="AA32" s="53" t="s">
        <v>40</v>
      </c>
      <c r="AB32" s="54" t="s">
        <v>62</v>
      </c>
      <c r="AC32" s="111">
        <f t="shared" si="2"/>
        <v>0.2690504246208878</v>
      </c>
      <c r="AD32" s="67">
        <f t="shared" si="3"/>
        <v>1.2054303294152482</v>
      </c>
      <c r="AE32" s="65">
        <f t="shared" si="4"/>
        <v>0.3384943190597671</v>
      </c>
      <c r="AF32" s="130">
        <v>0</v>
      </c>
      <c r="AG32" s="64">
        <f t="shared" si="5"/>
        <v>0.8546496051931629</v>
      </c>
      <c r="AH32" s="66">
        <f t="shared" si="6"/>
        <v>2.3598676541581804</v>
      </c>
      <c r="AI32" s="67">
        <f t="shared" si="7"/>
        <v>0.6198608762814131</v>
      </c>
      <c r="AJ32" s="68">
        <f t="shared" si="8"/>
        <v>0.8761301708857356</v>
      </c>
      <c r="AK32" s="130">
        <v>0</v>
      </c>
      <c r="AL32" s="107">
        <f t="shared" si="9"/>
        <v>-1</v>
      </c>
    </row>
    <row r="33" spans="1:38" ht="13.5">
      <c r="A33" s="53" t="s">
        <v>72</v>
      </c>
      <c r="B33" s="71" t="s">
        <v>59</v>
      </c>
      <c r="C33" s="122">
        <v>3460500.6337530515</v>
      </c>
      <c r="D33" s="35">
        <v>481726.37224026216</v>
      </c>
      <c r="E33" s="30">
        <f t="shared" si="10"/>
        <v>3942227.0059933136</v>
      </c>
      <c r="F33" s="124">
        <v>0</v>
      </c>
      <c r="G33" s="60">
        <v>602174.12</v>
      </c>
      <c r="H33" s="61">
        <v>25203.65</v>
      </c>
      <c r="I33" s="61">
        <v>912700.79</v>
      </c>
      <c r="J33" s="62">
        <f t="shared" si="11"/>
        <v>1540078.56</v>
      </c>
      <c r="K33" s="127">
        <v>0</v>
      </c>
      <c r="L33" s="63">
        <v>0</v>
      </c>
      <c r="N33" s="53" t="s">
        <v>72</v>
      </c>
      <c r="O33" s="71" t="s">
        <v>59</v>
      </c>
      <c r="P33" s="23">
        <v>2758092.643572856</v>
      </c>
      <c r="Q33" s="35">
        <v>220930.6016881067</v>
      </c>
      <c r="R33" s="30">
        <f t="shared" si="0"/>
        <v>2979023.2452609628</v>
      </c>
      <c r="S33" s="124">
        <v>0</v>
      </c>
      <c r="T33" s="60">
        <v>303426.69000000006</v>
      </c>
      <c r="U33" s="61">
        <v>25170.91</v>
      </c>
      <c r="V33" s="61">
        <v>584141.4000000001</v>
      </c>
      <c r="W33" s="62">
        <f t="shared" si="1"/>
        <v>912739.0000000002</v>
      </c>
      <c r="X33" s="127">
        <v>0</v>
      </c>
      <c r="Y33" s="63">
        <v>289497.29000000004</v>
      </c>
      <c r="AA33" s="53" t="s">
        <v>72</v>
      </c>
      <c r="AB33" s="54" t="s">
        <v>59</v>
      </c>
      <c r="AC33" s="111">
        <f t="shared" si="2"/>
        <v>0.2546716448473936</v>
      </c>
      <c r="AD33" s="67">
        <f t="shared" si="3"/>
        <v>1.1804420417970318</v>
      </c>
      <c r="AE33" s="65">
        <f t="shared" si="4"/>
        <v>0.3233287159691076</v>
      </c>
      <c r="AF33" s="130">
        <v>0</v>
      </c>
      <c r="AG33" s="64">
        <f t="shared" si="5"/>
        <v>0.9845786143598636</v>
      </c>
      <c r="AH33" s="66">
        <f t="shared" si="6"/>
        <v>0.0013007078409164041</v>
      </c>
      <c r="AI33" s="67">
        <f t="shared" si="7"/>
        <v>0.5624655092071882</v>
      </c>
      <c r="AJ33" s="68">
        <f t="shared" si="8"/>
        <v>0.6873153880791767</v>
      </c>
      <c r="AK33" s="130">
        <v>0</v>
      </c>
      <c r="AL33" s="107">
        <f t="shared" si="9"/>
        <v>-1</v>
      </c>
    </row>
    <row r="34" spans="1:38" ht="13.5">
      <c r="A34" s="53" t="s">
        <v>73</v>
      </c>
      <c r="B34" s="54" t="s">
        <v>59</v>
      </c>
      <c r="C34" s="122">
        <v>2368104.5322016715</v>
      </c>
      <c r="D34" s="34">
        <v>329657.0427574274</v>
      </c>
      <c r="E34" s="29">
        <f t="shared" si="10"/>
        <v>2697761.574959099</v>
      </c>
      <c r="F34" s="124">
        <v>0</v>
      </c>
      <c r="G34" s="60">
        <v>199365.03</v>
      </c>
      <c r="H34" s="61">
        <v>13080.16</v>
      </c>
      <c r="I34" s="61">
        <v>392090.87000000005</v>
      </c>
      <c r="J34" s="62">
        <f t="shared" si="11"/>
        <v>604536.06</v>
      </c>
      <c r="K34" s="127">
        <v>0</v>
      </c>
      <c r="L34" s="63">
        <v>0</v>
      </c>
      <c r="N34" s="53" t="s">
        <v>73</v>
      </c>
      <c r="O34" s="54" t="s">
        <v>59</v>
      </c>
      <c r="P34" s="22">
        <v>1867896.047732433</v>
      </c>
      <c r="Q34" s="34">
        <v>149623.4721041784</v>
      </c>
      <c r="R34" s="29">
        <f t="shared" si="0"/>
        <v>2017519.5198366116</v>
      </c>
      <c r="S34" s="124">
        <v>0</v>
      </c>
      <c r="T34" s="60">
        <v>106217.44999999998</v>
      </c>
      <c r="U34" s="61">
        <v>14687.18</v>
      </c>
      <c r="V34" s="61">
        <v>171744.18000000002</v>
      </c>
      <c r="W34" s="62">
        <f t="shared" si="1"/>
        <v>292648.81</v>
      </c>
      <c r="X34" s="127">
        <v>0</v>
      </c>
      <c r="Y34" s="63">
        <v>196059.69</v>
      </c>
      <c r="AA34" s="53" t="s">
        <v>73</v>
      </c>
      <c r="AB34" s="54" t="s">
        <v>59</v>
      </c>
      <c r="AC34" s="111">
        <f t="shared" si="2"/>
        <v>0.26779246365260834</v>
      </c>
      <c r="AD34" s="67">
        <f t="shared" si="3"/>
        <v>1.2032441709940866</v>
      </c>
      <c r="AE34" s="65">
        <f t="shared" si="4"/>
        <v>0.33716752102481595</v>
      </c>
      <c r="AF34" s="130">
        <v>0</v>
      </c>
      <c r="AG34" s="64">
        <f t="shared" si="5"/>
        <v>0.8769517626341061</v>
      </c>
      <c r="AH34" s="66">
        <f t="shared" si="6"/>
        <v>-0.10941651154271959</v>
      </c>
      <c r="AI34" s="67">
        <f t="shared" si="7"/>
        <v>1.2829936362326806</v>
      </c>
      <c r="AJ34" s="68">
        <f t="shared" si="8"/>
        <v>1.0657389995879365</v>
      </c>
      <c r="AK34" s="130">
        <v>0</v>
      </c>
      <c r="AL34" s="107">
        <f t="shared" si="9"/>
        <v>-1</v>
      </c>
    </row>
    <row r="35" spans="1:38" ht="13.5">
      <c r="A35" s="53" t="s">
        <v>13</v>
      </c>
      <c r="B35" s="54" t="s">
        <v>59</v>
      </c>
      <c r="C35" s="122">
        <v>10623634.594845593</v>
      </c>
      <c r="D35" s="34">
        <v>1478885.7148194711</v>
      </c>
      <c r="E35" s="29">
        <f t="shared" si="10"/>
        <v>12102520.309665063</v>
      </c>
      <c r="F35" s="124">
        <v>0</v>
      </c>
      <c r="G35" s="60">
        <v>5055344.53</v>
      </c>
      <c r="H35" s="61">
        <v>293126.6099999999</v>
      </c>
      <c r="I35" s="61">
        <v>4862861.79</v>
      </c>
      <c r="J35" s="62">
        <f t="shared" si="11"/>
        <v>10211332.93</v>
      </c>
      <c r="K35" s="127">
        <v>0</v>
      </c>
      <c r="L35" s="63">
        <v>0</v>
      </c>
      <c r="N35" s="53" t="s">
        <v>13</v>
      </c>
      <c r="O35" s="54" t="s">
        <v>59</v>
      </c>
      <c r="P35" s="22">
        <v>7995618.517175029</v>
      </c>
      <c r="Q35" s="34">
        <v>640470.4403183998</v>
      </c>
      <c r="R35" s="29">
        <f t="shared" si="0"/>
        <v>8636088.957493428</v>
      </c>
      <c r="S35" s="124">
        <v>0</v>
      </c>
      <c r="T35" s="60">
        <v>2691577.7099999995</v>
      </c>
      <c r="U35" s="61">
        <v>257602.7</v>
      </c>
      <c r="V35" s="61">
        <v>3192034.11</v>
      </c>
      <c r="W35" s="62">
        <f t="shared" si="1"/>
        <v>6141214.52</v>
      </c>
      <c r="X35" s="127">
        <v>0</v>
      </c>
      <c r="Y35" s="63">
        <v>839242.9800000001</v>
      </c>
      <c r="AA35" s="53" t="s">
        <v>13</v>
      </c>
      <c r="AB35" s="54" t="s">
        <v>59</v>
      </c>
      <c r="AC35" s="111">
        <f t="shared" si="2"/>
        <v>0.328682024039221</v>
      </c>
      <c r="AD35" s="67">
        <f t="shared" si="3"/>
        <v>1.3090616236469343</v>
      </c>
      <c r="AE35" s="65">
        <f t="shared" si="4"/>
        <v>0.40138902797705156</v>
      </c>
      <c r="AF35" s="130">
        <v>0</v>
      </c>
      <c r="AG35" s="64">
        <f t="shared" si="5"/>
        <v>0.8782086473735886</v>
      </c>
      <c r="AH35" s="66">
        <f t="shared" si="6"/>
        <v>0.1379019319285082</v>
      </c>
      <c r="AI35" s="67">
        <f t="shared" si="7"/>
        <v>0.5234366621476987</v>
      </c>
      <c r="AJ35" s="68">
        <f t="shared" si="8"/>
        <v>0.6627546386378309</v>
      </c>
      <c r="AK35" s="130">
        <v>0</v>
      </c>
      <c r="AL35" s="107">
        <f t="shared" si="9"/>
        <v>-1</v>
      </c>
    </row>
    <row r="36" spans="1:38" ht="13.5">
      <c r="A36" s="53" t="s">
        <v>74</v>
      </c>
      <c r="B36" s="54" t="s">
        <v>62</v>
      </c>
      <c r="C36" s="122">
        <v>21818470.072956778</v>
      </c>
      <c r="D36" s="34">
        <v>3037286.667010115</v>
      </c>
      <c r="E36" s="29">
        <f t="shared" si="10"/>
        <v>24855756.73996689</v>
      </c>
      <c r="F36" s="124">
        <v>0</v>
      </c>
      <c r="G36" s="60">
        <v>8311541.24</v>
      </c>
      <c r="H36" s="61">
        <v>749303.8900000001</v>
      </c>
      <c r="I36" s="61">
        <v>9346202.810000002</v>
      </c>
      <c r="J36" s="62">
        <f t="shared" si="11"/>
        <v>18407047.940000005</v>
      </c>
      <c r="K36" s="127">
        <v>0</v>
      </c>
      <c r="L36" s="63">
        <v>0</v>
      </c>
      <c r="N36" s="53" t="s">
        <v>74</v>
      </c>
      <c r="O36" s="54" t="s">
        <v>62</v>
      </c>
      <c r="P36" s="22">
        <v>16697517.106838327</v>
      </c>
      <c r="Q36" s="34">
        <v>1337515.8045207988</v>
      </c>
      <c r="R36" s="29">
        <f t="shared" si="0"/>
        <v>18035032.911359124</v>
      </c>
      <c r="S36" s="124">
        <v>0</v>
      </c>
      <c r="T36" s="60">
        <v>4490303.39</v>
      </c>
      <c r="U36" s="61">
        <v>670753.2300000001</v>
      </c>
      <c r="V36" s="61">
        <v>5937575.05</v>
      </c>
      <c r="W36" s="62">
        <f t="shared" si="1"/>
        <v>11098631.67</v>
      </c>
      <c r="X36" s="127">
        <v>0</v>
      </c>
      <c r="Y36" s="63">
        <v>1752619.1099999999</v>
      </c>
      <c r="AA36" s="53" t="s">
        <v>74</v>
      </c>
      <c r="AB36" s="54" t="s">
        <v>62</v>
      </c>
      <c r="AC36" s="111">
        <f t="shared" si="2"/>
        <v>0.30668948762575066</v>
      </c>
      <c r="AD36" s="67">
        <f t="shared" si="3"/>
        <v>1.2708417027627608</v>
      </c>
      <c r="AE36" s="65">
        <f t="shared" si="4"/>
        <v>0.37819303475248045</v>
      </c>
      <c r="AF36" s="130">
        <v>0</v>
      </c>
      <c r="AG36" s="64">
        <f t="shared" si="5"/>
        <v>0.8509976983982814</v>
      </c>
      <c r="AH36" s="66">
        <f t="shared" si="6"/>
        <v>0.11710813528247943</v>
      </c>
      <c r="AI36" s="67">
        <f t="shared" si="7"/>
        <v>0.574077419029845</v>
      </c>
      <c r="AJ36" s="68">
        <f t="shared" si="8"/>
        <v>0.658497055069853</v>
      </c>
      <c r="AK36" s="130">
        <v>0</v>
      </c>
      <c r="AL36" s="107">
        <f t="shared" si="9"/>
        <v>-1</v>
      </c>
    </row>
    <row r="37" spans="1:38" ht="13.5">
      <c r="A37" s="53" t="s">
        <v>14</v>
      </c>
      <c r="B37" s="54" t="s">
        <v>62</v>
      </c>
      <c r="C37" s="122">
        <v>3071651.235564201</v>
      </c>
      <c r="D37" s="34">
        <v>427595.7623191858</v>
      </c>
      <c r="E37" s="29">
        <f t="shared" si="10"/>
        <v>3499246.997883387</v>
      </c>
      <c r="F37" s="124">
        <v>0</v>
      </c>
      <c r="G37" s="60">
        <v>508562.11000000004</v>
      </c>
      <c r="H37" s="61">
        <v>26112.84</v>
      </c>
      <c r="I37" s="61">
        <v>721415.1900000001</v>
      </c>
      <c r="J37" s="62">
        <f t="shared" si="11"/>
        <v>1256090.1400000001</v>
      </c>
      <c r="K37" s="127">
        <v>0</v>
      </c>
      <c r="L37" s="63">
        <v>0</v>
      </c>
      <c r="N37" s="53" t="s">
        <v>14</v>
      </c>
      <c r="O37" s="54" t="s">
        <v>62</v>
      </c>
      <c r="P37" s="22">
        <v>2373650.106783125</v>
      </c>
      <c r="Q37" s="34">
        <v>190135.72568371275</v>
      </c>
      <c r="R37" s="29">
        <f t="shared" si="0"/>
        <v>2563785.832466838</v>
      </c>
      <c r="S37" s="124">
        <v>0</v>
      </c>
      <c r="T37" s="60">
        <v>270659.81999999995</v>
      </c>
      <c r="U37" s="61">
        <v>24953.670000000002</v>
      </c>
      <c r="V37" s="61">
        <v>420661.0800000001</v>
      </c>
      <c r="W37" s="62">
        <f t="shared" si="1"/>
        <v>716274.5700000001</v>
      </c>
      <c r="X37" s="127">
        <v>0</v>
      </c>
      <c r="Y37" s="63">
        <v>249145.10000000003</v>
      </c>
      <c r="AA37" s="53" t="s">
        <v>14</v>
      </c>
      <c r="AB37" s="54" t="s">
        <v>62</v>
      </c>
      <c r="AC37" s="111">
        <f t="shared" si="2"/>
        <v>0.29406235012751636</v>
      </c>
      <c r="AD37" s="67">
        <f t="shared" si="3"/>
        <v>1.2488975219232779</v>
      </c>
      <c r="AE37" s="65">
        <f t="shared" si="4"/>
        <v>0.36487492581096825</v>
      </c>
      <c r="AF37" s="130">
        <v>0</v>
      </c>
      <c r="AG37" s="64">
        <f t="shared" si="5"/>
        <v>0.8789715813747314</v>
      </c>
      <c r="AH37" s="66">
        <f t="shared" si="6"/>
        <v>0.04645288648924173</v>
      </c>
      <c r="AI37" s="67">
        <f t="shared" si="7"/>
        <v>0.7149558737404467</v>
      </c>
      <c r="AJ37" s="68">
        <f t="shared" si="8"/>
        <v>0.7536433549497645</v>
      </c>
      <c r="AK37" s="130">
        <v>0</v>
      </c>
      <c r="AL37" s="107">
        <f t="shared" si="9"/>
        <v>-1</v>
      </c>
    </row>
    <row r="38" spans="1:38" ht="13.5">
      <c r="A38" s="53" t="s">
        <v>75</v>
      </c>
      <c r="B38" s="54" t="s">
        <v>62</v>
      </c>
      <c r="C38" s="122">
        <v>2345629.137248341</v>
      </c>
      <c r="D38" s="34">
        <v>326528.30746117263</v>
      </c>
      <c r="E38" s="29">
        <f t="shared" si="10"/>
        <v>2672157.444709514</v>
      </c>
      <c r="F38" s="124">
        <v>0</v>
      </c>
      <c r="G38" s="60">
        <v>128664.45000000003</v>
      </c>
      <c r="H38" s="61">
        <v>13175.740000000002</v>
      </c>
      <c r="I38" s="61">
        <v>205037.71000000002</v>
      </c>
      <c r="J38" s="62">
        <f t="shared" si="11"/>
        <v>346877.9</v>
      </c>
      <c r="K38" s="127">
        <v>0</v>
      </c>
      <c r="L38" s="63">
        <v>0</v>
      </c>
      <c r="N38" s="53" t="s">
        <v>75</v>
      </c>
      <c r="O38" s="54" t="s">
        <v>62</v>
      </c>
      <c r="P38" s="22">
        <v>1836118.5223224598</v>
      </c>
      <c r="Q38" s="34">
        <v>147078.00727893243</v>
      </c>
      <c r="R38" s="29">
        <f t="shared" si="0"/>
        <v>1983196.5296013923</v>
      </c>
      <c r="S38" s="124">
        <v>0</v>
      </c>
      <c r="T38" s="60">
        <v>69478.46999999999</v>
      </c>
      <c r="U38" s="61">
        <v>9592.860000000002</v>
      </c>
      <c r="V38" s="61">
        <v>124820</v>
      </c>
      <c r="W38" s="62">
        <f t="shared" si="1"/>
        <v>203891.33</v>
      </c>
      <c r="X38" s="127">
        <v>0</v>
      </c>
      <c r="Y38" s="63">
        <v>192724.26</v>
      </c>
      <c r="AA38" s="53" t="s">
        <v>75</v>
      </c>
      <c r="AB38" s="54" t="s">
        <v>62</v>
      </c>
      <c r="AC38" s="111">
        <f aca="true" t="shared" si="12" ref="AC38:AC69">+C38/P38-1</f>
        <v>0.2774933146915888</v>
      </c>
      <c r="AD38" s="67">
        <f aca="true" t="shared" si="13" ref="AD38:AD69">+D38/Q38-1</f>
        <v>1.2201028794326398</v>
      </c>
      <c r="AE38" s="65">
        <f aca="true" t="shared" si="14" ref="AE38:AE69">+E38/R38-1</f>
        <v>0.3473992137564892</v>
      </c>
      <c r="AF38" s="130">
        <v>0</v>
      </c>
      <c r="AG38" s="64">
        <f aca="true" t="shared" si="15" ref="AG38:AG69">+G38/T38-1</f>
        <v>0.8518607275030674</v>
      </c>
      <c r="AH38" s="66">
        <f aca="true" t="shared" si="16" ref="AH38:AH69">+H38/U38-1</f>
        <v>0.3734944531662088</v>
      </c>
      <c r="AI38" s="67">
        <f aca="true" t="shared" si="17" ref="AI38:AI69">+I38/V38-1</f>
        <v>0.6426671206537415</v>
      </c>
      <c r="AJ38" s="68">
        <f aca="true" t="shared" si="18" ref="AJ38:AJ69">+J38/W38-1</f>
        <v>0.7012881322614357</v>
      </c>
      <c r="AK38" s="130">
        <v>0</v>
      </c>
      <c r="AL38" s="107">
        <f aca="true" t="shared" si="19" ref="AL38:AL69">+L38/Y38-1</f>
        <v>-1</v>
      </c>
    </row>
    <row r="39" spans="1:38" ht="13.5">
      <c r="A39" s="53" t="s">
        <v>37</v>
      </c>
      <c r="B39" s="54" t="s">
        <v>62</v>
      </c>
      <c r="C39" s="122">
        <v>2218881.277976212</v>
      </c>
      <c r="D39" s="34">
        <v>308884.1013480929</v>
      </c>
      <c r="E39" s="29">
        <f t="shared" si="10"/>
        <v>2527765.379324305</v>
      </c>
      <c r="F39" s="124">
        <v>0</v>
      </c>
      <c r="G39" s="60">
        <v>174786.81</v>
      </c>
      <c r="H39" s="61">
        <v>4661.93</v>
      </c>
      <c r="I39" s="61">
        <v>175122.31</v>
      </c>
      <c r="J39" s="62">
        <f t="shared" si="11"/>
        <v>354571.05</v>
      </c>
      <c r="K39" s="127">
        <v>0</v>
      </c>
      <c r="L39" s="63">
        <v>0</v>
      </c>
      <c r="N39" s="53" t="s">
        <v>37</v>
      </c>
      <c r="O39" s="54" t="s">
        <v>62</v>
      </c>
      <c r="P39" s="22">
        <v>1736592.6231518418</v>
      </c>
      <c r="Q39" s="34">
        <v>139105.71641388346</v>
      </c>
      <c r="R39" s="29">
        <f t="shared" si="0"/>
        <v>1875698.3395657253</v>
      </c>
      <c r="S39" s="124">
        <v>0</v>
      </c>
      <c r="T39" s="60">
        <v>94914.49</v>
      </c>
      <c r="U39" s="61">
        <v>8748.449999999999</v>
      </c>
      <c r="V39" s="61">
        <v>126745.9</v>
      </c>
      <c r="W39" s="62">
        <f t="shared" si="1"/>
        <v>230408.84</v>
      </c>
      <c r="X39" s="127">
        <v>0</v>
      </c>
      <c r="Y39" s="63">
        <v>182277.71999999997</v>
      </c>
      <c r="AA39" s="53" t="s">
        <v>37</v>
      </c>
      <c r="AB39" s="54" t="s">
        <v>62</v>
      </c>
      <c r="AC39" s="111">
        <f t="shared" si="12"/>
        <v>0.2777212389334218</v>
      </c>
      <c r="AD39" s="67">
        <f t="shared" si="13"/>
        <v>1.2204989795607326</v>
      </c>
      <c r="AE39" s="65">
        <f t="shared" si="14"/>
        <v>0.347639610274193</v>
      </c>
      <c r="AF39" s="130">
        <v>0</v>
      </c>
      <c r="AG39" s="64">
        <f t="shared" si="15"/>
        <v>0.8415187185855393</v>
      </c>
      <c r="AH39" s="66">
        <f t="shared" si="16"/>
        <v>-0.4671136029810994</v>
      </c>
      <c r="AI39" s="67">
        <f t="shared" si="17"/>
        <v>0.3816802752593971</v>
      </c>
      <c r="AJ39" s="68">
        <f t="shared" si="18"/>
        <v>0.5388778052092098</v>
      </c>
      <c r="AK39" s="130">
        <v>0</v>
      </c>
      <c r="AL39" s="107">
        <f t="shared" si="19"/>
        <v>-1</v>
      </c>
    </row>
    <row r="40" spans="1:38" ht="13.5">
      <c r="A40" s="53" t="s">
        <v>15</v>
      </c>
      <c r="B40" s="54" t="s">
        <v>59</v>
      </c>
      <c r="C40" s="122">
        <v>3108706.394158261</v>
      </c>
      <c r="D40" s="34">
        <v>432754.10471282504</v>
      </c>
      <c r="E40" s="29">
        <f t="shared" si="10"/>
        <v>3541460.498871086</v>
      </c>
      <c r="F40" s="124">
        <v>0</v>
      </c>
      <c r="G40" s="60">
        <v>559418.3200000001</v>
      </c>
      <c r="H40" s="61">
        <v>18237.06</v>
      </c>
      <c r="I40" s="61">
        <v>228193.31999999998</v>
      </c>
      <c r="J40" s="62">
        <f t="shared" si="11"/>
        <v>805848.7000000001</v>
      </c>
      <c r="K40" s="127">
        <v>0</v>
      </c>
      <c r="L40" s="63">
        <v>0</v>
      </c>
      <c r="N40" s="53" t="s">
        <v>15</v>
      </c>
      <c r="O40" s="54" t="s">
        <v>59</v>
      </c>
      <c r="P40" s="22">
        <v>2447491.9029419706</v>
      </c>
      <c r="Q40" s="34">
        <v>196050.65116423284</v>
      </c>
      <c r="R40" s="29">
        <f t="shared" si="0"/>
        <v>2643542.5541062034</v>
      </c>
      <c r="S40" s="124">
        <v>0</v>
      </c>
      <c r="T40" s="60">
        <v>290683.89999999997</v>
      </c>
      <c r="U40" s="61">
        <v>9447.900000000003</v>
      </c>
      <c r="V40" s="61">
        <v>183629.38</v>
      </c>
      <c r="W40" s="62">
        <f t="shared" si="1"/>
        <v>483761.18</v>
      </c>
      <c r="X40" s="127">
        <v>0</v>
      </c>
      <c r="Y40" s="63">
        <v>256895.73</v>
      </c>
      <c r="AA40" s="53" t="s">
        <v>15</v>
      </c>
      <c r="AB40" s="54" t="s">
        <v>59</v>
      </c>
      <c r="AC40" s="111">
        <f t="shared" si="12"/>
        <v>0.27016003216251194</v>
      </c>
      <c r="AD40" s="67">
        <f t="shared" si="13"/>
        <v>1.2073586705422583</v>
      </c>
      <c r="AE40" s="65">
        <f t="shared" si="14"/>
        <v>0.33966464559844156</v>
      </c>
      <c r="AF40" s="130">
        <v>0</v>
      </c>
      <c r="AG40" s="64">
        <f t="shared" si="15"/>
        <v>0.9244902108441511</v>
      </c>
      <c r="AH40" s="66">
        <f t="shared" si="16"/>
        <v>0.9302765693963733</v>
      </c>
      <c r="AI40" s="67">
        <f t="shared" si="17"/>
        <v>0.24268414999821908</v>
      </c>
      <c r="AJ40" s="68">
        <f t="shared" si="18"/>
        <v>0.6657986074864464</v>
      </c>
      <c r="AK40" s="130">
        <v>0</v>
      </c>
      <c r="AL40" s="107">
        <f t="shared" si="19"/>
        <v>-1</v>
      </c>
    </row>
    <row r="41" spans="1:38" ht="13.5">
      <c r="A41" s="53" t="s">
        <v>16</v>
      </c>
      <c r="B41" s="54" t="s">
        <v>62</v>
      </c>
      <c r="C41" s="122">
        <v>2428846.5847335355</v>
      </c>
      <c r="D41" s="34">
        <v>338112.7697476772</v>
      </c>
      <c r="E41" s="29">
        <f t="shared" si="10"/>
        <v>2766959.354481213</v>
      </c>
      <c r="F41" s="124">
        <v>0</v>
      </c>
      <c r="G41" s="60">
        <v>265928.67999999993</v>
      </c>
      <c r="H41" s="61">
        <v>9015.84</v>
      </c>
      <c r="I41" s="61">
        <v>135299.81000000003</v>
      </c>
      <c r="J41" s="62">
        <f t="shared" si="11"/>
        <v>410244.32999999996</v>
      </c>
      <c r="K41" s="127">
        <v>0</v>
      </c>
      <c r="L41" s="63">
        <v>0</v>
      </c>
      <c r="N41" s="53" t="s">
        <v>16</v>
      </c>
      <c r="O41" s="54" t="s">
        <v>62</v>
      </c>
      <c r="P41" s="22">
        <v>1896200.977582142</v>
      </c>
      <c r="Q41" s="34">
        <v>151890.77273202644</v>
      </c>
      <c r="R41" s="29">
        <f t="shared" si="0"/>
        <v>2048091.7503141684</v>
      </c>
      <c r="S41" s="124">
        <v>0</v>
      </c>
      <c r="T41" s="60">
        <v>137244.39</v>
      </c>
      <c r="U41" s="61">
        <v>16554</v>
      </c>
      <c r="V41" s="61">
        <v>60614.23</v>
      </c>
      <c r="W41" s="62">
        <f t="shared" si="1"/>
        <v>214412.62000000002</v>
      </c>
      <c r="X41" s="127">
        <v>0</v>
      </c>
      <c r="Y41" s="63">
        <v>199030.68</v>
      </c>
      <c r="AA41" s="53" t="s">
        <v>16</v>
      </c>
      <c r="AB41" s="54" t="s">
        <v>62</v>
      </c>
      <c r="AC41" s="111">
        <f t="shared" si="12"/>
        <v>0.2809014516122512</v>
      </c>
      <c r="AD41" s="67">
        <f t="shared" si="13"/>
        <v>1.226025739853159</v>
      </c>
      <c r="AE41" s="65">
        <f t="shared" si="14"/>
        <v>0.35099384783751675</v>
      </c>
      <c r="AF41" s="130">
        <v>0</v>
      </c>
      <c r="AG41" s="64">
        <f t="shared" si="15"/>
        <v>0.9376287803093439</v>
      </c>
      <c r="AH41" s="66">
        <f t="shared" si="16"/>
        <v>-0.4553678869155491</v>
      </c>
      <c r="AI41" s="67">
        <f t="shared" si="17"/>
        <v>1.2321459828822379</v>
      </c>
      <c r="AJ41" s="68">
        <f t="shared" si="18"/>
        <v>0.9133404087875048</v>
      </c>
      <c r="AK41" s="130">
        <v>0</v>
      </c>
      <c r="AL41" s="107">
        <f t="shared" si="19"/>
        <v>-1</v>
      </c>
    </row>
    <row r="42" spans="1:38" ht="13.5">
      <c r="A42" s="53" t="s">
        <v>17</v>
      </c>
      <c r="B42" s="54" t="s">
        <v>59</v>
      </c>
      <c r="C42" s="122">
        <v>7124867.303514008</v>
      </c>
      <c r="D42" s="34">
        <v>991832.350885214</v>
      </c>
      <c r="E42" s="29">
        <f t="shared" si="10"/>
        <v>8116699.654399223</v>
      </c>
      <c r="F42" s="124">
        <v>0</v>
      </c>
      <c r="G42" s="60">
        <v>3189897.08</v>
      </c>
      <c r="H42" s="61">
        <v>127478.80000000003</v>
      </c>
      <c r="I42" s="61">
        <v>1489296.3199999996</v>
      </c>
      <c r="J42" s="62">
        <f t="shared" si="11"/>
        <v>4806672.199999999</v>
      </c>
      <c r="K42" s="127">
        <v>0</v>
      </c>
      <c r="L42" s="63">
        <v>0</v>
      </c>
      <c r="N42" s="53" t="s">
        <v>17</v>
      </c>
      <c r="O42" s="54" t="s">
        <v>59</v>
      </c>
      <c r="P42" s="22">
        <v>5613909.36786525</v>
      </c>
      <c r="Q42" s="34">
        <v>449689.16376148036</v>
      </c>
      <c r="R42" s="29">
        <f t="shared" si="0"/>
        <v>6063598.531626731</v>
      </c>
      <c r="S42" s="124">
        <v>0</v>
      </c>
      <c r="T42" s="60">
        <v>1694058.5599999998</v>
      </c>
      <c r="U42" s="61">
        <v>79244.07999999999</v>
      </c>
      <c r="V42" s="61">
        <v>1041540.1699999999</v>
      </c>
      <c r="W42" s="62">
        <f t="shared" si="1"/>
        <v>2814842.8099999996</v>
      </c>
      <c r="X42" s="127">
        <v>0</v>
      </c>
      <c r="Y42" s="63">
        <v>589251.96</v>
      </c>
      <c r="AA42" s="53" t="s">
        <v>17</v>
      </c>
      <c r="AB42" s="54" t="s">
        <v>59</v>
      </c>
      <c r="AC42" s="111">
        <f t="shared" si="12"/>
        <v>0.2691454094890948</v>
      </c>
      <c r="AD42" s="67">
        <f t="shared" si="13"/>
        <v>1.205595399695448</v>
      </c>
      <c r="AE42" s="65">
        <f t="shared" si="14"/>
        <v>0.33859450160888027</v>
      </c>
      <c r="AF42" s="130">
        <v>0</v>
      </c>
      <c r="AG42" s="64">
        <f t="shared" si="15"/>
        <v>0.8829910342650731</v>
      </c>
      <c r="AH42" s="66">
        <f t="shared" si="16"/>
        <v>0.6086854689965491</v>
      </c>
      <c r="AI42" s="67">
        <f t="shared" si="17"/>
        <v>0.4298981094507375</v>
      </c>
      <c r="AJ42" s="68">
        <f t="shared" si="18"/>
        <v>0.7076165613667074</v>
      </c>
      <c r="AK42" s="130">
        <v>0</v>
      </c>
      <c r="AL42" s="107">
        <f t="shared" si="19"/>
        <v>-1</v>
      </c>
    </row>
    <row r="43" spans="1:38" ht="13.5">
      <c r="A43" s="53" t="s">
        <v>18</v>
      </c>
      <c r="B43" s="54" t="s">
        <v>59</v>
      </c>
      <c r="C43" s="122">
        <v>3253877.3931597923</v>
      </c>
      <c r="D43" s="34">
        <v>452962.94328993506</v>
      </c>
      <c r="E43" s="29">
        <f t="shared" si="10"/>
        <v>3706840.3364497274</v>
      </c>
      <c r="F43" s="124">
        <v>0</v>
      </c>
      <c r="G43" s="60">
        <v>558635.0599999999</v>
      </c>
      <c r="H43" s="61">
        <v>35300.479999999996</v>
      </c>
      <c r="I43" s="61">
        <v>678908.8299999998</v>
      </c>
      <c r="J43" s="62">
        <f t="shared" si="11"/>
        <v>1272844.3699999996</v>
      </c>
      <c r="K43" s="127">
        <v>0</v>
      </c>
      <c r="L43" s="63">
        <v>0</v>
      </c>
      <c r="N43" s="53" t="s">
        <v>18</v>
      </c>
      <c r="O43" s="54" t="s">
        <v>59</v>
      </c>
      <c r="P43" s="22">
        <v>2555011.3239682927</v>
      </c>
      <c r="Q43" s="34">
        <v>204663.2445214055</v>
      </c>
      <c r="R43" s="29">
        <f t="shared" si="0"/>
        <v>2759674.568489698</v>
      </c>
      <c r="S43" s="124">
        <v>0</v>
      </c>
      <c r="T43" s="60">
        <v>309167.08999999997</v>
      </c>
      <c r="U43" s="61">
        <v>35023.630000000005</v>
      </c>
      <c r="V43" s="61">
        <v>473291.2099999999</v>
      </c>
      <c r="W43" s="62">
        <f t="shared" si="1"/>
        <v>817481.9299999999</v>
      </c>
      <c r="X43" s="127">
        <v>0</v>
      </c>
      <c r="Y43" s="63">
        <v>268181.29</v>
      </c>
      <c r="AA43" s="53" t="s">
        <v>18</v>
      </c>
      <c r="AB43" s="54" t="s">
        <v>59</v>
      </c>
      <c r="AC43" s="111">
        <f t="shared" si="12"/>
        <v>0.27352758190756754</v>
      </c>
      <c r="AD43" s="67">
        <f t="shared" si="13"/>
        <v>1.2132109961862754</v>
      </c>
      <c r="AE43" s="65">
        <f t="shared" si="14"/>
        <v>0.343216471527072</v>
      </c>
      <c r="AF43" s="130">
        <v>0</v>
      </c>
      <c r="AG43" s="64">
        <f t="shared" si="15"/>
        <v>0.8069033803048054</v>
      </c>
      <c r="AH43" s="66">
        <f t="shared" si="16"/>
        <v>0.007904663223086583</v>
      </c>
      <c r="AI43" s="67">
        <f t="shared" si="17"/>
        <v>0.4344420848213091</v>
      </c>
      <c r="AJ43" s="68">
        <f t="shared" si="18"/>
        <v>0.5570305878198429</v>
      </c>
      <c r="AK43" s="130">
        <v>0</v>
      </c>
      <c r="AL43" s="107">
        <f t="shared" si="19"/>
        <v>-1</v>
      </c>
    </row>
    <row r="44" spans="1:38" ht="13.5">
      <c r="A44" s="53" t="s">
        <v>76</v>
      </c>
      <c r="B44" s="54" t="s">
        <v>63</v>
      </c>
      <c r="C44" s="122">
        <v>3352927.87909724</v>
      </c>
      <c r="D44" s="34">
        <v>466751.47746729566</v>
      </c>
      <c r="E44" s="29">
        <f t="shared" si="10"/>
        <v>3819679.3565645358</v>
      </c>
      <c r="F44" s="124">
        <v>0</v>
      </c>
      <c r="G44" s="60">
        <v>528192.49</v>
      </c>
      <c r="H44" s="61">
        <v>71367.6</v>
      </c>
      <c r="I44" s="61">
        <v>784940.72</v>
      </c>
      <c r="J44" s="62">
        <f t="shared" si="11"/>
        <v>1384500.81</v>
      </c>
      <c r="K44" s="127">
        <v>0</v>
      </c>
      <c r="L44" s="63">
        <v>0</v>
      </c>
      <c r="N44" s="53" t="s">
        <v>76</v>
      </c>
      <c r="O44" s="54" t="s">
        <v>63</v>
      </c>
      <c r="P44" s="22">
        <v>2627608.2273791195</v>
      </c>
      <c r="Q44" s="34">
        <v>210478.45076134903</v>
      </c>
      <c r="R44" s="29">
        <f t="shared" si="0"/>
        <v>2838086.6781404684</v>
      </c>
      <c r="S44" s="124">
        <v>0</v>
      </c>
      <c r="T44" s="60">
        <v>256099.10000000003</v>
      </c>
      <c r="U44" s="61">
        <v>63749.829999999994</v>
      </c>
      <c r="V44" s="61">
        <v>557740.45</v>
      </c>
      <c r="W44" s="62">
        <f t="shared" si="1"/>
        <v>877589.38</v>
      </c>
      <c r="X44" s="127">
        <v>0</v>
      </c>
      <c r="Y44" s="63">
        <v>275801.28</v>
      </c>
      <c r="AA44" s="53" t="s">
        <v>76</v>
      </c>
      <c r="AB44" s="54" t="s">
        <v>63</v>
      </c>
      <c r="AC44" s="111">
        <f t="shared" si="12"/>
        <v>0.27603797406342534</v>
      </c>
      <c r="AD44" s="67">
        <f t="shared" si="13"/>
        <v>1.2175737030510634</v>
      </c>
      <c r="AE44" s="65">
        <f t="shared" si="14"/>
        <v>0.3458642352203325</v>
      </c>
      <c r="AF44" s="130">
        <v>0</v>
      </c>
      <c r="AG44" s="64">
        <f t="shared" si="15"/>
        <v>1.0624535189698046</v>
      </c>
      <c r="AH44" s="66">
        <f t="shared" si="16"/>
        <v>0.11949475002521592</v>
      </c>
      <c r="AI44" s="67">
        <f t="shared" si="17"/>
        <v>0.40735842272153655</v>
      </c>
      <c r="AJ44" s="68">
        <f t="shared" si="18"/>
        <v>0.5776180085497389</v>
      </c>
      <c r="AK44" s="130">
        <v>0</v>
      </c>
      <c r="AL44" s="107">
        <f t="shared" si="19"/>
        <v>-1</v>
      </c>
    </row>
    <row r="45" spans="1:38" ht="13.5">
      <c r="A45" s="53" t="s">
        <v>77</v>
      </c>
      <c r="B45" s="54" t="s">
        <v>63</v>
      </c>
      <c r="C45" s="122">
        <v>2699010.858271062</v>
      </c>
      <c r="D45" s="34">
        <v>375721.5637270069</v>
      </c>
      <c r="E45" s="29">
        <f t="shared" si="10"/>
        <v>3074732.4219980687</v>
      </c>
      <c r="F45" s="124">
        <v>0</v>
      </c>
      <c r="G45" s="60">
        <v>540308.8999999999</v>
      </c>
      <c r="H45" s="61">
        <v>22534.38</v>
      </c>
      <c r="I45" s="61">
        <v>253110.19999999998</v>
      </c>
      <c r="J45" s="62">
        <f t="shared" si="11"/>
        <v>815953.4799999999</v>
      </c>
      <c r="K45" s="127">
        <v>0</v>
      </c>
      <c r="L45" s="63">
        <v>0</v>
      </c>
      <c r="N45" s="53" t="s">
        <v>77</v>
      </c>
      <c r="O45" s="54" t="s">
        <v>63</v>
      </c>
      <c r="P45" s="22">
        <v>2110846.695609097</v>
      </c>
      <c r="Q45" s="34">
        <v>169084.4691598739</v>
      </c>
      <c r="R45" s="29">
        <f t="shared" si="0"/>
        <v>2279931.1647689706</v>
      </c>
      <c r="S45" s="124">
        <v>0</v>
      </c>
      <c r="T45" s="60">
        <v>287020.82999999996</v>
      </c>
      <c r="U45" s="61">
        <v>31575.379999999997</v>
      </c>
      <c r="V45" s="61">
        <v>166837.03000000003</v>
      </c>
      <c r="W45" s="62">
        <f t="shared" si="1"/>
        <v>485433.24</v>
      </c>
      <c r="X45" s="127">
        <v>0</v>
      </c>
      <c r="Y45" s="63">
        <v>221560.49000000002</v>
      </c>
      <c r="AA45" s="53" t="s">
        <v>77</v>
      </c>
      <c r="AB45" s="54" t="s">
        <v>63</v>
      </c>
      <c r="AC45" s="111">
        <f t="shared" si="12"/>
        <v>0.27863897642848334</v>
      </c>
      <c r="AD45" s="67">
        <f t="shared" si="13"/>
        <v>1.2220938776568064</v>
      </c>
      <c r="AE45" s="65">
        <f t="shared" si="14"/>
        <v>0.3486075674173421</v>
      </c>
      <c r="AF45" s="130">
        <v>0</v>
      </c>
      <c r="AG45" s="64">
        <f t="shared" si="15"/>
        <v>0.882472780808278</v>
      </c>
      <c r="AH45" s="66">
        <f t="shared" si="16"/>
        <v>-0.28633067915572186</v>
      </c>
      <c r="AI45" s="67">
        <f t="shared" si="17"/>
        <v>0.517110440050389</v>
      </c>
      <c r="AJ45" s="68">
        <f t="shared" si="18"/>
        <v>0.6808768184065843</v>
      </c>
      <c r="AK45" s="130">
        <v>0</v>
      </c>
      <c r="AL45" s="107">
        <f t="shared" si="19"/>
        <v>-1</v>
      </c>
    </row>
    <row r="46" spans="1:38" ht="13.5">
      <c r="A46" s="53" t="s">
        <v>41</v>
      </c>
      <c r="B46" s="54" t="s">
        <v>59</v>
      </c>
      <c r="C46" s="122">
        <v>2156384.6407082146</v>
      </c>
      <c r="D46" s="34">
        <v>300184.1236469831</v>
      </c>
      <c r="E46" s="29">
        <f t="shared" si="10"/>
        <v>2456568.7643551975</v>
      </c>
      <c r="F46" s="124">
        <v>0</v>
      </c>
      <c r="G46" s="60">
        <v>170703.72999999998</v>
      </c>
      <c r="H46" s="61">
        <v>21044.609999999997</v>
      </c>
      <c r="I46" s="61">
        <v>54947.53999999999</v>
      </c>
      <c r="J46" s="62">
        <f t="shared" si="11"/>
        <v>246695.87999999995</v>
      </c>
      <c r="K46" s="127">
        <v>0</v>
      </c>
      <c r="L46" s="63">
        <v>0</v>
      </c>
      <c r="N46" s="53" t="s">
        <v>41</v>
      </c>
      <c r="O46" s="54" t="s">
        <v>59</v>
      </c>
      <c r="P46" s="22">
        <v>1688041.8059790782</v>
      </c>
      <c r="Q46" s="34">
        <v>135216.66603139415</v>
      </c>
      <c r="R46" s="29">
        <f t="shared" si="0"/>
        <v>1823258.4720104723</v>
      </c>
      <c r="S46" s="124">
        <v>0</v>
      </c>
      <c r="T46" s="60">
        <v>91975.55999999998</v>
      </c>
      <c r="U46" s="61">
        <v>5896.179999999999</v>
      </c>
      <c r="V46" s="61">
        <v>36476.6</v>
      </c>
      <c r="W46" s="62">
        <f t="shared" si="1"/>
        <v>134348.33999999997</v>
      </c>
      <c r="X46" s="127">
        <v>0</v>
      </c>
      <c r="Y46" s="63">
        <v>177181.70000000004</v>
      </c>
      <c r="AA46" s="53" t="s">
        <v>41</v>
      </c>
      <c r="AB46" s="54" t="s">
        <v>59</v>
      </c>
      <c r="AC46" s="111">
        <f t="shared" si="12"/>
        <v>0.2774474145546968</v>
      </c>
      <c r="AD46" s="67">
        <f t="shared" si="13"/>
        <v>1.2200231114801143</v>
      </c>
      <c r="AE46" s="65">
        <f t="shared" si="14"/>
        <v>0.3473508019114735</v>
      </c>
      <c r="AF46" s="130">
        <v>0</v>
      </c>
      <c r="AG46" s="64">
        <f t="shared" si="15"/>
        <v>0.8559683681186612</v>
      </c>
      <c r="AH46" s="66">
        <f t="shared" si="16"/>
        <v>2.5691939526947953</v>
      </c>
      <c r="AI46" s="67">
        <f t="shared" si="17"/>
        <v>0.5063777874034312</v>
      </c>
      <c r="AJ46" s="68">
        <f t="shared" si="18"/>
        <v>0.8362406264193514</v>
      </c>
      <c r="AK46" s="130">
        <v>0</v>
      </c>
      <c r="AL46" s="107">
        <f t="shared" si="19"/>
        <v>-1</v>
      </c>
    </row>
    <row r="47" spans="1:38" ht="13.5">
      <c r="A47" s="53" t="s">
        <v>78</v>
      </c>
      <c r="B47" s="54" t="s">
        <v>63</v>
      </c>
      <c r="C47" s="122">
        <v>2863231.634407758</v>
      </c>
      <c r="D47" s="34">
        <v>398582.26716488303</v>
      </c>
      <c r="E47" s="29">
        <f t="shared" si="10"/>
        <v>3261813.901572641</v>
      </c>
      <c r="F47" s="124">
        <v>0</v>
      </c>
      <c r="G47" s="60">
        <v>395320.9900000001</v>
      </c>
      <c r="H47" s="61">
        <v>23915.63</v>
      </c>
      <c r="I47" s="61">
        <v>608429.6799999999</v>
      </c>
      <c r="J47" s="62">
        <f t="shared" si="11"/>
        <v>1027666.3</v>
      </c>
      <c r="K47" s="127">
        <v>0</v>
      </c>
      <c r="L47" s="63">
        <v>0</v>
      </c>
      <c r="N47" s="53" t="s">
        <v>78</v>
      </c>
      <c r="O47" s="54" t="s">
        <v>63</v>
      </c>
      <c r="P47" s="22">
        <v>2224590.5803755177</v>
      </c>
      <c r="Q47" s="34">
        <v>178195.65871992978</v>
      </c>
      <c r="R47" s="29">
        <f t="shared" si="0"/>
        <v>2402786.2390954476</v>
      </c>
      <c r="S47" s="124">
        <v>0</v>
      </c>
      <c r="T47" s="60">
        <v>207831.11000000004</v>
      </c>
      <c r="U47" s="61">
        <v>22920.38</v>
      </c>
      <c r="V47" s="61">
        <v>362909.6700000001</v>
      </c>
      <c r="W47" s="62">
        <f t="shared" si="1"/>
        <v>593661.1600000001</v>
      </c>
      <c r="X47" s="127">
        <v>0</v>
      </c>
      <c r="Y47" s="63">
        <v>233499.39</v>
      </c>
      <c r="AA47" s="53" t="s">
        <v>78</v>
      </c>
      <c r="AB47" s="54" t="s">
        <v>63</v>
      </c>
      <c r="AC47" s="111">
        <f t="shared" si="12"/>
        <v>0.2870825129199439</v>
      </c>
      <c r="AD47" s="67">
        <f t="shared" si="13"/>
        <v>1.2367675510621448</v>
      </c>
      <c r="AE47" s="65">
        <f t="shared" si="14"/>
        <v>0.35751314390770883</v>
      </c>
      <c r="AF47" s="130">
        <v>0</v>
      </c>
      <c r="AG47" s="64">
        <f t="shared" si="15"/>
        <v>0.9021261542605437</v>
      </c>
      <c r="AH47" s="66">
        <f t="shared" si="16"/>
        <v>0.04342205495720397</v>
      </c>
      <c r="AI47" s="67">
        <f t="shared" si="17"/>
        <v>0.6765320141510689</v>
      </c>
      <c r="AJ47" s="68">
        <f t="shared" si="18"/>
        <v>0.7310654111176818</v>
      </c>
      <c r="AK47" s="130">
        <v>0</v>
      </c>
      <c r="AL47" s="107">
        <f t="shared" si="19"/>
        <v>-1</v>
      </c>
    </row>
    <row r="48" spans="1:38" ht="13.5">
      <c r="A48" s="53" t="s">
        <v>79</v>
      </c>
      <c r="B48" s="54" t="s">
        <v>62</v>
      </c>
      <c r="C48" s="122">
        <v>3586747.18310057</v>
      </c>
      <c r="D48" s="34">
        <v>499300.79243595316</v>
      </c>
      <c r="E48" s="29">
        <f t="shared" si="10"/>
        <v>4086047.9755365234</v>
      </c>
      <c r="F48" s="124">
        <v>0</v>
      </c>
      <c r="G48" s="60">
        <v>877170.5400000002</v>
      </c>
      <c r="H48" s="61">
        <v>74684.99000000002</v>
      </c>
      <c r="I48" s="61">
        <v>975026.7500000001</v>
      </c>
      <c r="J48" s="62">
        <f t="shared" si="11"/>
        <v>1926882.2800000003</v>
      </c>
      <c r="K48" s="127">
        <v>0</v>
      </c>
      <c r="L48" s="63">
        <v>0</v>
      </c>
      <c r="N48" s="53" t="s">
        <v>79</v>
      </c>
      <c r="O48" s="54" t="s">
        <v>62</v>
      </c>
      <c r="P48" s="22">
        <v>2813654.172537099</v>
      </c>
      <c r="Q48" s="34">
        <v>225381.22884647505</v>
      </c>
      <c r="R48" s="29">
        <f t="shared" si="0"/>
        <v>3039035.401383574</v>
      </c>
      <c r="S48" s="124">
        <v>0</v>
      </c>
      <c r="T48" s="60">
        <v>430611.4100000001</v>
      </c>
      <c r="U48" s="61">
        <v>48865.43000000001</v>
      </c>
      <c r="V48" s="61">
        <v>592214.9700000002</v>
      </c>
      <c r="W48" s="62">
        <f t="shared" si="1"/>
        <v>1071691.8100000003</v>
      </c>
      <c r="X48" s="127">
        <v>0</v>
      </c>
      <c r="Y48" s="63">
        <v>295329.19</v>
      </c>
      <c r="AA48" s="53" t="s">
        <v>79</v>
      </c>
      <c r="AB48" s="54" t="s">
        <v>62</v>
      </c>
      <c r="AC48" s="111">
        <f t="shared" si="12"/>
        <v>0.2747647589775988</v>
      </c>
      <c r="AD48" s="67">
        <f t="shared" si="13"/>
        <v>1.215361035128912</v>
      </c>
      <c r="AE48" s="65">
        <f t="shared" si="14"/>
        <v>0.34452134834503023</v>
      </c>
      <c r="AF48" s="130">
        <v>0</v>
      </c>
      <c r="AG48" s="64">
        <f t="shared" si="15"/>
        <v>1.0370350613793535</v>
      </c>
      <c r="AH48" s="66">
        <f t="shared" si="16"/>
        <v>0.5283809024089219</v>
      </c>
      <c r="AI48" s="67">
        <f t="shared" si="17"/>
        <v>0.64640679380327</v>
      </c>
      <c r="AJ48" s="68">
        <f t="shared" si="18"/>
        <v>0.7979817164040843</v>
      </c>
      <c r="AK48" s="130">
        <v>0</v>
      </c>
      <c r="AL48" s="107">
        <f t="shared" si="19"/>
        <v>-1</v>
      </c>
    </row>
    <row r="49" spans="1:38" ht="13.5">
      <c r="A49" s="53" t="s">
        <v>80</v>
      </c>
      <c r="B49" s="54" t="s">
        <v>59</v>
      </c>
      <c r="C49" s="122">
        <v>6764801.45016316</v>
      </c>
      <c r="D49" s="34">
        <v>941708.6157208654</v>
      </c>
      <c r="E49" s="29">
        <f t="shared" si="10"/>
        <v>7706510.065884026</v>
      </c>
      <c r="F49" s="124">
        <v>0</v>
      </c>
      <c r="G49" s="60">
        <v>2255036.0099999993</v>
      </c>
      <c r="H49" s="61">
        <v>174270.71000000002</v>
      </c>
      <c r="I49" s="61">
        <v>3067815.8900000006</v>
      </c>
      <c r="J49" s="62">
        <f t="shared" si="11"/>
        <v>5497122.609999999</v>
      </c>
      <c r="K49" s="127">
        <v>0</v>
      </c>
      <c r="L49" s="63">
        <v>0</v>
      </c>
      <c r="N49" s="53" t="s">
        <v>80</v>
      </c>
      <c r="O49" s="54" t="s">
        <v>59</v>
      </c>
      <c r="P49" s="22">
        <v>5470353.577817308</v>
      </c>
      <c r="Q49" s="34">
        <v>438189.9608086678</v>
      </c>
      <c r="R49" s="29">
        <f t="shared" si="0"/>
        <v>5908543.538625976</v>
      </c>
      <c r="S49" s="124">
        <v>0</v>
      </c>
      <c r="T49" s="60">
        <v>1196430.5599999998</v>
      </c>
      <c r="U49" s="61">
        <v>136651.86000000002</v>
      </c>
      <c r="V49" s="61">
        <v>1878133.89</v>
      </c>
      <c r="W49" s="62">
        <f t="shared" si="1"/>
        <v>3211216.3099999996</v>
      </c>
      <c r="X49" s="127">
        <v>0</v>
      </c>
      <c r="Y49" s="63">
        <v>574183.9400000001</v>
      </c>
      <c r="AA49" s="53" t="s">
        <v>80</v>
      </c>
      <c r="AB49" s="54" t="s">
        <v>59</v>
      </c>
      <c r="AC49" s="111">
        <f t="shared" si="12"/>
        <v>0.2366296536287773</v>
      </c>
      <c r="AD49" s="67">
        <f t="shared" si="13"/>
        <v>1.149087610275159</v>
      </c>
      <c r="AE49" s="65">
        <f t="shared" si="14"/>
        <v>0.3042994463024917</v>
      </c>
      <c r="AF49" s="130">
        <v>0</v>
      </c>
      <c r="AG49" s="64">
        <f t="shared" si="15"/>
        <v>0.8848030846019177</v>
      </c>
      <c r="AH49" s="66">
        <f t="shared" si="16"/>
        <v>0.2752897033381032</v>
      </c>
      <c r="AI49" s="67">
        <f t="shared" si="17"/>
        <v>0.633438332769769</v>
      </c>
      <c r="AJ49" s="68">
        <f t="shared" si="18"/>
        <v>0.7118506133895415</v>
      </c>
      <c r="AK49" s="130">
        <v>0</v>
      </c>
      <c r="AL49" s="107">
        <f t="shared" si="19"/>
        <v>-1</v>
      </c>
    </row>
    <row r="50" spans="1:38" ht="13.5">
      <c r="A50" s="53" t="s">
        <v>43</v>
      </c>
      <c r="B50" s="54" t="s">
        <v>63</v>
      </c>
      <c r="C50" s="122">
        <v>2858678.0692592207</v>
      </c>
      <c r="D50" s="34">
        <v>397948.37841527</v>
      </c>
      <c r="E50" s="29">
        <f t="shared" si="10"/>
        <v>3256626.4476744905</v>
      </c>
      <c r="F50" s="124">
        <v>0</v>
      </c>
      <c r="G50" s="60">
        <v>387971.19</v>
      </c>
      <c r="H50" s="61">
        <v>73771.4</v>
      </c>
      <c r="I50" s="61">
        <v>913733.8400000001</v>
      </c>
      <c r="J50" s="62">
        <f t="shared" si="11"/>
        <v>1375476.4300000002</v>
      </c>
      <c r="K50" s="127">
        <v>0</v>
      </c>
      <c r="L50" s="63">
        <v>0</v>
      </c>
      <c r="N50" s="53" t="s">
        <v>43</v>
      </c>
      <c r="O50" s="54" t="s">
        <v>63</v>
      </c>
      <c r="P50" s="22">
        <v>2194909.716435893</v>
      </c>
      <c r="Q50" s="34">
        <v>175818.14208933912</v>
      </c>
      <c r="R50" s="29">
        <f t="shared" si="0"/>
        <v>2370727.858525232</v>
      </c>
      <c r="S50" s="124">
        <v>0</v>
      </c>
      <c r="T50" s="60">
        <v>165137.21000000002</v>
      </c>
      <c r="U50" s="61">
        <v>41865.78</v>
      </c>
      <c r="V50" s="61">
        <v>586791.86</v>
      </c>
      <c r="W50" s="62">
        <f t="shared" si="1"/>
        <v>793794.85</v>
      </c>
      <c r="X50" s="127">
        <v>0</v>
      </c>
      <c r="Y50" s="63">
        <v>230383.99999999997</v>
      </c>
      <c r="AA50" s="53" t="s">
        <v>43</v>
      </c>
      <c r="AB50" s="54" t="s">
        <v>63</v>
      </c>
      <c r="AC50" s="111">
        <f t="shared" si="12"/>
        <v>0.30241259941258924</v>
      </c>
      <c r="AD50" s="67">
        <f t="shared" si="13"/>
        <v>1.2634090753447902</v>
      </c>
      <c r="AE50" s="65">
        <f t="shared" si="14"/>
        <v>0.3736821103120427</v>
      </c>
      <c r="AF50" s="130">
        <v>0</v>
      </c>
      <c r="AG50" s="64">
        <f t="shared" si="15"/>
        <v>1.3493868523030028</v>
      </c>
      <c r="AH50" s="66">
        <f t="shared" si="16"/>
        <v>0.7620930506967742</v>
      </c>
      <c r="AI50" s="67">
        <f t="shared" si="17"/>
        <v>0.5571685674030995</v>
      </c>
      <c r="AJ50" s="68">
        <f t="shared" si="18"/>
        <v>0.732785782119902</v>
      </c>
      <c r="AK50" s="130">
        <v>0</v>
      </c>
      <c r="AL50" s="107">
        <f t="shared" si="19"/>
        <v>-1</v>
      </c>
    </row>
    <row r="51" spans="1:38" ht="13.5">
      <c r="A51" s="53" t="s">
        <v>81</v>
      </c>
      <c r="B51" s="54" t="s">
        <v>59</v>
      </c>
      <c r="C51" s="122">
        <v>61975734.48050097</v>
      </c>
      <c r="D51" s="34">
        <v>8627464.317449968</v>
      </c>
      <c r="E51" s="29">
        <f t="shared" si="10"/>
        <v>70603198.79795094</v>
      </c>
      <c r="F51" s="124">
        <v>0</v>
      </c>
      <c r="G51" s="60">
        <v>32005624.21</v>
      </c>
      <c r="H51" s="61">
        <v>1919247.4799999997</v>
      </c>
      <c r="I51" s="61">
        <v>43135957.39000001</v>
      </c>
      <c r="J51" s="62">
        <f t="shared" si="11"/>
        <v>77060829.08000001</v>
      </c>
      <c r="K51" s="127">
        <v>0</v>
      </c>
      <c r="L51" s="63">
        <v>0</v>
      </c>
      <c r="N51" s="53" t="s">
        <v>81</v>
      </c>
      <c r="O51" s="54" t="s">
        <v>59</v>
      </c>
      <c r="P51" s="22">
        <v>50132224.08677423</v>
      </c>
      <c r="Q51" s="34">
        <v>4015725.3083081413</v>
      </c>
      <c r="R51" s="29">
        <f t="shared" si="0"/>
        <v>54147949.39508237</v>
      </c>
      <c r="S51" s="124">
        <v>0</v>
      </c>
      <c r="T51" s="60">
        <v>16310472.590000002</v>
      </c>
      <c r="U51" s="61">
        <v>1520177.37</v>
      </c>
      <c r="V51" s="61">
        <v>26526268.509999998</v>
      </c>
      <c r="W51" s="62">
        <f t="shared" si="1"/>
        <v>44356918.47</v>
      </c>
      <c r="X51" s="127">
        <v>0</v>
      </c>
      <c r="Y51" s="63">
        <v>5262021.5</v>
      </c>
      <c r="AA51" s="53" t="s">
        <v>81</v>
      </c>
      <c r="AB51" s="54" t="s">
        <v>59</v>
      </c>
      <c r="AC51" s="111">
        <f t="shared" si="12"/>
        <v>0.2362454610676501</v>
      </c>
      <c r="AD51" s="67">
        <f t="shared" si="13"/>
        <v>1.148419937887831</v>
      </c>
      <c r="AE51" s="65">
        <f t="shared" si="14"/>
        <v>0.3038942302838712</v>
      </c>
      <c r="AF51" s="130">
        <v>0</v>
      </c>
      <c r="AG51" s="64">
        <f t="shared" si="15"/>
        <v>0.9622744855120104</v>
      </c>
      <c r="AH51" s="66">
        <f t="shared" si="16"/>
        <v>0.26251549186000545</v>
      </c>
      <c r="AI51" s="67">
        <f t="shared" si="17"/>
        <v>0.6261600222337496</v>
      </c>
      <c r="AJ51" s="68">
        <f t="shared" si="18"/>
        <v>0.7372899592229047</v>
      </c>
      <c r="AK51" s="130">
        <v>0</v>
      </c>
      <c r="AL51" s="107">
        <f t="shared" si="19"/>
        <v>-1</v>
      </c>
    </row>
    <row r="52" spans="1:38" ht="13.5">
      <c r="A52" s="53" t="s">
        <v>34</v>
      </c>
      <c r="B52" s="54" t="s">
        <v>59</v>
      </c>
      <c r="C52" s="122">
        <v>2354443.83675606</v>
      </c>
      <c r="D52" s="34">
        <v>327755.37650858855</v>
      </c>
      <c r="E52" s="29">
        <f t="shared" si="10"/>
        <v>2682199.2132646483</v>
      </c>
      <c r="F52" s="124">
        <v>0</v>
      </c>
      <c r="G52" s="60">
        <v>182023.08999999997</v>
      </c>
      <c r="H52" s="61">
        <v>11651.629999999997</v>
      </c>
      <c r="I52" s="61">
        <v>51760.24000000001</v>
      </c>
      <c r="J52" s="62">
        <f t="shared" si="11"/>
        <v>245434.96</v>
      </c>
      <c r="K52" s="127">
        <v>0</v>
      </c>
      <c r="L52" s="63">
        <v>0</v>
      </c>
      <c r="N52" s="53" t="s">
        <v>34</v>
      </c>
      <c r="O52" s="54" t="s">
        <v>59</v>
      </c>
      <c r="P52" s="22">
        <v>1877036.1813297356</v>
      </c>
      <c r="Q52" s="34">
        <v>150355.62126525433</v>
      </c>
      <c r="R52" s="29">
        <f t="shared" si="0"/>
        <v>2027391.80259499</v>
      </c>
      <c r="S52" s="124">
        <v>0</v>
      </c>
      <c r="T52" s="60">
        <v>94016.02999999998</v>
      </c>
      <c r="U52" s="61">
        <v>5710.039999999999</v>
      </c>
      <c r="V52" s="61">
        <v>29102.4</v>
      </c>
      <c r="W52" s="62">
        <f t="shared" si="1"/>
        <v>128828.46999999997</v>
      </c>
      <c r="X52" s="127">
        <v>0</v>
      </c>
      <c r="Y52" s="63">
        <v>197019.09000000003</v>
      </c>
      <c r="AA52" s="53" t="s">
        <v>34</v>
      </c>
      <c r="AB52" s="54" t="s">
        <v>59</v>
      </c>
      <c r="AC52" s="111">
        <f t="shared" si="12"/>
        <v>0.25434121098726914</v>
      </c>
      <c r="AD52" s="67">
        <f t="shared" si="13"/>
        <v>1.179867794436293</v>
      </c>
      <c r="AE52" s="65">
        <f t="shared" si="14"/>
        <v>0.3229802003892528</v>
      </c>
      <c r="AF52" s="130">
        <v>0</v>
      </c>
      <c r="AG52" s="64">
        <f t="shared" si="15"/>
        <v>0.9360856866642848</v>
      </c>
      <c r="AH52" s="66">
        <f t="shared" si="16"/>
        <v>1.0405513796750987</v>
      </c>
      <c r="AI52" s="67">
        <f t="shared" si="17"/>
        <v>0.7785557204904066</v>
      </c>
      <c r="AJ52" s="68">
        <f t="shared" si="18"/>
        <v>0.9051298210713832</v>
      </c>
      <c r="AK52" s="130">
        <v>0</v>
      </c>
      <c r="AL52" s="107">
        <f t="shared" si="19"/>
        <v>-1</v>
      </c>
    </row>
    <row r="53" spans="1:38" ht="13.5">
      <c r="A53" s="53" t="s">
        <v>39</v>
      </c>
      <c r="B53" s="54" t="s">
        <v>62</v>
      </c>
      <c r="C53" s="122">
        <v>2205805.444109312</v>
      </c>
      <c r="D53" s="34">
        <v>307063.8520028741</v>
      </c>
      <c r="E53" s="29">
        <f t="shared" si="10"/>
        <v>2512869.296112186</v>
      </c>
      <c r="F53" s="124">
        <v>0</v>
      </c>
      <c r="G53" s="60">
        <v>139114.76</v>
      </c>
      <c r="H53" s="61">
        <v>22879.260000000002</v>
      </c>
      <c r="I53" s="61">
        <v>162219.61</v>
      </c>
      <c r="J53" s="62">
        <f t="shared" si="11"/>
        <v>324213.63</v>
      </c>
      <c r="K53" s="127">
        <v>0</v>
      </c>
      <c r="L53" s="63">
        <v>0</v>
      </c>
      <c r="N53" s="53" t="s">
        <v>39</v>
      </c>
      <c r="O53" s="54" t="s">
        <v>62</v>
      </c>
      <c r="P53" s="22">
        <v>1688303.8886628714</v>
      </c>
      <c r="Q53" s="34">
        <v>135237.6595557261</v>
      </c>
      <c r="R53" s="29">
        <f t="shared" si="0"/>
        <v>1823541.5482185977</v>
      </c>
      <c r="S53" s="124">
        <v>0</v>
      </c>
      <c r="T53" s="60">
        <v>72659.13</v>
      </c>
      <c r="U53" s="61">
        <v>3752.4799999999996</v>
      </c>
      <c r="V53" s="61">
        <v>114394.45999999999</v>
      </c>
      <c r="W53" s="62">
        <f t="shared" si="1"/>
        <v>190806.07</v>
      </c>
      <c r="X53" s="127">
        <v>0</v>
      </c>
      <c r="Y53" s="63">
        <v>177209.20000000004</v>
      </c>
      <c r="AA53" s="53" t="s">
        <v>39</v>
      </c>
      <c r="AB53" s="54" t="s">
        <v>62</v>
      </c>
      <c r="AC53" s="111">
        <f t="shared" si="12"/>
        <v>0.306521568138008</v>
      </c>
      <c r="AD53" s="67">
        <f t="shared" si="13"/>
        <v>1.2705498824189956</v>
      </c>
      <c r="AE53" s="65">
        <f t="shared" si="14"/>
        <v>0.37801592651781735</v>
      </c>
      <c r="AF53" s="130">
        <v>0</v>
      </c>
      <c r="AG53" s="64">
        <f t="shared" si="15"/>
        <v>0.9146218789022109</v>
      </c>
      <c r="AH53" s="66">
        <f t="shared" si="16"/>
        <v>5.097103782032151</v>
      </c>
      <c r="AI53" s="67">
        <f t="shared" si="17"/>
        <v>0.4180722562963277</v>
      </c>
      <c r="AJ53" s="68">
        <f t="shared" si="18"/>
        <v>0.6991788049510164</v>
      </c>
      <c r="AK53" s="130">
        <v>0</v>
      </c>
      <c r="AL53" s="107">
        <f t="shared" si="19"/>
        <v>-1</v>
      </c>
    </row>
    <row r="54" spans="1:38" ht="13.5">
      <c r="A54" s="53" t="s">
        <v>42</v>
      </c>
      <c r="B54" s="54" t="s">
        <v>63</v>
      </c>
      <c r="C54" s="122">
        <v>2440418.488826607</v>
      </c>
      <c r="D54" s="34">
        <v>339723.66134073026</v>
      </c>
      <c r="E54" s="29">
        <f t="shared" si="10"/>
        <v>2780142.150167337</v>
      </c>
      <c r="F54" s="124">
        <v>0</v>
      </c>
      <c r="G54" s="60">
        <v>250804.1</v>
      </c>
      <c r="H54" s="61">
        <v>36387.869999999995</v>
      </c>
      <c r="I54" s="61">
        <v>164877.94000000003</v>
      </c>
      <c r="J54" s="62">
        <f t="shared" si="11"/>
        <v>452069.91000000003</v>
      </c>
      <c r="K54" s="127">
        <v>0</v>
      </c>
      <c r="L54" s="63">
        <v>0</v>
      </c>
      <c r="N54" s="53" t="s">
        <v>42</v>
      </c>
      <c r="O54" s="54" t="s">
        <v>63</v>
      </c>
      <c r="P54" s="22">
        <v>1842310.2257270832</v>
      </c>
      <c r="Q54" s="34">
        <v>147573.97929127412</v>
      </c>
      <c r="R54" s="29">
        <f t="shared" si="0"/>
        <v>1989884.2050183574</v>
      </c>
      <c r="S54" s="124">
        <v>0</v>
      </c>
      <c r="T54" s="60">
        <v>148845.92</v>
      </c>
      <c r="U54" s="61">
        <v>44691.89000000001</v>
      </c>
      <c r="V54" s="61">
        <v>94945.72000000002</v>
      </c>
      <c r="W54" s="62">
        <f t="shared" si="1"/>
        <v>288483.53</v>
      </c>
      <c r="X54" s="127">
        <v>0</v>
      </c>
      <c r="Y54" s="63">
        <v>193374.14999999997</v>
      </c>
      <c r="AA54" s="53" t="s">
        <v>42</v>
      </c>
      <c r="AB54" s="54" t="s">
        <v>63</v>
      </c>
      <c r="AC54" s="111">
        <f t="shared" si="12"/>
        <v>0.32465122037927974</v>
      </c>
      <c r="AD54" s="67">
        <f t="shared" si="13"/>
        <v>1.302056656412312</v>
      </c>
      <c r="AE54" s="65">
        <f t="shared" si="14"/>
        <v>0.3971376541187679</v>
      </c>
      <c r="AF54" s="130">
        <v>0</v>
      </c>
      <c r="AG54" s="64">
        <f t="shared" si="15"/>
        <v>0.6849914327513982</v>
      </c>
      <c r="AH54" s="66">
        <f t="shared" si="16"/>
        <v>-0.1858059706134605</v>
      </c>
      <c r="AI54" s="67">
        <f t="shared" si="17"/>
        <v>0.7365494726881845</v>
      </c>
      <c r="AJ54" s="68">
        <f t="shared" si="18"/>
        <v>0.5670562198126181</v>
      </c>
      <c r="AK54" s="130">
        <v>0</v>
      </c>
      <c r="AL54" s="107">
        <f t="shared" si="19"/>
        <v>-1</v>
      </c>
    </row>
    <row r="55" spans="1:38" ht="13.5">
      <c r="A55" s="53" t="s">
        <v>82</v>
      </c>
      <c r="B55" s="54" t="s">
        <v>62</v>
      </c>
      <c r="C55" s="122">
        <v>2276114.161035809</v>
      </c>
      <c r="D55" s="34">
        <v>316851.3269166227</v>
      </c>
      <c r="E55" s="29">
        <f t="shared" si="10"/>
        <v>2592965.4879524317</v>
      </c>
      <c r="F55" s="124">
        <v>0</v>
      </c>
      <c r="G55" s="60">
        <v>274185.38</v>
      </c>
      <c r="H55" s="61">
        <v>11410.59</v>
      </c>
      <c r="I55" s="61">
        <v>88114.51</v>
      </c>
      <c r="J55" s="62">
        <f t="shared" si="11"/>
        <v>373710.48000000004</v>
      </c>
      <c r="K55" s="127">
        <v>0</v>
      </c>
      <c r="L55" s="63">
        <v>0</v>
      </c>
      <c r="N55" s="53" t="s">
        <v>82</v>
      </c>
      <c r="O55" s="54" t="s">
        <v>62</v>
      </c>
      <c r="P55" s="22">
        <v>1795037.0616378137</v>
      </c>
      <c r="Q55" s="34">
        <v>143787.27233990296</v>
      </c>
      <c r="R55" s="29">
        <f t="shared" si="0"/>
        <v>1938824.3339777167</v>
      </c>
      <c r="S55" s="124">
        <v>0</v>
      </c>
      <c r="T55" s="60">
        <v>144017.85</v>
      </c>
      <c r="U55" s="61">
        <v>18656.09</v>
      </c>
      <c r="V55" s="61">
        <v>31341.609999999997</v>
      </c>
      <c r="W55" s="62">
        <f t="shared" si="1"/>
        <v>194015.55</v>
      </c>
      <c r="X55" s="127">
        <v>0</v>
      </c>
      <c r="Y55" s="63">
        <v>188412.23</v>
      </c>
      <c r="AA55" s="53" t="s">
        <v>82</v>
      </c>
      <c r="AB55" s="54" t="s">
        <v>62</v>
      </c>
      <c r="AC55" s="111">
        <f t="shared" si="12"/>
        <v>0.268003992607849</v>
      </c>
      <c r="AD55" s="67">
        <f t="shared" si="13"/>
        <v>1.2036117784306284</v>
      </c>
      <c r="AE55" s="65">
        <f t="shared" si="14"/>
        <v>0.33739062508704465</v>
      </c>
      <c r="AF55" s="130">
        <v>0</v>
      </c>
      <c r="AG55" s="64">
        <f t="shared" si="15"/>
        <v>0.9038291434013215</v>
      </c>
      <c r="AH55" s="66">
        <f t="shared" si="16"/>
        <v>-0.3883718399728989</v>
      </c>
      <c r="AI55" s="67">
        <f t="shared" si="17"/>
        <v>1.8114225784827265</v>
      </c>
      <c r="AJ55" s="68">
        <f t="shared" si="18"/>
        <v>0.9261882874852045</v>
      </c>
      <c r="AK55" s="130">
        <v>0</v>
      </c>
      <c r="AL55" s="107">
        <f t="shared" si="19"/>
        <v>-1</v>
      </c>
    </row>
    <row r="56" spans="1:38" ht="13.5">
      <c r="A56" s="53" t="s">
        <v>19</v>
      </c>
      <c r="B56" s="54" t="s">
        <v>59</v>
      </c>
      <c r="C56" s="122">
        <v>4747822.744323466</v>
      </c>
      <c r="D56" s="34">
        <v>660930.7926010236</v>
      </c>
      <c r="E56" s="29">
        <f t="shared" si="10"/>
        <v>5408753.53692449</v>
      </c>
      <c r="F56" s="124">
        <v>0</v>
      </c>
      <c r="G56" s="60">
        <v>1399109.3900000001</v>
      </c>
      <c r="H56" s="61">
        <v>105463.52999999998</v>
      </c>
      <c r="I56" s="61">
        <v>1216556.3199999998</v>
      </c>
      <c r="J56" s="62">
        <f t="shared" si="11"/>
        <v>2721129.24</v>
      </c>
      <c r="K56" s="127">
        <v>0</v>
      </c>
      <c r="L56" s="63">
        <v>0</v>
      </c>
      <c r="N56" s="53" t="s">
        <v>19</v>
      </c>
      <c r="O56" s="54" t="s">
        <v>59</v>
      </c>
      <c r="P56" s="22">
        <v>3630008.9722186755</v>
      </c>
      <c r="Q56" s="34">
        <v>290773.43294988316</v>
      </c>
      <c r="R56" s="29">
        <f t="shared" si="0"/>
        <v>3920782.4051685585</v>
      </c>
      <c r="S56" s="124">
        <v>0</v>
      </c>
      <c r="T56" s="60">
        <v>721623.11</v>
      </c>
      <c r="U56" s="61">
        <v>88128.85</v>
      </c>
      <c r="V56" s="61">
        <v>834399.3099999998</v>
      </c>
      <c r="W56" s="62">
        <f t="shared" si="1"/>
        <v>1644151.2699999998</v>
      </c>
      <c r="X56" s="127">
        <v>0</v>
      </c>
      <c r="Y56" s="63">
        <v>381016.09</v>
      </c>
      <c r="AA56" s="53" t="s">
        <v>19</v>
      </c>
      <c r="AB56" s="54" t="s">
        <v>59</v>
      </c>
      <c r="AC56" s="111">
        <f t="shared" si="12"/>
        <v>0.30793691714254323</v>
      </c>
      <c r="AD56" s="67">
        <f t="shared" si="13"/>
        <v>1.2730095590092634</v>
      </c>
      <c r="AE56" s="65">
        <f t="shared" si="14"/>
        <v>0.37950872504284305</v>
      </c>
      <c r="AF56" s="130">
        <v>0</v>
      </c>
      <c r="AG56" s="64">
        <f t="shared" si="15"/>
        <v>0.9388367287738335</v>
      </c>
      <c r="AH56" s="66">
        <f t="shared" si="16"/>
        <v>0.1966969953653086</v>
      </c>
      <c r="AI56" s="67">
        <f t="shared" si="17"/>
        <v>0.45800254796471496</v>
      </c>
      <c r="AJ56" s="68">
        <f t="shared" si="18"/>
        <v>0.6550358167469594</v>
      </c>
      <c r="AK56" s="130">
        <v>0</v>
      </c>
      <c r="AL56" s="107">
        <f t="shared" si="19"/>
        <v>-1</v>
      </c>
    </row>
    <row r="57" spans="1:38" ht="13.5">
      <c r="A57" s="53" t="s">
        <v>20</v>
      </c>
      <c r="B57" s="54" t="s">
        <v>59</v>
      </c>
      <c r="C57" s="122">
        <v>3745161.119277205</v>
      </c>
      <c r="D57" s="34">
        <v>521353.1423307449</v>
      </c>
      <c r="E57" s="29">
        <f t="shared" si="10"/>
        <v>4266514.26160795</v>
      </c>
      <c r="F57" s="124">
        <v>0</v>
      </c>
      <c r="G57" s="60">
        <v>912035.0100000001</v>
      </c>
      <c r="H57" s="61">
        <v>86644.99</v>
      </c>
      <c r="I57" s="61">
        <v>232984.91</v>
      </c>
      <c r="J57" s="62">
        <f t="shared" si="11"/>
        <v>1231664.9100000001</v>
      </c>
      <c r="K57" s="127">
        <v>0</v>
      </c>
      <c r="L57" s="63">
        <v>0</v>
      </c>
      <c r="N57" s="53" t="s">
        <v>20</v>
      </c>
      <c r="O57" s="54" t="s">
        <v>59</v>
      </c>
      <c r="P57" s="22">
        <v>2973098.725290028</v>
      </c>
      <c r="Q57" s="34">
        <v>238153.16421191057</v>
      </c>
      <c r="R57" s="29">
        <f t="shared" si="0"/>
        <v>3211251.8895019386</v>
      </c>
      <c r="S57" s="124">
        <v>0</v>
      </c>
      <c r="T57" s="60">
        <v>473821.77</v>
      </c>
      <c r="U57" s="61">
        <v>70681.99999999999</v>
      </c>
      <c r="V57" s="61">
        <v>123494.07999999999</v>
      </c>
      <c r="W57" s="62">
        <f t="shared" si="1"/>
        <v>667997.85</v>
      </c>
      <c r="X57" s="127">
        <v>0</v>
      </c>
      <c r="Y57" s="63">
        <v>312064.93</v>
      </c>
      <c r="AA57" s="53" t="s">
        <v>20</v>
      </c>
      <c r="AB57" s="54" t="s">
        <v>59</v>
      </c>
      <c r="AC57" s="111">
        <f t="shared" si="12"/>
        <v>0.2596827301494544</v>
      </c>
      <c r="AD57" s="67">
        <f t="shared" si="13"/>
        <v>1.1891506000182335</v>
      </c>
      <c r="AE57" s="65">
        <f t="shared" si="14"/>
        <v>0.3286140136050433</v>
      </c>
      <c r="AF57" s="130">
        <v>0</v>
      </c>
      <c r="AG57" s="64">
        <f t="shared" si="15"/>
        <v>0.9248482609821835</v>
      </c>
      <c r="AH57" s="66">
        <f t="shared" si="16"/>
        <v>0.22584236439263217</v>
      </c>
      <c r="AI57" s="67">
        <f t="shared" si="17"/>
        <v>0.8866079248495153</v>
      </c>
      <c r="AJ57" s="68">
        <f t="shared" si="18"/>
        <v>0.8438156799456769</v>
      </c>
      <c r="AK57" s="130">
        <v>0</v>
      </c>
      <c r="AL57" s="107">
        <f t="shared" si="19"/>
        <v>-1</v>
      </c>
    </row>
    <row r="58" spans="1:38" ht="13.5">
      <c r="A58" s="53" t="s">
        <v>46</v>
      </c>
      <c r="B58" s="54" t="s">
        <v>62</v>
      </c>
      <c r="C58" s="122">
        <v>2295080.3865168723</v>
      </c>
      <c r="D58" s="34">
        <v>319491.56079115736</v>
      </c>
      <c r="E58" s="29">
        <f t="shared" si="10"/>
        <v>2614571.9473080295</v>
      </c>
      <c r="F58" s="124">
        <v>0</v>
      </c>
      <c r="G58" s="60">
        <v>184193.25</v>
      </c>
      <c r="H58" s="61">
        <v>7133.0599999999995</v>
      </c>
      <c r="I58" s="61">
        <v>74838.89</v>
      </c>
      <c r="J58" s="62">
        <f t="shared" si="11"/>
        <v>266165.2</v>
      </c>
      <c r="K58" s="127">
        <v>0</v>
      </c>
      <c r="L58" s="63">
        <v>0</v>
      </c>
      <c r="N58" s="53" t="s">
        <v>46</v>
      </c>
      <c r="O58" s="54" t="s">
        <v>62</v>
      </c>
      <c r="P58" s="22">
        <v>1781277.72073865</v>
      </c>
      <c r="Q58" s="34">
        <v>142685.11231247688</v>
      </c>
      <c r="R58" s="29">
        <f t="shared" si="0"/>
        <v>1923962.833051127</v>
      </c>
      <c r="S58" s="124">
        <v>0</v>
      </c>
      <c r="T58" s="60">
        <v>99364.25000000001</v>
      </c>
      <c r="U58" s="61">
        <v>7587.48</v>
      </c>
      <c r="V58" s="61">
        <v>53155.130000000005</v>
      </c>
      <c r="W58" s="62">
        <f t="shared" si="1"/>
        <v>160106.86000000002</v>
      </c>
      <c r="X58" s="127">
        <v>0</v>
      </c>
      <c r="Y58" s="63">
        <v>186967.99</v>
      </c>
      <c r="AA58" s="53" t="s">
        <v>46</v>
      </c>
      <c r="AB58" s="54" t="s">
        <v>62</v>
      </c>
      <c r="AC58" s="111">
        <f t="shared" si="12"/>
        <v>0.2884461304356074</v>
      </c>
      <c r="AD58" s="67">
        <f t="shared" si="13"/>
        <v>1.239137325634077</v>
      </c>
      <c r="AE58" s="65">
        <f t="shared" si="14"/>
        <v>0.35895138013747196</v>
      </c>
      <c r="AF58" s="130">
        <v>0</v>
      </c>
      <c r="AG58" s="64">
        <f t="shared" si="15"/>
        <v>0.8537175090638733</v>
      </c>
      <c r="AH58" s="66">
        <f t="shared" si="16"/>
        <v>-0.05989076742212174</v>
      </c>
      <c r="AI58" s="67">
        <f t="shared" si="17"/>
        <v>0.40793353341436656</v>
      </c>
      <c r="AJ58" s="68">
        <f t="shared" si="18"/>
        <v>0.6624222097666521</v>
      </c>
      <c r="AK58" s="130">
        <v>0</v>
      </c>
      <c r="AL58" s="107">
        <f t="shared" si="19"/>
        <v>-1</v>
      </c>
    </row>
    <row r="59" spans="1:38" ht="13.5">
      <c r="A59" s="53" t="s">
        <v>94</v>
      </c>
      <c r="B59" s="54" t="s">
        <v>59</v>
      </c>
      <c r="C59" s="122">
        <v>2732765.7265281086</v>
      </c>
      <c r="D59" s="34">
        <v>380420.4821645047</v>
      </c>
      <c r="E59" s="29">
        <f t="shared" si="10"/>
        <v>3113186.208692613</v>
      </c>
      <c r="F59" s="124">
        <v>0</v>
      </c>
      <c r="G59" s="60">
        <v>519913.1</v>
      </c>
      <c r="H59" s="61">
        <v>9465.52</v>
      </c>
      <c r="I59" s="61">
        <v>176043.78</v>
      </c>
      <c r="J59" s="62">
        <f t="shared" si="11"/>
        <v>705422.4</v>
      </c>
      <c r="K59" s="127">
        <v>0</v>
      </c>
      <c r="L59" s="63">
        <v>0</v>
      </c>
      <c r="N59" s="53" t="s">
        <v>94</v>
      </c>
      <c r="O59" s="54" t="s">
        <v>59</v>
      </c>
      <c r="P59" s="22">
        <v>2141903.4936386384</v>
      </c>
      <c r="Q59" s="34">
        <v>171572.2017932071</v>
      </c>
      <c r="R59" s="29">
        <f t="shared" si="0"/>
        <v>2313475.6954318453</v>
      </c>
      <c r="S59" s="124">
        <v>0</v>
      </c>
      <c r="T59" s="60">
        <v>276502.91</v>
      </c>
      <c r="U59" s="61">
        <v>4031.9700000000003</v>
      </c>
      <c r="V59" s="61">
        <v>136625.08000000002</v>
      </c>
      <c r="W59" s="62">
        <f t="shared" si="1"/>
        <v>417159.95999999996</v>
      </c>
      <c r="X59" s="127">
        <v>0</v>
      </c>
      <c r="Y59" s="63">
        <v>224820.30000000002</v>
      </c>
      <c r="AA59" s="53" t="s">
        <v>94</v>
      </c>
      <c r="AB59" s="54" t="s">
        <v>59</v>
      </c>
      <c r="AC59" s="111">
        <f t="shared" si="12"/>
        <v>0.27585847571765276</v>
      </c>
      <c r="AD59" s="67">
        <f t="shared" si="13"/>
        <v>1.2172617602880607</v>
      </c>
      <c r="AE59" s="65">
        <f t="shared" si="14"/>
        <v>0.34567491451925103</v>
      </c>
      <c r="AF59" s="130">
        <v>0</v>
      </c>
      <c r="AG59" s="64">
        <f t="shared" si="15"/>
        <v>0.8803169196302492</v>
      </c>
      <c r="AH59" s="66">
        <f t="shared" si="16"/>
        <v>1.3476166737351716</v>
      </c>
      <c r="AI59" s="67">
        <f t="shared" si="17"/>
        <v>0.2885173059002051</v>
      </c>
      <c r="AJ59" s="68">
        <f t="shared" si="18"/>
        <v>0.6910117644080704</v>
      </c>
      <c r="AK59" s="130">
        <v>0</v>
      </c>
      <c r="AL59" s="107">
        <f t="shared" si="19"/>
        <v>-1</v>
      </c>
    </row>
    <row r="60" spans="1:38" ht="13.5">
      <c r="A60" s="53" t="s">
        <v>83</v>
      </c>
      <c r="B60" s="54" t="s">
        <v>63</v>
      </c>
      <c r="C60" s="122">
        <v>6051520.979097793</v>
      </c>
      <c r="D60" s="34">
        <v>842414.8862631453</v>
      </c>
      <c r="E60" s="29">
        <f t="shared" si="10"/>
        <v>6893935.865360938</v>
      </c>
      <c r="F60" s="124">
        <v>0</v>
      </c>
      <c r="G60" s="60">
        <v>2409176.079999999</v>
      </c>
      <c r="H60" s="61">
        <v>162305.03999999998</v>
      </c>
      <c r="I60" s="61">
        <v>1811995.98</v>
      </c>
      <c r="J60" s="62">
        <f t="shared" si="11"/>
        <v>4383477.1</v>
      </c>
      <c r="K60" s="127">
        <v>0</v>
      </c>
      <c r="L60" s="63">
        <v>0</v>
      </c>
      <c r="N60" s="53" t="s">
        <v>83</v>
      </c>
      <c r="O60" s="54" t="s">
        <v>63</v>
      </c>
      <c r="P60" s="22">
        <v>4854950.675934469</v>
      </c>
      <c r="Q60" s="34">
        <v>388894.54148676404</v>
      </c>
      <c r="R60" s="29">
        <f t="shared" si="0"/>
        <v>5243845.217421234</v>
      </c>
      <c r="S60" s="124">
        <v>0</v>
      </c>
      <c r="T60" s="60">
        <v>1222569.66</v>
      </c>
      <c r="U60" s="61">
        <v>120161.07999999997</v>
      </c>
      <c r="V60" s="61">
        <v>1232571.86</v>
      </c>
      <c r="W60" s="62">
        <f t="shared" si="1"/>
        <v>2575302.6</v>
      </c>
      <c r="X60" s="127">
        <v>0</v>
      </c>
      <c r="Y60" s="63">
        <v>509589.51999999996</v>
      </c>
      <c r="AA60" s="53" t="s">
        <v>83</v>
      </c>
      <c r="AB60" s="54" t="s">
        <v>63</v>
      </c>
      <c r="AC60" s="111">
        <f t="shared" si="12"/>
        <v>0.24646394639900437</v>
      </c>
      <c r="AD60" s="67">
        <f t="shared" si="13"/>
        <v>1.16617822158817</v>
      </c>
      <c r="AE60" s="65">
        <f t="shared" si="14"/>
        <v>0.3146718828499613</v>
      </c>
      <c r="AF60" s="130">
        <v>0</v>
      </c>
      <c r="AG60" s="64">
        <f t="shared" si="15"/>
        <v>0.970583892945617</v>
      </c>
      <c r="AH60" s="66">
        <f t="shared" si="16"/>
        <v>0.3507288716113406</v>
      </c>
      <c r="AI60" s="67">
        <f t="shared" si="17"/>
        <v>0.4700935813997893</v>
      </c>
      <c r="AJ60" s="68">
        <f t="shared" si="18"/>
        <v>0.7021211798566893</v>
      </c>
      <c r="AK60" s="130">
        <v>0</v>
      </c>
      <c r="AL60" s="107">
        <f t="shared" si="19"/>
        <v>-1</v>
      </c>
    </row>
    <row r="61" spans="1:38" ht="13.5">
      <c r="A61" s="53" t="s">
        <v>84</v>
      </c>
      <c r="B61" s="54" t="s">
        <v>62</v>
      </c>
      <c r="C61" s="122">
        <v>4201436.702326047</v>
      </c>
      <c r="D61" s="34">
        <v>584869.9581405856</v>
      </c>
      <c r="E61" s="29">
        <f t="shared" si="10"/>
        <v>4786306.660466633</v>
      </c>
      <c r="F61" s="124">
        <v>0</v>
      </c>
      <c r="G61" s="60">
        <v>1503142.87</v>
      </c>
      <c r="H61" s="61">
        <v>55549.280000000006</v>
      </c>
      <c r="I61" s="61">
        <v>746247.45</v>
      </c>
      <c r="J61" s="62">
        <f t="shared" si="11"/>
        <v>2304939.6</v>
      </c>
      <c r="K61" s="127">
        <v>0</v>
      </c>
      <c r="L61" s="63">
        <v>0</v>
      </c>
      <c r="N61" s="53" t="s">
        <v>84</v>
      </c>
      <c r="O61" s="54" t="s">
        <v>62</v>
      </c>
      <c r="P61" s="22">
        <v>3283666.7055854383</v>
      </c>
      <c r="Q61" s="34">
        <v>263030.49054524285</v>
      </c>
      <c r="R61" s="29">
        <f t="shared" si="0"/>
        <v>3546697.1961306813</v>
      </c>
      <c r="S61" s="124">
        <v>0</v>
      </c>
      <c r="T61" s="60">
        <v>796323.1000000001</v>
      </c>
      <c r="U61" s="61">
        <v>39975.53999999999</v>
      </c>
      <c r="V61" s="61">
        <v>479310.58999999997</v>
      </c>
      <c r="W61" s="62">
        <f t="shared" si="1"/>
        <v>1315609.23</v>
      </c>
      <c r="X61" s="127">
        <v>0</v>
      </c>
      <c r="Y61" s="63">
        <v>344663.05000000005</v>
      </c>
      <c r="AA61" s="53" t="s">
        <v>84</v>
      </c>
      <c r="AB61" s="54" t="s">
        <v>62</v>
      </c>
      <c r="AC61" s="111">
        <f t="shared" si="12"/>
        <v>0.2794954783868606</v>
      </c>
      <c r="AD61" s="67">
        <f t="shared" si="13"/>
        <v>1.2235823570423077</v>
      </c>
      <c r="AE61" s="65">
        <f t="shared" si="14"/>
        <v>0.34951093814502143</v>
      </c>
      <c r="AF61" s="130">
        <v>0</v>
      </c>
      <c r="AG61" s="64">
        <f t="shared" si="15"/>
        <v>0.8876042525954602</v>
      </c>
      <c r="AH61" s="66">
        <f t="shared" si="16"/>
        <v>0.38958172922742285</v>
      </c>
      <c r="AI61" s="67">
        <f t="shared" si="17"/>
        <v>0.5569183439072356</v>
      </c>
      <c r="AJ61" s="68">
        <f t="shared" si="18"/>
        <v>0.7519940932612643</v>
      </c>
      <c r="AK61" s="130">
        <v>0</v>
      </c>
      <c r="AL61" s="107">
        <f t="shared" si="19"/>
        <v>-1</v>
      </c>
    </row>
    <row r="62" spans="1:38" ht="13.5">
      <c r="A62" s="53" t="s">
        <v>36</v>
      </c>
      <c r="B62" s="54" t="s">
        <v>62</v>
      </c>
      <c r="C62" s="122">
        <v>2261952.1556655876</v>
      </c>
      <c r="D62" s="34">
        <v>314879.87475039525</v>
      </c>
      <c r="E62" s="29">
        <f t="shared" si="10"/>
        <v>2576832.030415983</v>
      </c>
      <c r="F62" s="124">
        <v>0</v>
      </c>
      <c r="G62" s="60">
        <v>206259.23</v>
      </c>
      <c r="H62" s="61">
        <v>8045.01</v>
      </c>
      <c r="I62" s="61">
        <v>161205.71</v>
      </c>
      <c r="J62" s="62">
        <f t="shared" si="11"/>
        <v>375509.95</v>
      </c>
      <c r="K62" s="127">
        <v>0</v>
      </c>
      <c r="L62" s="63">
        <v>0</v>
      </c>
      <c r="N62" s="53" t="s">
        <v>36</v>
      </c>
      <c r="O62" s="54" t="s">
        <v>62</v>
      </c>
      <c r="P62" s="22">
        <v>1754348.724978858</v>
      </c>
      <c r="Q62" s="34">
        <v>140528.02768737148</v>
      </c>
      <c r="R62" s="29">
        <f t="shared" si="0"/>
        <v>1894876.7526662294</v>
      </c>
      <c r="S62" s="124">
        <v>0</v>
      </c>
      <c r="T62" s="60">
        <v>105913.15999999999</v>
      </c>
      <c r="U62" s="61">
        <v>7442.039999999999</v>
      </c>
      <c r="V62" s="61">
        <v>120454.25</v>
      </c>
      <c r="W62" s="62">
        <f t="shared" si="1"/>
        <v>233809.44999999998</v>
      </c>
      <c r="X62" s="127">
        <v>0</v>
      </c>
      <c r="Y62" s="63">
        <v>184141.46000000002</v>
      </c>
      <c r="AA62" s="53" t="s">
        <v>36</v>
      </c>
      <c r="AB62" s="54" t="s">
        <v>62</v>
      </c>
      <c r="AC62" s="111">
        <f t="shared" si="12"/>
        <v>0.2893400972448319</v>
      </c>
      <c r="AD62" s="67">
        <f t="shared" si="13"/>
        <v>1.2406909136368096</v>
      </c>
      <c r="AE62" s="65">
        <f t="shared" si="14"/>
        <v>0.35989426583559747</v>
      </c>
      <c r="AF62" s="130">
        <v>0</v>
      </c>
      <c r="AG62" s="64">
        <f t="shared" si="15"/>
        <v>0.9474372212102824</v>
      </c>
      <c r="AH62" s="66">
        <f t="shared" si="16"/>
        <v>0.08102213909089451</v>
      </c>
      <c r="AI62" s="67">
        <f t="shared" si="17"/>
        <v>0.3383148373760161</v>
      </c>
      <c r="AJ62" s="68">
        <f t="shared" si="18"/>
        <v>0.6060512096495674</v>
      </c>
      <c r="AK62" s="130">
        <v>0</v>
      </c>
      <c r="AL62" s="107">
        <f t="shared" si="19"/>
        <v>-1</v>
      </c>
    </row>
    <row r="63" spans="1:38" ht="13.5">
      <c r="A63" s="53" t="s">
        <v>85</v>
      </c>
      <c r="B63" s="54" t="s">
        <v>62</v>
      </c>
      <c r="C63" s="122">
        <v>5165706.342312622</v>
      </c>
      <c r="D63" s="34">
        <v>719103.1702375219</v>
      </c>
      <c r="E63" s="29">
        <f t="shared" si="10"/>
        <v>5884809.5125501435</v>
      </c>
      <c r="F63" s="124">
        <v>0</v>
      </c>
      <c r="G63" s="60">
        <v>1582207.69</v>
      </c>
      <c r="H63" s="61">
        <v>92898.45</v>
      </c>
      <c r="I63" s="61">
        <v>1777461.67</v>
      </c>
      <c r="J63" s="62">
        <f t="shared" si="11"/>
        <v>3452567.8099999996</v>
      </c>
      <c r="K63" s="127">
        <v>0</v>
      </c>
      <c r="L63" s="63">
        <v>0</v>
      </c>
      <c r="N63" s="53" t="s">
        <v>85</v>
      </c>
      <c r="O63" s="54" t="s">
        <v>62</v>
      </c>
      <c r="P63" s="22">
        <v>4003575.077630972</v>
      </c>
      <c r="Q63" s="34">
        <v>320697.0776945023</v>
      </c>
      <c r="R63" s="29">
        <f t="shared" si="0"/>
        <v>4324272.155325474</v>
      </c>
      <c r="S63" s="124">
        <v>0</v>
      </c>
      <c r="T63" s="60">
        <v>847098.9700000001</v>
      </c>
      <c r="U63" s="61">
        <v>64556.47000000001</v>
      </c>
      <c r="V63" s="61">
        <v>1302927.6500000004</v>
      </c>
      <c r="W63" s="62">
        <f t="shared" si="1"/>
        <v>2214583.0900000003</v>
      </c>
      <c r="X63" s="127">
        <v>0</v>
      </c>
      <c r="Y63" s="63">
        <v>420226.68000000005</v>
      </c>
      <c r="AA63" s="53" t="s">
        <v>85</v>
      </c>
      <c r="AB63" s="54" t="s">
        <v>62</v>
      </c>
      <c r="AC63" s="111">
        <f t="shared" si="12"/>
        <v>0.2902733787046441</v>
      </c>
      <c r="AD63" s="67">
        <f t="shared" si="13"/>
        <v>1.242312824947358</v>
      </c>
      <c r="AE63" s="65">
        <f t="shared" si="14"/>
        <v>0.36087861752707195</v>
      </c>
      <c r="AF63" s="130">
        <v>0</v>
      </c>
      <c r="AG63" s="64">
        <f t="shared" si="15"/>
        <v>0.8677955540425222</v>
      </c>
      <c r="AH63" s="66">
        <f t="shared" si="16"/>
        <v>0.4390261735190908</v>
      </c>
      <c r="AI63" s="67">
        <f t="shared" si="17"/>
        <v>0.3642059633932855</v>
      </c>
      <c r="AJ63" s="68">
        <f t="shared" si="18"/>
        <v>0.5590147985822465</v>
      </c>
      <c r="AK63" s="130">
        <v>0</v>
      </c>
      <c r="AL63" s="107">
        <f t="shared" si="19"/>
        <v>-1</v>
      </c>
    </row>
    <row r="64" spans="1:38" ht="13.5">
      <c r="A64" s="53" t="s">
        <v>21</v>
      </c>
      <c r="B64" s="54" t="s">
        <v>63</v>
      </c>
      <c r="C64" s="122">
        <v>2395342.3714387934</v>
      </c>
      <c r="D64" s="34">
        <v>333448.74426887365</v>
      </c>
      <c r="E64" s="29">
        <f t="shared" si="10"/>
        <v>2728791.115707667</v>
      </c>
      <c r="F64" s="124">
        <v>0</v>
      </c>
      <c r="G64" s="60">
        <v>237892.33</v>
      </c>
      <c r="H64" s="61">
        <v>21165.940000000002</v>
      </c>
      <c r="I64" s="61">
        <v>51549.41000000001</v>
      </c>
      <c r="J64" s="62">
        <f t="shared" si="11"/>
        <v>310607.68</v>
      </c>
      <c r="K64" s="127">
        <v>0</v>
      </c>
      <c r="L64" s="63">
        <v>0</v>
      </c>
      <c r="N64" s="53" t="s">
        <v>21</v>
      </c>
      <c r="O64" s="54" t="s">
        <v>63</v>
      </c>
      <c r="P64" s="22">
        <v>1912548.3849837675</v>
      </c>
      <c r="Q64" s="34">
        <v>153200.2438122303</v>
      </c>
      <c r="R64" s="29">
        <f t="shared" si="0"/>
        <v>2065748.6287959977</v>
      </c>
      <c r="S64" s="124">
        <v>0</v>
      </c>
      <c r="T64" s="60">
        <v>122329.82999999999</v>
      </c>
      <c r="U64" s="61">
        <v>16655.99</v>
      </c>
      <c r="V64" s="61">
        <v>32602.68</v>
      </c>
      <c r="W64" s="62">
        <f t="shared" si="1"/>
        <v>171588.49999999997</v>
      </c>
      <c r="X64" s="127">
        <v>0</v>
      </c>
      <c r="Y64" s="63">
        <v>200746.52</v>
      </c>
      <c r="AA64" s="53" t="s">
        <v>21</v>
      </c>
      <c r="AB64" s="54" t="s">
        <v>63</v>
      </c>
      <c r="AC64" s="111">
        <f t="shared" si="12"/>
        <v>0.2524349136710198</v>
      </c>
      <c r="AD64" s="67">
        <f t="shared" si="13"/>
        <v>1.1765549190480709</v>
      </c>
      <c r="AE64" s="65">
        <f t="shared" si="14"/>
        <v>0.3209695882979322</v>
      </c>
      <c r="AF64" s="130">
        <v>0</v>
      </c>
      <c r="AG64" s="64">
        <f t="shared" si="15"/>
        <v>0.9446796419156309</v>
      </c>
      <c r="AH64" s="66">
        <f t="shared" si="16"/>
        <v>0.2707704555538277</v>
      </c>
      <c r="AI64" s="67">
        <f t="shared" si="17"/>
        <v>0.5811402620888837</v>
      </c>
      <c r="AJ64" s="68">
        <f t="shared" si="18"/>
        <v>0.8101893774932472</v>
      </c>
      <c r="AK64" s="130">
        <v>0</v>
      </c>
      <c r="AL64" s="107">
        <f t="shared" si="19"/>
        <v>-1</v>
      </c>
    </row>
    <row r="65" spans="1:38" ht="13.5">
      <c r="A65" s="53" t="s">
        <v>47</v>
      </c>
      <c r="B65" s="54" t="s">
        <v>62</v>
      </c>
      <c r="C65" s="122">
        <v>2237179.090224463</v>
      </c>
      <c r="D65" s="34">
        <v>311431.2873327762</v>
      </c>
      <c r="E65" s="29">
        <f t="shared" si="10"/>
        <v>2548610.377557239</v>
      </c>
      <c r="F65" s="124">
        <v>0</v>
      </c>
      <c r="G65" s="60">
        <v>101735.34999999999</v>
      </c>
      <c r="H65" s="61">
        <v>11481.23</v>
      </c>
      <c r="I65" s="61">
        <v>163875.55999999994</v>
      </c>
      <c r="J65" s="62">
        <f t="shared" si="11"/>
        <v>277092.1399999999</v>
      </c>
      <c r="K65" s="127">
        <v>0</v>
      </c>
      <c r="L65" s="63">
        <v>0</v>
      </c>
      <c r="N65" s="53" t="s">
        <v>47</v>
      </c>
      <c r="O65" s="54" t="s">
        <v>62</v>
      </c>
      <c r="P65" s="22">
        <v>1756412.626113732</v>
      </c>
      <c r="Q65" s="34">
        <v>140693.35169148535</v>
      </c>
      <c r="R65" s="29">
        <f t="shared" si="0"/>
        <v>1897105.9778052175</v>
      </c>
      <c r="S65" s="124">
        <v>0</v>
      </c>
      <c r="T65" s="60">
        <v>51342.76</v>
      </c>
      <c r="U65" s="61">
        <v>4647.28</v>
      </c>
      <c r="V65" s="61">
        <v>86247.27</v>
      </c>
      <c r="W65" s="62">
        <f t="shared" si="1"/>
        <v>142237.31</v>
      </c>
      <c r="X65" s="127">
        <v>0</v>
      </c>
      <c r="Y65" s="63">
        <v>184358.09</v>
      </c>
      <c r="AA65" s="53" t="s">
        <v>47</v>
      </c>
      <c r="AB65" s="54" t="s">
        <v>62</v>
      </c>
      <c r="AC65" s="111">
        <f t="shared" si="12"/>
        <v>0.273720683262499</v>
      </c>
      <c r="AD65" s="67">
        <f t="shared" si="13"/>
        <v>1.2135465790571804</v>
      </c>
      <c r="AE65" s="65">
        <f t="shared" si="14"/>
        <v>0.3434201396095722</v>
      </c>
      <c r="AF65" s="130">
        <v>0</v>
      </c>
      <c r="AG65" s="64">
        <f t="shared" si="15"/>
        <v>0.9814935932544333</v>
      </c>
      <c r="AH65" s="66">
        <f t="shared" si="16"/>
        <v>1.470526845810883</v>
      </c>
      <c r="AI65" s="67">
        <f t="shared" si="17"/>
        <v>0.900066633993168</v>
      </c>
      <c r="AJ65" s="68">
        <f t="shared" si="18"/>
        <v>0.9480974436313503</v>
      </c>
      <c r="AK65" s="130">
        <v>0</v>
      </c>
      <c r="AL65" s="107">
        <f t="shared" si="19"/>
        <v>-1</v>
      </c>
    </row>
    <row r="66" spans="1:38" ht="13.5">
      <c r="A66" s="53" t="s">
        <v>22</v>
      </c>
      <c r="B66" s="54" t="s">
        <v>62</v>
      </c>
      <c r="C66" s="122">
        <v>5019866.930078277</v>
      </c>
      <c r="D66" s="34">
        <v>698801.2837705604</v>
      </c>
      <c r="E66" s="29">
        <f t="shared" si="10"/>
        <v>5718668.213848838</v>
      </c>
      <c r="F66" s="124">
        <v>0</v>
      </c>
      <c r="G66" s="60">
        <v>1861897.4199999997</v>
      </c>
      <c r="H66" s="61">
        <v>68014.24</v>
      </c>
      <c r="I66" s="61">
        <v>608362.81</v>
      </c>
      <c r="J66" s="62">
        <f t="shared" si="11"/>
        <v>2538274.4699999997</v>
      </c>
      <c r="K66" s="127">
        <v>0</v>
      </c>
      <c r="L66" s="63">
        <v>0</v>
      </c>
      <c r="N66" s="53" t="s">
        <v>22</v>
      </c>
      <c r="O66" s="54" t="s">
        <v>62</v>
      </c>
      <c r="P66" s="22">
        <v>3973828.6930204</v>
      </c>
      <c r="Q66" s="34">
        <v>318314.3126828287</v>
      </c>
      <c r="R66" s="29">
        <f t="shared" si="0"/>
        <v>4292143.0057032285</v>
      </c>
      <c r="S66" s="124">
        <v>0</v>
      </c>
      <c r="T66" s="60">
        <v>994159.8599999999</v>
      </c>
      <c r="U66" s="61">
        <v>71478.04000000001</v>
      </c>
      <c r="V66" s="61">
        <v>407906.59</v>
      </c>
      <c r="W66" s="62">
        <f t="shared" si="1"/>
        <v>1473544.49</v>
      </c>
      <c r="X66" s="127">
        <v>0</v>
      </c>
      <c r="Y66" s="63">
        <v>417104.41000000003</v>
      </c>
      <c r="AA66" s="53" t="s">
        <v>22</v>
      </c>
      <c r="AB66" s="54" t="s">
        <v>62</v>
      </c>
      <c r="AC66" s="111">
        <f t="shared" si="12"/>
        <v>0.2632318395846127</v>
      </c>
      <c r="AD66" s="67">
        <f t="shared" si="13"/>
        <v>1.1953184507504457</v>
      </c>
      <c r="AE66" s="65">
        <f t="shared" si="14"/>
        <v>0.33235733437821136</v>
      </c>
      <c r="AF66" s="130">
        <v>0</v>
      </c>
      <c r="AG66" s="64">
        <f t="shared" si="15"/>
        <v>0.8728350388236354</v>
      </c>
      <c r="AH66" s="66">
        <f t="shared" si="16"/>
        <v>-0.04845963879255788</v>
      </c>
      <c r="AI66" s="67">
        <f t="shared" si="17"/>
        <v>0.4914267749388408</v>
      </c>
      <c r="AJ66" s="68">
        <f t="shared" si="18"/>
        <v>0.7225638501081157</v>
      </c>
      <c r="AK66" s="130">
        <v>0</v>
      </c>
      <c r="AL66" s="107">
        <f t="shared" si="19"/>
        <v>-1</v>
      </c>
    </row>
    <row r="67" spans="1:38" ht="13.5">
      <c r="A67" s="53" t="s">
        <v>86</v>
      </c>
      <c r="B67" s="54" t="s">
        <v>59</v>
      </c>
      <c r="C67" s="122">
        <v>2631668.2250651713</v>
      </c>
      <c r="D67" s="34">
        <v>366346.9888244741</v>
      </c>
      <c r="E67" s="29">
        <f t="shared" si="10"/>
        <v>2998015.2138896454</v>
      </c>
      <c r="F67" s="124">
        <v>0</v>
      </c>
      <c r="G67" s="60">
        <v>292298.64</v>
      </c>
      <c r="H67" s="61">
        <v>8137.469999999999</v>
      </c>
      <c r="I67" s="61">
        <v>226927.89999999997</v>
      </c>
      <c r="J67" s="62">
        <f t="shared" si="11"/>
        <v>527364.01</v>
      </c>
      <c r="K67" s="127">
        <v>0</v>
      </c>
      <c r="L67" s="63">
        <v>0</v>
      </c>
      <c r="N67" s="53" t="s">
        <v>86</v>
      </c>
      <c r="O67" s="54" t="s">
        <v>59</v>
      </c>
      <c r="P67" s="22">
        <v>2060494.0599852519</v>
      </c>
      <c r="Q67" s="34">
        <v>165051.08829760255</v>
      </c>
      <c r="R67" s="29">
        <f t="shared" si="0"/>
        <v>2225545.1482828544</v>
      </c>
      <c r="S67" s="124">
        <v>0</v>
      </c>
      <c r="T67" s="60">
        <v>155052.74999999997</v>
      </c>
      <c r="U67" s="61">
        <v>8211.72</v>
      </c>
      <c r="V67" s="61">
        <v>136860.38999999998</v>
      </c>
      <c r="W67" s="62">
        <f t="shared" si="1"/>
        <v>300124.86</v>
      </c>
      <c r="X67" s="127">
        <v>0</v>
      </c>
      <c r="Y67" s="63">
        <v>216275.34</v>
      </c>
      <c r="AA67" s="53" t="s">
        <v>86</v>
      </c>
      <c r="AB67" s="54" t="s">
        <v>59</v>
      </c>
      <c r="AC67" s="111">
        <f t="shared" si="12"/>
        <v>0.2772025293215392</v>
      </c>
      <c r="AD67" s="67">
        <f t="shared" si="13"/>
        <v>1.2195975355455775</v>
      </c>
      <c r="AE67" s="65">
        <f t="shared" si="14"/>
        <v>0.3470925162775509</v>
      </c>
      <c r="AF67" s="130">
        <v>0</v>
      </c>
      <c r="AG67" s="64">
        <f t="shared" si="15"/>
        <v>0.8851561162249626</v>
      </c>
      <c r="AH67" s="66">
        <f t="shared" si="16"/>
        <v>-0.009041954669667285</v>
      </c>
      <c r="AI67" s="67">
        <f t="shared" si="17"/>
        <v>0.6580977154894851</v>
      </c>
      <c r="AJ67" s="68">
        <f t="shared" si="18"/>
        <v>0.7571487080410468</v>
      </c>
      <c r="AK67" s="130">
        <v>0</v>
      </c>
      <c r="AL67" s="107">
        <f t="shared" si="19"/>
        <v>-1</v>
      </c>
    </row>
    <row r="68" spans="1:38" ht="13.5">
      <c r="A68" s="53" t="s">
        <v>87</v>
      </c>
      <c r="B68" s="54" t="s">
        <v>62</v>
      </c>
      <c r="C68" s="122">
        <v>2998167.555781843</v>
      </c>
      <c r="D68" s="34">
        <v>417366.3099286428</v>
      </c>
      <c r="E68" s="29">
        <f t="shared" si="10"/>
        <v>3415533.8657104857</v>
      </c>
      <c r="F68" s="124">
        <v>0</v>
      </c>
      <c r="G68" s="60">
        <v>371605.93000000005</v>
      </c>
      <c r="H68" s="61">
        <v>23040</v>
      </c>
      <c r="I68" s="61">
        <v>603390.5</v>
      </c>
      <c r="J68" s="62">
        <f t="shared" si="11"/>
        <v>998036.43</v>
      </c>
      <c r="K68" s="127">
        <v>0</v>
      </c>
      <c r="L68" s="63">
        <v>0</v>
      </c>
      <c r="N68" s="53" t="s">
        <v>87</v>
      </c>
      <c r="O68" s="54" t="s">
        <v>62</v>
      </c>
      <c r="P68" s="22">
        <v>2363920.2871472873</v>
      </c>
      <c r="Q68" s="34">
        <v>189356.34109288995</v>
      </c>
      <c r="R68" s="29">
        <f t="shared" si="0"/>
        <v>2553276.6282401774</v>
      </c>
      <c r="S68" s="124">
        <v>0</v>
      </c>
      <c r="T68" s="60">
        <v>191259.36000000002</v>
      </c>
      <c r="U68" s="61">
        <v>31205.969999999998</v>
      </c>
      <c r="V68" s="61">
        <v>388640.19000000006</v>
      </c>
      <c r="W68" s="62">
        <f t="shared" si="1"/>
        <v>611105.52</v>
      </c>
      <c r="X68" s="127">
        <v>0</v>
      </c>
      <c r="Y68" s="63">
        <v>248123.82</v>
      </c>
      <c r="AA68" s="53" t="s">
        <v>87</v>
      </c>
      <c r="AB68" s="54" t="s">
        <v>62</v>
      </c>
      <c r="AC68" s="111">
        <f t="shared" si="12"/>
        <v>0.2683031539104679</v>
      </c>
      <c r="AD68" s="67">
        <f t="shared" si="13"/>
        <v>1.2041316785050316</v>
      </c>
      <c r="AE68" s="65">
        <f t="shared" si="14"/>
        <v>0.33770615683918725</v>
      </c>
      <c r="AF68" s="130">
        <v>0</v>
      </c>
      <c r="AG68" s="64">
        <f t="shared" si="15"/>
        <v>0.9429424525942156</v>
      </c>
      <c r="AH68" s="66">
        <f t="shared" si="16"/>
        <v>-0.26167973628123076</v>
      </c>
      <c r="AI68" s="67">
        <f t="shared" si="17"/>
        <v>0.5525684567002704</v>
      </c>
      <c r="AJ68" s="68">
        <f t="shared" si="18"/>
        <v>0.6331654637974797</v>
      </c>
      <c r="AK68" s="130">
        <v>0</v>
      </c>
      <c r="AL68" s="107">
        <f t="shared" si="19"/>
        <v>-1</v>
      </c>
    </row>
    <row r="69" spans="1:38" ht="13.5">
      <c r="A69" s="53" t="s">
        <v>23</v>
      </c>
      <c r="B69" s="54" t="s">
        <v>62</v>
      </c>
      <c r="C69" s="122">
        <v>2193857.557572783</v>
      </c>
      <c r="D69" s="34">
        <v>305400.62097177963</v>
      </c>
      <c r="E69" s="29">
        <f t="shared" si="10"/>
        <v>2499258.178544563</v>
      </c>
      <c r="F69" s="124">
        <v>0</v>
      </c>
      <c r="G69" s="60">
        <v>144286.52000000002</v>
      </c>
      <c r="H69" s="61">
        <v>38217.34</v>
      </c>
      <c r="I69" s="61">
        <v>167072.36000000002</v>
      </c>
      <c r="J69" s="62">
        <f t="shared" si="11"/>
        <v>349576.22000000003</v>
      </c>
      <c r="K69" s="127">
        <v>0</v>
      </c>
      <c r="L69" s="63">
        <v>0</v>
      </c>
      <c r="N69" s="53" t="s">
        <v>23</v>
      </c>
      <c r="O69" s="54" t="s">
        <v>62</v>
      </c>
      <c r="P69" s="22">
        <v>1722374.6375560397</v>
      </c>
      <c r="Q69" s="34">
        <v>137966.8177188765</v>
      </c>
      <c r="R69" s="29">
        <f t="shared" si="0"/>
        <v>1860341.4552749163</v>
      </c>
      <c r="S69" s="124">
        <v>0</v>
      </c>
      <c r="T69" s="60">
        <v>73807.15000000001</v>
      </c>
      <c r="U69" s="61">
        <v>7377.549999999999</v>
      </c>
      <c r="V69" s="61">
        <v>130378.95999999999</v>
      </c>
      <c r="W69" s="62">
        <f t="shared" si="1"/>
        <v>211563.66</v>
      </c>
      <c r="X69" s="127">
        <v>0</v>
      </c>
      <c r="Y69" s="63">
        <v>180785.37</v>
      </c>
      <c r="AA69" s="53" t="s">
        <v>23</v>
      </c>
      <c r="AB69" s="54" t="s">
        <v>62</v>
      </c>
      <c r="AC69" s="111">
        <f t="shared" si="12"/>
        <v>0.27374005035614846</v>
      </c>
      <c r="AD69" s="67">
        <f t="shared" si="13"/>
        <v>1.2135802363294994</v>
      </c>
      <c r="AE69" s="65">
        <f t="shared" si="14"/>
        <v>0.3434405664927942</v>
      </c>
      <c r="AF69" s="130">
        <v>0</v>
      </c>
      <c r="AG69" s="64">
        <f t="shared" si="15"/>
        <v>0.9549124983148651</v>
      </c>
      <c r="AH69" s="66">
        <f t="shared" si="16"/>
        <v>4.1802210761025</v>
      </c>
      <c r="AI69" s="67">
        <f t="shared" si="17"/>
        <v>0.28143651398968084</v>
      </c>
      <c r="AJ69" s="68">
        <f t="shared" si="18"/>
        <v>0.6523453035365339</v>
      </c>
      <c r="AK69" s="130">
        <v>0</v>
      </c>
      <c r="AL69" s="107">
        <f t="shared" si="19"/>
        <v>-1</v>
      </c>
    </row>
    <row r="70" spans="1:38" ht="13.5">
      <c r="A70" s="53" t="s">
        <v>35</v>
      </c>
      <c r="B70" s="54" t="s">
        <v>88</v>
      </c>
      <c r="C70" s="122">
        <v>2434987.631310003</v>
      </c>
      <c r="D70" s="34">
        <v>338967.6472356873</v>
      </c>
      <c r="E70" s="29">
        <f t="shared" si="10"/>
        <v>2773955.2785456902</v>
      </c>
      <c r="F70" s="124">
        <v>0</v>
      </c>
      <c r="G70" s="60">
        <v>600724.26</v>
      </c>
      <c r="H70" s="61">
        <v>7044.949999999999</v>
      </c>
      <c r="I70" s="61">
        <v>245294.55</v>
      </c>
      <c r="J70" s="62">
        <f t="shared" si="11"/>
        <v>853063.76</v>
      </c>
      <c r="K70" s="127">
        <v>0</v>
      </c>
      <c r="L70" s="63">
        <v>0</v>
      </c>
      <c r="N70" s="53" t="s">
        <v>35</v>
      </c>
      <c r="O70" s="54" t="s">
        <v>88</v>
      </c>
      <c r="P70" s="22">
        <v>1902654.7636705586</v>
      </c>
      <c r="Q70" s="34">
        <v>152407.7382687001</v>
      </c>
      <c r="R70" s="29">
        <f aca="true" t="shared" si="20" ref="R70:R83">+SUM(P70:Q70)</f>
        <v>2055062.5019392588</v>
      </c>
      <c r="S70" s="124">
        <v>0</v>
      </c>
      <c r="T70" s="60">
        <v>308770.42</v>
      </c>
      <c r="U70" s="61">
        <v>2855.0599999999995</v>
      </c>
      <c r="V70" s="61">
        <v>173243.5</v>
      </c>
      <c r="W70" s="62">
        <f aca="true" t="shared" si="21" ref="W70:W81">+T70+U70+V70</f>
        <v>484868.98</v>
      </c>
      <c r="X70" s="127">
        <v>0</v>
      </c>
      <c r="Y70" s="63">
        <v>199708.1</v>
      </c>
      <c r="AA70" s="53" t="s">
        <v>35</v>
      </c>
      <c r="AB70" s="54" t="s">
        <v>88</v>
      </c>
      <c r="AC70" s="111">
        <f aca="true" t="shared" si="22" ref="AC70:AC84">+C70/P70-1</f>
        <v>0.2797842665962582</v>
      </c>
      <c r="AD70" s="67">
        <f aca="true" t="shared" si="23" ref="AD70:AD84">+D70/Q70-1</f>
        <v>1.2240842301463437</v>
      </c>
      <c r="AE70" s="65">
        <f aca="true" t="shared" si="24" ref="AE70:AE84">+E70/R70-1</f>
        <v>0.3498155291763869</v>
      </c>
      <c r="AF70" s="130">
        <v>0</v>
      </c>
      <c r="AG70" s="64">
        <f aca="true" t="shared" si="25" ref="AG70:AG84">+G70/T70-1</f>
        <v>0.945536946188045</v>
      </c>
      <c r="AH70" s="66">
        <f aca="true" t="shared" si="26" ref="AH70:AH84">+H70/U70-1</f>
        <v>1.4675313303398179</v>
      </c>
      <c r="AI70" s="67">
        <f aca="true" t="shared" si="27" ref="AI70:AI84">+I70/V70-1</f>
        <v>0.41589468003128527</v>
      </c>
      <c r="AJ70" s="68">
        <f aca="true" t="shared" si="28" ref="AJ70:AJ84">+J70/W70-1</f>
        <v>0.7593696342463485</v>
      </c>
      <c r="AK70" s="130">
        <v>0</v>
      </c>
      <c r="AL70" s="107">
        <f aca="true" t="shared" si="29" ref="AL70:AL84">+L70/Y70-1</f>
        <v>-1</v>
      </c>
    </row>
    <row r="71" spans="1:38" ht="13.5">
      <c r="A71" s="53" t="s">
        <v>24</v>
      </c>
      <c r="B71" s="54" t="s">
        <v>63</v>
      </c>
      <c r="C71" s="122">
        <v>4024850.2813823135</v>
      </c>
      <c r="D71" s="34">
        <v>560287.8687404577</v>
      </c>
      <c r="E71" s="29">
        <f aca="true" t="shared" si="30" ref="E71:E83">+SUM(C71:D71)</f>
        <v>4585138.150122771</v>
      </c>
      <c r="F71" s="124">
        <v>0</v>
      </c>
      <c r="G71" s="60">
        <v>1026641.35</v>
      </c>
      <c r="H71" s="61">
        <v>62432.18</v>
      </c>
      <c r="I71" s="61">
        <v>1450918.86</v>
      </c>
      <c r="J71" s="62">
        <f aca="true" t="shared" si="31" ref="J71:J82">+SUM(G71:I71)</f>
        <v>2539992.39</v>
      </c>
      <c r="K71" s="127">
        <v>0</v>
      </c>
      <c r="L71" s="63">
        <v>0</v>
      </c>
      <c r="N71" s="53" t="s">
        <v>24</v>
      </c>
      <c r="O71" s="54" t="s">
        <v>63</v>
      </c>
      <c r="P71" s="22">
        <v>3179128.4750872683</v>
      </c>
      <c r="Q71" s="34">
        <v>254656.6985273459</v>
      </c>
      <c r="R71" s="29">
        <f t="shared" si="20"/>
        <v>3433785.173614614</v>
      </c>
      <c r="S71" s="124">
        <v>0</v>
      </c>
      <c r="T71" s="60">
        <v>550481.9799999999</v>
      </c>
      <c r="U71" s="61">
        <v>62065.26999999999</v>
      </c>
      <c r="V71" s="61">
        <v>1065567.6</v>
      </c>
      <c r="W71" s="62">
        <f t="shared" si="21"/>
        <v>1678114.85</v>
      </c>
      <c r="X71" s="127">
        <v>0</v>
      </c>
      <c r="Y71" s="63">
        <v>333690.41</v>
      </c>
      <c r="AA71" s="53" t="s">
        <v>24</v>
      </c>
      <c r="AB71" s="54" t="s">
        <v>63</v>
      </c>
      <c r="AC71" s="111">
        <f t="shared" si="22"/>
        <v>0.26602316104001744</v>
      </c>
      <c r="AD71" s="67">
        <f t="shared" si="23"/>
        <v>1.2001693730443619</v>
      </c>
      <c r="AE71" s="65">
        <f t="shared" si="24"/>
        <v>0.33530140014442766</v>
      </c>
      <c r="AF71" s="130">
        <v>0</v>
      </c>
      <c r="AG71" s="64">
        <f t="shared" si="25"/>
        <v>0.8649862980074301</v>
      </c>
      <c r="AH71" s="66">
        <f t="shared" si="26"/>
        <v>0.005911679752621968</v>
      </c>
      <c r="AI71" s="67">
        <f t="shared" si="27"/>
        <v>0.3616394304781789</v>
      </c>
      <c r="AJ71" s="68">
        <f t="shared" si="28"/>
        <v>0.5135986610213241</v>
      </c>
      <c r="AK71" s="130">
        <v>0</v>
      </c>
      <c r="AL71" s="107">
        <f t="shared" si="29"/>
        <v>-1</v>
      </c>
    </row>
    <row r="72" spans="1:38" ht="13.5">
      <c r="A72" s="53" t="s">
        <v>89</v>
      </c>
      <c r="B72" s="54" t="s">
        <v>63</v>
      </c>
      <c r="C72" s="122">
        <v>2532032.877549012</v>
      </c>
      <c r="D72" s="34">
        <v>352477.0377434935</v>
      </c>
      <c r="E72" s="29">
        <f t="shared" si="30"/>
        <v>2884509.9152925056</v>
      </c>
      <c r="F72" s="124">
        <v>0</v>
      </c>
      <c r="G72" s="60">
        <v>190265.20000000004</v>
      </c>
      <c r="H72" s="61">
        <v>42646.74</v>
      </c>
      <c r="I72" s="61">
        <v>621148.99</v>
      </c>
      <c r="J72" s="62">
        <f t="shared" si="31"/>
        <v>854060.93</v>
      </c>
      <c r="K72" s="127">
        <v>0</v>
      </c>
      <c r="L72" s="63">
        <v>0</v>
      </c>
      <c r="N72" s="53" t="s">
        <v>89</v>
      </c>
      <c r="O72" s="54" t="s">
        <v>63</v>
      </c>
      <c r="P72" s="22">
        <v>2117366.0023684627</v>
      </c>
      <c r="Q72" s="34">
        <v>169606.68307763053</v>
      </c>
      <c r="R72" s="29">
        <f t="shared" si="20"/>
        <v>2286972.6854460933</v>
      </c>
      <c r="S72" s="124">
        <v>0</v>
      </c>
      <c r="T72" s="60">
        <v>101371.13999999998</v>
      </c>
      <c r="U72" s="61">
        <v>26776.95</v>
      </c>
      <c r="V72" s="61">
        <v>344434.76999999996</v>
      </c>
      <c r="W72" s="62">
        <f t="shared" si="21"/>
        <v>472582.8599999999</v>
      </c>
      <c r="X72" s="127">
        <v>0</v>
      </c>
      <c r="Y72" s="63">
        <v>222244.8</v>
      </c>
      <c r="AA72" s="53" t="s">
        <v>89</v>
      </c>
      <c r="AB72" s="54" t="s">
        <v>63</v>
      </c>
      <c r="AC72" s="111">
        <f t="shared" si="22"/>
        <v>0.19584090550084765</v>
      </c>
      <c r="AD72" s="67">
        <f t="shared" si="23"/>
        <v>1.0782025292137902</v>
      </c>
      <c r="AE72" s="65">
        <f t="shared" si="24"/>
        <v>0.2612786911050744</v>
      </c>
      <c r="AF72" s="130">
        <v>0</v>
      </c>
      <c r="AG72" s="64">
        <f t="shared" si="25"/>
        <v>0.8769168424070211</v>
      </c>
      <c r="AH72" s="66">
        <f t="shared" si="26"/>
        <v>0.5926660803414876</v>
      </c>
      <c r="AI72" s="67">
        <f t="shared" si="27"/>
        <v>0.8033864293085162</v>
      </c>
      <c r="AJ72" s="68">
        <f t="shared" si="28"/>
        <v>0.8072194366084293</v>
      </c>
      <c r="AK72" s="130">
        <v>0</v>
      </c>
      <c r="AL72" s="107">
        <f t="shared" si="29"/>
        <v>-1</v>
      </c>
    </row>
    <row r="73" spans="1:38" ht="13.5">
      <c r="A73" s="53" t="s">
        <v>25</v>
      </c>
      <c r="B73" s="54" t="s">
        <v>59</v>
      </c>
      <c r="C73" s="122">
        <v>4201311.374844895</v>
      </c>
      <c r="D73" s="34">
        <v>584852.5116612383</v>
      </c>
      <c r="E73" s="29">
        <f t="shared" si="30"/>
        <v>4786163.886506133</v>
      </c>
      <c r="F73" s="124">
        <v>0</v>
      </c>
      <c r="G73" s="60">
        <v>953497.9700000002</v>
      </c>
      <c r="H73" s="61">
        <v>49619.380000000005</v>
      </c>
      <c r="I73" s="61">
        <v>1769769.74</v>
      </c>
      <c r="J73" s="62">
        <f t="shared" si="31"/>
        <v>2772887.0900000003</v>
      </c>
      <c r="K73" s="127">
        <v>0</v>
      </c>
      <c r="L73" s="63">
        <v>0</v>
      </c>
      <c r="N73" s="53" t="s">
        <v>25</v>
      </c>
      <c r="O73" s="54" t="s">
        <v>59</v>
      </c>
      <c r="P73" s="22">
        <v>3201405.5032097246</v>
      </c>
      <c r="Q73" s="34">
        <v>256441.1480955596</v>
      </c>
      <c r="R73" s="29">
        <f t="shared" si="20"/>
        <v>3457846.6513052844</v>
      </c>
      <c r="S73" s="124">
        <v>0</v>
      </c>
      <c r="T73" s="60">
        <v>509803.82</v>
      </c>
      <c r="U73" s="61">
        <v>47413.36</v>
      </c>
      <c r="V73" s="61">
        <v>1099285.26</v>
      </c>
      <c r="W73" s="62">
        <f t="shared" si="21"/>
        <v>1656502.44</v>
      </c>
      <c r="X73" s="127">
        <v>0</v>
      </c>
      <c r="Y73" s="63">
        <v>336028.66000000003</v>
      </c>
      <c r="AA73" s="53" t="s">
        <v>25</v>
      </c>
      <c r="AB73" s="54" t="s">
        <v>59</v>
      </c>
      <c r="AC73" s="111">
        <f t="shared" si="22"/>
        <v>0.3123334018863484</v>
      </c>
      <c r="AD73" s="67">
        <f t="shared" si="23"/>
        <v>1.2806500282992817</v>
      </c>
      <c r="AE73" s="65">
        <f t="shared" si="24"/>
        <v>0.38414579047322084</v>
      </c>
      <c r="AF73" s="130">
        <v>0</v>
      </c>
      <c r="AG73" s="64">
        <f t="shared" si="25"/>
        <v>0.870323313779799</v>
      </c>
      <c r="AH73" s="66">
        <f t="shared" si="26"/>
        <v>0.04652739227930702</v>
      </c>
      <c r="AI73" s="67">
        <f t="shared" si="27"/>
        <v>0.6099276542650995</v>
      </c>
      <c r="AJ73" s="68">
        <f t="shared" si="28"/>
        <v>0.6739408424897946</v>
      </c>
      <c r="AK73" s="130">
        <v>0</v>
      </c>
      <c r="AL73" s="107">
        <f t="shared" si="29"/>
        <v>-1</v>
      </c>
    </row>
    <row r="74" spans="1:38" ht="13.5">
      <c r="A74" s="53" t="s">
        <v>26</v>
      </c>
      <c r="B74" s="54" t="s">
        <v>59</v>
      </c>
      <c r="C74" s="122">
        <v>9902207.83750532</v>
      </c>
      <c r="D74" s="34">
        <v>1378457.9642041868</v>
      </c>
      <c r="E74" s="29">
        <f t="shared" si="30"/>
        <v>11280665.801709507</v>
      </c>
      <c r="F74" s="124">
        <v>0</v>
      </c>
      <c r="G74" s="60">
        <v>4228928.500000001</v>
      </c>
      <c r="H74" s="61">
        <v>238386.94</v>
      </c>
      <c r="I74" s="61">
        <v>3059908.03</v>
      </c>
      <c r="J74" s="62">
        <f t="shared" si="31"/>
        <v>7527223.470000001</v>
      </c>
      <c r="K74" s="127">
        <v>0</v>
      </c>
      <c r="L74" s="63">
        <v>0</v>
      </c>
      <c r="N74" s="53" t="s">
        <v>26</v>
      </c>
      <c r="O74" s="54" t="s">
        <v>59</v>
      </c>
      <c r="P74" s="22">
        <v>7512436.329266057</v>
      </c>
      <c r="Q74" s="34">
        <v>601766.2540219526</v>
      </c>
      <c r="R74" s="29">
        <f t="shared" si="20"/>
        <v>8114202.58328801</v>
      </c>
      <c r="S74" s="124">
        <v>0</v>
      </c>
      <c r="T74" s="60">
        <v>2266375.47</v>
      </c>
      <c r="U74" s="61">
        <v>174426.33999999997</v>
      </c>
      <c r="V74" s="61">
        <v>2013387.6600000001</v>
      </c>
      <c r="W74" s="62">
        <f t="shared" si="21"/>
        <v>4454189.470000001</v>
      </c>
      <c r="X74" s="127">
        <v>0</v>
      </c>
      <c r="Y74" s="63">
        <v>788526.7799999999</v>
      </c>
      <c r="AA74" s="53" t="s">
        <v>26</v>
      </c>
      <c r="AB74" s="54" t="s">
        <v>59</v>
      </c>
      <c r="AC74" s="111">
        <f t="shared" si="22"/>
        <v>0.3181087204598958</v>
      </c>
      <c r="AD74" s="67">
        <f t="shared" si="23"/>
        <v>1.2906867159651334</v>
      </c>
      <c r="AE74" s="65">
        <f t="shared" si="24"/>
        <v>0.3902371411015959</v>
      </c>
      <c r="AF74" s="130">
        <v>0</v>
      </c>
      <c r="AG74" s="64">
        <f t="shared" si="25"/>
        <v>0.8659434661106709</v>
      </c>
      <c r="AH74" s="66">
        <f t="shared" si="26"/>
        <v>0.3666911774907393</v>
      </c>
      <c r="AI74" s="67">
        <f t="shared" si="27"/>
        <v>0.5197808602840048</v>
      </c>
      <c r="AJ74" s="68">
        <f t="shared" si="28"/>
        <v>0.6899199103894427</v>
      </c>
      <c r="AK74" s="130">
        <v>0</v>
      </c>
      <c r="AL74" s="107">
        <f t="shared" si="29"/>
        <v>-1</v>
      </c>
    </row>
    <row r="75" spans="1:38" ht="13.5">
      <c r="A75" s="53" t="s">
        <v>27</v>
      </c>
      <c r="B75" s="54" t="s">
        <v>62</v>
      </c>
      <c r="C75" s="122">
        <v>2449358.5158154783</v>
      </c>
      <c r="D75" s="34">
        <v>340968.17686749325</v>
      </c>
      <c r="E75" s="29">
        <f t="shared" si="30"/>
        <v>2790326.6926829717</v>
      </c>
      <c r="F75" s="124">
        <v>0</v>
      </c>
      <c r="G75" s="60">
        <v>290166.58</v>
      </c>
      <c r="H75" s="61">
        <v>1671.8899999999999</v>
      </c>
      <c r="I75" s="61">
        <v>150639.55000000002</v>
      </c>
      <c r="J75" s="62">
        <f t="shared" si="31"/>
        <v>442478.02</v>
      </c>
      <c r="K75" s="127">
        <v>0</v>
      </c>
      <c r="L75" s="63">
        <v>0</v>
      </c>
      <c r="N75" s="53" t="s">
        <v>27</v>
      </c>
      <c r="O75" s="54" t="s">
        <v>62</v>
      </c>
      <c r="P75" s="22">
        <v>1948289.9109861185</v>
      </c>
      <c r="Q75" s="34">
        <v>156063.2356929967</v>
      </c>
      <c r="R75" s="29">
        <f t="shared" si="20"/>
        <v>2104353.146679115</v>
      </c>
      <c r="S75" s="124">
        <v>0</v>
      </c>
      <c r="T75" s="60">
        <v>154743.19999999998</v>
      </c>
      <c r="U75" s="61">
        <v>2885.2399999999993</v>
      </c>
      <c r="V75" s="61">
        <v>98806.80999999998</v>
      </c>
      <c r="W75" s="62">
        <f t="shared" si="21"/>
        <v>256435.24999999994</v>
      </c>
      <c r="X75" s="127">
        <v>0</v>
      </c>
      <c r="Y75" s="63">
        <v>204498.06999999998</v>
      </c>
      <c r="AA75" s="53" t="s">
        <v>27</v>
      </c>
      <c r="AB75" s="54" t="s">
        <v>62</v>
      </c>
      <c r="AC75" s="111">
        <f t="shared" si="22"/>
        <v>0.2571838010369545</v>
      </c>
      <c r="AD75" s="67">
        <f t="shared" si="23"/>
        <v>1.1848078143031486</v>
      </c>
      <c r="AE75" s="65">
        <f t="shared" si="24"/>
        <v>0.32597834022601835</v>
      </c>
      <c r="AF75" s="130">
        <v>0</v>
      </c>
      <c r="AG75" s="64">
        <f t="shared" si="25"/>
        <v>0.8751491503342315</v>
      </c>
      <c r="AH75" s="66">
        <f t="shared" si="26"/>
        <v>-0.42053693973464934</v>
      </c>
      <c r="AI75" s="67">
        <f t="shared" si="27"/>
        <v>0.5245867162394986</v>
      </c>
      <c r="AJ75" s="68">
        <f t="shared" si="28"/>
        <v>0.7254960852690888</v>
      </c>
      <c r="AK75" s="130">
        <v>0</v>
      </c>
      <c r="AL75" s="107">
        <f t="shared" si="29"/>
        <v>-1</v>
      </c>
    </row>
    <row r="76" spans="1:38" ht="13.5">
      <c r="A76" s="53" t="s">
        <v>32</v>
      </c>
      <c r="B76" s="54" t="s">
        <v>59</v>
      </c>
      <c r="C76" s="122">
        <v>2744880.71637284</v>
      </c>
      <c r="D76" s="34">
        <v>382106.9751680621</v>
      </c>
      <c r="E76" s="29">
        <f t="shared" si="30"/>
        <v>3126987.691540902</v>
      </c>
      <c r="F76" s="124">
        <v>0</v>
      </c>
      <c r="G76" s="60">
        <v>496209.35</v>
      </c>
      <c r="H76" s="61">
        <v>17336.69</v>
      </c>
      <c r="I76" s="61">
        <v>551690.14</v>
      </c>
      <c r="J76" s="62">
        <f t="shared" si="31"/>
        <v>1065236.18</v>
      </c>
      <c r="K76" s="127">
        <v>0</v>
      </c>
      <c r="L76" s="63">
        <v>0</v>
      </c>
      <c r="N76" s="53" t="s">
        <v>32</v>
      </c>
      <c r="O76" s="54" t="s">
        <v>59</v>
      </c>
      <c r="P76" s="22">
        <v>2121198.961618944</v>
      </c>
      <c r="Q76" s="34">
        <v>169913.71337098494</v>
      </c>
      <c r="R76" s="29">
        <f t="shared" si="20"/>
        <v>2291112.674989929</v>
      </c>
      <c r="S76" s="124">
        <v>0</v>
      </c>
      <c r="T76" s="60">
        <v>258046.20999999993</v>
      </c>
      <c r="U76" s="61">
        <v>27626.819999999996</v>
      </c>
      <c r="V76" s="61">
        <v>319907.16</v>
      </c>
      <c r="W76" s="62">
        <f t="shared" si="21"/>
        <v>605580.19</v>
      </c>
      <c r="X76" s="127">
        <v>0</v>
      </c>
      <c r="Y76" s="63">
        <v>222647.09999999998</v>
      </c>
      <c r="AA76" s="53" t="s">
        <v>32</v>
      </c>
      <c r="AB76" s="54" t="s">
        <v>59</v>
      </c>
      <c r="AC76" s="111">
        <f t="shared" si="22"/>
        <v>0.29402322273337766</v>
      </c>
      <c r="AD76" s="67">
        <f t="shared" si="23"/>
        <v>1.2488295240407123</v>
      </c>
      <c r="AE76" s="65">
        <f t="shared" si="24"/>
        <v>0.3648336573209554</v>
      </c>
      <c r="AF76" s="130">
        <v>0</v>
      </c>
      <c r="AG76" s="64">
        <f t="shared" si="25"/>
        <v>0.9229476379443826</v>
      </c>
      <c r="AH76" s="66">
        <f t="shared" si="26"/>
        <v>-0.37246885454062384</v>
      </c>
      <c r="AI76" s="67">
        <f t="shared" si="27"/>
        <v>0.7245320173515344</v>
      </c>
      <c r="AJ76" s="68">
        <f t="shared" si="28"/>
        <v>0.7590340595520471</v>
      </c>
      <c r="AK76" s="130">
        <v>0</v>
      </c>
      <c r="AL76" s="107">
        <f t="shared" si="29"/>
        <v>-1</v>
      </c>
    </row>
    <row r="77" spans="1:38" ht="13.5">
      <c r="A77" s="53" t="s">
        <v>29</v>
      </c>
      <c r="B77" s="54" t="s">
        <v>88</v>
      </c>
      <c r="C77" s="122">
        <v>2243445.4642820833</v>
      </c>
      <c r="D77" s="34">
        <v>312303.61130013346</v>
      </c>
      <c r="E77" s="29">
        <f t="shared" si="30"/>
        <v>2555749.075582217</v>
      </c>
      <c r="F77" s="124">
        <v>0</v>
      </c>
      <c r="G77" s="60">
        <v>179535.47000000003</v>
      </c>
      <c r="H77" s="61">
        <v>6785.86</v>
      </c>
      <c r="I77" s="61">
        <v>55662.55000000001</v>
      </c>
      <c r="J77" s="62">
        <f t="shared" si="31"/>
        <v>241983.88000000003</v>
      </c>
      <c r="K77" s="127">
        <v>0</v>
      </c>
      <c r="L77" s="63">
        <v>0</v>
      </c>
      <c r="N77" s="53" t="s">
        <v>29</v>
      </c>
      <c r="O77" s="54" t="s">
        <v>88</v>
      </c>
      <c r="P77" s="22">
        <v>1770237.4876838443</v>
      </c>
      <c r="Q77" s="34">
        <v>141800.76009999446</v>
      </c>
      <c r="R77" s="29">
        <f t="shared" si="20"/>
        <v>1912038.2477838388</v>
      </c>
      <c r="S77" s="124">
        <v>0</v>
      </c>
      <c r="T77" s="60">
        <v>94042.27000000002</v>
      </c>
      <c r="U77" s="61">
        <v>3040.46</v>
      </c>
      <c r="V77" s="61">
        <v>46740.920000000006</v>
      </c>
      <c r="W77" s="62">
        <f t="shared" si="21"/>
        <v>143823.65000000002</v>
      </c>
      <c r="X77" s="127">
        <v>0</v>
      </c>
      <c r="Y77" s="63">
        <v>185809.19</v>
      </c>
      <c r="AA77" s="53" t="s">
        <v>29</v>
      </c>
      <c r="AB77" s="54" t="s">
        <v>88</v>
      </c>
      <c r="AC77" s="111">
        <f t="shared" si="22"/>
        <v>0.267313272874691</v>
      </c>
      <c r="AD77" s="67">
        <f t="shared" si="23"/>
        <v>1.2024114051286081</v>
      </c>
      <c r="AE77" s="65">
        <f t="shared" si="24"/>
        <v>0.3366621083780492</v>
      </c>
      <c r="AF77" s="130">
        <v>0</v>
      </c>
      <c r="AG77" s="64">
        <f t="shared" si="25"/>
        <v>0.9090933257991327</v>
      </c>
      <c r="AH77" s="66">
        <f t="shared" si="26"/>
        <v>1.2318530748636718</v>
      </c>
      <c r="AI77" s="67">
        <f t="shared" si="27"/>
        <v>0.1908740777887985</v>
      </c>
      <c r="AJ77" s="68">
        <f t="shared" si="28"/>
        <v>0.68250409442397</v>
      </c>
      <c r="AK77" s="130">
        <v>0</v>
      </c>
      <c r="AL77" s="107">
        <f t="shared" si="29"/>
        <v>-1</v>
      </c>
    </row>
    <row r="78" spans="1:38" ht="13.5">
      <c r="A78" s="53" t="s">
        <v>28</v>
      </c>
      <c r="B78" s="54" t="s">
        <v>59</v>
      </c>
      <c r="C78" s="122">
        <v>4980764.7559587285</v>
      </c>
      <c r="D78" s="34">
        <v>693357.9822142511</v>
      </c>
      <c r="E78" s="29">
        <f t="shared" si="30"/>
        <v>5674122.73817298</v>
      </c>
      <c r="F78" s="124">
        <v>0</v>
      </c>
      <c r="G78" s="60">
        <v>1314658.4999999998</v>
      </c>
      <c r="H78" s="61">
        <v>63601.34</v>
      </c>
      <c r="I78" s="61">
        <v>2279148.73</v>
      </c>
      <c r="J78" s="62">
        <f t="shared" si="31"/>
        <v>3657408.57</v>
      </c>
      <c r="K78" s="127">
        <v>0</v>
      </c>
      <c r="L78" s="63">
        <v>0</v>
      </c>
      <c r="N78" s="53" t="s">
        <v>28</v>
      </c>
      <c r="O78" s="54" t="s">
        <v>59</v>
      </c>
      <c r="P78" s="22">
        <v>3918168.883049735</v>
      </c>
      <c r="Q78" s="34">
        <v>313855.8129528358</v>
      </c>
      <c r="R78" s="29">
        <f t="shared" si="20"/>
        <v>4232024.696002571</v>
      </c>
      <c r="S78" s="124">
        <v>0</v>
      </c>
      <c r="T78" s="60">
        <v>687150.4600000001</v>
      </c>
      <c r="U78" s="61">
        <v>41684.21000000001</v>
      </c>
      <c r="V78" s="61">
        <v>1583674.0700000003</v>
      </c>
      <c r="W78" s="62">
        <f t="shared" si="21"/>
        <v>2312508.74</v>
      </c>
      <c r="X78" s="127">
        <v>0</v>
      </c>
      <c r="Y78" s="63">
        <v>411262.18</v>
      </c>
      <c r="AA78" s="53" t="s">
        <v>28</v>
      </c>
      <c r="AB78" s="54" t="s">
        <v>59</v>
      </c>
      <c r="AC78" s="111">
        <f t="shared" si="22"/>
        <v>0.2711970577648799</v>
      </c>
      <c r="AD78" s="67">
        <f t="shared" si="23"/>
        <v>1.2091608745141973</v>
      </c>
      <c r="AE78" s="65">
        <f t="shared" si="24"/>
        <v>0.3407584184309149</v>
      </c>
      <c r="AF78" s="130">
        <v>0</v>
      </c>
      <c r="AG78" s="64">
        <f t="shared" si="25"/>
        <v>0.9132032597344104</v>
      </c>
      <c r="AH78" s="66">
        <f t="shared" si="26"/>
        <v>0.5257897414872439</v>
      </c>
      <c r="AI78" s="67">
        <f t="shared" si="27"/>
        <v>0.4391526471100202</v>
      </c>
      <c r="AJ78" s="68">
        <f t="shared" si="28"/>
        <v>0.5815761068215464</v>
      </c>
      <c r="AK78" s="130">
        <v>0</v>
      </c>
      <c r="AL78" s="107">
        <f t="shared" si="29"/>
        <v>-1</v>
      </c>
    </row>
    <row r="79" spans="1:38" ht="13.5">
      <c r="A79" s="53" t="s">
        <v>90</v>
      </c>
      <c r="B79" s="54" t="s">
        <v>59</v>
      </c>
      <c r="C79" s="122">
        <v>3086857.636610692</v>
      </c>
      <c r="D79" s="34">
        <v>429712.601813306</v>
      </c>
      <c r="E79" s="29">
        <f t="shared" si="30"/>
        <v>3516570.238423998</v>
      </c>
      <c r="F79" s="124">
        <v>0</v>
      </c>
      <c r="G79" s="60">
        <v>611144.05</v>
      </c>
      <c r="H79" s="61">
        <v>19707.989999999998</v>
      </c>
      <c r="I79" s="61">
        <v>663486.04</v>
      </c>
      <c r="J79" s="62">
        <f t="shared" si="31"/>
        <v>1294338.08</v>
      </c>
      <c r="K79" s="127">
        <v>0</v>
      </c>
      <c r="L79" s="63">
        <v>0</v>
      </c>
      <c r="N79" s="53" t="s">
        <v>90</v>
      </c>
      <c r="O79" s="54" t="s">
        <v>59</v>
      </c>
      <c r="P79" s="22">
        <v>2367622.2050558724</v>
      </c>
      <c r="Q79" s="34">
        <v>189652.8746240784</v>
      </c>
      <c r="R79" s="29">
        <f t="shared" si="20"/>
        <v>2557275.079679951</v>
      </c>
      <c r="S79" s="124">
        <v>0</v>
      </c>
      <c r="T79" s="60">
        <v>312331.14</v>
      </c>
      <c r="U79" s="61">
        <v>16843.04</v>
      </c>
      <c r="V79" s="61">
        <v>416769.61000000004</v>
      </c>
      <c r="W79" s="62">
        <f t="shared" si="21"/>
        <v>745943.79</v>
      </c>
      <c r="X79" s="127">
        <v>0</v>
      </c>
      <c r="Y79" s="63">
        <v>248512.38</v>
      </c>
      <c r="AA79" s="53" t="s">
        <v>90</v>
      </c>
      <c r="AB79" s="71" t="s">
        <v>59</v>
      </c>
      <c r="AC79" s="111">
        <f t="shared" si="22"/>
        <v>0.30377964441241856</v>
      </c>
      <c r="AD79" s="67">
        <f t="shared" si="23"/>
        <v>1.265784806399921</v>
      </c>
      <c r="AE79" s="65">
        <f t="shared" si="24"/>
        <v>0.37512396158183536</v>
      </c>
      <c r="AF79" s="130">
        <v>0</v>
      </c>
      <c r="AG79" s="64">
        <f t="shared" si="25"/>
        <v>0.9567182766342159</v>
      </c>
      <c r="AH79" s="66">
        <f t="shared" si="26"/>
        <v>0.17009696586839418</v>
      </c>
      <c r="AI79" s="67">
        <f t="shared" si="27"/>
        <v>0.5919731767390621</v>
      </c>
      <c r="AJ79" s="68">
        <f t="shared" si="28"/>
        <v>0.7351683831297797</v>
      </c>
      <c r="AK79" s="130">
        <v>0</v>
      </c>
      <c r="AL79" s="107">
        <f t="shared" si="29"/>
        <v>-1</v>
      </c>
    </row>
    <row r="80" spans="1:38" ht="13.5">
      <c r="A80" s="53" t="s">
        <v>30</v>
      </c>
      <c r="B80" s="54" t="s">
        <v>62</v>
      </c>
      <c r="C80" s="122">
        <v>2195570.3664818658</v>
      </c>
      <c r="D80" s="34">
        <v>305639.05618952395</v>
      </c>
      <c r="E80" s="29">
        <f t="shared" si="30"/>
        <v>2501209.4226713898</v>
      </c>
      <c r="F80" s="124">
        <v>0</v>
      </c>
      <c r="G80" s="60">
        <v>128958.75000000001</v>
      </c>
      <c r="H80" s="61">
        <v>21654.739999999998</v>
      </c>
      <c r="I80" s="61">
        <v>92801.74</v>
      </c>
      <c r="J80" s="62">
        <f t="shared" si="31"/>
        <v>243415.23000000004</v>
      </c>
      <c r="K80" s="127">
        <v>0</v>
      </c>
      <c r="L80" s="63">
        <v>0</v>
      </c>
      <c r="N80" s="53" t="s">
        <v>30</v>
      </c>
      <c r="O80" s="54" t="s">
        <v>62</v>
      </c>
      <c r="P80" s="22">
        <v>1722472.9185624619</v>
      </c>
      <c r="Q80" s="34">
        <v>137974.69029050096</v>
      </c>
      <c r="R80" s="29">
        <f t="shared" si="20"/>
        <v>1860447.6088529627</v>
      </c>
      <c r="S80" s="124">
        <v>0</v>
      </c>
      <c r="T80" s="60">
        <v>69377.88</v>
      </c>
      <c r="U80" s="61">
        <v>16731.8</v>
      </c>
      <c r="V80" s="61">
        <v>63059.740000000005</v>
      </c>
      <c r="W80" s="62">
        <f t="shared" si="21"/>
        <v>149169.42</v>
      </c>
      <c r="X80" s="127">
        <v>0</v>
      </c>
      <c r="Y80" s="63">
        <v>180795.69</v>
      </c>
      <c r="AA80" s="53" t="s">
        <v>30</v>
      </c>
      <c r="AB80" s="54" t="s">
        <v>62</v>
      </c>
      <c r="AC80" s="111">
        <f t="shared" si="22"/>
        <v>0.27466176264428044</v>
      </c>
      <c r="AD80" s="67">
        <f t="shared" si="23"/>
        <v>1.2151820420543178</v>
      </c>
      <c r="AE80" s="65">
        <f t="shared" si="24"/>
        <v>0.34441271593424827</v>
      </c>
      <c r="AF80" s="130">
        <v>0</v>
      </c>
      <c r="AG80" s="64">
        <f t="shared" si="25"/>
        <v>0.8587877000565598</v>
      </c>
      <c r="AH80" s="66">
        <f t="shared" si="26"/>
        <v>0.2942265625933851</v>
      </c>
      <c r="AI80" s="67">
        <f t="shared" si="27"/>
        <v>0.4716479960114013</v>
      </c>
      <c r="AJ80" s="68">
        <f t="shared" si="28"/>
        <v>0.6318038241350004</v>
      </c>
      <c r="AK80" s="130">
        <v>0</v>
      </c>
      <c r="AL80" s="107">
        <f t="shared" si="29"/>
        <v>-1</v>
      </c>
    </row>
    <row r="81" spans="1:38" ht="13.5">
      <c r="A81" s="53" t="s">
        <v>31</v>
      </c>
      <c r="B81" s="54" t="s">
        <v>62</v>
      </c>
      <c r="C81" s="122">
        <v>2905926.529653676</v>
      </c>
      <c r="D81" s="34">
        <v>404525.7011291439</v>
      </c>
      <c r="E81" s="29">
        <f t="shared" si="30"/>
        <v>3310452.23078282</v>
      </c>
      <c r="F81" s="124">
        <v>0</v>
      </c>
      <c r="G81" s="60">
        <v>842251.65</v>
      </c>
      <c r="H81" s="61">
        <v>333875.69000000006</v>
      </c>
      <c r="I81" s="61">
        <v>315904.50999999995</v>
      </c>
      <c r="J81" s="62">
        <f t="shared" si="31"/>
        <v>1492031.85</v>
      </c>
      <c r="K81" s="127">
        <v>0</v>
      </c>
      <c r="L81" s="63">
        <v>0</v>
      </c>
      <c r="N81" s="53" t="s">
        <v>31</v>
      </c>
      <c r="O81" s="54" t="s">
        <v>62</v>
      </c>
      <c r="P81" s="22">
        <v>2286442.0937508065</v>
      </c>
      <c r="Q81" s="34">
        <v>183150.13046226435</v>
      </c>
      <c r="R81" s="29">
        <f t="shared" si="20"/>
        <v>2469592.2242130707</v>
      </c>
      <c r="S81" s="124">
        <v>0</v>
      </c>
      <c r="T81" s="60">
        <v>447207.84</v>
      </c>
      <c r="U81" s="61">
        <v>34789.149999999994</v>
      </c>
      <c r="V81" s="61">
        <v>171955.82</v>
      </c>
      <c r="W81" s="62">
        <f t="shared" si="21"/>
        <v>653952.81</v>
      </c>
      <c r="X81" s="127">
        <v>0</v>
      </c>
      <c r="Y81" s="63">
        <v>239991.46999999997</v>
      </c>
      <c r="AA81" s="53" t="s">
        <v>31</v>
      </c>
      <c r="AB81" s="54" t="s">
        <v>62</v>
      </c>
      <c r="AC81" s="111">
        <f t="shared" si="22"/>
        <v>0.27093816965494755</v>
      </c>
      <c r="AD81" s="67">
        <f t="shared" si="23"/>
        <v>1.2087109635583415</v>
      </c>
      <c r="AE81" s="65">
        <f t="shared" si="24"/>
        <v>0.34048536366674353</v>
      </c>
      <c r="AF81" s="130">
        <v>0</v>
      </c>
      <c r="AG81" s="64">
        <f t="shared" si="25"/>
        <v>0.8833561817699795</v>
      </c>
      <c r="AH81" s="66">
        <f t="shared" si="26"/>
        <v>8.597121228888895</v>
      </c>
      <c r="AI81" s="67">
        <f t="shared" si="27"/>
        <v>0.8371260129491398</v>
      </c>
      <c r="AJ81" s="68">
        <f t="shared" si="28"/>
        <v>1.2815588941348839</v>
      </c>
      <c r="AK81" s="130">
        <v>0</v>
      </c>
      <c r="AL81" s="107">
        <f t="shared" si="29"/>
        <v>-1</v>
      </c>
    </row>
    <row r="82" spans="1:38" ht="13.5">
      <c r="A82" s="53" t="s">
        <v>44</v>
      </c>
      <c r="B82" s="54" t="s">
        <v>62</v>
      </c>
      <c r="C82" s="122">
        <v>2241398.4487565937</v>
      </c>
      <c r="D82" s="34">
        <v>312018.6521374634</v>
      </c>
      <c r="E82" s="29">
        <f t="shared" si="30"/>
        <v>2553417.100894057</v>
      </c>
      <c r="F82" s="124">
        <v>0</v>
      </c>
      <c r="G82" s="60">
        <v>154478.99</v>
      </c>
      <c r="H82" s="61">
        <v>35700.600000000006</v>
      </c>
      <c r="I82" s="61">
        <v>246582.71000000002</v>
      </c>
      <c r="J82" s="62">
        <f t="shared" si="31"/>
        <v>436762.30000000005</v>
      </c>
      <c r="K82" s="127">
        <v>0</v>
      </c>
      <c r="L82" s="63">
        <v>0</v>
      </c>
      <c r="N82" s="53" t="s">
        <v>44</v>
      </c>
      <c r="O82" s="54" t="s">
        <v>62</v>
      </c>
      <c r="P82" s="22">
        <v>1789074.6805815094</v>
      </c>
      <c r="Q82" s="34">
        <v>143309.66966135168</v>
      </c>
      <c r="R82" s="29">
        <f t="shared" si="20"/>
        <v>1932384.350242861</v>
      </c>
      <c r="S82" s="124">
        <v>0</v>
      </c>
      <c r="T82" s="60">
        <v>79428.68999999999</v>
      </c>
      <c r="U82" s="61">
        <v>31265.47</v>
      </c>
      <c r="V82" s="61">
        <v>141973.18999999997</v>
      </c>
      <c r="W82" s="62">
        <f>+T82+U82+V82</f>
        <v>252667.34999999998</v>
      </c>
      <c r="X82" s="127">
        <v>0</v>
      </c>
      <c r="Y82" s="63">
        <v>187786.42</v>
      </c>
      <c r="AA82" s="53" t="s">
        <v>44</v>
      </c>
      <c r="AB82" s="54" t="s">
        <v>62</v>
      </c>
      <c r="AC82" s="111">
        <f t="shared" si="22"/>
        <v>0.2528255377400255</v>
      </c>
      <c r="AD82" s="67">
        <f t="shared" si="23"/>
        <v>1.1772337684873597</v>
      </c>
      <c r="AE82" s="65">
        <f t="shared" si="24"/>
        <v>0.32138158776391723</v>
      </c>
      <c r="AF82" s="130">
        <v>0</v>
      </c>
      <c r="AG82" s="64">
        <f t="shared" si="25"/>
        <v>0.9448764671808136</v>
      </c>
      <c r="AH82" s="66">
        <f t="shared" si="26"/>
        <v>0.14185393662721224</v>
      </c>
      <c r="AI82" s="67">
        <f t="shared" si="27"/>
        <v>0.7368258753642154</v>
      </c>
      <c r="AJ82" s="68">
        <f t="shared" si="28"/>
        <v>0.72860601102596</v>
      </c>
      <c r="AK82" s="130">
        <v>0</v>
      </c>
      <c r="AL82" s="107">
        <f t="shared" si="29"/>
        <v>-1</v>
      </c>
    </row>
    <row r="83" spans="1:38" ht="14.25" thickBot="1">
      <c r="A83" s="72" t="s">
        <v>33</v>
      </c>
      <c r="B83" s="73" t="s">
        <v>88</v>
      </c>
      <c r="C83" s="122">
        <v>9125595.21263094</v>
      </c>
      <c r="D83" s="36">
        <v>1270347.9471830425</v>
      </c>
      <c r="E83" s="31">
        <f t="shared" si="30"/>
        <v>10395943.159813983</v>
      </c>
      <c r="F83" s="125">
        <v>0</v>
      </c>
      <c r="G83" s="74">
        <v>3524105.94</v>
      </c>
      <c r="H83" s="75">
        <v>146849.57000000004</v>
      </c>
      <c r="I83" s="75">
        <v>2821381.39</v>
      </c>
      <c r="J83" s="76">
        <f>+SUM(G83:I83)</f>
        <v>6492336.9</v>
      </c>
      <c r="K83" s="128">
        <v>0</v>
      </c>
      <c r="L83" s="77">
        <v>0</v>
      </c>
      <c r="N83" s="72" t="s">
        <v>33</v>
      </c>
      <c r="O83" s="73" t="s">
        <v>88</v>
      </c>
      <c r="P83" s="24">
        <v>7061785.154482972</v>
      </c>
      <c r="Q83" s="36">
        <v>565667.8889332059</v>
      </c>
      <c r="R83" s="31">
        <f t="shared" si="20"/>
        <v>7627453.043416178</v>
      </c>
      <c r="S83" s="125">
        <v>0</v>
      </c>
      <c r="T83" s="74">
        <v>1893178.9300000002</v>
      </c>
      <c r="U83" s="75">
        <v>132107.52000000002</v>
      </c>
      <c r="V83" s="75">
        <v>1890317.5500000003</v>
      </c>
      <c r="W83" s="76">
        <f>+T83+U83+V83</f>
        <v>3915604.0000000005</v>
      </c>
      <c r="X83" s="128">
        <v>0</v>
      </c>
      <c r="Y83" s="77">
        <v>741225.18</v>
      </c>
      <c r="AA83" s="69" t="s">
        <v>33</v>
      </c>
      <c r="AB83" s="70" t="s">
        <v>88</v>
      </c>
      <c r="AC83" s="112">
        <f t="shared" si="22"/>
        <v>0.29225047392412073</v>
      </c>
      <c r="AD83" s="81">
        <f t="shared" si="23"/>
        <v>1.2457487370881069</v>
      </c>
      <c r="AE83" s="79">
        <f t="shared" si="24"/>
        <v>0.362963901664068</v>
      </c>
      <c r="AF83" s="131">
        <v>0</v>
      </c>
      <c r="AG83" s="78">
        <f t="shared" si="25"/>
        <v>0.8614753651415292</v>
      </c>
      <c r="AH83" s="80">
        <f t="shared" si="26"/>
        <v>0.11159130078287749</v>
      </c>
      <c r="AI83" s="81">
        <f t="shared" si="27"/>
        <v>0.4925436152248599</v>
      </c>
      <c r="AJ83" s="82">
        <f t="shared" si="28"/>
        <v>0.6580677974585785</v>
      </c>
      <c r="AK83" s="131">
        <v>0</v>
      </c>
      <c r="AL83" s="108">
        <f t="shared" si="29"/>
        <v>-1</v>
      </c>
    </row>
    <row r="84" spans="1:38" ht="14.25" thickBot="1">
      <c r="A84" s="2"/>
      <c r="B84" s="2"/>
      <c r="C84" s="25">
        <f aca="true" t="shared" si="32" ref="C84:L84">+SUM(C6:C83)</f>
        <v>417758270.50800407</v>
      </c>
      <c r="D84" s="37">
        <f t="shared" si="32"/>
        <v>58154931.157151185</v>
      </c>
      <c r="E84" s="32">
        <f t="shared" si="32"/>
        <v>475913201.6651551</v>
      </c>
      <c r="F84" s="103">
        <f t="shared" si="32"/>
        <v>0</v>
      </c>
      <c r="G84" s="25">
        <f t="shared" si="32"/>
        <v>138337839.85999998</v>
      </c>
      <c r="H84" s="25">
        <f t="shared" si="32"/>
        <v>9069146.769999998</v>
      </c>
      <c r="I84" s="25">
        <f t="shared" si="32"/>
        <v>139532563.92</v>
      </c>
      <c r="J84" s="32">
        <f t="shared" si="32"/>
        <v>286939550.54999995</v>
      </c>
      <c r="K84" s="104">
        <f t="shared" si="32"/>
        <v>0</v>
      </c>
      <c r="L84" s="83">
        <f t="shared" si="32"/>
        <v>0</v>
      </c>
      <c r="N84" s="2" t="s">
        <v>49</v>
      </c>
      <c r="O84" s="2"/>
      <c r="P84" s="25">
        <f aca="true" t="shared" si="33" ref="P84:Y84">+SUM(P6:P83)</f>
        <v>327603354.7419951</v>
      </c>
      <c r="Q84" s="37">
        <f t="shared" si="33"/>
        <v>26241905.414907545</v>
      </c>
      <c r="R84" s="32">
        <f t="shared" si="33"/>
        <v>353845260.1569026</v>
      </c>
      <c r="S84" s="103">
        <f t="shared" si="33"/>
        <v>0</v>
      </c>
      <c r="T84" s="25">
        <f t="shared" si="33"/>
        <v>72473688.97</v>
      </c>
      <c r="U84" s="25">
        <f t="shared" si="33"/>
        <v>7106494.430000002</v>
      </c>
      <c r="V84" s="25">
        <f t="shared" si="33"/>
        <v>89380878.77999999</v>
      </c>
      <c r="W84" s="32">
        <f t="shared" si="33"/>
        <v>168961062.18000004</v>
      </c>
      <c r="X84" s="104">
        <f t="shared" si="33"/>
        <v>0</v>
      </c>
      <c r="Y84" s="83">
        <f t="shared" si="33"/>
        <v>34386184.36000001</v>
      </c>
      <c r="AA84" s="2" t="s">
        <v>49</v>
      </c>
      <c r="AB84" s="2"/>
      <c r="AC84" s="113">
        <f t="shared" si="22"/>
        <v>0.2751953374745222</v>
      </c>
      <c r="AD84" s="87">
        <f t="shared" si="23"/>
        <v>1.2161093197186221</v>
      </c>
      <c r="AE84" s="85">
        <f t="shared" si="24"/>
        <v>0.3449754885910439</v>
      </c>
      <c r="AF84" s="132">
        <v>0</v>
      </c>
      <c r="AG84" s="84">
        <f t="shared" si="25"/>
        <v>0.908800860368292</v>
      </c>
      <c r="AH84" s="86">
        <f t="shared" si="26"/>
        <v>0.27617728534545494</v>
      </c>
      <c r="AI84" s="87">
        <f t="shared" si="27"/>
        <v>0.5611008285501666</v>
      </c>
      <c r="AJ84" s="88">
        <f t="shared" si="28"/>
        <v>0.6982584439739932</v>
      </c>
      <c r="AK84" s="132">
        <v>0</v>
      </c>
      <c r="AL84" s="109">
        <f t="shared" si="29"/>
        <v>-1</v>
      </c>
    </row>
    <row r="85" spans="5:24" ht="11.25" customHeight="1" thickBot="1">
      <c r="E85" s="9"/>
      <c r="K85" s="9"/>
      <c r="R85" s="9"/>
      <c r="X85" s="9"/>
    </row>
    <row r="86" spans="5:38" ht="14.25" thickBot="1">
      <c r="E86" s="2"/>
      <c r="F86" s="38">
        <f>SUM(E84:F84)</f>
        <v>475913201.6651551</v>
      </c>
      <c r="G86" s="2"/>
      <c r="H86" s="3"/>
      <c r="I86" s="3"/>
      <c r="J86" s="3"/>
      <c r="K86" s="38">
        <f>+J84+K84</f>
        <v>286939550.54999995</v>
      </c>
      <c r="L86" s="89">
        <f>SUM(L84)</f>
        <v>0</v>
      </c>
      <c r="R86" s="2"/>
      <c r="S86" s="38">
        <f>SUM(R84:S84)</f>
        <v>353845260.1569026</v>
      </c>
      <c r="T86" s="2"/>
      <c r="U86" s="3"/>
      <c r="V86" s="3"/>
      <c r="W86" s="3"/>
      <c r="X86" s="38">
        <f>+SUM(W84:X84)</f>
        <v>168961062.18000004</v>
      </c>
      <c r="Y86" s="89">
        <f>SUM(Y84)</f>
        <v>34386184.36000001</v>
      </c>
      <c r="AE86" s="5"/>
      <c r="AF86" s="6">
        <f>+(F86-S86)/S86</f>
        <v>0.3449754885910439</v>
      </c>
      <c r="AG86" s="5"/>
      <c r="AH86" s="7"/>
      <c r="AI86" s="7"/>
      <c r="AJ86" s="7"/>
      <c r="AK86" s="6">
        <f>+(K86-X86)/X86</f>
        <v>0.6982584439739931</v>
      </c>
      <c r="AL86" s="6">
        <f>+(L86-Y86)/Y86</f>
        <v>-1</v>
      </c>
    </row>
    <row r="87" spans="11:38" ht="3.75" customHeight="1">
      <c r="K87" s="90"/>
      <c r="L87" s="90"/>
      <c r="X87" s="90"/>
      <c r="Y87" s="90"/>
      <c r="AE87" s="8"/>
      <c r="AF87" s="8"/>
      <c r="AG87" s="8"/>
      <c r="AH87" s="8"/>
      <c r="AI87" s="8"/>
      <c r="AJ87" s="8"/>
      <c r="AK87" s="8"/>
      <c r="AL87" s="8"/>
    </row>
    <row r="88" spans="1:14" ht="13.5">
      <c r="A88" s="12" t="s">
        <v>106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N88" s="12" t="s">
        <v>105</v>
      </c>
    </row>
    <row r="89" spans="2:38" s="120" customFormat="1" ht="13.5"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 t="s">
        <v>108</v>
      </c>
      <c r="M89" s="121"/>
      <c r="Y89" s="119" t="s">
        <v>108</v>
      </c>
      <c r="AL89" s="119" t="s">
        <v>108</v>
      </c>
    </row>
    <row r="90" spans="1:10" ht="13.5">
      <c r="A90" s="90"/>
      <c r="B90" s="90"/>
      <c r="C90" s="90"/>
      <c r="D90" s="90"/>
      <c r="E90" s="90"/>
      <c r="F90" s="90"/>
      <c r="G90" s="90"/>
      <c r="H90" s="90"/>
      <c r="I90" s="90"/>
      <c r="J90" s="90"/>
    </row>
    <row r="97" spans="1:6" ht="13.5">
      <c r="A97" s="90"/>
      <c r="B97" s="90"/>
      <c r="C97" s="105"/>
      <c r="D97" s="105"/>
      <c r="E97" s="105"/>
      <c r="F97" s="105"/>
    </row>
    <row r="98" ht="13.5">
      <c r="A98" s="105"/>
    </row>
  </sheetData>
  <sheetProtection/>
  <mergeCells count="18">
    <mergeCell ref="AA3:AA5"/>
    <mergeCell ref="AC3:AK3"/>
    <mergeCell ref="AL3:AL5"/>
    <mergeCell ref="C4:F4"/>
    <mergeCell ref="G4:K4"/>
    <mergeCell ref="P4:S4"/>
    <mergeCell ref="T4:X4"/>
    <mergeCell ref="AC4:AF4"/>
    <mergeCell ref="AG4:AK4"/>
    <mergeCell ref="A3:A5"/>
    <mergeCell ref="C3:K3"/>
    <mergeCell ref="L3:L5"/>
    <mergeCell ref="N3:N5"/>
    <mergeCell ref="P3:X3"/>
    <mergeCell ref="Y3:Y5"/>
    <mergeCell ref="A1:L1"/>
    <mergeCell ref="N1:Y1"/>
    <mergeCell ref="AA1:AL1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9"/>
  <sheetViews>
    <sheetView showGridLines="0" zoomScale="78" zoomScaleNormal="7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K91" sqref="AK91"/>
    </sheetView>
  </sheetViews>
  <sheetFormatPr defaultColWidth="11.421875" defaultRowHeight="12.75"/>
  <cols>
    <col min="1" max="1" width="27.57421875" style="1" customWidth="1"/>
    <col min="2" max="2" width="13.421875" style="1" customWidth="1"/>
    <col min="3" max="12" width="14.7109375" style="1" customWidth="1"/>
    <col min="13" max="13" width="1.28515625" style="91" customWidth="1"/>
    <col min="14" max="14" width="27.57421875" style="1" customWidth="1"/>
    <col min="15" max="15" width="13.421875" style="1" customWidth="1"/>
    <col min="16" max="25" width="14.57421875" style="1" customWidth="1"/>
    <col min="26" max="26" width="1.421875" style="1" customWidth="1"/>
    <col min="27" max="27" width="29.57421875" style="1" customWidth="1"/>
    <col min="28" max="28" width="13.00390625" style="1" customWidth="1"/>
    <col min="29" max="38" width="12.8515625" style="1" customWidth="1"/>
    <col min="39" max="16384" width="11.421875" style="1" customWidth="1"/>
  </cols>
  <sheetData>
    <row r="1" spans="1:38" ht="13.5">
      <c r="A1" s="133" t="s">
        <v>92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N1" s="133" t="s">
        <v>92</v>
      </c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AA1" s="133" t="s">
        <v>92</v>
      </c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</row>
    <row r="2" spans="1:30" ht="14.25" thickBot="1">
      <c r="A2" s="1" t="s">
        <v>97</v>
      </c>
      <c r="B2" s="1" t="s">
        <v>112</v>
      </c>
      <c r="N2" s="1" t="s">
        <v>97</v>
      </c>
      <c r="O2" s="1" t="s">
        <v>113</v>
      </c>
      <c r="AA2" s="1" t="s">
        <v>97</v>
      </c>
      <c r="AB2" s="12" t="s">
        <v>114</v>
      </c>
      <c r="AC2" s="12"/>
      <c r="AD2" s="12"/>
    </row>
    <row r="3" spans="1:38" ht="26.25" thickBot="1">
      <c r="A3" s="134" t="s">
        <v>50</v>
      </c>
      <c r="B3" s="13" t="s">
        <v>91</v>
      </c>
      <c r="C3" s="137" t="s">
        <v>56</v>
      </c>
      <c r="D3" s="138"/>
      <c r="E3" s="138"/>
      <c r="F3" s="138"/>
      <c r="G3" s="138"/>
      <c r="H3" s="138"/>
      <c r="I3" s="138"/>
      <c r="J3" s="138"/>
      <c r="K3" s="139"/>
      <c r="L3" s="140" t="s">
        <v>96</v>
      </c>
      <c r="N3" s="134" t="s">
        <v>50</v>
      </c>
      <c r="O3" s="13" t="s">
        <v>91</v>
      </c>
      <c r="P3" s="137" t="s">
        <v>56</v>
      </c>
      <c r="Q3" s="138"/>
      <c r="R3" s="138"/>
      <c r="S3" s="138"/>
      <c r="T3" s="138"/>
      <c r="U3" s="138"/>
      <c r="V3" s="138"/>
      <c r="W3" s="138"/>
      <c r="X3" s="139"/>
      <c r="Y3" s="140" t="s">
        <v>96</v>
      </c>
      <c r="AA3" s="134" t="s">
        <v>50</v>
      </c>
      <c r="AB3" s="4" t="s">
        <v>91</v>
      </c>
      <c r="AC3" s="143" t="s">
        <v>56</v>
      </c>
      <c r="AD3" s="144"/>
      <c r="AE3" s="144"/>
      <c r="AF3" s="144"/>
      <c r="AG3" s="144"/>
      <c r="AH3" s="144"/>
      <c r="AI3" s="144"/>
      <c r="AJ3" s="144"/>
      <c r="AK3" s="145"/>
      <c r="AL3" s="140" t="s">
        <v>96</v>
      </c>
    </row>
    <row r="4" spans="1:38" ht="16.5" customHeight="1" thickBot="1">
      <c r="A4" s="135"/>
      <c r="B4" s="14" t="s">
        <v>95</v>
      </c>
      <c r="C4" s="146" t="s">
        <v>57</v>
      </c>
      <c r="D4" s="147"/>
      <c r="E4" s="147"/>
      <c r="F4" s="148"/>
      <c r="G4" s="149" t="s">
        <v>58</v>
      </c>
      <c r="H4" s="150"/>
      <c r="I4" s="150"/>
      <c r="J4" s="150"/>
      <c r="K4" s="151"/>
      <c r="L4" s="141"/>
      <c r="N4" s="135"/>
      <c r="O4" s="14" t="s">
        <v>95</v>
      </c>
      <c r="P4" s="146" t="s">
        <v>57</v>
      </c>
      <c r="Q4" s="147"/>
      <c r="R4" s="147"/>
      <c r="S4" s="148"/>
      <c r="T4" s="149" t="s">
        <v>58</v>
      </c>
      <c r="U4" s="150"/>
      <c r="V4" s="150"/>
      <c r="W4" s="150"/>
      <c r="X4" s="151"/>
      <c r="Y4" s="141"/>
      <c r="AA4" s="135"/>
      <c r="AB4" s="10" t="s">
        <v>95</v>
      </c>
      <c r="AC4" s="152" t="s">
        <v>57</v>
      </c>
      <c r="AD4" s="153"/>
      <c r="AE4" s="153"/>
      <c r="AF4" s="154"/>
      <c r="AG4" s="137" t="s">
        <v>58</v>
      </c>
      <c r="AH4" s="138"/>
      <c r="AI4" s="138"/>
      <c r="AJ4" s="138"/>
      <c r="AK4" s="139"/>
      <c r="AL4" s="141"/>
    </row>
    <row r="5" spans="1:38" s="18" customFormat="1" ht="54" customHeight="1" thickBot="1">
      <c r="A5" s="136"/>
      <c r="B5" s="15">
        <v>42348</v>
      </c>
      <c r="C5" s="19" t="s">
        <v>93</v>
      </c>
      <c r="D5" s="20" t="s">
        <v>101</v>
      </c>
      <c r="E5" s="27" t="s">
        <v>55</v>
      </c>
      <c r="F5" s="26" t="s">
        <v>51</v>
      </c>
      <c r="G5" s="16" t="s">
        <v>52</v>
      </c>
      <c r="H5" s="17" t="s">
        <v>53</v>
      </c>
      <c r="I5" s="17" t="s">
        <v>54</v>
      </c>
      <c r="J5" s="27" t="s">
        <v>55</v>
      </c>
      <c r="K5" s="39" t="s">
        <v>51</v>
      </c>
      <c r="L5" s="142"/>
      <c r="M5" s="92"/>
      <c r="N5" s="136"/>
      <c r="O5" s="15">
        <v>42348</v>
      </c>
      <c r="P5" s="19" t="s">
        <v>93</v>
      </c>
      <c r="Q5" s="20" t="s">
        <v>102</v>
      </c>
      <c r="R5" s="27" t="s">
        <v>55</v>
      </c>
      <c r="S5" s="26" t="s">
        <v>51</v>
      </c>
      <c r="T5" s="16" t="s">
        <v>52</v>
      </c>
      <c r="U5" s="17" t="s">
        <v>53</v>
      </c>
      <c r="V5" s="17" t="s">
        <v>54</v>
      </c>
      <c r="W5" s="27" t="s">
        <v>55</v>
      </c>
      <c r="X5" s="39" t="s">
        <v>51</v>
      </c>
      <c r="Y5" s="142"/>
      <c r="AA5" s="136"/>
      <c r="AB5" s="11">
        <v>42348</v>
      </c>
      <c r="AC5" s="42" t="s">
        <v>93</v>
      </c>
      <c r="AD5" s="43" t="s">
        <v>104</v>
      </c>
      <c r="AE5" s="27" t="s">
        <v>55</v>
      </c>
      <c r="AF5" s="39" t="s">
        <v>51</v>
      </c>
      <c r="AG5" s="44" t="s">
        <v>52</v>
      </c>
      <c r="AH5" s="45" t="s">
        <v>53</v>
      </c>
      <c r="AI5" s="46" t="s">
        <v>54</v>
      </c>
      <c r="AJ5" s="27" t="s">
        <v>55</v>
      </c>
      <c r="AK5" s="39" t="s">
        <v>51</v>
      </c>
      <c r="AL5" s="142"/>
    </row>
    <row r="6" spans="1:38" ht="13.5">
      <c r="A6" s="93" t="s">
        <v>60</v>
      </c>
      <c r="B6" s="48" t="s">
        <v>59</v>
      </c>
      <c r="C6" s="21">
        <v>21834585.15269353</v>
      </c>
      <c r="D6" s="33">
        <v>3082375.866074422</v>
      </c>
      <c r="E6" s="28">
        <f>+SUM(C6:D6)</f>
        <v>24916961.01876795</v>
      </c>
      <c r="F6" s="94">
        <v>1419902.21</v>
      </c>
      <c r="G6" s="49">
        <v>943208.3999999996</v>
      </c>
      <c r="H6" s="50">
        <v>552928.2099999998</v>
      </c>
      <c r="I6" s="50">
        <v>1124948.3799999994</v>
      </c>
      <c r="J6" s="51">
        <f>+SUM(G6:I6)</f>
        <v>2621084.989999999</v>
      </c>
      <c r="K6" s="95">
        <v>216394.59</v>
      </c>
      <c r="L6" s="52">
        <v>1164974.9200000004</v>
      </c>
      <c r="N6" s="93" t="s">
        <v>60</v>
      </c>
      <c r="O6" s="48" t="s">
        <v>59</v>
      </c>
      <c r="P6" s="21">
        <v>15909610.77777541</v>
      </c>
      <c r="Q6" s="33">
        <v>1306761.6374699953</v>
      </c>
      <c r="R6" s="28">
        <f aca="true" t="shared" si="0" ref="R6:R69">+SUM(P6:Q6)</f>
        <v>17216372.415245406</v>
      </c>
      <c r="S6" s="94">
        <v>3419400.71</v>
      </c>
      <c r="T6" s="49">
        <v>504858.0300000001</v>
      </c>
      <c r="U6" s="50">
        <v>332824.80000000005</v>
      </c>
      <c r="V6" s="50">
        <v>698551.4399999998</v>
      </c>
      <c r="W6" s="51">
        <f aca="true" t="shared" si="1" ref="W6:W69">+T6+U6+V6</f>
        <v>1536234.27</v>
      </c>
      <c r="X6" s="95">
        <v>167316.89</v>
      </c>
      <c r="Y6" s="52">
        <v>1555353.3600000006</v>
      </c>
      <c r="AA6" s="96" t="s">
        <v>60</v>
      </c>
      <c r="AB6" s="54" t="s">
        <v>59</v>
      </c>
      <c r="AC6" s="110">
        <f aca="true" t="shared" si="2" ref="AC6:AD37">+C6/P6-1</f>
        <v>0.37241479113963516</v>
      </c>
      <c r="AD6" s="58">
        <f t="shared" si="2"/>
        <v>1.3587896810639246</v>
      </c>
      <c r="AE6" s="56">
        <f aca="true" t="shared" si="3" ref="AE6:AF37">+E6/R6-1</f>
        <v>0.4472828780529592</v>
      </c>
      <c r="AF6" s="56">
        <f t="shared" si="3"/>
        <v>-0.5847511507360014</v>
      </c>
      <c r="AG6" s="55">
        <f aca="true" t="shared" si="4" ref="AG6:AG37">+G6/T6-1</f>
        <v>0.8682646287709821</v>
      </c>
      <c r="AH6" s="57">
        <f aca="true" t="shared" si="5" ref="AH6:AH37">+H6/U6-1</f>
        <v>0.6613191384776609</v>
      </c>
      <c r="AI6" s="58">
        <f aca="true" t="shared" si="6" ref="AI6:AI37">+I6/V6-1</f>
        <v>0.6104016334144264</v>
      </c>
      <c r="AJ6" s="59">
        <f aca="true" t="shared" si="7" ref="AJ6:AL37">+J6/W6-1</f>
        <v>0.7061753153052619</v>
      </c>
      <c r="AK6" s="59">
        <f t="shared" si="7"/>
        <v>0.29332185172698333</v>
      </c>
      <c r="AL6" s="106">
        <f t="shared" si="7"/>
        <v>-0.25099019299382874</v>
      </c>
    </row>
    <row r="7" spans="1:38" ht="13.5">
      <c r="A7" s="96" t="s">
        <v>61</v>
      </c>
      <c r="B7" s="54" t="s">
        <v>59</v>
      </c>
      <c r="C7" s="22">
        <v>25132924.029761218</v>
      </c>
      <c r="D7" s="34">
        <v>3548000.474085547</v>
      </c>
      <c r="E7" s="29">
        <f aca="true" t="shared" si="8" ref="E7:E70">+SUM(C7:D7)</f>
        <v>28680924.503846765</v>
      </c>
      <c r="F7" s="97">
        <v>1634393.06</v>
      </c>
      <c r="G7" s="60">
        <v>3074218.13</v>
      </c>
      <c r="H7" s="61">
        <v>244728.54</v>
      </c>
      <c r="I7" s="61">
        <v>804895.9600000001</v>
      </c>
      <c r="J7" s="62">
        <f aca="true" t="shared" si="9" ref="J7:J70">+SUM(G7:I7)</f>
        <v>4123842.63</v>
      </c>
      <c r="K7" s="98">
        <v>650227.37</v>
      </c>
      <c r="L7" s="63">
        <v>1340956.4000000001</v>
      </c>
      <c r="N7" s="96" t="s">
        <v>61</v>
      </c>
      <c r="O7" s="54" t="s">
        <v>59</v>
      </c>
      <c r="P7" s="22">
        <v>18306445.638833385</v>
      </c>
      <c r="Q7" s="34">
        <v>1503629.5490443374</v>
      </c>
      <c r="R7" s="29">
        <f t="shared" si="0"/>
        <v>19810075.187877722</v>
      </c>
      <c r="S7" s="97">
        <v>3934544.6000000006</v>
      </c>
      <c r="T7" s="60">
        <v>1664157.8300000005</v>
      </c>
      <c r="U7" s="61">
        <v>153066.65000000002</v>
      </c>
      <c r="V7" s="61">
        <v>489921.92000000004</v>
      </c>
      <c r="W7" s="62">
        <f t="shared" si="1"/>
        <v>2307146.4000000004</v>
      </c>
      <c r="X7" s="98">
        <v>510333.62</v>
      </c>
      <c r="Y7" s="63">
        <v>1789672.4200000018</v>
      </c>
      <c r="AA7" s="96" t="s">
        <v>61</v>
      </c>
      <c r="AB7" s="54" t="s">
        <v>59</v>
      </c>
      <c r="AC7" s="111">
        <f t="shared" si="2"/>
        <v>0.3729002628695355</v>
      </c>
      <c r="AD7" s="67">
        <f t="shared" si="2"/>
        <v>1.3596240685350667</v>
      </c>
      <c r="AE7" s="65">
        <f t="shared" si="3"/>
        <v>0.4477948332774293</v>
      </c>
      <c r="AF7" s="65">
        <f t="shared" si="3"/>
        <v>-0.5846042614436243</v>
      </c>
      <c r="AG7" s="64">
        <f t="shared" si="4"/>
        <v>0.8473116399061733</v>
      </c>
      <c r="AH7" s="66">
        <f t="shared" si="5"/>
        <v>0.5988364545771399</v>
      </c>
      <c r="AI7" s="67">
        <f t="shared" si="6"/>
        <v>0.6429066084652837</v>
      </c>
      <c r="AJ7" s="68">
        <f t="shared" si="7"/>
        <v>0.7874213053840013</v>
      </c>
      <c r="AK7" s="68">
        <f t="shared" si="7"/>
        <v>0.27412215170146936</v>
      </c>
      <c r="AL7" s="107">
        <f t="shared" si="7"/>
        <v>-0.25072522489897964</v>
      </c>
    </row>
    <row r="8" spans="1:38" ht="13.5">
      <c r="A8" s="96" t="s">
        <v>0</v>
      </c>
      <c r="B8" s="54" t="s">
        <v>62</v>
      </c>
      <c r="C8" s="22">
        <v>23567183.915909313</v>
      </c>
      <c r="D8" s="34">
        <v>3326965.8400070355</v>
      </c>
      <c r="E8" s="29">
        <f t="shared" si="8"/>
        <v>26894149.75591635</v>
      </c>
      <c r="F8" s="97">
        <v>1532573.0499999998</v>
      </c>
      <c r="G8" s="60">
        <v>1744635.8399999999</v>
      </c>
      <c r="H8" s="61">
        <v>875644.0800000002</v>
      </c>
      <c r="I8" s="61">
        <v>2021541.5500000005</v>
      </c>
      <c r="J8" s="62">
        <f t="shared" si="9"/>
        <v>4641821.470000001</v>
      </c>
      <c r="K8" s="98">
        <v>639868.49</v>
      </c>
      <c r="L8" s="63">
        <v>1257417.01</v>
      </c>
      <c r="N8" s="96" t="s">
        <v>0</v>
      </c>
      <c r="O8" s="54" t="s">
        <v>62</v>
      </c>
      <c r="P8" s="22">
        <v>17090732.104444206</v>
      </c>
      <c r="Q8" s="34">
        <v>1403774.9497657635</v>
      </c>
      <c r="R8" s="29">
        <f t="shared" si="0"/>
        <v>18494507.05420997</v>
      </c>
      <c r="S8" s="97">
        <v>3673255.2699999996</v>
      </c>
      <c r="T8" s="60">
        <v>828240.3099999998</v>
      </c>
      <c r="U8" s="61">
        <v>572361.2800000001</v>
      </c>
      <c r="V8" s="61">
        <v>1173259.9100000001</v>
      </c>
      <c r="W8" s="62">
        <f t="shared" si="1"/>
        <v>2573861.5</v>
      </c>
      <c r="X8" s="98">
        <v>439933.93000000005</v>
      </c>
      <c r="Y8" s="63">
        <v>1670821.7700000012</v>
      </c>
      <c r="AA8" s="99" t="s">
        <v>0</v>
      </c>
      <c r="AB8" s="70" t="s">
        <v>62</v>
      </c>
      <c r="AC8" s="111">
        <f t="shared" si="2"/>
        <v>0.37894525359630427</v>
      </c>
      <c r="AD8" s="67">
        <f t="shared" si="2"/>
        <v>1.3700136838616328</v>
      </c>
      <c r="AE8" s="65">
        <f t="shared" si="3"/>
        <v>0.45416959084585806</v>
      </c>
      <c r="AF8" s="65">
        <f t="shared" si="3"/>
        <v>-0.5827752395765295</v>
      </c>
      <c r="AG8" s="64">
        <f t="shared" si="4"/>
        <v>1.106436765918819</v>
      </c>
      <c r="AH8" s="66">
        <f t="shared" si="5"/>
        <v>0.5298800086546736</v>
      </c>
      <c r="AI8" s="67">
        <f t="shared" si="6"/>
        <v>0.723012550560941</v>
      </c>
      <c r="AJ8" s="68">
        <f t="shared" si="7"/>
        <v>0.8034464830372576</v>
      </c>
      <c r="AK8" s="68">
        <f t="shared" si="7"/>
        <v>0.4544649693193701</v>
      </c>
      <c r="AL8" s="107">
        <f t="shared" si="7"/>
        <v>-0.24742600762258493</v>
      </c>
    </row>
    <row r="9" spans="1:38" ht="13.5">
      <c r="A9" s="96" t="s">
        <v>1</v>
      </c>
      <c r="B9" s="54" t="s">
        <v>63</v>
      </c>
      <c r="C9" s="22">
        <v>23394777.536515426</v>
      </c>
      <c r="D9" s="34">
        <v>3302627.3302856614</v>
      </c>
      <c r="E9" s="29">
        <f t="shared" si="8"/>
        <v>26697404.866801087</v>
      </c>
      <c r="F9" s="97">
        <v>1521361.47</v>
      </c>
      <c r="G9" s="60">
        <v>1617981.44</v>
      </c>
      <c r="H9" s="61">
        <v>845332.9099999995</v>
      </c>
      <c r="I9" s="61">
        <v>1169446.370000001</v>
      </c>
      <c r="J9" s="62">
        <f t="shared" si="9"/>
        <v>3632760.7200000007</v>
      </c>
      <c r="K9" s="98">
        <v>454330.75</v>
      </c>
      <c r="L9" s="63">
        <v>1248218.35</v>
      </c>
      <c r="N9" s="96" t="s">
        <v>1</v>
      </c>
      <c r="O9" s="54" t="s">
        <v>63</v>
      </c>
      <c r="P9" s="22">
        <v>17206039.463512134</v>
      </c>
      <c r="Q9" s="34">
        <v>1413245.9063751132</v>
      </c>
      <c r="R9" s="29">
        <f t="shared" si="0"/>
        <v>18619285.369887248</v>
      </c>
      <c r="S9" s="97">
        <v>3698037.89</v>
      </c>
      <c r="T9" s="60">
        <v>829588.3300000003</v>
      </c>
      <c r="U9" s="61">
        <v>445353.6499999998</v>
      </c>
      <c r="V9" s="61">
        <v>710913.57</v>
      </c>
      <c r="W9" s="62">
        <f t="shared" si="1"/>
        <v>1985855.5499999998</v>
      </c>
      <c r="X9" s="98">
        <v>312478.82</v>
      </c>
      <c r="Y9" s="63">
        <v>1682094.6699999995</v>
      </c>
      <c r="AA9" s="96" t="s">
        <v>1</v>
      </c>
      <c r="AB9" s="54" t="s">
        <v>63</v>
      </c>
      <c r="AC9" s="111">
        <f t="shared" si="2"/>
        <v>0.3596840566434476</v>
      </c>
      <c r="AD9" s="67">
        <f t="shared" si="2"/>
        <v>1.3369091786415943</v>
      </c>
      <c r="AE9" s="65">
        <f t="shared" si="3"/>
        <v>0.43385765545967114</v>
      </c>
      <c r="AF9" s="65">
        <f t="shared" si="3"/>
        <v>-0.588603060527322</v>
      </c>
      <c r="AG9" s="64">
        <f t="shared" si="4"/>
        <v>0.9503425753349246</v>
      </c>
      <c r="AH9" s="66">
        <f t="shared" si="5"/>
        <v>0.8981160477746166</v>
      </c>
      <c r="AI9" s="67">
        <f t="shared" si="6"/>
        <v>0.6449909234395415</v>
      </c>
      <c r="AJ9" s="68">
        <f t="shared" si="7"/>
        <v>0.8293177064162602</v>
      </c>
      <c r="AK9" s="68">
        <f t="shared" si="7"/>
        <v>0.45395694338579484</v>
      </c>
      <c r="AL9" s="107">
        <f t="shared" si="7"/>
        <v>-0.25793810998759037</v>
      </c>
    </row>
    <row r="10" spans="1:38" ht="13.5">
      <c r="A10" s="96" t="s">
        <v>2</v>
      </c>
      <c r="B10" s="54" t="s">
        <v>59</v>
      </c>
      <c r="C10" s="22">
        <v>40017483.700254664</v>
      </c>
      <c r="D10" s="34">
        <v>5649245.227976092</v>
      </c>
      <c r="E10" s="29">
        <f t="shared" si="8"/>
        <v>45666728.928230755</v>
      </c>
      <c r="F10" s="97">
        <v>2602335.4</v>
      </c>
      <c r="G10" s="60">
        <v>9558380.549999999</v>
      </c>
      <c r="H10" s="61">
        <v>1846482.63</v>
      </c>
      <c r="I10" s="61">
        <v>8715978.02</v>
      </c>
      <c r="J10" s="62">
        <f t="shared" si="9"/>
        <v>20120841.2</v>
      </c>
      <c r="K10" s="98">
        <v>3010428.33</v>
      </c>
      <c r="L10" s="63">
        <v>2135115.630000001</v>
      </c>
      <c r="N10" s="96" t="s">
        <v>2</v>
      </c>
      <c r="O10" s="54" t="s">
        <v>59</v>
      </c>
      <c r="P10" s="22">
        <v>29705045.54496476</v>
      </c>
      <c r="Q10" s="34">
        <v>2439872.005648567</v>
      </c>
      <c r="R10" s="29">
        <f t="shared" si="0"/>
        <v>32144917.55061333</v>
      </c>
      <c r="S10" s="97">
        <v>6384408.48</v>
      </c>
      <c r="T10" s="60">
        <v>5121955.319999999</v>
      </c>
      <c r="U10" s="61">
        <v>1235370.2</v>
      </c>
      <c r="V10" s="61">
        <v>5281469.889999999</v>
      </c>
      <c r="W10" s="62">
        <f t="shared" si="1"/>
        <v>11638795.409999998</v>
      </c>
      <c r="X10" s="98">
        <v>2471773.48</v>
      </c>
      <c r="Y10" s="63">
        <v>2904020.8399999994</v>
      </c>
      <c r="AA10" s="96" t="s">
        <v>2</v>
      </c>
      <c r="AB10" s="54" t="s">
        <v>59</v>
      </c>
      <c r="AC10" s="111">
        <f t="shared" si="2"/>
        <v>0.34716116289671684</v>
      </c>
      <c r="AD10" s="67">
        <f t="shared" si="2"/>
        <v>1.3153858952016662</v>
      </c>
      <c r="AE10" s="65">
        <f t="shared" si="3"/>
        <v>0.4206516117618546</v>
      </c>
      <c r="AF10" s="65">
        <f t="shared" si="3"/>
        <v>-0.5923920895487564</v>
      </c>
      <c r="AG10" s="64">
        <f t="shared" si="4"/>
        <v>0.8661585181496663</v>
      </c>
      <c r="AH10" s="66">
        <f t="shared" si="5"/>
        <v>0.49467959482914514</v>
      </c>
      <c r="AI10" s="67">
        <f t="shared" si="6"/>
        <v>0.6502939904103102</v>
      </c>
      <c r="AJ10" s="68">
        <f t="shared" si="7"/>
        <v>0.7287735105913338</v>
      </c>
      <c r="AK10" s="68">
        <f t="shared" si="7"/>
        <v>0.21792241658001776</v>
      </c>
      <c r="AL10" s="107">
        <f t="shared" si="7"/>
        <v>-0.2647726212598387</v>
      </c>
    </row>
    <row r="11" spans="1:38" ht="13.5">
      <c r="A11" s="96" t="s">
        <v>3</v>
      </c>
      <c r="B11" s="54" t="s">
        <v>59</v>
      </c>
      <c r="C11" s="22">
        <v>38713340.394740514</v>
      </c>
      <c r="D11" s="34">
        <v>5465140.065331249</v>
      </c>
      <c r="E11" s="29">
        <f t="shared" si="8"/>
        <v>44178480.460071765</v>
      </c>
      <c r="F11" s="97">
        <v>2517527.02</v>
      </c>
      <c r="G11" s="60">
        <v>9567916.45999999</v>
      </c>
      <c r="H11" s="61">
        <v>1046133.6700000004</v>
      </c>
      <c r="I11" s="61">
        <v>5450177.960000002</v>
      </c>
      <c r="J11" s="62">
        <f t="shared" si="9"/>
        <v>16064228.089999992</v>
      </c>
      <c r="K11" s="98">
        <v>2317876.6</v>
      </c>
      <c r="L11" s="63">
        <v>2065533.7099999997</v>
      </c>
      <c r="N11" s="96" t="s">
        <v>3</v>
      </c>
      <c r="O11" s="54" t="s">
        <v>59</v>
      </c>
      <c r="P11" s="22">
        <v>28336316.028677337</v>
      </c>
      <c r="Q11" s="34">
        <v>2327449.1909775864</v>
      </c>
      <c r="R11" s="29">
        <f t="shared" si="0"/>
        <v>30663765.219654925</v>
      </c>
      <c r="S11" s="97">
        <v>6090231.91</v>
      </c>
      <c r="T11" s="60">
        <v>5113576.670000001</v>
      </c>
      <c r="U11" s="61">
        <v>633008.0299999996</v>
      </c>
      <c r="V11" s="61">
        <v>3503219.540000001</v>
      </c>
      <c r="W11" s="62">
        <f t="shared" si="1"/>
        <v>9249804.240000002</v>
      </c>
      <c r="X11" s="98">
        <v>1808522.26</v>
      </c>
      <c r="Y11" s="63">
        <v>2770211.289999999</v>
      </c>
      <c r="AA11" s="96" t="s">
        <v>3</v>
      </c>
      <c r="AB11" s="54" t="s">
        <v>59</v>
      </c>
      <c r="AC11" s="111">
        <f t="shared" si="2"/>
        <v>0.36620936735605536</v>
      </c>
      <c r="AD11" s="67">
        <f t="shared" si="2"/>
        <v>1.3481243270602845</v>
      </c>
      <c r="AE11" s="65">
        <f t="shared" si="3"/>
        <v>0.4407389354701343</v>
      </c>
      <c r="AF11" s="65">
        <f t="shared" si="3"/>
        <v>-0.5866287101700861</v>
      </c>
      <c r="AG11" s="64">
        <f t="shared" si="4"/>
        <v>0.8710810607636765</v>
      </c>
      <c r="AH11" s="66">
        <f t="shared" si="5"/>
        <v>0.652638861469105</v>
      </c>
      <c r="AI11" s="67">
        <f t="shared" si="6"/>
        <v>0.5557626057315268</v>
      </c>
      <c r="AJ11" s="68">
        <f t="shared" si="7"/>
        <v>0.7367100614444992</v>
      </c>
      <c r="AK11" s="68">
        <f t="shared" si="7"/>
        <v>0.28164117814065515</v>
      </c>
      <c r="AL11" s="107">
        <f t="shared" si="7"/>
        <v>-0.25437683491644403</v>
      </c>
    </row>
    <row r="12" spans="1:38" ht="13.5">
      <c r="A12" s="96" t="s">
        <v>4</v>
      </c>
      <c r="B12" s="54" t="s">
        <v>63</v>
      </c>
      <c r="C12" s="22">
        <v>26037204.02465142</v>
      </c>
      <c r="D12" s="34">
        <v>3675657.1624508677</v>
      </c>
      <c r="E12" s="29">
        <f t="shared" si="8"/>
        <v>29712861.187102288</v>
      </c>
      <c r="F12" s="97">
        <v>1693198.36</v>
      </c>
      <c r="G12" s="60">
        <v>2269908.800000001</v>
      </c>
      <c r="H12" s="61">
        <v>821126.4500000003</v>
      </c>
      <c r="I12" s="61">
        <v>2493454.92</v>
      </c>
      <c r="J12" s="62">
        <f t="shared" si="9"/>
        <v>5584490.170000002</v>
      </c>
      <c r="K12" s="98">
        <v>759598.51</v>
      </c>
      <c r="L12" s="63">
        <v>1389203.8099999998</v>
      </c>
      <c r="N12" s="96" t="s">
        <v>4</v>
      </c>
      <c r="O12" s="54" t="s">
        <v>63</v>
      </c>
      <c r="P12" s="22">
        <v>18627748.036668614</v>
      </c>
      <c r="Q12" s="34">
        <v>1530020.241650389</v>
      </c>
      <c r="R12" s="29">
        <f t="shared" si="0"/>
        <v>20157768.278319</v>
      </c>
      <c r="S12" s="97">
        <v>4003601.08</v>
      </c>
      <c r="T12" s="60">
        <v>1165670.5099999993</v>
      </c>
      <c r="U12" s="61">
        <v>540642.0099999999</v>
      </c>
      <c r="V12" s="61">
        <v>1953037.4700000004</v>
      </c>
      <c r="W12" s="62">
        <f t="shared" si="1"/>
        <v>3659349.9899999993</v>
      </c>
      <c r="X12" s="98">
        <v>568615.1</v>
      </c>
      <c r="Y12" s="63">
        <v>1821083.52</v>
      </c>
      <c r="AA12" s="96" t="s">
        <v>4</v>
      </c>
      <c r="AB12" s="54" t="s">
        <v>63</v>
      </c>
      <c r="AC12" s="111">
        <f t="shared" si="2"/>
        <v>0.3977644519024701</v>
      </c>
      <c r="AD12" s="67">
        <f t="shared" si="2"/>
        <v>1.402358519444188</v>
      </c>
      <c r="AE12" s="65">
        <f t="shared" si="3"/>
        <v>0.47401541563807004</v>
      </c>
      <c r="AF12" s="65">
        <f t="shared" si="3"/>
        <v>-0.5770811511520524</v>
      </c>
      <c r="AG12" s="64">
        <f t="shared" si="4"/>
        <v>0.9472988125949953</v>
      </c>
      <c r="AH12" s="66">
        <f t="shared" si="5"/>
        <v>0.5187988258626082</v>
      </c>
      <c r="AI12" s="67">
        <f t="shared" si="6"/>
        <v>0.2767061350850577</v>
      </c>
      <c r="AJ12" s="68">
        <f t="shared" si="7"/>
        <v>0.5260880170688464</v>
      </c>
      <c r="AK12" s="68">
        <f t="shared" si="7"/>
        <v>0.3358746716364023</v>
      </c>
      <c r="AL12" s="107">
        <f t="shared" si="7"/>
        <v>-0.23715535573019753</v>
      </c>
    </row>
    <row r="13" spans="1:38" ht="13.5">
      <c r="A13" s="96" t="s">
        <v>45</v>
      </c>
      <c r="B13" s="54" t="s">
        <v>62</v>
      </c>
      <c r="C13" s="22">
        <v>23789519.865573205</v>
      </c>
      <c r="D13" s="34">
        <v>3358352.8785338555</v>
      </c>
      <c r="E13" s="29">
        <f t="shared" si="8"/>
        <v>27147872.74410706</v>
      </c>
      <c r="F13" s="97">
        <v>1547031.55</v>
      </c>
      <c r="G13" s="60">
        <v>2558522.480000001</v>
      </c>
      <c r="H13" s="61">
        <v>43846.920000000006</v>
      </c>
      <c r="I13" s="61">
        <v>544470.5100000002</v>
      </c>
      <c r="J13" s="62">
        <f t="shared" si="9"/>
        <v>3146839.910000001</v>
      </c>
      <c r="K13" s="98">
        <v>514937.92000000004</v>
      </c>
      <c r="L13" s="63">
        <v>1269279.5799999996</v>
      </c>
      <c r="N13" s="96" t="s">
        <v>45</v>
      </c>
      <c r="O13" s="54" t="s">
        <v>62</v>
      </c>
      <c r="P13" s="22">
        <v>17059567.953344762</v>
      </c>
      <c r="Q13" s="34">
        <v>1401215.2317632365</v>
      </c>
      <c r="R13" s="29">
        <f t="shared" si="0"/>
        <v>18460783.185108</v>
      </c>
      <c r="S13" s="97">
        <v>3666557.25</v>
      </c>
      <c r="T13" s="60">
        <v>1387582.9599999993</v>
      </c>
      <c r="U13" s="61">
        <v>21467.760000000006</v>
      </c>
      <c r="V13" s="61">
        <v>249711.70000000007</v>
      </c>
      <c r="W13" s="62">
        <f t="shared" si="1"/>
        <v>1658762.4199999995</v>
      </c>
      <c r="X13" s="98">
        <v>404947.93</v>
      </c>
      <c r="Y13" s="63">
        <v>1667775.2800000005</v>
      </c>
      <c r="AA13" s="96" t="s">
        <v>45</v>
      </c>
      <c r="AB13" s="54" t="s">
        <v>62</v>
      </c>
      <c r="AC13" s="111">
        <f t="shared" si="2"/>
        <v>0.39449720711766</v>
      </c>
      <c r="AD13" s="67">
        <f t="shared" si="2"/>
        <v>1.3967430573159207</v>
      </c>
      <c r="AE13" s="65">
        <f t="shared" si="3"/>
        <v>0.470569935841443</v>
      </c>
      <c r="AF13" s="65">
        <f t="shared" si="3"/>
        <v>-0.5780697137621402</v>
      </c>
      <c r="AG13" s="64">
        <f t="shared" si="4"/>
        <v>0.8438699189560546</v>
      </c>
      <c r="AH13" s="66">
        <f t="shared" si="5"/>
        <v>1.0424543594674058</v>
      </c>
      <c r="AI13" s="67">
        <f t="shared" si="6"/>
        <v>1.1803964732129093</v>
      </c>
      <c r="AJ13" s="68">
        <f t="shared" si="7"/>
        <v>0.8971010387370617</v>
      </c>
      <c r="AK13" s="68">
        <f t="shared" si="7"/>
        <v>0.27161514321112845</v>
      </c>
      <c r="AL13" s="107">
        <f t="shared" si="7"/>
        <v>-0.23893848576530097</v>
      </c>
    </row>
    <row r="14" spans="1:38" ht="13.5">
      <c r="A14" s="96" t="s">
        <v>5</v>
      </c>
      <c r="B14" s="54" t="s">
        <v>63</v>
      </c>
      <c r="C14" s="22">
        <v>32831039.56908376</v>
      </c>
      <c r="D14" s="34">
        <v>4634739.030679243</v>
      </c>
      <c r="E14" s="29">
        <f t="shared" si="8"/>
        <v>37465778.599763006</v>
      </c>
      <c r="F14" s="97">
        <v>2135001.2199999997</v>
      </c>
      <c r="G14" s="60">
        <v>5601215.3100000005</v>
      </c>
      <c r="H14" s="61">
        <v>1531237.6500000006</v>
      </c>
      <c r="I14" s="61">
        <v>7543208.849999994</v>
      </c>
      <c r="J14" s="62">
        <f t="shared" si="9"/>
        <v>14675661.809999995</v>
      </c>
      <c r="K14" s="98">
        <v>2042097.51</v>
      </c>
      <c r="L14" s="63">
        <v>1751686.0300000003</v>
      </c>
      <c r="N14" s="96" t="s">
        <v>5</v>
      </c>
      <c r="O14" s="54" t="s">
        <v>63</v>
      </c>
      <c r="P14" s="22">
        <v>24096121.630087454</v>
      </c>
      <c r="Q14" s="34">
        <v>1979173.9595537798</v>
      </c>
      <c r="R14" s="29">
        <f t="shared" si="0"/>
        <v>26075295.589641232</v>
      </c>
      <c r="S14" s="97">
        <v>5178900.77</v>
      </c>
      <c r="T14" s="60">
        <v>2698852.150000002</v>
      </c>
      <c r="U14" s="61">
        <v>1387132.2100000002</v>
      </c>
      <c r="V14" s="61">
        <v>4301842.339999999</v>
      </c>
      <c r="W14" s="62">
        <f t="shared" si="1"/>
        <v>8387826.700000001</v>
      </c>
      <c r="X14" s="98">
        <v>1397957.17</v>
      </c>
      <c r="Y14" s="63">
        <v>2355681.860000001</v>
      </c>
      <c r="AA14" s="96" t="s">
        <v>5</v>
      </c>
      <c r="AB14" s="54" t="s">
        <v>63</v>
      </c>
      <c r="AC14" s="111">
        <f t="shared" si="2"/>
        <v>0.3625030647292846</v>
      </c>
      <c r="AD14" s="67">
        <f t="shared" si="2"/>
        <v>1.341754249699294</v>
      </c>
      <c r="AE14" s="65">
        <f t="shared" si="3"/>
        <v>0.4368304463112893</v>
      </c>
      <c r="AF14" s="65">
        <f t="shared" si="3"/>
        <v>-0.5877501201862185</v>
      </c>
      <c r="AG14" s="64">
        <f t="shared" si="4"/>
        <v>1.0754065056879818</v>
      </c>
      <c r="AH14" s="66">
        <f t="shared" si="5"/>
        <v>0.10388731438944832</v>
      </c>
      <c r="AI14" s="67">
        <f t="shared" si="6"/>
        <v>0.7534833343055516</v>
      </c>
      <c r="AJ14" s="68">
        <f t="shared" si="7"/>
        <v>0.7496381762393818</v>
      </c>
      <c r="AK14" s="68">
        <f t="shared" si="7"/>
        <v>0.4607725857581173</v>
      </c>
      <c r="AL14" s="107">
        <f t="shared" si="7"/>
        <v>-0.2563995759597182</v>
      </c>
    </row>
    <row r="15" spans="1:38" ht="13.5">
      <c r="A15" s="96" t="s">
        <v>64</v>
      </c>
      <c r="B15" s="54" t="s">
        <v>59</v>
      </c>
      <c r="C15" s="22">
        <v>109160123.30955221</v>
      </c>
      <c r="D15" s="34">
        <v>15410072.015293788</v>
      </c>
      <c r="E15" s="29">
        <f t="shared" si="8"/>
        <v>124570195.324846</v>
      </c>
      <c r="F15" s="97">
        <v>7098678.5600000005</v>
      </c>
      <c r="G15" s="60">
        <v>41203413.78000003</v>
      </c>
      <c r="H15" s="61">
        <v>8456186.460000003</v>
      </c>
      <c r="I15" s="61">
        <v>39941673.92</v>
      </c>
      <c r="J15" s="62">
        <f t="shared" si="9"/>
        <v>89601274.16000003</v>
      </c>
      <c r="K15" s="98">
        <v>11236782.579999998</v>
      </c>
      <c r="L15" s="63">
        <v>5824191.510000002</v>
      </c>
      <c r="N15" s="96" t="s">
        <v>64</v>
      </c>
      <c r="O15" s="54" t="s">
        <v>59</v>
      </c>
      <c r="P15" s="22">
        <v>80909927.2919226</v>
      </c>
      <c r="Q15" s="34">
        <v>6645667.864060399</v>
      </c>
      <c r="R15" s="29">
        <f t="shared" si="0"/>
        <v>87555595.155983</v>
      </c>
      <c r="S15" s="97">
        <v>17389706.549999997</v>
      </c>
      <c r="T15" s="60">
        <v>22182387.710000005</v>
      </c>
      <c r="U15" s="61">
        <v>5353370.849999999</v>
      </c>
      <c r="V15" s="61">
        <v>19677190.25</v>
      </c>
      <c r="W15" s="62">
        <f t="shared" si="1"/>
        <v>47212948.81</v>
      </c>
      <c r="X15" s="98">
        <v>8963372.36</v>
      </c>
      <c r="Y15" s="63">
        <v>7909905.970000004</v>
      </c>
      <c r="AA15" s="96" t="s">
        <v>64</v>
      </c>
      <c r="AB15" s="54" t="s">
        <v>59</v>
      </c>
      <c r="AC15" s="111">
        <f t="shared" si="2"/>
        <v>0.34915611672351465</v>
      </c>
      <c r="AD15" s="67">
        <f t="shared" si="2"/>
        <v>1.3188146519676467</v>
      </c>
      <c r="AE15" s="65">
        <f t="shared" si="3"/>
        <v>0.42275539447730726</v>
      </c>
      <c r="AF15" s="65">
        <f t="shared" si="3"/>
        <v>-0.5917884790298544</v>
      </c>
      <c r="AG15" s="64">
        <f t="shared" si="4"/>
        <v>0.8574832573783384</v>
      </c>
      <c r="AH15" s="66">
        <f t="shared" si="5"/>
        <v>0.5796003484421417</v>
      </c>
      <c r="AI15" s="67">
        <f t="shared" si="6"/>
        <v>1.0298464065518704</v>
      </c>
      <c r="AJ15" s="68">
        <f t="shared" si="7"/>
        <v>0.897811435599674</v>
      </c>
      <c r="AK15" s="68">
        <f t="shared" si="7"/>
        <v>0.2536333568094675</v>
      </c>
      <c r="AL15" s="107">
        <f t="shared" si="7"/>
        <v>-0.2636838500875379</v>
      </c>
    </row>
    <row r="16" spans="1:38" ht="13.5">
      <c r="A16" s="96" t="s">
        <v>65</v>
      </c>
      <c r="B16" s="54" t="s">
        <v>62</v>
      </c>
      <c r="C16" s="22">
        <v>90152319.9813763</v>
      </c>
      <c r="D16" s="34">
        <v>12726751.31851238</v>
      </c>
      <c r="E16" s="29">
        <f t="shared" si="8"/>
        <v>102879071.29988869</v>
      </c>
      <c r="F16" s="97">
        <v>5862601.85</v>
      </c>
      <c r="G16" s="60">
        <v>28258603.230000008</v>
      </c>
      <c r="H16" s="61">
        <v>12778500.810000008</v>
      </c>
      <c r="I16" s="61">
        <v>29284012.040000007</v>
      </c>
      <c r="J16" s="62">
        <f t="shared" si="9"/>
        <v>70321116.08000001</v>
      </c>
      <c r="K16" s="98">
        <v>8409792.6</v>
      </c>
      <c r="L16" s="63">
        <v>4810038.300000001</v>
      </c>
      <c r="N16" s="96" t="s">
        <v>65</v>
      </c>
      <c r="O16" s="54" t="s">
        <v>62</v>
      </c>
      <c r="P16" s="22">
        <v>70036443.33181679</v>
      </c>
      <c r="Q16" s="34">
        <v>5752556.655798748</v>
      </c>
      <c r="R16" s="29">
        <f t="shared" si="0"/>
        <v>75788999.98761554</v>
      </c>
      <c r="S16" s="97">
        <v>15052704.15</v>
      </c>
      <c r="T16" s="60">
        <v>15320095.809999997</v>
      </c>
      <c r="U16" s="61">
        <v>7572873.3900000015</v>
      </c>
      <c r="V16" s="61">
        <v>18383210.290000007</v>
      </c>
      <c r="W16" s="62">
        <f t="shared" si="1"/>
        <v>41276179.49000001</v>
      </c>
      <c r="X16" s="98">
        <v>6744228.029999999</v>
      </c>
      <c r="Y16" s="63">
        <v>6846893.7500000065</v>
      </c>
      <c r="AA16" s="96" t="s">
        <v>65</v>
      </c>
      <c r="AB16" s="54" t="s">
        <v>62</v>
      </c>
      <c r="AC16" s="111">
        <f t="shared" si="2"/>
        <v>0.28722013415580006</v>
      </c>
      <c r="AD16" s="67">
        <f t="shared" si="2"/>
        <v>1.2123643590165143</v>
      </c>
      <c r="AE16" s="65">
        <f t="shared" si="3"/>
        <v>0.3574406749884529</v>
      </c>
      <c r="AF16" s="65">
        <f t="shared" si="3"/>
        <v>-0.610528328227324</v>
      </c>
      <c r="AG16" s="64">
        <f t="shared" si="4"/>
        <v>0.8445448109766105</v>
      </c>
      <c r="AH16" s="66">
        <f t="shared" si="5"/>
        <v>0.6874045229481918</v>
      </c>
      <c r="AI16" s="67">
        <f t="shared" si="6"/>
        <v>0.5929759589341017</v>
      </c>
      <c r="AJ16" s="68">
        <f t="shared" si="7"/>
        <v>0.7036730857572884</v>
      </c>
      <c r="AK16" s="68">
        <f t="shared" si="7"/>
        <v>0.24696148507896765</v>
      </c>
      <c r="AL16" s="107">
        <f t="shared" si="7"/>
        <v>-0.29748606074104833</v>
      </c>
    </row>
    <row r="17" spans="1:38" ht="13.5">
      <c r="A17" s="96" t="s">
        <v>48</v>
      </c>
      <c r="B17" s="54" t="s">
        <v>62</v>
      </c>
      <c r="C17" s="22">
        <v>30021327.68312004</v>
      </c>
      <c r="D17" s="34">
        <v>4238093.6148239905</v>
      </c>
      <c r="E17" s="29">
        <f t="shared" si="8"/>
        <v>34259421.29794403</v>
      </c>
      <c r="F17" s="97">
        <v>1952285.76</v>
      </c>
      <c r="G17" s="60">
        <v>3025294.8000000017</v>
      </c>
      <c r="H17" s="61">
        <v>1371905.6299999992</v>
      </c>
      <c r="I17" s="61">
        <v>2771787.099999999</v>
      </c>
      <c r="J17" s="62">
        <f t="shared" si="9"/>
        <v>7168987.529999999</v>
      </c>
      <c r="K17" s="98">
        <v>774546.0000000001</v>
      </c>
      <c r="L17" s="63">
        <v>1601775.0300000003</v>
      </c>
      <c r="N17" s="96" t="s">
        <v>48</v>
      </c>
      <c r="O17" s="54" t="s">
        <v>62</v>
      </c>
      <c r="P17" s="22">
        <v>20830118.594866075</v>
      </c>
      <c r="Q17" s="34">
        <v>1710915.5128889633</v>
      </c>
      <c r="R17" s="29">
        <f t="shared" si="0"/>
        <v>22541034.10775504</v>
      </c>
      <c r="S17" s="97">
        <v>4476949.4</v>
      </c>
      <c r="T17" s="60">
        <v>1641309.0300000005</v>
      </c>
      <c r="U17" s="61">
        <v>890610.3899999993</v>
      </c>
      <c r="V17" s="61">
        <v>1489488.7900000003</v>
      </c>
      <c r="W17" s="62">
        <f t="shared" si="1"/>
        <v>4021408.21</v>
      </c>
      <c r="X17" s="98">
        <v>619511.62</v>
      </c>
      <c r="Y17" s="63">
        <v>2036391.33</v>
      </c>
      <c r="AA17" s="96" t="s">
        <v>48</v>
      </c>
      <c r="AB17" s="54" t="s">
        <v>62</v>
      </c>
      <c r="AC17" s="111">
        <f t="shared" si="2"/>
        <v>0.4412461237988001</v>
      </c>
      <c r="AD17" s="67">
        <f t="shared" si="2"/>
        <v>1.4770911146090229</v>
      </c>
      <c r="AE17" s="65">
        <f t="shared" si="3"/>
        <v>0.5198691033503822</v>
      </c>
      <c r="AF17" s="65">
        <f t="shared" si="3"/>
        <v>-0.5639249887434511</v>
      </c>
      <c r="AG17" s="64">
        <f t="shared" si="4"/>
        <v>0.843220712677125</v>
      </c>
      <c r="AH17" s="66">
        <f t="shared" si="5"/>
        <v>0.5404105379906923</v>
      </c>
      <c r="AI17" s="67">
        <f t="shared" si="6"/>
        <v>0.8608982616109508</v>
      </c>
      <c r="AJ17" s="68">
        <f t="shared" si="7"/>
        <v>0.7827057477460115</v>
      </c>
      <c r="AK17" s="68">
        <f t="shared" si="7"/>
        <v>0.2502525779903857</v>
      </c>
      <c r="AL17" s="107">
        <f t="shared" si="7"/>
        <v>-0.2134247448401776</v>
      </c>
    </row>
    <row r="18" spans="1:38" ht="13.5">
      <c r="A18" s="96" t="s">
        <v>66</v>
      </c>
      <c r="B18" s="54" t="s">
        <v>62</v>
      </c>
      <c r="C18" s="22">
        <v>23867614.83445707</v>
      </c>
      <c r="D18" s="34">
        <v>3369377.500511606</v>
      </c>
      <c r="E18" s="29">
        <f t="shared" si="8"/>
        <v>27236992.334968675</v>
      </c>
      <c r="F18" s="97">
        <v>1552110.06</v>
      </c>
      <c r="G18" s="60">
        <v>3147977.7199999983</v>
      </c>
      <c r="H18" s="61">
        <v>321175.18</v>
      </c>
      <c r="I18" s="61">
        <v>793152.8899999994</v>
      </c>
      <c r="J18" s="62">
        <f t="shared" si="9"/>
        <v>4262305.789999998</v>
      </c>
      <c r="K18" s="98">
        <v>630377.22</v>
      </c>
      <c r="L18" s="63">
        <v>1273446.2400000002</v>
      </c>
      <c r="N18" s="96" t="s">
        <v>66</v>
      </c>
      <c r="O18" s="54" t="s">
        <v>62</v>
      </c>
      <c r="P18" s="22">
        <v>17239073.463677548</v>
      </c>
      <c r="Q18" s="34">
        <v>1415959.2074577918</v>
      </c>
      <c r="R18" s="29">
        <f t="shared" si="0"/>
        <v>18655032.67113534</v>
      </c>
      <c r="S18" s="97">
        <v>3705137.75</v>
      </c>
      <c r="T18" s="60">
        <v>1713711.5099999984</v>
      </c>
      <c r="U18" s="61">
        <v>204214.2399999999</v>
      </c>
      <c r="V18" s="61">
        <v>443471.9800000001</v>
      </c>
      <c r="W18" s="62">
        <f t="shared" si="1"/>
        <v>2361397.7299999986</v>
      </c>
      <c r="X18" s="98">
        <v>514696.20999999996</v>
      </c>
      <c r="Y18" s="63">
        <v>1685324.000000001</v>
      </c>
      <c r="AA18" s="96" t="s">
        <v>66</v>
      </c>
      <c r="AB18" s="54" t="s">
        <v>62</v>
      </c>
      <c r="AC18" s="111">
        <f t="shared" si="2"/>
        <v>0.3845068231042552</v>
      </c>
      <c r="AD18" s="67">
        <f t="shared" si="2"/>
        <v>1.3795724359609025</v>
      </c>
      <c r="AE18" s="65">
        <f t="shared" si="3"/>
        <v>0.4600345555605527</v>
      </c>
      <c r="AF18" s="65">
        <f t="shared" si="3"/>
        <v>-0.581092481649299</v>
      </c>
      <c r="AG18" s="64">
        <f t="shared" si="4"/>
        <v>0.8369356228458786</v>
      </c>
      <c r="AH18" s="66">
        <f t="shared" si="5"/>
        <v>0.5727364555968288</v>
      </c>
      <c r="AI18" s="67">
        <f t="shared" si="6"/>
        <v>0.7885073370362639</v>
      </c>
      <c r="AJ18" s="68">
        <f t="shared" si="7"/>
        <v>0.8049927531691159</v>
      </c>
      <c r="AK18" s="68">
        <f t="shared" si="7"/>
        <v>0.2247559001843049</v>
      </c>
      <c r="AL18" s="107">
        <f t="shared" si="7"/>
        <v>-0.2443908471012105</v>
      </c>
    </row>
    <row r="19" spans="1:38" ht="13.5">
      <c r="A19" s="96" t="s">
        <v>67</v>
      </c>
      <c r="B19" s="54" t="s">
        <v>62</v>
      </c>
      <c r="C19" s="22">
        <v>22110691.408802055</v>
      </c>
      <c r="D19" s="34">
        <v>3121353.6279301858</v>
      </c>
      <c r="E19" s="29">
        <f t="shared" si="8"/>
        <v>25232045.03673224</v>
      </c>
      <c r="F19" s="97">
        <v>1437857.4</v>
      </c>
      <c r="G19" s="60">
        <v>1911268.7700000005</v>
      </c>
      <c r="H19" s="61">
        <v>291728.5300000002</v>
      </c>
      <c r="I19" s="61">
        <v>604305.5599999997</v>
      </c>
      <c r="J19" s="62">
        <f t="shared" si="9"/>
        <v>2807302.8600000003</v>
      </c>
      <c r="K19" s="98">
        <v>420129.12</v>
      </c>
      <c r="L19" s="63">
        <v>1179706.5199999993</v>
      </c>
      <c r="N19" s="96" t="s">
        <v>67</v>
      </c>
      <c r="O19" s="54" t="s">
        <v>62</v>
      </c>
      <c r="P19" s="22">
        <v>16007777.853738647</v>
      </c>
      <c r="Q19" s="34">
        <v>1314824.7491779546</v>
      </c>
      <c r="R19" s="29">
        <f t="shared" si="0"/>
        <v>17322602.602916602</v>
      </c>
      <c r="S19" s="97">
        <v>3440499.4499999997</v>
      </c>
      <c r="T19" s="60">
        <v>1022838.6899999997</v>
      </c>
      <c r="U19" s="61">
        <v>162712.43000000005</v>
      </c>
      <c r="V19" s="61">
        <v>352089.56999999983</v>
      </c>
      <c r="W19" s="62">
        <f t="shared" si="1"/>
        <v>1537640.6899999995</v>
      </c>
      <c r="X19" s="98">
        <v>327448.43000000005</v>
      </c>
      <c r="Y19" s="63">
        <v>1564950.3599999999</v>
      </c>
      <c r="AA19" s="96" t="s">
        <v>67</v>
      </c>
      <c r="AB19" s="54" t="s">
        <v>62</v>
      </c>
      <c r="AC19" s="111">
        <f t="shared" si="2"/>
        <v>0.38124676709191463</v>
      </c>
      <c r="AD19" s="67">
        <f t="shared" si="2"/>
        <v>1.3739693292826258</v>
      </c>
      <c r="AE19" s="65">
        <f t="shared" si="3"/>
        <v>0.4565966566989148</v>
      </c>
      <c r="AF19" s="65">
        <f t="shared" si="3"/>
        <v>-0.5820788752051682</v>
      </c>
      <c r="AG19" s="64">
        <f t="shared" si="4"/>
        <v>0.8685925637013212</v>
      </c>
      <c r="AH19" s="66">
        <f t="shared" si="5"/>
        <v>0.792908691733017</v>
      </c>
      <c r="AI19" s="67">
        <f t="shared" si="6"/>
        <v>0.7163404187178848</v>
      </c>
      <c r="AJ19" s="68">
        <f t="shared" si="7"/>
        <v>0.8257209751648815</v>
      </c>
      <c r="AK19" s="68">
        <f t="shared" si="7"/>
        <v>0.2830390422088753</v>
      </c>
      <c r="AL19" s="107">
        <f t="shared" si="7"/>
        <v>-0.24617000631253283</v>
      </c>
    </row>
    <row r="20" spans="1:38" ht="13.5">
      <c r="A20" s="96" t="s">
        <v>68</v>
      </c>
      <c r="B20" s="54" t="s">
        <v>62</v>
      </c>
      <c r="C20" s="22">
        <v>191341208.73474437</v>
      </c>
      <c r="D20" s="34">
        <v>27011528.722208314</v>
      </c>
      <c r="E20" s="29">
        <f t="shared" si="8"/>
        <v>218352737.4569527</v>
      </c>
      <c r="F20" s="97">
        <v>12442911.35</v>
      </c>
      <c r="G20" s="60">
        <v>76643195.46000001</v>
      </c>
      <c r="H20" s="61">
        <v>21674708.660000004</v>
      </c>
      <c r="I20" s="61">
        <v>53615010.30000002</v>
      </c>
      <c r="J20" s="62">
        <f t="shared" si="9"/>
        <v>151932914.42000002</v>
      </c>
      <c r="K20" s="98">
        <v>22717961.509999998</v>
      </c>
      <c r="L20" s="63">
        <v>10208928.05</v>
      </c>
      <c r="N20" s="96" t="s">
        <v>68</v>
      </c>
      <c r="O20" s="54" t="s">
        <v>62</v>
      </c>
      <c r="P20" s="22">
        <v>139372939.82994014</v>
      </c>
      <c r="Q20" s="34">
        <v>11447622.045260744</v>
      </c>
      <c r="R20" s="29">
        <f t="shared" si="0"/>
        <v>150820561.8752009</v>
      </c>
      <c r="S20" s="97">
        <v>29954971.009999998</v>
      </c>
      <c r="T20" s="60">
        <v>42375246.89999999</v>
      </c>
      <c r="U20" s="61">
        <v>13821723.829999998</v>
      </c>
      <c r="V20" s="61">
        <v>35228402.42999999</v>
      </c>
      <c r="W20" s="62">
        <f t="shared" si="1"/>
        <v>91425373.15999998</v>
      </c>
      <c r="X20" s="98">
        <v>19179539.95</v>
      </c>
      <c r="Y20" s="63">
        <v>13625359.500000004</v>
      </c>
      <c r="AA20" s="96" t="s">
        <v>68</v>
      </c>
      <c r="AB20" s="54" t="s">
        <v>62</v>
      </c>
      <c r="AC20" s="111">
        <f t="shared" si="2"/>
        <v>0.37287201495652456</v>
      </c>
      <c r="AD20" s="67">
        <f t="shared" si="2"/>
        <v>1.3595755184275102</v>
      </c>
      <c r="AE20" s="65">
        <f t="shared" si="3"/>
        <v>0.4477650443818959</v>
      </c>
      <c r="AF20" s="65">
        <f t="shared" si="3"/>
        <v>-0.5846128061400517</v>
      </c>
      <c r="AG20" s="64">
        <f t="shared" si="4"/>
        <v>0.8086784400541163</v>
      </c>
      <c r="AH20" s="66">
        <f t="shared" si="5"/>
        <v>0.5681624757221044</v>
      </c>
      <c r="AI20" s="67">
        <f t="shared" si="6"/>
        <v>0.5219256793303308</v>
      </c>
      <c r="AJ20" s="68">
        <f t="shared" si="7"/>
        <v>0.661824383851386</v>
      </c>
      <c r="AK20" s="68">
        <f t="shared" si="7"/>
        <v>0.18448938656633418</v>
      </c>
      <c r="AL20" s="107">
        <f t="shared" si="7"/>
        <v>-0.25074064651285</v>
      </c>
    </row>
    <row r="21" spans="1:38" ht="13.5">
      <c r="A21" s="96" t="s">
        <v>6</v>
      </c>
      <c r="B21" s="54" t="s">
        <v>62</v>
      </c>
      <c r="C21" s="22">
        <v>415067504.89385325</v>
      </c>
      <c r="D21" s="34">
        <v>58594841.6665344</v>
      </c>
      <c r="E21" s="29">
        <f t="shared" si="8"/>
        <v>473662346.5603877</v>
      </c>
      <c r="F21" s="97">
        <v>26991823.64</v>
      </c>
      <c r="G21" s="60">
        <v>205671395.11999997</v>
      </c>
      <c r="H21" s="61">
        <v>45920357.55999999</v>
      </c>
      <c r="I21" s="61">
        <v>80899295.01</v>
      </c>
      <c r="J21" s="62">
        <f t="shared" si="9"/>
        <v>332491047.68999994</v>
      </c>
      <c r="K21" s="98">
        <v>51604419.5</v>
      </c>
      <c r="L21" s="63">
        <v>22145748.54</v>
      </c>
      <c r="N21" s="96" t="s">
        <v>6</v>
      </c>
      <c r="O21" s="54" t="s">
        <v>62</v>
      </c>
      <c r="P21" s="22">
        <v>295807317.462291</v>
      </c>
      <c r="Q21" s="34">
        <v>24296612.90536487</v>
      </c>
      <c r="R21" s="29">
        <f t="shared" si="0"/>
        <v>320103930.3676559</v>
      </c>
      <c r="S21" s="97">
        <v>63576901.15</v>
      </c>
      <c r="T21" s="60">
        <v>110135108.13000007</v>
      </c>
      <c r="U21" s="61">
        <v>27711540.089999992</v>
      </c>
      <c r="V21" s="61">
        <v>50763909.74000002</v>
      </c>
      <c r="W21" s="62">
        <f t="shared" si="1"/>
        <v>188610557.96000007</v>
      </c>
      <c r="X21" s="98">
        <v>40678876.739999995</v>
      </c>
      <c r="Y21" s="63">
        <v>28918677.039999977</v>
      </c>
      <c r="AA21" s="96" t="s">
        <v>6</v>
      </c>
      <c r="AB21" s="54" t="s">
        <v>62</v>
      </c>
      <c r="AC21" s="111">
        <f t="shared" si="2"/>
        <v>0.4031684829661637</v>
      </c>
      <c r="AD21" s="67">
        <f t="shared" si="2"/>
        <v>1.4116465078799618</v>
      </c>
      <c r="AE21" s="65">
        <f t="shared" si="3"/>
        <v>0.47971424785806915</v>
      </c>
      <c r="AF21" s="65">
        <f t="shared" si="3"/>
        <v>-0.5754460637155481</v>
      </c>
      <c r="AG21" s="64">
        <f t="shared" si="4"/>
        <v>0.8674462540794152</v>
      </c>
      <c r="AH21" s="66">
        <f t="shared" si="5"/>
        <v>0.6570842836905642</v>
      </c>
      <c r="AI21" s="67">
        <f t="shared" si="6"/>
        <v>0.5936379885699476</v>
      </c>
      <c r="AJ21" s="68">
        <f t="shared" si="7"/>
        <v>0.7628443035543833</v>
      </c>
      <c r="AK21" s="68">
        <f t="shared" si="7"/>
        <v>0.26858024693825433</v>
      </c>
      <c r="AL21" s="107">
        <f t="shared" si="7"/>
        <v>-0.23420602853414563</v>
      </c>
    </row>
    <row r="22" spans="1:38" ht="13.5">
      <c r="A22" s="96" t="s">
        <v>7</v>
      </c>
      <c r="B22" s="54" t="s">
        <v>62</v>
      </c>
      <c r="C22" s="22">
        <v>22776419.012402203</v>
      </c>
      <c r="D22" s="34">
        <v>3215334.0120028146</v>
      </c>
      <c r="E22" s="29">
        <f t="shared" si="8"/>
        <v>25991753.024405017</v>
      </c>
      <c r="F22" s="97">
        <v>1481149.6400000001</v>
      </c>
      <c r="G22" s="60">
        <v>1671230.1499999997</v>
      </c>
      <c r="H22" s="61">
        <v>199027.31999999995</v>
      </c>
      <c r="I22" s="61">
        <v>741057.5500000003</v>
      </c>
      <c r="J22" s="62">
        <f t="shared" si="9"/>
        <v>2611315.02</v>
      </c>
      <c r="K22" s="98">
        <v>342805.49</v>
      </c>
      <c r="L22" s="63">
        <v>1215226.0499999998</v>
      </c>
      <c r="N22" s="96" t="s">
        <v>7</v>
      </c>
      <c r="O22" s="54" t="s">
        <v>62</v>
      </c>
      <c r="P22" s="22">
        <v>16546294.384736978</v>
      </c>
      <c r="Q22" s="34">
        <v>1359056.6762616192</v>
      </c>
      <c r="R22" s="29">
        <f t="shared" si="0"/>
        <v>17905351.060998596</v>
      </c>
      <c r="S22" s="97">
        <v>3556241.0300000003</v>
      </c>
      <c r="T22" s="60">
        <v>900492.63</v>
      </c>
      <c r="U22" s="61">
        <v>139833.41000000003</v>
      </c>
      <c r="V22" s="61">
        <v>372330.7200000001</v>
      </c>
      <c r="W22" s="62">
        <f t="shared" si="1"/>
        <v>1412656.7600000002</v>
      </c>
      <c r="X22" s="98">
        <v>264205.59</v>
      </c>
      <c r="Y22" s="63">
        <v>1617596.7100000004</v>
      </c>
      <c r="AA22" s="96" t="s">
        <v>7</v>
      </c>
      <c r="AB22" s="54" t="s">
        <v>62</v>
      </c>
      <c r="AC22" s="111">
        <f t="shared" si="2"/>
        <v>0.3765268816570895</v>
      </c>
      <c r="AD22" s="67">
        <f t="shared" si="2"/>
        <v>1.3658571920983382</v>
      </c>
      <c r="AE22" s="65">
        <f t="shared" si="3"/>
        <v>0.45161929167757053</v>
      </c>
      <c r="AF22" s="65">
        <f t="shared" si="3"/>
        <v>-0.5835069593131599</v>
      </c>
      <c r="AG22" s="64">
        <f t="shared" si="4"/>
        <v>0.8559065275192754</v>
      </c>
      <c r="AH22" s="66">
        <f t="shared" si="5"/>
        <v>0.42331736027891975</v>
      </c>
      <c r="AI22" s="67">
        <f t="shared" si="6"/>
        <v>0.9903207288402098</v>
      </c>
      <c r="AJ22" s="68">
        <f t="shared" si="7"/>
        <v>0.8485134492259816</v>
      </c>
      <c r="AK22" s="68">
        <f t="shared" si="7"/>
        <v>0.29749521953717917</v>
      </c>
      <c r="AL22" s="107">
        <f t="shared" si="7"/>
        <v>-0.24874596833224305</v>
      </c>
    </row>
    <row r="23" spans="1:38" ht="13.5">
      <c r="A23" s="96" t="s">
        <v>8</v>
      </c>
      <c r="B23" s="54" t="s">
        <v>59</v>
      </c>
      <c r="C23" s="22">
        <v>75642445.46213984</v>
      </c>
      <c r="D23" s="34">
        <v>10678400.65258066</v>
      </c>
      <c r="E23" s="29">
        <f t="shared" si="8"/>
        <v>86320846.11472051</v>
      </c>
      <c r="F23" s="97">
        <v>4919025.28</v>
      </c>
      <c r="G23" s="60">
        <v>25074766.23</v>
      </c>
      <c r="H23" s="61">
        <v>9948903.649999995</v>
      </c>
      <c r="I23" s="61">
        <v>28599219.629999977</v>
      </c>
      <c r="J23" s="62">
        <f t="shared" si="9"/>
        <v>63622889.509999976</v>
      </c>
      <c r="K23" s="98">
        <v>9820176.53</v>
      </c>
      <c r="L23" s="63">
        <v>4035870.199999998</v>
      </c>
      <c r="N23" s="96" t="s">
        <v>8</v>
      </c>
      <c r="O23" s="54" t="s">
        <v>59</v>
      </c>
      <c r="P23" s="22">
        <v>54205054.57330097</v>
      </c>
      <c r="Q23" s="34">
        <v>4452219.910515095</v>
      </c>
      <c r="R23" s="29">
        <f t="shared" si="0"/>
        <v>58657274.483816065</v>
      </c>
      <c r="S23" s="97">
        <v>11650115.44</v>
      </c>
      <c r="T23" s="60">
        <v>11616596.96</v>
      </c>
      <c r="U23" s="61">
        <v>6001272.880000004</v>
      </c>
      <c r="V23" s="61">
        <v>17440800.160000004</v>
      </c>
      <c r="W23" s="62">
        <f t="shared" si="1"/>
        <v>35058670.00000001</v>
      </c>
      <c r="X23" s="98">
        <v>6565249.12</v>
      </c>
      <c r="Y23" s="63">
        <v>5299187.580000001</v>
      </c>
      <c r="AA23" s="96" t="s">
        <v>8</v>
      </c>
      <c r="AB23" s="54" t="s">
        <v>59</v>
      </c>
      <c r="AC23" s="111">
        <f t="shared" si="2"/>
        <v>0.3954869348918244</v>
      </c>
      <c r="AD23" s="67">
        <f t="shared" si="2"/>
        <v>1.3984441171382374</v>
      </c>
      <c r="AE23" s="65">
        <f t="shared" si="3"/>
        <v>0.47161365532824084</v>
      </c>
      <c r="AF23" s="65">
        <f t="shared" si="3"/>
        <v>-0.577770254266253</v>
      </c>
      <c r="AG23" s="64">
        <f t="shared" si="4"/>
        <v>1.1585294141082088</v>
      </c>
      <c r="AH23" s="66">
        <f t="shared" si="5"/>
        <v>0.6577989118201852</v>
      </c>
      <c r="AI23" s="67">
        <f t="shared" si="6"/>
        <v>0.639788276204867</v>
      </c>
      <c r="AJ23" s="68">
        <f t="shared" si="7"/>
        <v>0.8147547956040535</v>
      </c>
      <c r="AK23" s="68">
        <f t="shared" si="7"/>
        <v>0.495781249196527</v>
      </c>
      <c r="AL23" s="107">
        <f t="shared" si="7"/>
        <v>-0.23839831312406623</v>
      </c>
    </row>
    <row r="24" spans="1:38" ht="13.5">
      <c r="A24" s="96" t="s">
        <v>9</v>
      </c>
      <c r="B24" s="54" t="s">
        <v>59</v>
      </c>
      <c r="C24" s="22">
        <v>59837389.355130024</v>
      </c>
      <c r="D24" s="34">
        <v>8447209.944558922</v>
      </c>
      <c r="E24" s="29">
        <f t="shared" si="8"/>
        <v>68284599.29968895</v>
      </c>
      <c r="F24" s="97">
        <v>3891223.08</v>
      </c>
      <c r="G24" s="60">
        <v>17433658.159999996</v>
      </c>
      <c r="H24" s="61">
        <v>4379990.27</v>
      </c>
      <c r="I24" s="61">
        <v>15801542.470000003</v>
      </c>
      <c r="J24" s="62">
        <f t="shared" si="9"/>
        <v>37615190.9</v>
      </c>
      <c r="K24" s="98">
        <v>4233211.96</v>
      </c>
      <c r="L24" s="63">
        <v>3192598.2399999998</v>
      </c>
      <c r="N24" s="96" t="s">
        <v>9</v>
      </c>
      <c r="O24" s="54" t="s">
        <v>59</v>
      </c>
      <c r="P24" s="22">
        <v>45206094.30182651</v>
      </c>
      <c r="Q24" s="34">
        <v>3713075.7401054343</v>
      </c>
      <c r="R24" s="29">
        <f t="shared" si="0"/>
        <v>48919170.04193194</v>
      </c>
      <c r="S24" s="97">
        <v>9715998.29</v>
      </c>
      <c r="T24" s="60">
        <v>9494730.680000002</v>
      </c>
      <c r="U24" s="61">
        <v>2700903.3199999994</v>
      </c>
      <c r="V24" s="61">
        <v>8543717.459999995</v>
      </c>
      <c r="W24" s="62">
        <f t="shared" si="1"/>
        <v>20739351.459999993</v>
      </c>
      <c r="X24" s="98">
        <v>3492782.9</v>
      </c>
      <c r="Y24" s="63">
        <v>4419432.4</v>
      </c>
      <c r="AA24" s="96" t="s">
        <v>9</v>
      </c>
      <c r="AB24" s="54" t="s">
        <v>59</v>
      </c>
      <c r="AC24" s="111">
        <f t="shared" si="2"/>
        <v>0.3236575793435079</v>
      </c>
      <c r="AD24" s="67">
        <f t="shared" si="2"/>
        <v>1.2749899371347215</v>
      </c>
      <c r="AE24" s="65">
        <f t="shared" si="3"/>
        <v>0.39586585874530544</v>
      </c>
      <c r="AF24" s="65">
        <f t="shared" si="3"/>
        <v>-0.599503523584914</v>
      </c>
      <c r="AG24" s="64">
        <f t="shared" si="4"/>
        <v>0.8361403548520656</v>
      </c>
      <c r="AH24" s="66">
        <f t="shared" si="5"/>
        <v>0.621676065768989</v>
      </c>
      <c r="AI24" s="67">
        <f t="shared" si="6"/>
        <v>0.8494926294063112</v>
      </c>
      <c r="AJ24" s="68">
        <f t="shared" si="7"/>
        <v>0.8137110493810982</v>
      </c>
      <c r="AK24" s="68">
        <f t="shared" si="7"/>
        <v>0.21198828590233876</v>
      </c>
      <c r="AL24" s="107">
        <f t="shared" si="7"/>
        <v>-0.2775999379467826</v>
      </c>
    </row>
    <row r="25" spans="1:38" ht="13.5">
      <c r="A25" s="96" t="s">
        <v>69</v>
      </c>
      <c r="B25" s="54" t="s">
        <v>62</v>
      </c>
      <c r="C25" s="22">
        <v>21198729.941562608</v>
      </c>
      <c r="D25" s="34">
        <v>2992612.550517872</v>
      </c>
      <c r="E25" s="29">
        <f t="shared" si="8"/>
        <v>24191342.49208048</v>
      </c>
      <c r="F25" s="97">
        <v>1378552.5799999998</v>
      </c>
      <c r="G25" s="60">
        <v>1183172.7499999993</v>
      </c>
      <c r="H25" s="61">
        <v>225007.82</v>
      </c>
      <c r="I25" s="61">
        <v>673838.6099999996</v>
      </c>
      <c r="J25" s="62">
        <f t="shared" si="9"/>
        <v>2082019.179999999</v>
      </c>
      <c r="K25" s="98">
        <v>232404.28</v>
      </c>
      <c r="L25" s="63">
        <v>1131049.1699999997</v>
      </c>
      <c r="N25" s="96" t="s">
        <v>69</v>
      </c>
      <c r="O25" s="54" t="s">
        <v>62</v>
      </c>
      <c r="P25" s="22">
        <v>15441213.586750813</v>
      </c>
      <c r="Q25" s="34">
        <v>1268289.0758920158</v>
      </c>
      <c r="R25" s="29">
        <f t="shared" si="0"/>
        <v>16709502.66264283</v>
      </c>
      <c r="S25" s="97">
        <v>3318729.63</v>
      </c>
      <c r="T25" s="60">
        <v>640144.5200000001</v>
      </c>
      <c r="U25" s="61">
        <v>198130.16999999995</v>
      </c>
      <c r="V25" s="61">
        <v>253824.41999999995</v>
      </c>
      <c r="W25" s="62">
        <f t="shared" si="1"/>
        <v>1092099.11</v>
      </c>
      <c r="X25" s="98">
        <v>179919.84000000003</v>
      </c>
      <c r="Y25" s="63">
        <v>1509561.9499999997</v>
      </c>
      <c r="AA25" s="96" t="s">
        <v>69</v>
      </c>
      <c r="AB25" s="54" t="s">
        <v>62</v>
      </c>
      <c r="AC25" s="111">
        <f t="shared" si="2"/>
        <v>0.37286682957044115</v>
      </c>
      <c r="AD25" s="67">
        <f t="shared" si="2"/>
        <v>1.3595666062274496</v>
      </c>
      <c r="AE25" s="65">
        <f t="shared" si="3"/>
        <v>0.4477595761221955</v>
      </c>
      <c r="AF25" s="65">
        <f t="shared" si="3"/>
        <v>-0.5846143754711348</v>
      </c>
      <c r="AG25" s="64">
        <f t="shared" si="4"/>
        <v>0.8482900548769816</v>
      </c>
      <c r="AH25" s="66">
        <f t="shared" si="5"/>
        <v>0.13565652318372345</v>
      </c>
      <c r="AI25" s="67">
        <f t="shared" si="6"/>
        <v>1.654743030635113</v>
      </c>
      <c r="AJ25" s="68">
        <f t="shared" si="7"/>
        <v>0.9064379422486653</v>
      </c>
      <c r="AK25" s="68">
        <f t="shared" si="7"/>
        <v>0.29171013046699</v>
      </c>
      <c r="AL25" s="107">
        <f t="shared" si="7"/>
        <v>-0.25074345574224366</v>
      </c>
    </row>
    <row r="26" spans="1:38" ht="13.5">
      <c r="A26" s="96" t="s">
        <v>38</v>
      </c>
      <c r="B26" s="54" t="s">
        <v>62</v>
      </c>
      <c r="C26" s="22">
        <v>24520539.984141845</v>
      </c>
      <c r="D26" s="34">
        <v>3461550.5695059174</v>
      </c>
      <c r="E26" s="29">
        <f t="shared" si="8"/>
        <v>27982090.553647764</v>
      </c>
      <c r="F26" s="97">
        <v>1594569.76</v>
      </c>
      <c r="G26" s="60">
        <v>5276081.1899999995</v>
      </c>
      <c r="H26" s="61">
        <v>564623.2</v>
      </c>
      <c r="I26" s="61">
        <v>589969.21</v>
      </c>
      <c r="J26" s="62">
        <f t="shared" si="9"/>
        <v>6430673.6</v>
      </c>
      <c r="K26" s="98">
        <v>1090285.52</v>
      </c>
      <c r="L26" s="63">
        <v>1308282.8700000006</v>
      </c>
      <c r="N26" s="96" t="s">
        <v>38</v>
      </c>
      <c r="O26" s="54" t="s">
        <v>62</v>
      </c>
      <c r="P26" s="22">
        <v>17707782.296213128</v>
      </c>
      <c r="Q26" s="34">
        <v>1454457.3662157957</v>
      </c>
      <c r="R26" s="29">
        <f t="shared" si="0"/>
        <v>19162239.662428923</v>
      </c>
      <c r="S26" s="97">
        <v>3805875.85</v>
      </c>
      <c r="T26" s="60">
        <v>2832859.820000001</v>
      </c>
      <c r="U26" s="61">
        <v>278850.93</v>
      </c>
      <c r="V26" s="61">
        <v>338102.59999999986</v>
      </c>
      <c r="W26" s="62">
        <f t="shared" si="1"/>
        <v>3449813.3500000015</v>
      </c>
      <c r="X26" s="98">
        <v>833276.9</v>
      </c>
      <c r="Y26" s="63">
        <v>1731145.9499999995</v>
      </c>
      <c r="AA26" s="96" t="s">
        <v>38</v>
      </c>
      <c r="AB26" s="54" t="s">
        <v>62</v>
      </c>
      <c r="AC26" s="111">
        <f t="shared" si="2"/>
        <v>0.38473240601030256</v>
      </c>
      <c r="AD26" s="67">
        <f t="shared" si="2"/>
        <v>1.3799601486512958</v>
      </c>
      <c r="AE26" s="65">
        <f t="shared" si="3"/>
        <v>0.46027244448423077</v>
      </c>
      <c r="AF26" s="65">
        <f t="shared" si="3"/>
        <v>-0.5810242312554678</v>
      </c>
      <c r="AG26" s="64">
        <f t="shared" si="4"/>
        <v>0.8624575606427278</v>
      </c>
      <c r="AH26" s="66">
        <f t="shared" si="5"/>
        <v>1.024820932101607</v>
      </c>
      <c r="AI26" s="67">
        <f t="shared" si="6"/>
        <v>0.744941358037472</v>
      </c>
      <c r="AJ26" s="68">
        <f t="shared" si="7"/>
        <v>0.8640642108941914</v>
      </c>
      <c r="AK26" s="68">
        <f t="shared" si="7"/>
        <v>0.3084312309629609</v>
      </c>
      <c r="AL26" s="107">
        <f t="shared" si="7"/>
        <v>-0.24426772335400093</v>
      </c>
    </row>
    <row r="27" spans="1:38" ht="13.5">
      <c r="A27" s="96" t="s">
        <v>70</v>
      </c>
      <c r="B27" s="54" t="s">
        <v>59</v>
      </c>
      <c r="C27" s="22">
        <v>79076063.6022468</v>
      </c>
      <c r="D27" s="34">
        <v>11163122.55658603</v>
      </c>
      <c r="E27" s="29">
        <f t="shared" si="8"/>
        <v>90239186.15883283</v>
      </c>
      <c r="F27" s="97">
        <v>5142313.319999999</v>
      </c>
      <c r="G27" s="60">
        <v>19296382.519999996</v>
      </c>
      <c r="H27" s="61">
        <v>4099470.4899999993</v>
      </c>
      <c r="I27" s="61">
        <v>10307076.420000002</v>
      </c>
      <c r="J27" s="62">
        <f t="shared" si="9"/>
        <v>33702929.42999999</v>
      </c>
      <c r="K27" s="98">
        <v>4619350.17</v>
      </c>
      <c r="L27" s="63">
        <v>4219069.49</v>
      </c>
      <c r="N27" s="96" t="s">
        <v>70</v>
      </c>
      <c r="O27" s="54" t="s">
        <v>59</v>
      </c>
      <c r="P27" s="22">
        <v>56637104.92510131</v>
      </c>
      <c r="Q27" s="34">
        <v>4651980.303432292</v>
      </c>
      <c r="R27" s="29">
        <f t="shared" si="0"/>
        <v>61289085.2285336</v>
      </c>
      <c r="S27" s="97">
        <v>12172828.08</v>
      </c>
      <c r="T27" s="60">
        <v>10578443.41</v>
      </c>
      <c r="U27" s="61">
        <v>2481623.24</v>
      </c>
      <c r="V27" s="61">
        <v>6269959.069999999</v>
      </c>
      <c r="W27" s="62">
        <f t="shared" si="1"/>
        <v>19330025.72</v>
      </c>
      <c r="X27" s="98">
        <v>3848374.0700000003</v>
      </c>
      <c r="Y27" s="63">
        <v>5536949.410000001</v>
      </c>
      <c r="AA27" s="96" t="s">
        <v>70</v>
      </c>
      <c r="AB27" s="54" t="s">
        <v>59</v>
      </c>
      <c r="AC27" s="111">
        <f t="shared" si="2"/>
        <v>0.39618830635533864</v>
      </c>
      <c r="AD27" s="67">
        <f t="shared" si="2"/>
        <v>1.3996495746875222</v>
      </c>
      <c r="AE27" s="65">
        <f t="shared" si="3"/>
        <v>0.47235328806671917</v>
      </c>
      <c r="AF27" s="65">
        <f t="shared" si="3"/>
        <v>-0.5775580426993101</v>
      </c>
      <c r="AG27" s="64">
        <f t="shared" si="4"/>
        <v>0.8241230559269963</v>
      </c>
      <c r="AH27" s="66">
        <f t="shared" si="5"/>
        <v>0.6519310521930795</v>
      </c>
      <c r="AI27" s="67">
        <f t="shared" si="6"/>
        <v>0.6438825684391594</v>
      </c>
      <c r="AJ27" s="68">
        <f t="shared" si="7"/>
        <v>0.743553263621834</v>
      </c>
      <c r="AK27" s="68">
        <f t="shared" si="7"/>
        <v>0.20033813916639343</v>
      </c>
      <c r="AL27" s="107">
        <f t="shared" si="7"/>
        <v>-0.23801552487003863</v>
      </c>
    </row>
    <row r="28" spans="1:38" ht="13.5">
      <c r="A28" s="96" t="s">
        <v>10</v>
      </c>
      <c r="B28" s="54" t="s">
        <v>62</v>
      </c>
      <c r="C28" s="22">
        <v>58504653.90253817</v>
      </c>
      <c r="D28" s="34">
        <v>8259068.44490583</v>
      </c>
      <c r="E28" s="29">
        <f t="shared" si="8"/>
        <v>66763722.347444005</v>
      </c>
      <c r="F28" s="97">
        <v>3804555.3600000003</v>
      </c>
      <c r="G28" s="60">
        <v>20135080.280000012</v>
      </c>
      <c r="H28" s="61">
        <v>2580186.8699999996</v>
      </c>
      <c r="I28" s="61">
        <v>7406484.889999997</v>
      </c>
      <c r="J28" s="62">
        <f t="shared" si="9"/>
        <v>30121752.04000001</v>
      </c>
      <c r="K28" s="98">
        <v>4456409.6899999995</v>
      </c>
      <c r="L28" s="63">
        <v>3121490.729999999</v>
      </c>
      <c r="N28" s="96" t="s">
        <v>10</v>
      </c>
      <c r="O28" s="54" t="s">
        <v>62</v>
      </c>
      <c r="P28" s="22">
        <v>42044802.81429926</v>
      </c>
      <c r="Q28" s="34">
        <v>3453417.945929108</v>
      </c>
      <c r="R28" s="29">
        <f t="shared" si="0"/>
        <v>45498220.76022837</v>
      </c>
      <c r="S28" s="97">
        <v>9036552.22</v>
      </c>
      <c r="T28" s="60">
        <v>10847163.94</v>
      </c>
      <c r="U28" s="61">
        <v>1583016.2900000003</v>
      </c>
      <c r="V28" s="61">
        <v>6009226.579999996</v>
      </c>
      <c r="W28" s="62">
        <f t="shared" si="1"/>
        <v>18439406.809999995</v>
      </c>
      <c r="X28" s="98">
        <v>3472053.63</v>
      </c>
      <c r="Y28" s="63">
        <v>4110378.599999999</v>
      </c>
      <c r="AA28" s="96" t="s">
        <v>10</v>
      </c>
      <c r="AB28" s="54" t="s">
        <v>62</v>
      </c>
      <c r="AC28" s="111">
        <f t="shared" si="2"/>
        <v>0.39148360763963397</v>
      </c>
      <c r="AD28" s="67">
        <f t="shared" si="2"/>
        <v>1.391563539142902</v>
      </c>
      <c r="AE28" s="65">
        <f t="shared" si="3"/>
        <v>0.4673919382316718</v>
      </c>
      <c r="AF28" s="65">
        <f t="shared" si="3"/>
        <v>-0.5789815332910233</v>
      </c>
      <c r="AG28" s="64">
        <f t="shared" si="4"/>
        <v>0.8562529700274828</v>
      </c>
      <c r="AH28" s="66">
        <f t="shared" si="5"/>
        <v>0.6299180787330996</v>
      </c>
      <c r="AI28" s="67">
        <f t="shared" si="6"/>
        <v>0.23251882607495244</v>
      </c>
      <c r="AJ28" s="68">
        <f t="shared" si="7"/>
        <v>0.6335532021379606</v>
      </c>
      <c r="AK28" s="68">
        <f t="shared" si="7"/>
        <v>0.28350831090129214</v>
      </c>
      <c r="AL28" s="107">
        <f t="shared" si="7"/>
        <v>-0.24058315941991337</v>
      </c>
    </row>
    <row r="29" spans="1:38" ht="13.5">
      <c r="A29" s="96" t="s">
        <v>11</v>
      </c>
      <c r="B29" s="54" t="s">
        <v>63</v>
      </c>
      <c r="C29" s="22">
        <v>27072922.546406277</v>
      </c>
      <c r="D29" s="34">
        <v>3821868.952286941</v>
      </c>
      <c r="E29" s="29">
        <f t="shared" si="8"/>
        <v>30894791.498693217</v>
      </c>
      <c r="F29" s="97">
        <v>1760551.09</v>
      </c>
      <c r="G29" s="60">
        <v>2872535.3400000003</v>
      </c>
      <c r="H29" s="61">
        <v>426756.72999999986</v>
      </c>
      <c r="I29" s="61">
        <v>1618857.779999999</v>
      </c>
      <c r="J29" s="62">
        <f t="shared" si="9"/>
        <v>4918149.85</v>
      </c>
      <c r="K29" s="98">
        <v>688815.48</v>
      </c>
      <c r="L29" s="63">
        <v>1444464.1799999997</v>
      </c>
      <c r="N29" s="96" t="s">
        <v>11</v>
      </c>
      <c r="O29" s="54" t="s">
        <v>63</v>
      </c>
      <c r="P29" s="22">
        <v>19834112.32572796</v>
      </c>
      <c r="Q29" s="34">
        <v>1629106.9255282043</v>
      </c>
      <c r="R29" s="29">
        <f t="shared" si="0"/>
        <v>21463219.251256164</v>
      </c>
      <c r="S29" s="97">
        <v>4262881.0200000005</v>
      </c>
      <c r="T29" s="60">
        <v>1512452.3400000003</v>
      </c>
      <c r="U29" s="61">
        <v>282664.67999999993</v>
      </c>
      <c r="V29" s="61">
        <v>902546.9300000004</v>
      </c>
      <c r="W29" s="62">
        <f t="shared" si="1"/>
        <v>2697663.9500000007</v>
      </c>
      <c r="X29" s="98">
        <v>527470.2</v>
      </c>
      <c r="Y29" s="63">
        <v>1939019.980000001</v>
      </c>
      <c r="AA29" s="96" t="s">
        <v>11</v>
      </c>
      <c r="AB29" s="54" t="s">
        <v>63</v>
      </c>
      <c r="AC29" s="111">
        <f t="shared" si="2"/>
        <v>0.36496769312375243</v>
      </c>
      <c r="AD29" s="67">
        <f t="shared" si="2"/>
        <v>1.345990243119112</v>
      </c>
      <c r="AE29" s="65">
        <f t="shared" si="3"/>
        <v>0.43942952532086066</v>
      </c>
      <c r="AF29" s="65">
        <f t="shared" si="3"/>
        <v>-0.587004403421046</v>
      </c>
      <c r="AG29" s="64">
        <f t="shared" si="4"/>
        <v>0.8992567660016313</v>
      </c>
      <c r="AH29" s="66">
        <f t="shared" si="5"/>
        <v>0.509763193618672</v>
      </c>
      <c r="AI29" s="67">
        <f t="shared" si="6"/>
        <v>0.7936549626289222</v>
      </c>
      <c r="AJ29" s="68">
        <f t="shared" si="7"/>
        <v>0.8231143467665787</v>
      </c>
      <c r="AK29" s="68">
        <f t="shared" si="7"/>
        <v>0.3058851097180466</v>
      </c>
      <c r="AL29" s="107">
        <f t="shared" si="7"/>
        <v>-0.25505451470386653</v>
      </c>
    </row>
    <row r="30" spans="1:38" ht="13.5">
      <c r="A30" s="96" t="s">
        <v>12</v>
      </c>
      <c r="B30" s="54" t="s">
        <v>59</v>
      </c>
      <c r="C30" s="22">
        <v>30073817.744173132</v>
      </c>
      <c r="D30" s="34">
        <v>4245503.606645102</v>
      </c>
      <c r="E30" s="29">
        <f t="shared" si="8"/>
        <v>34319321.35081823</v>
      </c>
      <c r="F30" s="97">
        <v>1955699.2</v>
      </c>
      <c r="G30" s="60">
        <v>4065842.529999997</v>
      </c>
      <c r="H30" s="61">
        <v>1226904.3099999994</v>
      </c>
      <c r="I30" s="61">
        <v>4677195.39</v>
      </c>
      <c r="J30" s="62">
        <f t="shared" si="9"/>
        <v>9969942.229999997</v>
      </c>
      <c r="K30" s="98">
        <v>1179086.2799999998</v>
      </c>
      <c r="L30" s="63">
        <v>1604575.6799999992</v>
      </c>
      <c r="N30" s="96" t="s">
        <v>12</v>
      </c>
      <c r="O30" s="54" t="s">
        <v>59</v>
      </c>
      <c r="P30" s="22">
        <v>21574630.164631717</v>
      </c>
      <c r="Q30" s="34">
        <v>1772067.1759693306</v>
      </c>
      <c r="R30" s="29">
        <f t="shared" si="0"/>
        <v>23346697.34060105</v>
      </c>
      <c r="S30" s="97">
        <v>4636964.85</v>
      </c>
      <c r="T30" s="60">
        <v>2155851.72</v>
      </c>
      <c r="U30" s="61">
        <v>791544.8100000005</v>
      </c>
      <c r="V30" s="61">
        <v>2746703.499999998</v>
      </c>
      <c r="W30" s="62">
        <f t="shared" si="1"/>
        <v>5694100.029999999</v>
      </c>
      <c r="X30" s="98">
        <v>948442.7</v>
      </c>
      <c r="Y30" s="63">
        <v>2109176.2900000005</v>
      </c>
      <c r="AA30" s="96" t="s">
        <v>12</v>
      </c>
      <c r="AB30" s="54" t="s">
        <v>59</v>
      </c>
      <c r="AC30" s="111">
        <f t="shared" si="2"/>
        <v>0.3939436048120317</v>
      </c>
      <c r="AD30" s="67">
        <f t="shared" si="2"/>
        <v>1.3957915728125756</v>
      </c>
      <c r="AE30" s="65">
        <f t="shared" si="3"/>
        <v>0.46998613337635775</v>
      </c>
      <c r="AF30" s="65">
        <f t="shared" si="3"/>
        <v>-0.5782372169588476</v>
      </c>
      <c r="AG30" s="64">
        <f t="shared" si="4"/>
        <v>0.88595648405726</v>
      </c>
      <c r="AH30" s="66">
        <f t="shared" si="5"/>
        <v>0.550012449705783</v>
      </c>
      <c r="AI30" s="67">
        <f t="shared" si="6"/>
        <v>0.7028395638626459</v>
      </c>
      <c r="AJ30" s="68">
        <f t="shared" si="7"/>
        <v>0.7509250237038771</v>
      </c>
      <c r="AK30" s="68">
        <f t="shared" si="7"/>
        <v>0.2431813540238117</v>
      </c>
      <c r="AL30" s="107">
        <f t="shared" si="7"/>
        <v>-0.23924060420762705</v>
      </c>
    </row>
    <row r="31" spans="1:38" ht="13.5">
      <c r="A31" s="96" t="s">
        <v>71</v>
      </c>
      <c r="B31" s="54" t="s">
        <v>59</v>
      </c>
      <c r="C31" s="22">
        <v>43006856.689497665</v>
      </c>
      <c r="D31" s="34">
        <v>6071253.298763765</v>
      </c>
      <c r="E31" s="29">
        <f t="shared" si="8"/>
        <v>49078109.98826143</v>
      </c>
      <c r="F31" s="97">
        <v>2796734.21</v>
      </c>
      <c r="G31" s="60">
        <v>8834250.04</v>
      </c>
      <c r="H31" s="61">
        <v>3030215.2099999976</v>
      </c>
      <c r="I31" s="61">
        <v>9215701.909999996</v>
      </c>
      <c r="J31" s="62">
        <f t="shared" si="9"/>
        <v>21080167.159999993</v>
      </c>
      <c r="K31" s="98">
        <v>3046977.0399999996</v>
      </c>
      <c r="L31" s="63">
        <v>2294612.349999999</v>
      </c>
      <c r="N31" s="96" t="s">
        <v>71</v>
      </c>
      <c r="O31" s="54" t="s">
        <v>59</v>
      </c>
      <c r="P31" s="22">
        <v>31414399.232769083</v>
      </c>
      <c r="Q31" s="34">
        <v>2580272.5380871664</v>
      </c>
      <c r="R31" s="29">
        <f t="shared" si="0"/>
        <v>33994671.77085625</v>
      </c>
      <c r="S31" s="97">
        <v>6751794.28</v>
      </c>
      <c r="T31" s="60">
        <v>4363490.369999999</v>
      </c>
      <c r="U31" s="61">
        <v>1849149.1000000008</v>
      </c>
      <c r="V31" s="61">
        <v>5440907.709999998</v>
      </c>
      <c r="W31" s="62">
        <f t="shared" si="1"/>
        <v>11653547.179999998</v>
      </c>
      <c r="X31" s="98">
        <v>2112019.34</v>
      </c>
      <c r="Y31" s="63">
        <v>3071130.4299999997</v>
      </c>
      <c r="AA31" s="96" t="s">
        <v>71</v>
      </c>
      <c r="AB31" s="54" t="s">
        <v>59</v>
      </c>
      <c r="AC31" s="111">
        <f t="shared" si="2"/>
        <v>0.36901732135103904</v>
      </c>
      <c r="AD31" s="67">
        <f t="shared" si="2"/>
        <v>1.3529503992878857</v>
      </c>
      <c r="AE31" s="65">
        <f t="shared" si="3"/>
        <v>0.4437000692072064</v>
      </c>
      <c r="AF31" s="65">
        <f t="shared" si="3"/>
        <v>-0.5857791138150613</v>
      </c>
      <c r="AG31" s="64">
        <f t="shared" si="4"/>
        <v>1.0245833703994172</v>
      </c>
      <c r="AH31" s="66">
        <f t="shared" si="5"/>
        <v>0.6387078846156842</v>
      </c>
      <c r="AI31" s="67">
        <f t="shared" si="6"/>
        <v>0.6937802295492346</v>
      </c>
      <c r="AJ31" s="68">
        <f t="shared" si="7"/>
        <v>0.8089056348592392</v>
      </c>
      <c r="AK31" s="68">
        <f t="shared" si="7"/>
        <v>0.442684251177359</v>
      </c>
      <c r="AL31" s="107">
        <f t="shared" si="7"/>
        <v>-0.2528443834278965</v>
      </c>
    </row>
    <row r="32" spans="1:38" ht="13.5">
      <c r="A32" s="96" t="s">
        <v>40</v>
      </c>
      <c r="B32" s="54" t="s">
        <v>62</v>
      </c>
      <c r="C32" s="22">
        <v>21504281.841676522</v>
      </c>
      <c r="D32" s="34">
        <v>3035747.1370537705</v>
      </c>
      <c r="E32" s="29">
        <f t="shared" si="8"/>
        <v>24540028.97873029</v>
      </c>
      <c r="F32" s="97">
        <v>1398422.6099999999</v>
      </c>
      <c r="G32" s="60">
        <v>1315787.98</v>
      </c>
      <c r="H32" s="61">
        <v>390392.04000000015</v>
      </c>
      <c r="I32" s="61">
        <v>318149.6599999999</v>
      </c>
      <c r="J32" s="62">
        <f t="shared" si="9"/>
        <v>2024329.68</v>
      </c>
      <c r="K32" s="98">
        <v>295062.29</v>
      </c>
      <c r="L32" s="63">
        <v>1147351.7299999995</v>
      </c>
      <c r="N32" s="96" t="s">
        <v>40</v>
      </c>
      <c r="O32" s="54" t="s">
        <v>62</v>
      </c>
      <c r="P32" s="22">
        <v>15779967.909201734</v>
      </c>
      <c r="Q32" s="34">
        <v>1296113.2105794833</v>
      </c>
      <c r="R32" s="29">
        <f t="shared" si="0"/>
        <v>17076081.11978122</v>
      </c>
      <c r="S32" s="97">
        <v>3391536.99</v>
      </c>
      <c r="T32" s="60">
        <v>718097.5100000004</v>
      </c>
      <c r="U32" s="61">
        <v>156524.01</v>
      </c>
      <c r="V32" s="61">
        <v>170302.99999999997</v>
      </c>
      <c r="W32" s="62">
        <f t="shared" si="1"/>
        <v>1044924.5200000004</v>
      </c>
      <c r="X32" s="98">
        <v>242107.66999999998</v>
      </c>
      <c r="Y32" s="63">
        <v>1542679.2200000004</v>
      </c>
      <c r="AA32" s="96" t="s">
        <v>40</v>
      </c>
      <c r="AB32" s="54" t="s">
        <v>62</v>
      </c>
      <c r="AC32" s="111">
        <f t="shared" si="2"/>
        <v>0.36275827463101384</v>
      </c>
      <c r="AD32" s="67">
        <f t="shared" si="2"/>
        <v>1.342192882747109</v>
      </c>
      <c r="AE32" s="65">
        <f t="shared" si="3"/>
        <v>0.4370995784450047</v>
      </c>
      <c r="AF32" s="65">
        <f t="shared" si="3"/>
        <v>-0.5876729004804397</v>
      </c>
      <c r="AG32" s="64">
        <f t="shared" si="4"/>
        <v>0.8323249442822873</v>
      </c>
      <c r="AH32" s="66">
        <f t="shared" si="5"/>
        <v>1.4941351809220844</v>
      </c>
      <c r="AI32" s="67">
        <f t="shared" si="6"/>
        <v>0.8681389053627944</v>
      </c>
      <c r="AJ32" s="68">
        <f t="shared" si="7"/>
        <v>0.9372975188676778</v>
      </c>
      <c r="AK32" s="68">
        <f t="shared" si="7"/>
        <v>0.21872342995164096</v>
      </c>
      <c r="AL32" s="107">
        <f t="shared" si="7"/>
        <v>-0.25626033259202186</v>
      </c>
    </row>
    <row r="33" spans="1:38" ht="13.5">
      <c r="A33" s="96" t="s">
        <v>72</v>
      </c>
      <c r="B33" s="71" t="s">
        <v>59</v>
      </c>
      <c r="C33" s="23">
        <v>35349709.00270435</v>
      </c>
      <c r="D33" s="35">
        <v>4990298.150420693</v>
      </c>
      <c r="E33" s="30">
        <f t="shared" si="8"/>
        <v>40340007.15312505</v>
      </c>
      <c r="F33" s="97">
        <v>2298790.1900000004</v>
      </c>
      <c r="G33" s="60">
        <v>5484663.260000001</v>
      </c>
      <c r="H33" s="61">
        <v>1418768.5800000003</v>
      </c>
      <c r="I33" s="61">
        <v>5874675.149999996</v>
      </c>
      <c r="J33" s="62">
        <f t="shared" si="9"/>
        <v>12778106.989999996</v>
      </c>
      <c r="K33" s="98">
        <v>1468172.97</v>
      </c>
      <c r="L33" s="63">
        <v>1886068.5500000005</v>
      </c>
      <c r="N33" s="96" t="s">
        <v>72</v>
      </c>
      <c r="O33" s="71" t="s">
        <v>59</v>
      </c>
      <c r="P33" s="23">
        <v>26237098.81061902</v>
      </c>
      <c r="Q33" s="35">
        <v>2155026.5863273763</v>
      </c>
      <c r="R33" s="30">
        <f t="shared" si="0"/>
        <v>28392125.396946397</v>
      </c>
      <c r="S33" s="97">
        <v>5639054</v>
      </c>
      <c r="T33" s="60">
        <v>2863917.16</v>
      </c>
      <c r="U33" s="61">
        <v>981190.2600000002</v>
      </c>
      <c r="V33" s="61">
        <v>3625726.3199999984</v>
      </c>
      <c r="W33" s="62">
        <f t="shared" si="1"/>
        <v>7470833.739999998</v>
      </c>
      <c r="X33" s="98">
        <v>1071079.0299999998</v>
      </c>
      <c r="Y33" s="63">
        <v>2564987.860000001</v>
      </c>
      <c r="AA33" s="96" t="s">
        <v>72</v>
      </c>
      <c r="AB33" s="54" t="s">
        <v>59</v>
      </c>
      <c r="AC33" s="111">
        <f t="shared" si="2"/>
        <v>0.34731775254042785</v>
      </c>
      <c r="AD33" s="67">
        <f t="shared" si="2"/>
        <v>1.315655028147575</v>
      </c>
      <c r="AE33" s="65">
        <f t="shared" si="3"/>
        <v>0.42081674369695676</v>
      </c>
      <c r="AF33" s="65">
        <f t="shared" si="3"/>
        <v>-0.5923447106553688</v>
      </c>
      <c r="AG33" s="64">
        <f t="shared" si="4"/>
        <v>0.9150914476869856</v>
      </c>
      <c r="AH33" s="66">
        <f t="shared" si="5"/>
        <v>0.4459668403149457</v>
      </c>
      <c r="AI33" s="67">
        <f t="shared" si="6"/>
        <v>0.6202753962963201</v>
      </c>
      <c r="AJ33" s="68">
        <f t="shared" si="7"/>
        <v>0.7103990578165376</v>
      </c>
      <c r="AK33" s="68">
        <f t="shared" si="7"/>
        <v>0.3707419610297107</v>
      </c>
      <c r="AL33" s="107">
        <f t="shared" si="7"/>
        <v>-0.26468714358749446</v>
      </c>
    </row>
    <row r="34" spans="1:38" ht="13.5">
      <c r="A34" s="96" t="s">
        <v>73</v>
      </c>
      <c r="B34" s="54" t="s">
        <v>59</v>
      </c>
      <c r="C34" s="22">
        <v>24190663.42158869</v>
      </c>
      <c r="D34" s="34">
        <v>3414982.084321209</v>
      </c>
      <c r="E34" s="29">
        <f t="shared" si="8"/>
        <v>27605645.505909897</v>
      </c>
      <c r="F34" s="97">
        <v>1573117.9000000001</v>
      </c>
      <c r="G34" s="60">
        <v>1849555.8499999999</v>
      </c>
      <c r="H34" s="61">
        <v>534985.0299999999</v>
      </c>
      <c r="I34" s="61">
        <v>2034146.1300000004</v>
      </c>
      <c r="J34" s="62">
        <f t="shared" si="9"/>
        <v>4418687.01</v>
      </c>
      <c r="K34" s="98">
        <v>497275</v>
      </c>
      <c r="L34" s="63">
        <v>1290682.4899999998</v>
      </c>
      <c r="N34" s="96" t="s">
        <v>73</v>
      </c>
      <c r="O34" s="54" t="s">
        <v>59</v>
      </c>
      <c r="P34" s="22">
        <v>17768864.032368034</v>
      </c>
      <c r="Q34" s="34">
        <v>1459474.413500748</v>
      </c>
      <c r="R34" s="29">
        <f t="shared" si="0"/>
        <v>19228338.445868783</v>
      </c>
      <c r="S34" s="97">
        <v>3819003.9400000004</v>
      </c>
      <c r="T34" s="60">
        <v>994823.98</v>
      </c>
      <c r="U34" s="61">
        <v>345532.98999999993</v>
      </c>
      <c r="V34" s="61">
        <v>1233230.8499999996</v>
      </c>
      <c r="W34" s="62">
        <f t="shared" si="1"/>
        <v>2573587.8199999994</v>
      </c>
      <c r="X34" s="98">
        <v>397534.45</v>
      </c>
      <c r="Y34" s="63">
        <v>1737117.3900000004</v>
      </c>
      <c r="AA34" s="96" t="s">
        <v>73</v>
      </c>
      <c r="AB34" s="54" t="s">
        <v>59</v>
      </c>
      <c r="AC34" s="111">
        <f t="shared" si="2"/>
        <v>0.3614074246683754</v>
      </c>
      <c r="AD34" s="67">
        <f t="shared" si="2"/>
        <v>1.3398711568570154</v>
      </c>
      <c r="AE34" s="65">
        <f t="shared" si="3"/>
        <v>0.4356750368017879</v>
      </c>
      <c r="AF34" s="65">
        <f t="shared" si="3"/>
        <v>-0.5880816242362923</v>
      </c>
      <c r="AG34" s="64">
        <f t="shared" si="4"/>
        <v>0.8591789976755484</v>
      </c>
      <c r="AH34" s="66">
        <f t="shared" si="5"/>
        <v>0.5482892964865671</v>
      </c>
      <c r="AI34" s="67">
        <f t="shared" si="6"/>
        <v>0.6494447329143616</v>
      </c>
      <c r="AJ34" s="68">
        <f t="shared" si="7"/>
        <v>0.7169365566860668</v>
      </c>
      <c r="AK34" s="68">
        <f t="shared" si="7"/>
        <v>0.25089787815873565</v>
      </c>
      <c r="AL34" s="107">
        <f t="shared" si="7"/>
        <v>-0.2569975423480163</v>
      </c>
    </row>
    <row r="35" spans="1:38" ht="13.5">
      <c r="A35" s="96" t="s">
        <v>13</v>
      </c>
      <c r="B35" s="54" t="s">
        <v>59</v>
      </c>
      <c r="C35" s="22">
        <v>108522561.10456595</v>
      </c>
      <c r="D35" s="34">
        <v>15320067.724393463</v>
      </c>
      <c r="E35" s="29">
        <f t="shared" si="8"/>
        <v>123842628.8289594</v>
      </c>
      <c r="F35" s="97">
        <v>7057217.91</v>
      </c>
      <c r="G35" s="60">
        <v>46744160.17000005</v>
      </c>
      <c r="H35" s="61">
        <v>10766192.859999992</v>
      </c>
      <c r="I35" s="61">
        <v>32905497.35999999</v>
      </c>
      <c r="J35" s="62">
        <f t="shared" si="9"/>
        <v>90415850.39000003</v>
      </c>
      <c r="K35" s="98">
        <v>13266446.49</v>
      </c>
      <c r="L35" s="63">
        <v>5790174.739999999</v>
      </c>
      <c r="N35" s="96" t="s">
        <v>13</v>
      </c>
      <c r="O35" s="54" t="s">
        <v>59</v>
      </c>
      <c r="P35" s="22">
        <v>76060473.73933867</v>
      </c>
      <c r="Q35" s="34">
        <v>6247350.145687194</v>
      </c>
      <c r="R35" s="29">
        <f t="shared" si="0"/>
        <v>82307823.88502586</v>
      </c>
      <c r="S35" s="97">
        <v>16347429.34</v>
      </c>
      <c r="T35" s="60">
        <v>25047661.25000001</v>
      </c>
      <c r="U35" s="61">
        <v>6822375.840000002</v>
      </c>
      <c r="V35" s="61">
        <v>19936943.810000014</v>
      </c>
      <c r="W35" s="62">
        <f t="shared" si="1"/>
        <v>51806980.90000002</v>
      </c>
      <c r="X35" s="98">
        <v>10572899.3</v>
      </c>
      <c r="Y35" s="63">
        <v>7435814.310000002</v>
      </c>
      <c r="AA35" s="96" t="s">
        <v>13</v>
      </c>
      <c r="AB35" s="54" t="s">
        <v>59</v>
      </c>
      <c r="AC35" s="111">
        <f t="shared" si="2"/>
        <v>0.4267931261705751</v>
      </c>
      <c r="AD35" s="67">
        <f t="shared" si="2"/>
        <v>1.4522505329670925</v>
      </c>
      <c r="AE35" s="65">
        <f t="shared" si="3"/>
        <v>0.5046276645820775</v>
      </c>
      <c r="AF35" s="65">
        <f t="shared" si="3"/>
        <v>-0.5682980018924493</v>
      </c>
      <c r="AG35" s="64">
        <f t="shared" si="4"/>
        <v>0.8662085734651184</v>
      </c>
      <c r="AH35" s="66">
        <f t="shared" si="5"/>
        <v>0.5780709114377947</v>
      </c>
      <c r="AI35" s="67">
        <f t="shared" si="6"/>
        <v>0.6504785123332284</v>
      </c>
      <c r="AJ35" s="68">
        <f t="shared" si="7"/>
        <v>0.7452445369191547</v>
      </c>
      <c r="AK35" s="68">
        <f t="shared" si="7"/>
        <v>0.25475956155186297</v>
      </c>
      <c r="AL35" s="107">
        <f t="shared" si="7"/>
        <v>-0.22131262312277977</v>
      </c>
    </row>
    <row r="36" spans="1:38" ht="13.5">
      <c r="A36" s="96" t="s">
        <v>74</v>
      </c>
      <c r="B36" s="54" t="s">
        <v>62</v>
      </c>
      <c r="C36" s="22">
        <v>222880053.95530164</v>
      </c>
      <c r="D36" s="34">
        <v>31463849.417649142</v>
      </c>
      <c r="E36" s="29">
        <f t="shared" si="8"/>
        <v>254343903.3729508</v>
      </c>
      <c r="F36" s="97">
        <v>14493881.21</v>
      </c>
      <c r="G36" s="60">
        <v>78037050.28</v>
      </c>
      <c r="H36" s="61">
        <v>24207666.91999999</v>
      </c>
      <c r="I36" s="61">
        <v>61907794.39000002</v>
      </c>
      <c r="J36" s="62">
        <f t="shared" si="9"/>
        <v>164152511.59</v>
      </c>
      <c r="K36" s="98">
        <v>22500651.45</v>
      </c>
      <c r="L36" s="63">
        <v>11891669.58</v>
      </c>
      <c r="N36" s="96" t="s">
        <v>74</v>
      </c>
      <c r="O36" s="54" t="s">
        <v>62</v>
      </c>
      <c r="P36" s="22">
        <v>158839626.8142057</v>
      </c>
      <c r="Q36" s="34">
        <v>13046549.895539157</v>
      </c>
      <c r="R36" s="29">
        <f t="shared" si="0"/>
        <v>171886176.70974487</v>
      </c>
      <c r="S36" s="97">
        <v>34138882.49</v>
      </c>
      <c r="T36" s="60">
        <v>41616131.38</v>
      </c>
      <c r="U36" s="61">
        <v>14639736.399999995</v>
      </c>
      <c r="V36" s="61">
        <v>37235282.70000001</v>
      </c>
      <c r="W36" s="62">
        <f t="shared" si="1"/>
        <v>93491150.48000002</v>
      </c>
      <c r="X36" s="98">
        <v>18165430.78</v>
      </c>
      <c r="Y36" s="63">
        <v>15528459.310000008</v>
      </c>
      <c r="AA36" s="96" t="s">
        <v>74</v>
      </c>
      <c r="AB36" s="54" t="s">
        <v>62</v>
      </c>
      <c r="AC36" s="111">
        <f t="shared" si="2"/>
        <v>0.40317664065028214</v>
      </c>
      <c r="AD36" s="67">
        <f t="shared" si="2"/>
        <v>1.411660528612793</v>
      </c>
      <c r="AE36" s="65">
        <f t="shared" si="3"/>
        <v>0.4797228505608566</v>
      </c>
      <c r="AF36" s="65">
        <f t="shared" si="3"/>
        <v>-0.5754435953126009</v>
      </c>
      <c r="AG36" s="64">
        <f t="shared" si="4"/>
        <v>0.8751634929118679</v>
      </c>
      <c r="AH36" s="66">
        <f t="shared" si="5"/>
        <v>0.6535589342988444</v>
      </c>
      <c r="AI36" s="67">
        <f t="shared" si="6"/>
        <v>0.662611101647417</v>
      </c>
      <c r="AJ36" s="68">
        <f t="shared" si="7"/>
        <v>0.7558080176274666</v>
      </c>
      <c r="AK36" s="68">
        <f t="shared" si="7"/>
        <v>0.2386522358045613</v>
      </c>
      <c r="AL36" s="107">
        <f t="shared" si="7"/>
        <v>-0.23420158158626792</v>
      </c>
    </row>
    <row r="37" spans="1:38" ht="13.5">
      <c r="A37" s="96" t="s">
        <v>14</v>
      </c>
      <c r="B37" s="54" t="s">
        <v>62</v>
      </c>
      <c r="C37" s="22">
        <v>31377534.301223435</v>
      </c>
      <c r="D37" s="34">
        <v>4429548.525454002</v>
      </c>
      <c r="E37" s="29">
        <f t="shared" si="8"/>
        <v>35807082.826677434</v>
      </c>
      <c r="F37" s="97">
        <v>2040479.83</v>
      </c>
      <c r="G37" s="60">
        <v>4782174.409999999</v>
      </c>
      <c r="H37" s="61">
        <v>975877.0799999995</v>
      </c>
      <c r="I37" s="61">
        <v>4246969.739999999</v>
      </c>
      <c r="J37" s="62">
        <f t="shared" si="9"/>
        <v>10005021.229999997</v>
      </c>
      <c r="K37" s="98">
        <v>1426098.8399999999</v>
      </c>
      <c r="L37" s="63">
        <v>1674134.8699999999</v>
      </c>
      <c r="N37" s="96" t="s">
        <v>14</v>
      </c>
      <c r="O37" s="54" t="s">
        <v>62</v>
      </c>
      <c r="P37" s="22">
        <v>22579985.679099668</v>
      </c>
      <c r="Q37" s="34">
        <v>1854643.6787308478</v>
      </c>
      <c r="R37" s="29">
        <f t="shared" si="0"/>
        <v>24434629.357830517</v>
      </c>
      <c r="S37" s="97">
        <v>4853042.63</v>
      </c>
      <c r="T37" s="60">
        <v>2500934.8599999994</v>
      </c>
      <c r="U37" s="61">
        <v>637447.8599999998</v>
      </c>
      <c r="V37" s="61">
        <v>2529484.2300000004</v>
      </c>
      <c r="W37" s="62">
        <f t="shared" si="1"/>
        <v>5667866.949999999</v>
      </c>
      <c r="X37" s="98">
        <v>1118268.76</v>
      </c>
      <c r="Y37" s="63">
        <v>2207461.6199999996</v>
      </c>
      <c r="AA37" s="96" t="s">
        <v>14</v>
      </c>
      <c r="AB37" s="54" t="s">
        <v>62</v>
      </c>
      <c r="AC37" s="111">
        <f t="shared" si="2"/>
        <v>0.3896171037108713</v>
      </c>
      <c r="AD37" s="67">
        <f t="shared" si="2"/>
        <v>1.3883555511240786</v>
      </c>
      <c r="AE37" s="65">
        <f t="shared" si="3"/>
        <v>0.46542361262387666</v>
      </c>
      <c r="AF37" s="65">
        <f t="shared" si="3"/>
        <v>-0.5795462794028661</v>
      </c>
      <c r="AG37" s="64">
        <f t="shared" si="4"/>
        <v>0.912154725213435</v>
      </c>
      <c r="AH37" s="66">
        <f t="shared" si="5"/>
        <v>0.5309127871258363</v>
      </c>
      <c r="AI37" s="67">
        <f t="shared" si="6"/>
        <v>0.6789864469722346</v>
      </c>
      <c r="AJ37" s="68">
        <f t="shared" si="7"/>
        <v>0.765218082615718</v>
      </c>
      <c r="AK37" s="68">
        <f t="shared" si="7"/>
        <v>0.2752737901754492</v>
      </c>
      <c r="AL37" s="107">
        <f t="shared" si="7"/>
        <v>-0.24160182227766203</v>
      </c>
    </row>
    <row r="38" spans="1:38" ht="13.5">
      <c r="A38" s="96" t="s">
        <v>75</v>
      </c>
      <c r="B38" s="54" t="s">
        <v>62</v>
      </c>
      <c r="C38" s="22">
        <v>23961072.748039402</v>
      </c>
      <c r="D38" s="34">
        <v>3382570.900583341</v>
      </c>
      <c r="E38" s="29">
        <f t="shared" si="8"/>
        <v>27343643.648622744</v>
      </c>
      <c r="F38" s="97">
        <v>1558187.6199999999</v>
      </c>
      <c r="G38" s="60">
        <v>1199378.48</v>
      </c>
      <c r="H38" s="61">
        <v>554393.4799999999</v>
      </c>
      <c r="I38" s="61">
        <v>1377595.789999999</v>
      </c>
      <c r="J38" s="62">
        <f t="shared" si="9"/>
        <v>3131367.749999999</v>
      </c>
      <c r="K38" s="98">
        <v>278406.9</v>
      </c>
      <c r="L38" s="63">
        <v>1278432.7499999998</v>
      </c>
      <c r="N38" s="96" t="s">
        <v>75</v>
      </c>
      <c r="O38" s="54" t="s">
        <v>62</v>
      </c>
      <c r="P38" s="22">
        <v>17466571.76670346</v>
      </c>
      <c r="Q38" s="34">
        <v>1434645.148876238</v>
      </c>
      <c r="R38" s="29">
        <f t="shared" si="0"/>
        <v>18901216.9155797</v>
      </c>
      <c r="S38" s="97">
        <v>3754033.25</v>
      </c>
      <c r="T38" s="60">
        <v>660488.09</v>
      </c>
      <c r="U38" s="61">
        <v>350243.11</v>
      </c>
      <c r="V38" s="61">
        <v>792450.7400000003</v>
      </c>
      <c r="W38" s="62">
        <f t="shared" si="1"/>
        <v>1803181.9400000004</v>
      </c>
      <c r="X38" s="98">
        <v>231814.3</v>
      </c>
      <c r="Y38" s="63">
        <v>1707564.760000001</v>
      </c>
      <c r="AA38" s="96" t="s">
        <v>75</v>
      </c>
      <c r="AB38" s="54" t="s">
        <v>62</v>
      </c>
      <c r="AC38" s="111">
        <f aca="true" t="shared" si="10" ref="AC38:AD69">+C38/P38-1</f>
        <v>0.3718245954662045</v>
      </c>
      <c r="AD38" s="67">
        <f t="shared" si="10"/>
        <v>1.3577753029959494</v>
      </c>
      <c r="AE38" s="65">
        <f aca="true" t="shared" si="11" ref="AE38:AF69">+E38/R38-1</f>
        <v>0.44666048597559915</v>
      </c>
      <c r="AF38" s="65">
        <f t="shared" si="11"/>
        <v>-0.5849297232516522</v>
      </c>
      <c r="AG38" s="64">
        <f aca="true" t="shared" si="12" ref="AG38:AG69">+G38/T38-1</f>
        <v>0.8158972101979918</v>
      </c>
      <c r="AH38" s="66">
        <f aca="true" t="shared" si="13" ref="AH38:AH69">+H38/U38-1</f>
        <v>0.5828819016596782</v>
      </c>
      <c r="AI38" s="67">
        <f aca="true" t="shared" si="14" ref="AI38:AI69">+I38/V38-1</f>
        <v>0.7383992726159843</v>
      </c>
      <c r="AJ38" s="68">
        <f aca="true" t="shared" si="15" ref="AJ38:AL69">+J38/W38-1</f>
        <v>0.7365789222578385</v>
      </c>
      <c r="AK38" s="68">
        <f t="shared" si="15"/>
        <v>0.20099105188937894</v>
      </c>
      <c r="AL38" s="107">
        <f t="shared" si="15"/>
        <v>-0.25131228990694376</v>
      </c>
    </row>
    <row r="39" spans="1:38" ht="13.5">
      <c r="A39" s="96" t="s">
        <v>37</v>
      </c>
      <c r="B39" s="54" t="s">
        <v>62</v>
      </c>
      <c r="C39" s="22">
        <v>22666317.908729866</v>
      </c>
      <c r="D39" s="34">
        <v>3199791.1023292644</v>
      </c>
      <c r="E39" s="29">
        <f t="shared" si="8"/>
        <v>25866109.01105913</v>
      </c>
      <c r="F39" s="97">
        <v>1473989.77</v>
      </c>
      <c r="G39" s="60">
        <v>1647080.4099999992</v>
      </c>
      <c r="H39" s="61">
        <v>527209.48</v>
      </c>
      <c r="I39" s="61">
        <v>1411036.0700000005</v>
      </c>
      <c r="J39" s="62">
        <f t="shared" si="9"/>
        <v>3585325.96</v>
      </c>
      <c r="K39" s="98">
        <v>458445.48</v>
      </c>
      <c r="L39" s="63">
        <v>1209351.67</v>
      </c>
      <c r="N39" s="96" t="s">
        <v>37</v>
      </c>
      <c r="O39" s="54" t="s">
        <v>62</v>
      </c>
      <c r="P39" s="22">
        <v>16519804.856302455</v>
      </c>
      <c r="Q39" s="34">
        <v>1356880.9159594714</v>
      </c>
      <c r="R39" s="29">
        <f t="shared" si="0"/>
        <v>17876685.772261925</v>
      </c>
      <c r="S39" s="97">
        <v>3550547.7399999998</v>
      </c>
      <c r="T39" s="60">
        <v>883304.0599999996</v>
      </c>
      <c r="U39" s="61">
        <v>381398.9899999999</v>
      </c>
      <c r="V39" s="61">
        <v>916796.4100000005</v>
      </c>
      <c r="W39" s="62">
        <f t="shared" si="1"/>
        <v>2181499.46</v>
      </c>
      <c r="X39" s="98">
        <v>372727.73</v>
      </c>
      <c r="Y39" s="63">
        <v>1615007.0400000005</v>
      </c>
      <c r="AA39" s="96" t="s">
        <v>37</v>
      </c>
      <c r="AB39" s="54" t="s">
        <v>62</v>
      </c>
      <c r="AC39" s="111">
        <f t="shared" si="10"/>
        <v>0.3720693498435885</v>
      </c>
      <c r="AD39" s="67">
        <f t="shared" si="10"/>
        <v>1.3581959659788145</v>
      </c>
      <c r="AE39" s="65">
        <f t="shared" si="11"/>
        <v>0.44691859221432795</v>
      </c>
      <c r="AF39" s="65">
        <f t="shared" si="11"/>
        <v>-0.5848556679313935</v>
      </c>
      <c r="AG39" s="64">
        <f t="shared" si="12"/>
        <v>0.8646811269043639</v>
      </c>
      <c r="AH39" s="66">
        <f t="shared" si="13"/>
        <v>0.38230434223226495</v>
      </c>
      <c r="AI39" s="67">
        <f t="shared" si="14"/>
        <v>0.5390942357638593</v>
      </c>
      <c r="AJ39" s="68">
        <f t="shared" si="15"/>
        <v>0.6435144842987952</v>
      </c>
      <c r="AK39" s="68">
        <f t="shared" si="15"/>
        <v>0.22997416908047064</v>
      </c>
      <c r="AL39" s="107">
        <f t="shared" si="15"/>
        <v>-0.25117870074423976</v>
      </c>
    </row>
    <row r="40" spans="1:38" ht="13.5">
      <c r="A40" s="96" t="s">
        <v>15</v>
      </c>
      <c r="B40" s="54" t="s">
        <v>59</v>
      </c>
      <c r="C40" s="22">
        <v>31756060.188655056</v>
      </c>
      <c r="D40" s="34">
        <v>4482984.807936324</v>
      </c>
      <c r="E40" s="29">
        <f t="shared" si="8"/>
        <v>36239044.99659138</v>
      </c>
      <c r="F40" s="97">
        <v>2065095.35</v>
      </c>
      <c r="G40" s="60">
        <v>5233499.909999997</v>
      </c>
      <c r="H40" s="61">
        <v>352777.0499999999</v>
      </c>
      <c r="I40" s="61">
        <v>2227636.870000001</v>
      </c>
      <c r="J40" s="62">
        <f t="shared" si="9"/>
        <v>7813913.829999998</v>
      </c>
      <c r="K40" s="98">
        <v>1085704</v>
      </c>
      <c r="L40" s="63">
        <v>1694330.9800000004</v>
      </c>
      <c r="N40" s="96" t="s">
        <v>15</v>
      </c>
      <c r="O40" s="54" t="s">
        <v>59</v>
      </c>
      <c r="P40" s="22">
        <v>23282425.64488106</v>
      </c>
      <c r="Q40" s="34">
        <v>1912339.7225078032</v>
      </c>
      <c r="R40" s="29">
        <f t="shared" si="0"/>
        <v>25194765.367388863</v>
      </c>
      <c r="S40" s="97">
        <v>5004015.74</v>
      </c>
      <c r="T40" s="60">
        <v>2813342.199999998</v>
      </c>
      <c r="U40" s="61">
        <v>243326.19</v>
      </c>
      <c r="V40" s="61">
        <v>1381834.43</v>
      </c>
      <c r="W40" s="62">
        <f t="shared" si="1"/>
        <v>4438502.8199999975</v>
      </c>
      <c r="X40" s="98">
        <v>828315.56</v>
      </c>
      <c r="Y40" s="63">
        <v>2276133.489999999</v>
      </c>
      <c r="AA40" s="96" t="s">
        <v>15</v>
      </c>
      <c r="AB40" s="54" t="s">
        <v>59</v>
      </c>
      <c r="AC40" s="111">
        <f t="shared" si="10"/>
        <v>0.3639498166135897</v>
      </c>
      <c r="AD40" s="67">
        <f t="shared" si="10"/>
        <v>1.3442408036462417</v>
      </c>
      <c r="AE40" s="65">
        <f t="shared" si="11"/>
        <v>0.4383561215258551</v>
      </c>
      <c r="AF40" s="65">
        <f t="shared" si="11"/>
        <v>-0.5873123792372403</v>
      </c>
      <c r="AG40" s="64">
        <f t="shared" si="12"/>
        <v>0.8602429203244459</v>
      </c>
      <c r="AH40" s="66">
        <f t="shared" si="13"/>
        <v>0.4498112595277963</v>
      </c>
      <c r="AI40" s="67">
        <f t="shared" si="14"/>
        <v>0.6120866737992634</v>
      </c>
      <c r="AJ40" s="68">
        <f t="shared" si="15"/>
        <v>0.7604841422630892</v>
      </c>
      <c r="AK40" s="68">
        <f t="shared" si="15"/>
        <v>0.3107371784733828</v>
      </c>
      <c r="AL40" s="107">
        <f t="shared" si="15"/>
        <v>-0.2556100125744376</v>
      </c>
    </row>
    <row r="41" spans="1:38" ht="13.5">
      <c r="A41" s="96" t="s">
        <v>16</v>
      </c>
      <c r="B41" s="54" t="s">
        <v>62</v>
      </c>
      <c r="C41" s="22">
        <v>24811155.688021142</v>
      </c>
      <c r="D41" s="34">
        <v>3502576.6217837757</v>
      </c>
      <c r="E41" s="29">
        <f t="shared" si="8"/>
        <v>28313732.309804916</v>
      </c>
      <c r="F41" s="97">
        <v>1613468.48</v>
      </c>
      <c r="G41" s="60">
        <v>2485562.6199999996</v>
      </c>
      <c r="H41" s="61">
        <v>293535.61</v>
      </c>
      <c r="I41" s="61">
        <v>917490.4800000002</v>
      </c>
      <c r="J41" s="62">
        <f t="shared" si="9"/>
        <v>3696588.71</v>
      </c>
      <c r="K41" s="98">
        <v>516635.42999999993</v>
      </c>
      <c r="L41" s="63">
        <v>1323788.5499999996</v>
      </c>
      <c r="N41" s="96" t="s">
        <v>16</v>
      </c>
      <c r="O41" s="54" t="s">
        <v>62</v>
      </c>
      <c r="P41" s="22">
        <v>18038122.2978672</v>
      </c>
      <c r="Q41" s="34">
        <v>1481590.3770425809</v>
      </c>
      <c r="R41" s="29">
        <f t="shared" si="0"/>
        <v>19519712.67490978</v>
      </c>
      <c r="S41" s="97">
        <v>3876874.75</v>
      </c>
      <c r="T41" s="60">
        <v>1329611.6899999997</v>
      </c>
      <c r="U41" s="61">
        <v>202686.24000000017</v>
      </c>
      <c r="V41" s="61">
        <v>472127.20999999973</v>
      </c>
      <c r="W41" s="62">
        <f t="shared" si="1"/>
        <v>2004425.1399999997</v>
      </c>
      <c r="X41" s="98">
        <v>387668.79000000004</v>
      </c>
      <c r="Y41" s="63">
        <v>1763440.5600000003</v>
      </c>
      <c r="AA41" s="96" t="s">
        <v>16</v>
      </c>
      <c r="AB41" s="54" t="s">
        <v>62</v>
      </c>
      <c r="AC41" s="111">
        <f t="shared" si="10"/>
        <v>0.3754843923502378</v>
      </c>
      <c r="AD41" s="67">
        <f t="shared" si="10"/>
        <v>1.3640654502463145</v>
      </c>
      <c r="AE41" s="65">
        <f t="shared" si="11"/>
        <v>0.45051993240652455</v>
      </c>
      <c r="AF41" s="65">
        <f t="shared" si="11"/>
        <v>-0.5838223868336216</v>
      </c>
      <c r="AG41" s="64">
        <f t="shared" si="12"/>
        <v>0.869389866751247</v>
      </c>
      <c r="AH41" s="66">
        <f t="shared" si="13"/>
        <v>0.44822662850719297</v>
      </c>
      <c r="AI41" s="67">
        <f t="shared" si="14"/>
        <v>0.9433120154205912</v>
      </c>
      <c r="AJ41" s="68">
        <f t="shared" si="15"/>
        <v>0.8442139026454241</v>
      </c>
      <c r="AK41" s="68">
        <f t="shared" si="15"/>
        <v>0.33267222775400596</v>
      </c>
      <c r="AL41" s="107">
        <f t="shared" si="15"/>
        <v>-0.2493149017736105</v>
      </c>
    </row>
    <row r="42" spans="1:38" ht="13.5">
      <c r="A42" s="96" t="s">
        <v>17</v>
      </c>
      <c r="B42" s="54" t="s">
        <v>59</v>
      </c>
      <c r="C42" s="22">
        <v>72781950.50897843</v>
      </c>
      <c r="D42" s="34">
        <v>10274586.220248073</v>
      </c>
      <c r="E42" s="29">
        <f t="shared" si="8"/>
        <v>83056536.7292265</v>
      </c>
      <c r="F42" s="97">
        <v>4733007.4</v>
      </c>
      <c r="G42" s="60">
        <v>29833240.98999999</v>
      </c>
      <c r="H42" s="61">
        <v>3501613.760000003</v>
      </c>
      <c r="I42" s="61">
        <v>12944223.670000006</v>
      </c>
      <c r="J42" s="62">
        <f t="shared" si="9"/>
        <v>46279078.42</v>
      </c>
      <c r="K42" s="98">
        <v>6874928.9799999995</v>
      </c>
      <c r="L42" s="63">
        <v>3883249.77</v>
      </c>
      <c r="N42" s="96" t="s">
        <v>17</v>
      </c>
      <c r="O42" s="54" t="s">
        <v>59</v>
      </c>
      <c r="P42" s="22">
        <v>53403824.248534344</v>
      </c>
      <c r="Q42" s="34">
        <v>4386409.560670129</v>
      </c>
      <c r="R42" s="29">
        <f t="shared" si="0"/>
        <v>57790233.809204474</v>
      </c>
      <c r="S42" s="97">
        <v>11477909.629999999</v>
      </c>
      <c r="T42" s="60">
        <v>16161009.909999993</v>
      </c>
      <c r="U42" s="61">
        <v>2422299.260000001</v>
      </c>
      <c r="V42" s="61">
        <v>7539247.1899999995</v>
      </c>
      <c r="W42" s="62">
        <f t="shared" si="1"/>
        <v>26122556.359999992</v>
      </c>
      <c r="X42" s="98">
        <v>5490520.37</v>
      </c>
      <c r="Y42" s="63">
        <v>5220857.780000001</v>
      </c>
      <c r="AA42" s="96" t="s">
        <v>17</v>
      </c>
      <c r="AB42" s="54" t="s">
        <v>59</v>
      </c>
      <c r="AC42" s="111">
        <f t="shared" si="10"/>
        <v>0.3628602732692108</v>
      </c>
      <c r="AD42" s="67">
        <f t="shared" si="10"/>
        <v>1.342368189321196</v>
      </c>
      <c r="AE42" s="65">
        <f t="shared" si="11"/>
        <v>0.4372071413214764</v>
      </c>
      <c r="AF42" s="65">
        <f t="shared" si="11"/>
        <v>-0.5876420400079416</v>
      </c>
      <c r="AG42" s="64">
        <f t="shared" si="12"/>
        <v>0.8460010331124166</v>
      </c>
      <c r="AH42" s="66">
        <f t="shared" si="13"/>
        <v>0.44557438373655</v>
      </c>
      <c r="AI42" s="67">
        <f t="shared" si="14"/>
        <v>0.7169119600122842</v>
      </c>
      <c r="AJ42" s="68">
        <f t="shared" si="15"/>
        <v>0.7716136882707454</v>
      </c>
      <c r="AK42" s="68">
        <f t="shared" si="15"/>
        <v>0.2521452461162619</v>
      </c>
      <c r="AL42" s="107">
        <f t="shared" si="15"/>
        <v>-0.2562046442107835</v>
      </c>
    </row>
    <row r="43" spans="1:38" ht="13.5">
      <c r="A43" s="96" t="s">
        <v>18</v>
      </c>
      <c r="B43" s="54" t="s">
        <v>59</v>
      </c>
      <c r="C43" s="22">
        <v>33239011.100520782</v>
      </c>
      <c r="D43" s="34">
        <v>4692332.137841701</v>
      </c>
      <c r="E43" s="29">
        <f t="shared" si="8"/>
        <v>37931343.23836248</v>
      </c>
      <c r="F43" s="97">
        <v>2161531.59</v>
      </c>
      <c r="G43" s="60">
        <v>5335001.33</v>
      </c>
      <c r="H43" s="61">
        <v>1609077.86</v>
      </c>
      <c r="I43" s="61">
        <v>4936739.430000002</v>
      </c>
      <c r="J43" s="62">
        <f t="shared" si="9"/>
        <v>11880818.620000001</v>
      </c>
      <c r="K43" s="98">
        <v>1606432.25</v>
      </c>
      <c r="L43" s="63">
        <v>1773453.2399999995</v>
      </c>
      <c r="N43" s="96" t="s">
        <v>18</v>
      </c>
      <c r="O43" s="54" t="s">
        <v>59</v>
      </c>
      <c r="P43" s="22">
        <v>24305233.083964694</v>
      </c>
      <c r="Q43" s="34">
        <v>1996349.6673507355</v>
      </c>
      <c r="R43" s="29">
        <f t="shared" si="0"/>
        <v>26301582.75131543</v>
      </c>
      <c r="S43" s="97">
        <v>5223844.41</v>
      </c>
      <c r="T43" s="60">
        <v>2839089.6</v>
      </c>
      <c r="U43" s="61">
        <v>1120808.8499999999</v>
      </c>
      <c r="V43" s="61">
        <v>3165243.9800000014</v>
      </c>
      <c r="W43" s="62">
        <f t="shared" si="1"/>
        <v>7125142.430000002</v>
      </c>
      <c r="X43" s="98">
        <v>1331977.05</v>
      </c>
      <c r="Y43" s="63">
        <v>2376125.099999999</v>
      </c>
      <c r="AA43" s="96" t="s">
        <v>18</v>
      </c>
      <c r="AB43" s="54" t="s">
        <v>59</v>
      </c>
      <c r="AC43" s="111">
        <f t="shared" si="10"/>
        <v>0.36756602932765636</v>
      </c>
      <c r="AD43" s="67">
        <f t="shared" si="10"/>
        <v>1.3504560421364862</v>
      </c>
      <c r="AE43" s="65">
        <f t="shared" si="11"/>
        <v>0.4421696061795144</v>
      </c>
      <c r="AF43" s="65">
        <f t="shared" si="11"/>
        <v>-0.586218229267667</v>
      </c>
      <c r="AG43" s="64">
        <f t="shared" si="12"/>
        <v>0.879123973403305</v>
      </c>
      <c r="AH43" s="66">
        <f t="shared" si="13"/>
        <v>0.43563985955321494</v>
      </c>
      <c r="AI43" s="67">
        <f t="shared" si="14"/>
        <v>0.559671058911547</v>
      </c>
      <c r="AJ43" s="68">
        <f t="shared" si="15"/>
        <v>0.6674499824700344</v>
      </c>
      <c r="AK43" s="68">
        <f t="shared" si="15"/>
        <v>0.20605099765044743</v>
      </c>
      <c r="AL43" s="107">
        <f t="shared" si="15"/>
        <v>-0.25363641838554707</v>
      </c>
    </row>
    <row r="44" spans="1:38" ht="13.5">
      <c r="A44" s="96" t="s">
        <v>76</v>
      </c>
      <c r="B44" s="54" t="s">
        <v>63</v>
      </c>
      <c r="C44" s="22">
        <v>34250831.70830025</v>
      </c>
      <c r="D44" s="34">
        <v>4835170.27286491</v>
      </c>
      <c r="E44" s="29">
        <f t="shared" si="8"/>
        <v>39086001.981165156</v>
      </c>
      <c r="F44" s="97">
        <v>2227330.25</v>
      </c>
      <c r="G44" s="60">
        <v>4653268.699999999</v>
      </c>
      <c r="H44" s="61">
        <v>3855647.460000002</v>
      </c>
      <c r="I44" s="61">
        <v>4961895.98</v>
      </c>
      <c r="J44" s="62">
        <f t="shared" si="9"/>
        <v>13470812.14</v>
      </c>
      <c r="K44" s="98">
        <v>1419043.07</v>
      </c>
      <c r="L44" s="63">
        <v>1827438.4200000009</v>
      </c>
      <c r="N44" s="96" t="s">
        <v>76</v>
      </c>
      <c r="O44" s="54" t="s">
        <v>63</v>
      </c>
      <c r="P44" s="22">
        <v>24995830.672328304</v>
      </c>
      <c r="Q44" s="34">
        <v>2053073.0182867302</v>
      </c>
      <c r="R44" s="29">
        <f t="shared" si="0"/>
        <v>27048903.690615036</v>
      </c>
      <c r="S44" s="97">
        <v>5372272.29</v>
      </c>
      <c r="T44" s="60">
        <v>2385542.1300000004</v>
      </c>
      <c r="U44" s="61">
        <v>2363085.9199999995</v>
      </c>
      <c r="V44" s="61">
        <v>3833757.6</v>
      </c>
      <c r="W44" s="62">
        <f t="shared" si="1"/>
        <v>8582385.65</v>
      </c>
      <c r="X44" s="98">
        <v>998882.98</v>
      </c>
      <c r="Y44" s="63">
        <v>2443639.2399999974</v>
      </c>
      <c r="AA44" s="96" t="s">
        <v>76</v>
      </c>
      <c r="AB44" s="54" t="s">
        <v>63</v>
      </c>
      <c r="AC44" s="111">
        <f t="shared" si="10"/>
        <v>0.37026179114814206</v>
      </c>
      <c r="AD44" s="67">
        <f t="shared" si="10"/>
        <v>1.355089288007795</v>
      </c>
      <c r="AE44" s="65">
        <f t="shared" si="11"/>
        <v>0.44501242742516567</v>
      </c>
      <c r="AF44" s="65">
        <f t="shared" si="11"/>
        <v>-0.585402576458015</v>
      </c>
      <c r="AG44" s="64">
        <f t="shared" si="12"/>
        <v>0.9506126684922553</v>
      </c>
      <c r="AH44" s="66">
        <f t="shared" si="13"/>
        <v>0.6316154344485294</v>
      </c>
      <c r="AI44" s="67">
        <f t="shared" si="14"/>
        <v>0.29426440002362186</v>
      </c>
      <c r="AJ44" s="68">
        <f t="shared" si="15"/>
        <v>0.5695883043894678</v>
      </c>
      <c r="AK44" s="68">
        <f t="shared" si="15"/>
        <v>0.4206299420578776</v>
      </c>
      <c r="AL44" s="107">
        <f t="shared" si="15"/>
        <v>-0.252165217317429</v>
      </c>
    </row>
    <row r="45" spans="1:38" ht="13.5">
      <c r="A45" s="96" t="s">
        <v>77</v>
      </c>
      <c r="B45" s="54" t="s">
        <v>63</v>
      </c>
      <c r="C45" s="22">
        <v>27570938.003714856</v>
      </c>
      <c r="D45" s="34">
        <v>3892173.508833581</v>
      </c>
      <c r="E45" s="29">
        <f t="shared" si="8"/>
        <v>31463111.512548435</v>
      </c>
      <c r="F45" s="97">
        <v>1792937.02</v>
      </c>
      <c r="G45" s="60">
        <v>5108862.1</v>
      </c>
      <c r="H45" s="61">
        <v>752321.6199999999</v>
      </c>
      <c r="I45" s="61">
        <v>1858804.64</v>
      </c>
      <c r="J45" s="62">
        <f t="shared" si="9"/>
        <v>7719988.359999999</v>
      </c>
      <c r="K45" s="98">
        <v>1064558.2100000002</v>
      </c>
      <c r="L45" s="63">
        <v>1471035.570000001</v>
      </c>
      <c r="N45" s="96" t="s">
        <v>77</v>
      </c>
      <c r="O45" s="54" t="s">
        <v>63</v>
      </c>
      <c r="P45" s="22">
        <v>20079997.477902543</v>
      </c>
      <c r="Q45" s="34">
        <v>1649303.1005681416</v>
      </c>
      <c r="R45" s="29">
        <f t="shared" si="0"/>
        <v>21729300.578470685</v>
      </c>
      <c r="S45" s="97">
        <v>4315728.3100000005</v>
      </c>
      <c r="T45" s="60">
        <v>2767511.1700000013</v>
      </c>
      <c r="U45" s="61">
        <v>501570.16000000015</v>
      </c>
      <c r="V45" s="61">
        <v>1111333.6000000003</v>
      </c>
      <c r="W45" s="62">
        <f t="shared" si="1"/>
        <v>4380414.930000002</v>
      </c>
      <c r="X45" s="98">
        <v>846393.1</v>
      </c>
      <c r="Y45" s="63">
        <v>1963058.1199999996</v>
      </c>
      <c r="AA45" s="96" t="s">
        <v>77</v>
      </c>
      <c r="AB45" s="54" t="s">
        <v>63</v>
      </c>
      <c r="AC45" s="111">
        <f t="shared" si="10"/>
        <v>0.37305485391897464</v>
      </c>
      <c r="AD45" s="67">
        <f t="shared" si="10"/>
        <v>1.3598897664673215</v>
      </c>
      <c r="AE45" s="65">
        <f t="shared" si="11"/>
        <v>0.44795785759077655</v>
      </c>
      <c r="AF45" s="65">
        <f t="shared" si="11"/>
        <v>-0.5845574857329238</v>
      </c>
      <c r="AG45" s="64">
        <f t="shared" si="12"/>
        <v>0.8460131815836527</v>
      </c>
      <c r="AH45" s="66">
        <f t="shared" si="13"/>
        <v>0.49993297049409735</v>
      </c>
      <c r="AI45" s="67">
        <f t="shared" si="14"/>
        <v>0.6725892567272325</v>
      </c>
      <c r="AJ45" s="68">
        <f t="shared" si="15"/>
        <v>0.7623874640569717</v>
      </c>
      <c r="AK45" s="68">
        <f t="shared" si="15"/>
        <v>0.25775861121741217</v>
      </c>
      <c r="AL45" s="107">
        <f t="shared" si="15"/>
        <v>-0.25064084704736034</v>
      </c>
    </row>
    <row r="46" spans="1:38" ht="13.5">
      <c r="A46" s="96" t="s">
        <v>41</v>
      </c>
      <c r="B46" s="54" t="s">
        <v>59</v>
      </c>
      <c r="C46" s="22">
        <v>22027902.206815876</v>
      </c>
      <c r="D46" s="34">
        <v>3109666.3237570506</v>
      </c>
      <c r="E46" s="29">
        <f t="shared" si="8"/>
        <v>25137568.53057293</v>
      </c>
      <c r="F46" s="97">
        <v>1432473.63</v>
      </c>
      <c r="G46" s="60">
        <v>1605766.4400000002</v>
      </c>
      <c r="H46" s="61">
        <v>215679.06999999995</v>
      </c>
      <c r="I46" s="61">
        <v>456116.7299999998</v>
      </c>
      <c r="J46" s="62">
        <f t="shared" si="9"/>
        <v>2277562.24</v>
      </c>
      <c r="K46" s="98">
        <v>328804.31999999995</v>
      </c>
      <c r="L46" s="63">
        <v>1175289.2600000007</v>
      </c>
      <c r="N46" s="96" t="s">
        <v>41</v>
      </c>
      <c r="O46" s="54" t="s">
        <v>59</v>
      </c>
      <c r="P46" s="22">
        <v>16057952.137008747</v>
      </c>
      <c r="Q46" s="34">
        <v>1318945.895162023</v>
      </c>
      <c r="R46" s="29">
        <f t="shared" si="0"/>
        <v>17376898.03217077</v>
      </c>
      <c r="S46" s="97">
        <v>3451283.2300000004</v>
      </c>
      <c r="T46" s="60">
        <v>885989.1800000003</v>
      </c>
      <c r="U46" s="61">
        <v>131399.61999999997</v>
      </c>
      <c r="V46" s="61">
        <v>260951.5999999998</v>
      </c>
      <c r="W46" s="62">
        <f t="shared" si="1"/>
        <v>1278340.4000000001</v>
      </c>
      <c r="X46" s="98">
        <v>273672.04</v>
      </c>
      <c r="Y46" s="63">
        <v>1569855.53</v>
      </c>
      <c r="AA46" s="96" t="s">
        <v>41</v>
      </c>
      <c r="AB46" s="54" t="s">
        <v>59</v>
      </c>
      <c r="AC46" s="111">
        <f t="shared" si="10"/>
        <v>0.37177530602100806</v>
      </c>
      <c r="AD46" s="67">
        <f t="shared" si="10"/>
        <v>1.3576905884945725</v>
      </c>
      <c r="AE46" s="65">
        <f t="shared" si="11"/>
        <v>0.4466085076884505</v>
      </c>
      <c r="AF46" s="65">
        <f t="shared" si="11"/>
        <v>-0.5849446323186869</v>
      </c>
      <c r="AG46" s="64">
        <f t="shared" si="12"/>
        <v>0.8123996051509339</v>
      </c>
      <c r="AH46" s="66">
        <f t="shared" si="13"/>
        <v>0.6413979736014457</v>
      </c>
      <c r="AI46" s="67">
        <f t="shared" si="14"/>
        <v>0.747897809402204</v>
      </c>
      <c r="AJ46" s="68">
        <f t="shared" si="15"/>
        <v>0.7816555277451922</v>
      </c>
      <c r="AK46" s="68">
        <f t="shared" si="15"/>
        <v>0.20145382772752374</v>
      </c>
      <c r="AL46" s="107">
        <f t="shared" si="15"/>
        <v>-0.25133922355262805</v>
      </c>
    </row>
    <row r="47" spans="1:38" ht="13.5">
      <c r="A47" s="96" t="s">
        <v>78</v>
      </c>
      <c r="B47" s="54" t="s">
        <v>63</v>
      </c>
      <c r="C47" s="22">
        <v>29248486.215094477</v>
      </c>
      <c r="D47" s="34">
        <v>4128992.0279294187</v>
      </c>
      <c r="E47" s="29">
        <f t="shared" si="8"/>
        <v>33377478.243023895</v>
      </c>
      <c r="F47" s="97">
        <v>1902027.9200000002</v>
      </c>
      <c r="G47" s="60">
        <v>3614662.9100000006</v>
      </c>
      <c r="H47" s="61">
        <v>1111807.9499999993</v>
      </c>
      <c r="I47" s="61">
        <v>4456382.050000001</v>
      </c>
      <c r="J47" s="62">
        <f t="shared" si="9"/>
        <v>9182852.91</v>
      </c>
      <c r="K47" s="98">
        <v>965500.4500000001</v>
      </c>
      <c r="L47" s="63">
        <v>1560540.4500000004</v>
      </c>
      <c r="N47" s="96" t="s">
        <v>78</v>
      </c>
      <c r="O47" s="54" t="s">
        <v>63</v>
      </c>
      <c r="P47" s="22">
        <v>21162016.804075122</v>
      </c>
      <c r="Q47" s="34">
        <v>1738176.5096158748</v>
      </c>
      <c r="R47" s="29">
        <f t="shared" si="0"/>
        <v>22900193.313690998</v>
      </c>
      <c r="S47" s="97">
        <v>4548283.2</v>
      </c>
      <c r="T47" s="60">
        <v>1950463.3300000015</v>
      </c>
      <c r="U47" s="61">
        <v>745563.7299999999</v>
      </c>
      <c r="V47" s="61">
        <v>2436288.1100000003</v>
      </c>
      <c r="W47" s="62">
        <f t="shared" si="1"/>
        <v>5132315.170000002</v>
      </c>
      <c r="X47" s="98">
        <v>765671.53</v>
      </c>
      <c r="Y47" s="63">
        <v>2068838.3300000008</v>
      </c>
      <c r="AA47" s="96" t="s">
        <v>78</v>
      </c>
      <c r="AB47" s="54" t="s">
        <v>63</v>
      </c>
      <c r="AC47" s="111">
        <f t="shared" si="10"/>
        <v>0.3821218689072283</v>
      </c>
      <c r="AD47" s="67">
        <f t="shared" si="10"/>
        <v>1.3754733797673389</v>
      </c>
      <c r="AE47" s="65">
        <f t="shared" si="11"/>
        <v>0.4575194971419301</v>
      </c>
      <c r="AF47" s="65">
        <f t="shared" si="11"/>
        <v>-0.5818140963605785</v>
      </c>
      <c r="AG47" s="64">
        <f t="shared" si="12"/>
        <v>0.8532329495269197</v>
      </c>
      <c r="AH47" s="66">
        <f t="shared" si="13"/>
        <v>0.4912312727444499</v>
      </c>
      <c r="AI47" s="67">
        <f t="shared" si="14"/>
        <v>0.8291687389961444</v>
      </c>
      <c r="AJ47" s="68">
        <f t="shared" si="15"/>
        <v>0.7892223306309532</v>
      </c>
      <c r="AK47" s="68">
        <f t="shared" si="15"/>
        <v>0.26098517728614</v>
      </c>
      <c r="AL47" s="107">
        <f t="shared" si="15"/>
        <v>-0.24569241232107308</v>
      </c>
    </row>
    <row r="48" spans="1:38" ht="13.5">
      <c r="A48" s="96" t="s">
        <v>79</v>
      </c>
      <c r="B48" s="54" t="s">
        <v>62</v>
      </c>
      <c r="C48" s="22">
        <v>36639342.86044773</v>
      </c>
      <c r="D48" s="34">
        <v>5172355.022643441</v>
      </c>
      <c r="E48" s="29">
        <f t="shared" si="8"/>
        <v>41811697.88309117</v>
      </c>
      <c r="F48" s="97">
        <v>2382655.0300000003</v>
      </c>
      <c r="G48" s="60">
        <v>7841703.629999998</v>
      </c>
      <c r="H48" s="61">
        <v>2215054.719999998</v>
      </c>
      <c r="I48" s="61">
        <v>6244091.590000001</v>
      </c>
      <c r="J48" s="62">
        <f t="shared" si="9"/>
        <v>16300849.939999998</v>
      </c>
      <c r="K48" s="98">
        <v>2300296.68</v>
      </c>
      <c r="L48" s="63">
        <v>1954876.41</v>
      </c>
      <c r="N48" s="96" t="s">
        <v>79</v>
      </c>
      <c r="O48" s="54" t="s">
        <v>62</v>
      </c>
      <c r="P48" s="22">
        <v>26765642.813265532</v>
      </c>
      <c r="Q48" s="34">
        <v>2198439.4036502326</v>
      </c>
      <c r="R48" s="29">
        <f t="shared" si="0"/>
        <v>28964082.216915764</v>
      </c>
      <c r="S48" s="97">
        <v>5752652.25</v>
      </c>
      <c r="T48" s="60">
        <v>4027729.999999999</v>
      </c>
      <c r="U48" s="61">
        <v>1354294.3999999994</v>
      </c>
      <c r="V48" s="61">
        <v>3847369.2600000016</v>
      </c>
      <c r="W48" s="62">
        <f t="shared" si="1"/>
        <v>9229393.66</v>
      </c>
      <c r="X48" s="98">
        <v>1628146.19</v>
      </c>
      <c r="Y48" s="63">
        <v>2616659.2899999972</v>
      </c>
      <c r="AA48" s="96" t="s">
        <v>79</v>
      </c>
      <c r="AB48" s="54" t="s">
        <v>62</v>
      </c>
      <c r="AC48" s="111">
        <f t="shared" si="10"/>
        <v>0.36889456068989346</v>
      </c>
      <c r="AD48" s="67">
        <f t="shared" si="10"/>
        <v>1.352739408716654</v>
      </c>
      <c r="AE48" s="65">
        <f t="shared" si="11"/>
        <v>0.44357061169616707</v>
      </c>
      <c r="AF48" s="65">
        <f t="shared" si="11"/>
        <v>-0.5858162589264804</v>
      </c>
      <c r="AG48" s="64">
        <f t="shared" si="12"/>
        <v>0.9469288234315607</v>
      </c>
      <c r="AH48" s="66">
        <f t="shared" si="13"/>
        <v>0.6355784384842755</v>
      </c>
      <c r="AI48" s="67">
        <f t="shared" si="14"/>
        <v>0.6229509485658256</v>
      </c>
      <c r="AJ48" s="68">
        <f t="shared" si="15"/>
        <v>0.7661886078873785</v>
      </c>
      <c r="AK48" s="68">
        <f t="shared" si="15"/>
        <v>0.4128317801732535</v>
      </c>
      <c r="AL48" s="107">
        <f t="shared" si="15"/>
        <v>-0.2529113677616003</v>
      </c>
    </row>
    <row r="49" spans="1:38" ht="13.5">
      <c r="A49" s="96" t="s">
        <v>80</v>
      </c>
      <c r="B49" s="54" t="s">
        <v>59</v>
      </c>
      <c r="C49" s="22">
        <v>69103805.49908757</v>
      </c>
      <c r="D49" s="34">
        <v>9755344.598246796</v>
      </c>
      <c r="E49" s="29">
        <f t="shared" si="8"/>
        <v>78859150.09733437</v>
      </c>
      <c r="F49" s="97">
        <v>4493817.78</v>
      </c>
      <c r="G49" s="60">
        <v>20997864.719999995</v>
      </c>
      <c r="H49" s="61">
        <v>4530868.159999999</v>
      </c>
      <c r="I49" s="61">
        <v>19640923.919999998</v>
      </c>
      <c r="J49" s="62">
        <f t="shared" si="9"/>
        <v>45169656.8</v>
      </c>
      <c r="K49" s="98">
        <v>5316666.93</v>
      </c>
      <c r="L49" s="63">
        <v>3687003.85</v>
      </c>
      <c r="N49" s="96" t="s">
        <v>80</v>
      </c>
      <c r="O49" s="54" t="s">
        <v>59</v>
      </c>
      <c r="P49" s="22">
        <v>52038211.14735687</v>
      </c>
      <c r="Q49" s="34">
        <v>4274242.717799402</v>
      </c>
      <c r="R49" s="29">
        <f t="shared" si="0"/>
        <v>56312453.86515627</v>
      </c>
      <c r="S49" s="97">
        <v>11184402.86</v>
      </c>
      <c r="T49" s="60">
        <v>11293557.409999996</v>
      </c>
      <c r="U49" s="61">
        <v>2848386.229999999</v>
      </c>
      <c r="V49" s="61">
        <v>11695488.320000002</v>
      </c>
      <c r="W49" s="62">
        <f t="shared" si="1"/>
        <v>25837431.959999997</v>
      </c>
      <c r="X49" s="98">
        <v>4220617.09</v>
      </c>
      <c r="Y49" s="63">
        <v>5087352.939999997</v>
      </c>
      <c r="AA49" s="96" t="s">
        <v>80</v>
      </c>
      <c r="AB49" s="54" t="s">
        <v>59</v>
      </c>
      <c r="AC49" s="111">
        <f t="shared" si="10"/>
        <v>0.3279435241039699</v>
      </c>
      <c r="AD49" s="67">
        <f t="shared" si="10"/>
        <v>1.282356254038223</v>
      </c>
      <c r="AE49" s="65">
        <f t="shared" si="11"/>
        <v>0.4003856107241852</v>
      </c>
      <c r="AF49" s="65">
        <f t="shared" si="11"/>
        <v>-0.598206731619823</v>
      </c>
      <c r="AG49" s="64">
        <f t="shared" si="12"/>
        <v>0.8592781669845873</v>
      </c>
      <c r="AH49" s="66">
        <f t="shared" si="13"/>
        <v>0.5906790000174944</v>
      </c>
      <c r="AI49" s="67">
        <f t="shared" si="14"/>
        <v>0.6793590299613923</v>
      </c>
      <c r="AJ49" s="68">
        <f t="shared" si="15"/>
        <v>0.7482254765074572</v>
      </c>
      <c r="AK49" s="68">
        <f t="shared" si="15"/>
        <v>0.25968947588183133</v>
      </c>
      <c r="AL49" s="107">
        <f t="shared" si="15"/>
        <v>-0.2752608491126227</v>
      </c>
    </row>
    <row r="50" spans="1:38" ht="13.5">
      <c r="A50" s="96" t="s">
        <v>43</v>
      </c>
      <c r="B50" s="54" t="s">
        <v>63</v>
      </c>
      <c r="C50" s="22">
        <v>29201970.632535234</v>
      </c>
      <c r="D50" s="34">
        <v>4122425.449811524</v>
      </c>
      <c r="E50" s="29">
        <f t="shared" si="8"/>
        <v>33324396.08234676</v>
      </c>
      <c r="F50" s="97">
        <v>1899003.0100000002</v>
      </c>
      <c r="G50" s="60">
        <v>3289420.0200000005</v>
      </c>
      <c r="H50" s="61">
        <v>2034968.690000002</v>
      </c>
      <c r="I50" s="61">
        <v>5623481.940000001</v>
      </c>
      <c r="J50" s="62">
        <f t="shared" si="9"/>
        <v>10947870.650000004</v>
      </c>
      <c r="K50" s="98">
        <v>1013830.59</v>
      </c>
      <c r="L50" s="63">
        <v>1558058.6599999997</v>
      </c>
      <c r="N50" s="96" t="s">
        <v>43</v>
      </c>
      <c r="O50" s="54" t="s">
        <v>63</v>
      </c>
      <c r="P50" s="22">
        <v>20879669.595114194</v>
      </c>
      <c r="Q50" s="34">
        <v>1714985.4645129812</v>
      </c>
      <c r="R50" s="29">
        <f t="shared" si="0"/>
        <v>22594655.059627175</v>
      </c>
      <c r="S50" s="97">
        <v>4487599.23</v>
      </c>
      <c r="T50" s="60">
        <v>1561387.2500000007</v>
      </c>
      <c r="U50" s="61">
        <v>1318717.88</v>
      </c>
      <c r="V50" s="61">
        <v>3475558.260000001</v>
      </c>
      <c r="W50" s="62">
        <f t="shared" si="1"/>
        <v>6355663.390000002</v>
      </c>
      <c r="X50" s="98">
        <v>575144.69</v>
      </c>
      <c r="Y50" s="63">
        <v>2041235.5700000005</v>
      </c>
      <c r="AA50" s="96" t="s">
        <v>43</v>
      </c>
      <c r="AB50" s="54" t="s">
        <v>63</v>
      </c>
      <c r="AC50" s="111">
        <f t="shared" si="10"/>
        <v>0.39858394307965694</v>
      </c>
      <c r="AD50" s="67">
        <f t="shared" si="10"/>
        <v>1.4037669910993698</v>
      </c>
      <c r="AE50" s="65">
        <f t="shared" si="11"/>
        <v>0.47487961176675886</v>
      </c>
      <c r="AF50" s="65">
        <f t="shared" si="11"/>
        <v>-0.5768331990733495</v>
      </c>
      <c r="AG50" s="64">
        <f t="shared" si="12"/>
        <v>1.1067291410250717</v>
      </c>
      <c r="AH50" s="66">
        <f t="shared" si="13"/>
        <v>0.5431418052813557</v>
      </c>
      <c r="AI50" s="67">
        <f t="shared" si="14"/>
        <v>0.6180082505651912</v>
      </c>
      <c r="AJ50" s="68">
        <f t="shared" si="15"/>
        <v>0.7225378340875286</v>
      </c>
      <c r="AK50" s="68">
        <f t="shared" si="15"/>
        <v>0.7627400680687846</v>
      </c>
      <c r="AL50" s="107">
        <f t="shared" si="15"/>
        <v>-0.23670805912910908</v>
      </c>
    </row>
    <row r="51" spans="1:38" ht="13.5">
      <c r="A51" s="96" t="s">
        <v>81</v>
      </c>
      <c r="B51" s="54" t="s">
        <v>59</v>
      </c>
      <c r="C51" s="22">
        <v>633094575.3182952</v>
      </c>
      <c r="D51" s="34">
        <v>89373598.18182845</v>
      </c>
      <c r="E51" s="29">
        <f t="shared" si="8"/>
        <v>722468173.5001237</v>
      </c>
      <c r="F51" s="97">
        <v>41170115.51</v>
      </c>
      <c r="G51" s="60">
        <v>290218632.38000005</v>
      </c>
      <c r="H51" s="61">
        <v>80261559.25000001</v>
      </c>
      <c r="I51" s="61">
        <v>264347494.17000005</v>
      </c>
      <c r="J51" s="62">
        <f t="shared" si="9"/>
        <v>634827685.8000001</v>
      </c>
      <c r="K51" s="98">
        <v>100280274.94</v>
      </c>
      <c r="L51" s="63">
        <v>33778489.31000002</v>
      </c>
      <c r="N51" s="96" t="s">
        <v>81</v>
      </c>
      <c r="O51" s="54" t="s">
        <v>59</v>
      </c>
      <c r="P51" s="22">
        <v>476896278.3124313</v>
      </c>
      <c r="Q51" s="34">
        <v>39170647.87162806</v>
      </c>
      <c r="R51" s="29">
        <f t="shared" si="0"/>
        <v>516066926.1840593</v>
      </c>
      <c r="S51" s="97">
        <v>102497760.38000001</v>
      </c>
      <c r="T51" s="60">
        <v>148014229.6299999</v>
      </c>
      <c r="U51" s="61">
        <v>48368893.330000006</v>
      </c>
      <c r="V51" s="61">
        <v>141205395.59000006</v>
      </c>
      <c r="W51" s="62">
        <f t="shared" si="1"/>
        <v>337588518.54999995</v>
      </c>
      <c r="X51" s="98">
        <v>75729456.11</v>
      </c>
      <c r="Y51" s="63">
        <v>46622272.73000001</v>
      </c>
      <c r="AA51" s="96" t="s">
        <v>81</v>
      </c>
      <c r="AB51" s="54" t="s">
        <v>59</v>
      </c>
      <c r="AC51" s="111">
        <f t="shared" si="10"/>
        <v>0.3275309624109355</v>
      </c>
      <c r="AD51" s="67">
        <f t="shared" si="10"/>
        <v>1.2816471781301124</v>
      </c>
      <c r="AE51" s="65">
        <f t="shared" si="11"/>
        <v>0.39995054293103416</v>
      </c>
      <c r="AF51" s="65">
        <f t="shared" si="11"/>
        <v>-0.5983315600519856</v>
      </c>
      <c r="AG51" s="64">
        <f t="shared" si="12"/>
        <v>0.9607481868836332</v>
      </c>
      <c r="AH51" s="66">
        <f t="shared" si="13"/>
        <v>0.6593631510733595</v>
      </c>
      <c r="AI51" s="67">
        <f t="shared" si="14"/>
        <v>0.8720778555626292</v>
      </c>
      <c r="AJ51" s="68">
        <f t="shared" si="15"/>
        <v>0.8804777144871303</v>
      </c>
      <c r="AK51" s="68">
        <f t="shared" si="15"/>
        <v>0.3241911416125711</v>
      </c>
      <c r="AL51" s="107">
        <f t="shared" si="15"/>
        <v>-0.27548599988638933</v>
      </c>
    </row>
    <row r="52" spans="1:38" ht="13.5">
      <c r="A52" s="96" t="s">
        <v>34</v>
      </c>
      <c r="B52" s="54" t="s">
        <v>59</v>
      </c>
      <c r="C52" s="22">
        <v>24051116.67391096</v>
      </c>
      <c r="D52" s="34">
        <v>3395282.3499675235</v>
      </c>
      <c r="E52" s="29">
        <f t="shared" si="8"/>
        <v>27446399.023878485</v>
      </c>
      <c r="F52" s="97">
        <v>1564043.1700000002</v>
      </c>
      <c r="G52" s="60">
        <v>1701151.6800000009</v>
      </c>
      <c r="H52" s="61">
        <v>285802.88</v>
      </c>
      <c r="I52" s="61">
        <v>432088.8399999997</v>
      </c>
      <c r="J52" s="62">
        <f t="shared" si="9"/>
        <v>2419043.400000001</v>
      </c>
      <c r="K52" s="98">
        <v>357047.54</v>
      </c>
      <c r="L52" s="63">
        <v>1283236.9599999995</v>
      </c>
      <c r="N52" s="96" t="s">
        <v>34</v>
      </c>
      <c r="O52" s="54" t="s">
        <v>59</v>
      </c>
      <c r="P52" s="22">
        <v>17855812.013935473</v>
      </c>
      <c r="Q52" s="34">
        <v>1466616.0267277984</v>
      </c>
      <c r="R52" s="29">
        <f t="shared" si="0"/>
        <v>19322428.040663272</v>
      </c>
      <c r="S52" s="97">
        <v>3837691.39</v>
      </c>
      <c r="T52" s="60">
        <v>909746.8899999998</v>
      </c>
      <c r="U52" s="61">
        <v>210215.41999999987</v>
      </c>
      <c r="V52" s="61">
        <v>276185.92999999993</v>
      </c>
      <c r="W52" s="62">
        <f t="shared" si="1"/>
        <v>1396148.2399999995</v>
      </c>
      <c r="X52" s="98">
        <v>268368.52</v>
      </c>
      <c r="Y52" s="63">
        <v>1745617.6199999992</v>
      </c>
      <c r="AA52" s="96" t="s">
        <v>34</v>
      </c>
      <c r="AB52" s="54" t="s">
        <v>59</v>
      </c>
      <c r="AC52" s="111">
        <f t="shared" si="10"/>
        <v>0.34696291914029986</v>
      </c>
      <c r="AD52" s="67">
        <f t="shared" si="10"/>
        <v>1.315045170713713</v>
      </c>
      <c r="AE52" s="65">
        <f t="shared" si="11"/>
        <v>0.42044255339539327</v>
      </c>
      <c r="AF52" s="65">
        <f t="shared" si="11"/>
        <v>-0.5924520731199285</v>
      </c>
      <c r="AG52" s="64">
        <f t="shared" si="12"/>
        <v>0.8699175547607547</v>
      </c>
      <c r="AH52" s="66">
        <f t="shared" si="13"/>
        <v>0.3595714339128888</v>
      </c>
      <c r="AI52" s="67">
        <f t="shared" si="14"/>
        <v>0.5644853450717051</v>
      </c>
      <c r="AJ52" s="68">
        <f t="shared" si="15"/>
        <v>0.7326551226394138</v>
      </c>
      <c r="AK52" s="68">
        <f t="shared" si="15"/>
        <v>0.3304374894641142</v>
      </c>
      <c r="AL52" s="107">
        <f t="shared" si="15"/>
        <v>-0.26488083913818417</v>
      </c>
    </row>
    <row r="53" spans="1:38" ht="13.5">
      <c r="A53" s="96" t="s">
        <v>39</v>
      </c>
      <c r="B53" s="54" t="s">
        <v>62</v>
      </c>
      <c r="C53" s="22">
        <v>22532745.639545996</v>
      </c>
      <c r="D53" s="34">
        <v>3180934.781678795</v>
      </c>
      <c r="E53" s="29">
        <f t="shared" si="8"/>
        <v>25713680.42122479</v>
      </c>
      <c r="F53" s="97">
        <v>1465303.5699999998</v>
      </c>
      <c r="G53" s="60">
        <v>1288068.8499999994</v>
      </c>
      <c r="H53" s="61">
        <v>489233.04000000027</v>
      </c>
      <c r="I53" s="61">
        <v>1186854.049999999</v>
      </c>
      <c r="J53" s="62">
        <f t="shared" si="9"/>
        <v>2964155.9399999985</v>
      </c>
      <c r="K53" s="98">
        <v>381440.22</v>
      </c>
      <c r="L53" s="63">
        <v>1202224.99</v>
      </c>
      <c r="N53" s="96" t="s">
        <v>39</v>
      </c>
      <c r="O53" s="54" t="s">
        <v>62</v>
      </c>
      <c r="P53" s="22">
        <v>16060445.2690967</v>
      </c>
      <c r="Q53" s="34">
        <v>1319150.672602225</v>
      </c>
      <c r="R53" s="29">
        <f t="shared" si="0"/>
        <v>17379595.941698924</v>
      </c>
      <c r="S53" s="97">
        <v>3451819.08</v>
      </c>
      <c r="T53" s="60">
        <v>673735.46</v>
      </c>
      <c r="U53" s="61">
        <v>308129.89</v>
      </c>
      <c r="V53" s="61">
        <v>776550.2700000004</v>
      </c>
      <c r="W53" s="62">
        <f t="shared" si="1"/>
        <v>1758415.6200000003</v>
      </c>
      <c r="X53" s="98">
        <v>292918.61000000004</v>
      </c>
      <c r="Y53" s="63">
        <v>1570099.19</v>
      </c>
      <c r="AA53" s="96" t="s">
        <v>39</v>
      </c>
      <c r="AB53" s="54" t="s">
        <v>62</v>
      </c>
      <c r="AC53" s="111">
        <f t="shared" si="10"/>
        <v>0.4029963218331942</v>
      </c>
      <c r="AD53" s="67">
        <f t="shared" si="10"/>
        <v>1.411350611984238</v>
      </c>
      <c r="AE53" s="65">
        <f t="shared" si="11"/>
        <v>0.4795326949765195</v>
      </c>
      <c r="AF53" s="65">
        <f t="shared" si="11"/>
        <v>-0.5754981544397745</v>
      </c>
      <c r="AG53" s="64">
        <f t="shared" si="12"/>
        <v>0.9118317596048744</v>
      </c>
      <c r="AH53" s="66">
        <f t="shared" si="13"/>
        <v>0.5877493741356941</v>
      </c>
      <c r="AI53" s="67">
        <f t="shared" si="14"/>
        <v>0.528367313554599</v>
      </c>
      <c r="AJ53" s="68">
        <f t="shared" si="15"/>
        <v>0.6856970026233036</v>
      </c>
      <c r="AK53" s="68">
        <f t="shared" si="15"/>
        <v>0.3022054829496832</v>
      </c>
      <c r="AL53" s="107">
        <f t="shared" si="15"/>
        <v>-0.23429997438569472</v>
      </c>
    </row>
    <row r="54" spans="1:38" ht="13.5">
      <c r="A54" s="96" t="s">
        <v>42</v>
      </c>
      <c r="B54" s="54" t="s">
        <v>63</v>
      </c>
      <c r="C54" s="22">
        <v>24929365.01250655</v>
      </c>
      <c r="D54" s="34">
        <v>3519264.164340262</v>
      </c>
      <c r="E54" s="29">
        <f t="shared" si="8"/>
        <v>28448629.17684681</v>
      </c>
      <c r="F54" s="97">
        <v>1621155.64</v>
      </c>
      <c r="G54" s="60">
        <v>2376332.0299999984</v>
      </c>
      <c r="H54" s="61">
        <v>1366355.1199999992</v>
      </c>
      <c r="I54" s="61">
        <v>1068807.6799999992</v>
      </c>
      <c r="J54" s="62">
        <f t="shared" si="9"/>
        <v>4811494.829999996</v>
      </c>
      <c r="K54" s="98">
        <v>641984.84</v>
      </c>
      <c r="L54" s="63">
        <v>1330095.58</v>
      </c>
      <c r="N54" s="96" t="s">
        <v>42</v>
      </c>
      <c r="O54" s="54" t="s">
        <v>63</v>
      </c>
      <c r="P54" s="22">
        <v>17525472.012281403</v>
      </c>
      <c r="Q54" s="34">
        <v>1439483.0159010133</v>
      </c>
      <c r="R54" s="29">
        <f t="shared" si="0"/>
        <v>18964955.028182417</v>
      </c>
      <c r="S54" s="97">
        <v>3766692.4899999998</v>
      </c>
      <c r="T54" s="60">
        <v>1375200.4600000004</v>
      </c>
      <c r="U54" s="61">
        <v>815290.3800000007</v>
      </c>
      <c r="V54" s="61">
        <v>642936.38</v>
      </c>
      <c r="W54" s="62">
        <f t="shared" si="1"/>
        <v>2833427.220000001</v>
      </c>
      <c r="X54" s="98">
        <v>615462.71</v>
      </c>
      <c r="Y54" s="63">
        <v>1713322.9900000005</v>
      </c>
      <c r="AA54" s="96" t="s">
        <v>42</v>
      </c>
      <c r="AB54" s="54" t="s">
        <v>63</v>
      </c>
      <c r="AC54" s="111">
        <f t="shared" si="10"/>
        <v>0.42246468426280814</v>
      </c>
      <c r="AD54" s="67">
        <f t="shared" si="10"/>
        <v>1.4448111755854613</v>
      </c>
      <c r="AE54" s="65">
        <f t="shared" si="11"/>
        <v>0.500063097147945</v>
      </c>
      <c r="AF54" s="65">
        <f t="shared" si="11"/>
        <v>-0.5696076480084521</v>
      </c>
      <c r="AG54" s="64">
        <f t="shared" si="12"/>
        <v>0.7279895543374073</v>
      </c>
      <c r="AH54" s="66">
        <f t="shared" si="13"/>
        <v>0.6759122314186978</v>
      </c>
      <c r="AI54" s="67">
        <f t="shared" si="14"/>
        <v>0.6623848225853999</v>
      </c>
      <c r="AJ54" s="68">
        <f t="shared" si="15"/>
        <v>0.6981183762327217</v>
      </c>
      <c r="AK54" s="68">
        <f t="shared" si="15"/>
        <v>0.04309299258764199</v>
      </c>
      <c r="AL54" s="107">
        <f t="shared" si="15"/>
        <v>-0.22367493592086818</v>
      </c>
    </row>
    <row r="55" spans="1:38" ht="13.5">
      <c r="A55" s="96" t="s">
        <v>82</v>
      </c>
      <c r="B55" s="54" t="s">
        <v>62</v>
      </c>
      <c r="C55" s="22">
        <v>23250963.304199234</v>
      </c>
      <c r="D55" s="34">
        <v>3282325.157572536</v>
      </c>
      <c r="E55" s="29">
        <f t="shared" si="8"/>
        <v>26533288.46177177</v>
      </c>
      <c r="F55" s="97">
        <v>1512009.23</v>
      </c>
      <c r="G55" s="60">
        <v>2586093.6199999987</v>
      </c>
      <c r="H55" s="61">
        <v>597614.1100000003</v>
      </c>
      <c r="I55" s="61">
        <v>502005.1</v>
      </c>
      <c r="J55" s="62">
        <f t="shared" si="9"/>
        <v>3685712.829999999</v>
      </c>
      <c r="K55" s="98">
        <v>514283.47</v>
      </c>
      <c r="L55" s="63">
        <v>1240545.1999999997</v>
      </c>
      <c r="N55" s="96" t="s">
        <v>82</v>
      </c>
      <c r="O55" s="54" t="s">
        <v>62</v>
      </c>
      <c r="P55" s="22">
        <v>17075773.311916474</v>
      </c>
      <c r="Q55" s="34">
        <v>1402546.2851245506</v>
      </c>
      <c r="R55" s="29">
        <f t="shared" si="0"/>
        <v>18478319.597041026</v>
      </c>
      <c r="S55" s="97">
        <v>3670040.22</v>
      </c>
      <c r="T55" s="60">
        <v>1397913.4300000002</v>
      </c>
      <c r="U55" s="61">
        <v>363759.93</v>
      </c>
      <c r="V55" s="61">
        <v>277793.14</v>
      </c>
      <c r="W55" s="62">
        <f t="shared" si="1"/>
        <v>2039466.5</v>
      </c>
      <c r="X55" s="98">
        <v>400072.13</v>
      </c>
      <c r="Y55" s="63">
        <v>1669359.5900000005</v>
      </c>
      <c r="AA55" s="96" t="s">
        <v>82</v>
      </c>
      <c r="AB55" s="54" t="s">
        <v>62</v>
      </c>
      <c r="AC55" s="111">
        <f t="shared" si="10"/>
        <v>0.36163457311613234</v>
      </c>
      <c r="AD55" s="67">
        <f t="shared" si="10"/>
        <v>1.340261560267193</v>
      </c>
      <c r="AE55" s="65">
        <f t="shared" si="11"/>
        <v>0.4359145766707382</v>
      </c>
      <c r="AF55" s="65">
        <f t="shared" si="11"/>
        <v>-0.5880128992155841</v>
      </c>
      <c r="AG55" s="64">
        <f t="shared" si="12"/>
        <v>0.8499669325016774</v>
      </c>
      <c r="AH55" s="66">
        <f t="shared" si="13"/>
        <v>0.6428805393711186</v>
      </c>
      <c r="AI55" s="67">
        <f t="shared" si="14"/>
        <v>0.8071184191229486</v>
      </c>
      <c r="AJ55" s="68">
        <f t="shared" si="15"/>
        <v>0.8071945923112731</v>
      </c>
      <c r="AK55" s="68">
        <f t="shared" si="15"/>
        <v>0.2854768713831677</v>
      </c>
      <c r="AL55" s="107">
        <f t="shared" si="15"/>
        <v>-0.25687358947031935</v>
      </c>
    </row>
    <row r="56" spans="1:38" ht="13.5">
      <c r="A56" s="96" t="s">
        <v>19</v>
      </c>
      <c r="B56" s="54" t="s">
        <v>59</v>
      </c>
      <c r="C56" s="22">
        <v>48499962.91612664</v>
      </c>
      <c r="D56" s="34">
        <v>6846711.955034849</v>
      </c>
      <c r="E56" s="29">
        <f t="shared" si="8"/>
        <v>55346674.87116149</v>
      </c>
      <c r="F56" s="97">
        <v>3153950.7</v>
      </c>
      <c r="G56" s="60">
        <v>12911656.749999994</v>
      </c>
      <c r="H56" s="61">
        <v>3753260.4199999967</v>
      </c>
      <c r="I56" s="61">
        <v>8470546.830000004</v>
      </c>
      <c r="J56" s="62">
        <f t="shared" si="9"/>
        <v>25135463.999999993</v>
      </c>
      <c r="K56" s="98">
        <v>3307765.98</v>
      </c>
      <c r="L56" s="63">
        <v>2587694.680000001</v>
      </c>
      <c r="N56" s="96" t="s">
        <v>19</v>
      </c>
      <c r="O56" s="54" t="s">
        <v>59</v>
      </c>
      <c r="P56" s="22">
        <v>34531437.625735134</v>
      </c>
      <c r="Q56" s="34">
        <v>2836295.5326999044</v>
      </c>
      <c r="R56" s="29">
        <f t="shared" si="0"/>
        <v>37367733.15843504</v>
      </c>
      <c r="S56" s="97">
        <v>7421729.17</v>
      </c>
      <c r="T56" s="60">
        <v>6829157.010000001</v>
      </c>
      <c r="U56" s="61">
        <v>2334480.7399999998</v>
      </c>
      <c r="V56" s="61">
        <v>4988064.270000001</v>
      </c>
      <c r="W56" s="62">
        <f t="shared" si="1"/>
        <v>14151702.020000001</v>
      </c>
      <c r="X56" s="98">
        <v>2495753.28</v>
      </c>
      <c r="Y56" s="63">
        <v>3375857.9200000004</v>
      </c>
      <c r="AA56" s="96" t="s">
        <v>19</v>
      </c>
      <c r="AB56" s="54" t="s">
        <v>59</v>
      </c>
      <c r="AC56" s="111">
        <f t="shared" si="10"/>
        <v>0.4045161815093741</v>
      </c>
      <c r="AD56" s="67">
        <f t="shared" si="10"/>
        <v>1.4139628173786885</v>
      </c>
      <c r="AE56" s="65">
        <f t="shared" si="11"/>
        <v>0.48113546616536085</v>
      </c>
      <c r="AF56" s="65">
        <f t="shared" si="11"/>
        <v>-0.5750382925923987</v>
      </c>
      <c r="AG56" s="64">
        <f t="shared" si="12"/>
        <v>0.8906662610177698</v>
      </c>
      <c r="AH56" s="66">
        <f t="shared" si="13"/>
        <v>0.6077495760363383</v>
      </c>
      <c r="AI56" s="67">
        <f t="shared" si="14"/>
        <v>0.6981631293215076</v>
      </c>
      <c r="AJ56" s="68">
        <f t="shared" si="15"/>
        <v>0.7761442379494075</v>
      </c>
      <c r="AK56" s="68">
        <f t="shared" si="15"/>
        <v>0.3253577613248695</v>
      </c>
      <c r="AL56" s="107">
        <f t="shared" si="15"/>
        <v>-0.23347050103340816</v>
      </c>
    </row>
    <row r="57" spans="1:38" ht="13.5">
      <c r="A57" s="96" t="s">
        <v>20</v>
      </c>
      <c r="B57" s="54" t="s">
        <v>59</v>
      </c>
      <c r="C57" s="22">
        <v>38257573.035352714</v>
      </c>
      <c r="D57" s="34">
        <v>5400799.648543064</v>
      </c>
      <c r="E57" s="29">
        <f t="shared" si="8"/>
        <v>43658372.68389578</v>
      </c>
      <c r="F57" s="97">
        <v>2487888.4899999998</v>
      </c>
      <c r="G57" s="60">
        <v>8459260.81</v>
      </c>
      <c r="H57" s="61">
        <v>2707133.7699999977</v>
      </c>
      <c r="I57" s="61">
        <v>1087002.9700000007</v>
      </c>
      <c r="J57" s="62">
        <f t="shared" si="9"/>
        <v>12253397.549999999</v>
      </c>
      <c r="K57" s="98">
        <v>2078790.45</v>
      </c>
      <c r="L57" s="63">
        <v>2041216.3900000004</v>
      </c>
      <c r="N57" s="96" t="s">
        <v>20</v>
      </c>
      <c r="O57" s="54" t="s">
        <v>59</v>
      </c>
      <c r="P57" s="22">
        <v>28282402.0472753</v>
      </c>
      <c r="Q57" s="34">
        <v>2323020.8788332148</v>
      </c>
      <c r="R57" s="29">
        <f t="shared" si="0"/>
        <v>30605422.926108517</v>
      </c>
      <c r="S57" s="97">
        <v>6078644.35</v>
      </c>
      <c r="T57" s="60">
        <v>4502058.310000001</v>
      </c>
      <c r="U57" s="61">
        <v>1994792.4199999985</v>
      </c>
      <c r="V57" s="61">
        <v>659347.51</v>
      </c>
      <c r="W57" s="62">
        <f t="shared" si="1"/>
        <v>7156198.24</v>
      </c>
      <c r="X57" s="98">
        <v>1587371.9700000002</v>
      </c>
      <c r="Y57" s="63">
        <v>2764940.56</v>
      </c>
      <c r="AA57" s="96" t="s">
        <v>20</v>
      </c>
      <c r="AB57" s="54" t="s">
        <v>59</v>
      </c>
      <c r="AC57" s="111">
        <f t="shared" si="10"/>
        <v>0.35269886098795533</v>
      </c>
      <c r="AD57" s="67">
        <f t="shared" si="10"/>
        <v>1.3249036191425567</v>
      </c>
      <c r="AE57" s="65">
        <f t="shared" si="11"/>
        <v>0.4264914028243083</v>
      </c>
      <c r="AF57" s="65">
        <f t="shared" si="11"/>
        <v>-0.5907165567269945</v>
      </c>
      <c r="AG57" s="64">
        <f t="shared" si="12"/>
        <v>0.878976287626092</v>
      </c>
      <c r="AH57" s="66">
        <f t="shared" si="13"/>
        <v>0.3571004896840342</v>
      </c>
      <c r="AI57" s="67">
        <f t="shared" si="14"/>
        <v>0.6486040418959049</v>
      </c>
      <c r="AJ57" s="68">
        <f t="shared" si="15"/>
        <v>0.7122775444521501</v>
      </c>
      <c r="AK57" s="68">
        <f t="shared" si="15"/>
        <v>0.30957991528601814</v>
      </c>
      <c r="AL57" s="107">
        <f t="shared" si="15"/>
        <v>-0.2617503538665582</v>
      </c>
    </row>
    <row r="58" spans="1:38" ht="13.5">
      <c r="A58" s="96" t="s">
        <v>46</v>
      </c>
      <c r="B58" s="54" t="s">
        <v>62</v>
      </c>
      <c r="C58" s="22">
        <v>23444707.10678544</v>
      </c>
      <c r="D58" s="34">
        <v>3309675.859091108</v>
      </c>
      <c r="E58" s="29">
        <f t="shared" si="8"/>
        <v>26754382.965876546</v>
      </c>
      <c r="F58" s="97">
        <v>1524608.3900000001</v>
      </c>
      <c r="G58" s="60">
        <v>1748530.7699999998</v>
      </c>
      <c r="H58" s="61">
        <v>270890.45999999996</v>
      </c>
      <c r="I58" s="61">
        <v>543572.8600000001</v>
      </c>
      <c r="J58" s="62">
        <f t="shared" si="9"/>
        <v>2562994.09</v>
      </c>
      <c r="K58" s="98">
        <v>353392.25</v>
      </c>
      <c r="L58" s="63">
        <v>1250882.2800000005</v>
      </c>
      <c r="N58" s="96" t="s">
        <v>46</v>
      </c>
      <c r="O58" s="54" t="s">
        <v>62</v>
      </c>
      <c r="P58" s="22">
        <v>16944883.877298824</v>
      </c>
      <c r="Q58" s="34">
        <v>1391795.4695139383</v>
      </c>
      <c r="R58" s="29">
        <f t="shared" si="0"/>
        <v>18336679.346812762</v>
      </c>
      <c r="S58" s="97">
        <v>3641908.58</v>
      </c>
      <c r="T58" s="60">
        <v>958582.7300000001</v>
      </c>
      <c r="U58" s="61">
        <v>181777.11000000013</v>
      </c>
      <c r="V58" s="61">
        <v>359266.94</v>
      </c>
      <c r="W58" s="62">
        <f t="shared" si="1"/>
        <v>1499626.7800000003</v>
      </c>
      <c r="X58" s="98">
        <v>291607</v>
      </c>
      <c r="Y58" s="63">
        <v>1656563.56</v>
      </c>
      <c r="AA58" s="96" t="s">
        <v>46</v>
      </c>
      <c r="AB58" s="54" t="s">
        <v>62</v>
      </c>
      <c r="AC58" s="111">
        <f t="shared" si="10"/>
        <v>0.3835861771938416</v>
      </c>
      <c r="AD58" s="67">
        <f t="shared" si="10"/>
        <v>1.3779901081636359</v>
      </c>
      <c r="AE58" s="65">
        <f t="shared" si="11"/>
        <v>0.45906368649713714</v>
      </c>
      <c r="AF58" s="65">
        <f t="shared" si="11"/>
        <v>-0.5813710430919163</v>
      </c>
      <c r="AG58" s="64">
        <f t="shared" si="12"/>
        <v>0.8240791485988899</v>
      </c>
      <c r="AH58" s="66">
        <f t="shared" si="13"/>
        <v>0.4902341664470282</v>
      </c>
      <c r="AI58" s="67">
        <f t="shared" si="14"/>
        <v>0.513005510610022</v>
      </c>
      <c r="AJ58" s="68">
        <f t="shared" si="15"/>
        <v>0.7090879705415767</v>
      </c>
      <c r="AK58" s="68">
        <f t="shared" si="15"/>
        <v>0.21187848714194102</v>
      </c>
      <c r="AL58" s="107">
        <f t="shared" si="15"/>
        <v>-0.24489327774419933</v>
      </c>
    </row>
    <row r="59" spans="1:38" ht="13.5">
      <c r="A59" s="96" t="s">
        <v>94</v>
      </c>
      <c r="B59" s="54" t="s">
        <v>59</v>
      </c>
      <c r="C59" s="22">
        <v>27915750.76250263</v>
      </c>
      <c r="D59" s="34">
        <v>3940850.528276328</v>
      </c>
      <c r="E59" s="29">
        <f t="shared" si="8"/>
        <v>31856601.290778957</v>
      </c>
      <c r="F59" s="97">
        <v>1815360.1800000002</v>
      </c>
      <c r="G59" s="60">
        <v>4881382.980000002</v>
      </c>
      <c r="H59" s="61">
        <v>451773.48999999993</v>
      </c>
      <c r="I59" s="61">
        <v>1324544.800000001</v>
      </c>
      <c r="J59" s="62">
        <f t="shared" si="9"/>
        <v>6657701.270000003</v>
      </c>
      <c r="K59" s="98">
        <v>1017531.0299999999</v>
      </c>
      <c r="L59" s="63">
        <v>1489432.8800000001</v>
      </c>
      <c r="N59" s="96" t="s">
        <v>94</v>
      </c>
      <c r="O59" s="54" t="s">
        <v>59</v>
      </c>
      <c r="P59" s="22">
        <v>20375433.63032524</v>
      </c>
      <c r="Q59" s="34">
        <v>1673569.227232096</v>
      </c>
      <c r="R59" s="29">
        <f t="shared" si="0"/>
        <v>22049002.857557334</v>
      </c>
      <c r="S59" s="97">
        <v>4379225.43</v>
      </c>
      <c r="T59" s="60">
        <v>2664548.8899999997</v>
      </c>
      <c r="U59" s="61">
        <v>289273.07</v>
      </c>
      <c r="V59" s="61">
        <v>869702.14</v>
      </c>
      <c r="W59" s="62">
        <f t="shared" si="1"/>
        <v>3823524.0999999996</v>
      </c>
      <c r="X59" s="98">
        <v>819792.04</v>
      </c>
      <c r="Y59" s="63">
        <v>1991940.5299999998</v>
      </c>
      <c r="AA59" s="96" t="s">
        <v>94</v>
      </c>
      <c r="AB59" s="54" t="s">
        <v>59</v>
      </c>
      <c r="AC59" s="111">
        <f t="shared" si="10"/>
        <v>0.3700690384795029</v>
      </c>
      <c r="AD59" s="67">
        <f t="shared" si="10"/>
        <v>1.354758001133943</v>
      </c>
      <c r="AE59" s="65">
        <f t="shared" si="11"/>
        <v>0.4448091596967638</v>
      </c>
      <c r="AF59" s="65">
        <f t="shared" si="11"/>
        <v>-0.5854608973623903</v>
      </c>
      <c r="AG59" s="64">
        <f t="shared" si="12"/>
        <v>0.8319735090317681</v>
      </c>
      <c r="AH59" s="66">
        <f t="shared" si="13"/>
        <v>0.5617544004355466</v>
      </c>
      <c r="AI59" s="67">
        <f t="shared" si="14"/>
        <v>0.5229867089898168</v>
      </c>
      <c r="AJ59" s="68">
        <f t="shared" si="15"/>
        <v>0.7412473665328809</v>
      </c>
      <c r="AK59" s="68">
        <f t="shared" si="15"/>
        <v>0.2412062820224503</v>
      </c>
      <c r="AL59" s="107">
        <f t="shared" si="15"/>
        <v>-0.25227040789214716</v>
      </c>
    </row>
    <row r="60" spans="1:38" ht="13.5">
      <c r="A60" s="96" t="s">
        <v>83</v>
      </c>
      <c r="B60" s="54" t="s">
        <v>63</v>
      </c>
      <c r="C60" s="22">
        <v>61817502.22737665</v>
      </c>
      <c r="D60" s="34">
        <v>8726741.343339048</v>
      </c>
      <c r="E60" s="29">
        <f t="shared" si="8"/>
        <v>70544243.5707157</v>
      </c>
      <c r="F60" s="97">
        <v>4019989.76</v>
      </c>
      <c r="G60" s="60">
        <v>21891866.15000001</v>
      </c>
      <c r="H60" s="61">
        <v>5521876.050000004</v>
      </c>
      <c r="I60" s="61">
        <v>11839464.370000003</v>
      </c>
      <c r="J60" s="62">
        <f t="shared" si="9"/>
        <v>39253206.570000015</v>
      </c>
      <c r="K60" s="98">
        <v>6525068.930000001</v>
      </c>
      <c r="L60" s="63">
        <v>3298246.3000000003</v>
      </c>
      <c r="N60" s="96" t="s">
        <v>83</v>
      </c>
      <c r="O60" s="54" t="s">
        <v>63</v>
      </c>
      <c r="P60" s="22">
        <v>46184025.36332695</v>
      </c>
      <c r="Q60" s="34">
        <v>3793399.691024727</v>
      </c>
      <c r="R60" s="29">
        <f t="shared" si="0"/>
        <v>49977425.05435168</v>
      </c>
      <c r="S60" s="97">
        <v>9926181.809999999</v>
      </c>
      <c r="T60" s="60">
        <v>11366795.150000002</v>
      </c>
      <c r="U60" s="61">
        <v>3545181.71</v>
      </c>
      <c r="V60" s="61">
        <v>7696497.099999999</v>
      </c>
      <c r="W60" s="62">
        <f t="shared" si="1"/>
        <v>22608473.96</v>
      </c>
      <c r="X60" s="98">
        <v>4834483.03</v>
      </c>
      <c r="Y60" s="63">
        <v>4515036.839999998</v>
      </c>
      <c r="AA60" s="96" t="s">
        <v>83</v>
      </c>
      <c r="AB60" s="54" t="s">
        <v>63</v>
      </c>
      <c r="AC60" s="111">
        <f t="shared" si="10"/>
        <v>0.3385039900931561</v>
      </c>
      <c r="AD60" s="67">
        <f t="shared" si="10"/>
        <v>1.3005066837503896</v>
      </c>
      <c r="AE60" s="65">
        <f t="shared" si="11"/>
        <v>0.41152217214066344</v>
      </c>
      <c r="AF60" s="65">
        <f t="shared" si="11"/>
        <v>-0.5950114719891475</v>
      </c>
      <c r="AG60" s="64">
        <f t="shared" si="12"/>
        <v>0.9259488590326188</v>
      </c>
      <c r="AH60" s="66">
        <f t="shared" si="13"/>
        <v>0.5575720799936101</v>
      </c>
      <c r="AI60" s="67">
        <f t="shared" si="14"/>
        <v>0.5382925785809762</v>
      </c>
      <c r="AJ60" s="68">
        <f t="shared" si="15"/>
        <v>0.73621654603706</v>
      </c>
      <c r="AK60" s="68">
        <f t="shared" si="15"/>
        <v>0.349693212181986</v>
      </c>
      <c r="AL60" s="107">
        <f t="shared" si="15"/>
        <v>-0.26949736693621273</v>
      </c>
    </row>
    <row r="61" spans="1:38" ht="13.5">
      <c r="A61" s="96" t="s">
        <v>84</v>
      </c>
      <c r="B61" s="54" t="s">
        <v>62</v>
      </c>
      <c r="C61" s="22">
        <v>42918519.757481486</v>
      </c>
      <c r="D61" s="34">
        <v>6058782.824723359</v>
      </c>
      <c r="E61" s="29">
        <f t="shared" si="8"/>
        <v>48977302.58220485</v>
      </c>
      <c r="F61" s="97">
        <v>2790989.66</v>
      </c>
      <c r="G61" s="60">
        <v>14106559.489999989</v>
      </c>
      <c r="H61" s="61">
        <v>1103966.04</v>
      </c>
      <c r="I61" s="61">
        <v>6111326.54</v>
      </c>
      <c r="J61" s="62">
        <f t="shared" si="9"/>
        <v>21321852.06999999</v>
      </c>
      <c r="K61" s="98">
        <v>2990638.65</v>
      </c>
      <c r="L61" s="63">
        <v>2289899.120000001</v>
      </c>
      <c r="N61" s="96" t="s">
        <v>84</v>
      </c>
      <c r="O61" s="54" t="s">
        <v>62</v>
      </c>
      <c r="P61" s="22">
        <v>31236763.57150227</v>
      </c>
      <c r="Q61" s="34">
        <v>2565682.145472763</v>
      </c>
      <c r="R61" s="29">
        <f t="shared" si="0"/>
        <v>33802445.71697503</v>
      </c>
      <c r="S61" s="97">
        <v>6713615.63</v>
      </c>
      <c r="T61" s="60">
        <v>7666059.439999997</v>
      </c>
      <c r="U61" s="61">
        <v>701636.9299999998</v>
      </c>
      <c r="V61" s="61">
        <v>3456154.9499999974</v>
      </c>
      <c r="W61" s="62">
        <f t="shared" si="1"/>
        <v>11823851.319999993</v>
      </c>
      <c r="X61" s="98">
        <v>2383210.72</v>
      </c>
      <c r="Y61" s="63">
        <v>3053764.4699999997</v>
      </c>
      <c r="AA61" s="96" t="s">
        <v>84</v>
      </c>
      <c r="AB61" s="54" t="s">
        <v>62</v>
      </c>
      <c r="AC61" s="111">
        <f t="shared" si="10"/>
        <v>0.3739746007693525</v>
      </c>
      <c r="AD61" s="67">
        <f t="shared" si="10"/>
        <v>1.3614705490367527</v>
      </c>
      <c r="AE61" s="65">
        <f t="shared" si="11"/>
        <v>0.4489277785485579</v>
      </c>
      <c r="AF61" s="65">
        <f t="shared" si="11"/>
        <v>-0.5842792000887902</v>
      </c>
      <c r="AG61" s="64">
        <f t="shared" si="12"/>
        <v>0.8401317652710498</v>
      </c>
      <c r="AH61" s="66">
        <f t="shared" si="13"/>
        <v>0.5734149569350637</v>
      </c>
      <c r="AI61" s="67">
        <f t="shared" si="14"/>
        <v>0.7682443722611467</v>
      </c>
      <c r="AJ61" s="68">
        <f t="shared" si="15"/>
        <v>0.8032916257949023</v>
      </c>
      <c r="AK61" s="68">
        <f t="shared" si="15"/>
        <v>0.2548779782259454</v>
      </c>
      <c r="AL61" s="107">
        <f t="shared" si="15"/>
        <v>-0.25013892115916814</v>
      </c>
    </row>
    <row r="62" spans="1:38" ht="13.5">
      <c r="A62" s="96" t="s">
        <v>36</v>
      </c>
      <c r="B62" s="54" t="s">
        <v>62</v>
      </c>
      <c r="C62" s="22">
        <v>23106295.574955355</v>
      </c>
      <c r="D62" s="34">
        <v>3261902.497187522</v>
      </c>
      <c r="E62" s="29">
        <f t="shared" si="8"/>
        <v>26368198.072142877</v>
      </c>
      <c r="F62" s="97">
        <v>1502601.4999999998</v>
      </c>
      <c r="G62" s="60">
        <v>1933850.2599999993</v>
      </c>
      <c r="H62" s="61">
        <v>406153.4799999999</v>
      </c>
      <c r="I62" s="61">
        <v>1123761.8399999999</v>
      </c>
      <c r="J62" s="62">
        <f t="shared" si="9"/>
        <v>3463765.579999999</v>
      </c>
      <c r="K62" s="98">
        <v>481550.91000000003</v>
      </c>
      <c r="L62" s="63">
        <v>1232826.5200000003</v>
      </c>
      <c r="N62" s="96" t="s">
        <v>36</v>
      </c>
      <c r="O62" s="54" t="s">
        <v>62</v>
      </c>
      <c r="P62" s="22">
        <v>16688714.555261426</v>
      </c>
      <c r="Q62" s="34">
        <v>1370754.587533167</v>
      </c>
      <c r="R62" s="29">
        <f t="shared" si="0"/>
        <v>18059469.142794594</v>
      </c>
      <c r="S62" s="97">
        <v>3586850.9499999997</v>
      </c>
      <c r="T62" s="60">
        <v>1006953.6600000004</v>
      </c>
      <c r="U62" s="61">
        <v>190556.38999999998</v>
      </c>
      <c r="V62" s="61">
        <v>666606.9200000002</v>
      </c>
      <c r="W62" s="62">
        <f t="shared" si="1"/>
        <v>1864116.9700000004</v>
      </c>
      <c r="X62" s="98">
        <v>353081.97</v>
      </c>
      <c r="Y62" s="63">
        <v>1631520.0500000007</v>
      </c>
      <c r="AA62" s="96" t="s">
        <v>36</v>
      </c>
      <c r="AB62" s="54" t="s">
        <v>62</v>
      </c>
      <c r="AC62" s="111">
        <f t="shared" si="10"/>
        <v>0.38454615533409475</v>
      </c>
      <c r="AD62" s="67">
        <f t="shared" si="10"/>
        <v>1.3796400368483872</v>
      </c>
      <c r="AE62" s="65">
        <f t="shared" si="11"/>
        <v>0.46007603344549675</v>
      </c>
      <c r="AF62" s="65">
        <f t="shared" si="11"/>
        <v>-0.5810805854645285</v>
      </c>
      <c r="AG62" s="64">
        <f t="shared" si="12"/>
        <v>0.9204957852777442</v>
      </c>
      <c r="AH62" s="66">
        <f t="shared" si="13"/>
        <v>1.1314083458445028</v>
      </c>
      <c r="AI62" s="67">
        <f t="shared" si="14"/>
        <v>0.6857938408440158</v>
      </c>
      <c r="AJ62" s="68">
        <f t="shared" si="15"/>
        <v>0.8581267354698232</v>
      </c>
      <c r="AK62" s="68">
        <f t="shared" si="15"/>
        <v>0.3638501847035691</v>
      </c>
      <c r="AL62" s="107">
        <f t="shared" si="15"/>
        <v>-0.24436937198534603</v>
      </c>
    </row>
    <row r="63" spans="1:38" ht="13.5">
      <c r="A63" s="96" t="s">
        <v>85</v>
      </c>
      <c r="B63" s="54" t="s">
        <v>62</v>
      </c>
      <c r="C63" s="22">
        <v>52768727.79998069</v>
      </c>
      <c r="D63" s="34">
        <v>7449331.045982614</v>
      </c>
      <c r="E63" s="29">
        <f t="shared" si="8"/>
        <v>60218058.84596331</v>
      </c>
      <c r="F63" s="97">
        <v>3431548.3100000005</v>
      </c>
      <c r="G63" s="60">
        <v>14770779.059999997</v>
      </c>
      <c r="H63" s="61">
        <v>2964695.4000000013</v>
      </c>
      <c r="I63" s="61">
        <v>14054321.17</v>
      </c>
      <c r="J63" s="62">
        <f t="shared" si="9"/>
        <v>31789795.629999995</v>
      </c>
      <c r="K63" s="98">
        <v>4058483.23</v>
      </c>
      <c r="L63" s="63">
        <v>2815452.8699999996</v>
      </c>
      <c r="N63" s="96" t="s">
        <v>85</v>
      </c>
      <c r="O63" s="54" t="s">
        <v>62</v>
      </c>
      <c r="P63" s="22">
        <v>38085085.77560434</v>
      </c>
      <c r="Q63" s="34">
        <v>3128180.1765280436</v>
      </c>
      <c r="R63" s="29">
        <f t="shared" si="0"/>
        <v>41213265.95213238</v>
      </c>
      <c r="S63" s="97">
        <v>8185503.16</v>
      </c>
      <c r="T63" s="60">
        <v>7909616.009999999</v>
      </c>
      <c r="U63" s="61">
        <v>1950367.4200000016</v>
      </c>
      <c r="V63" s="61">
        <v>8243852.289999998</v>
      </c>
      <c r="W63" s="62">
        <f t="shared" si="1"/>
        <v>18103835.72</v>
      </c>
      <c r="X63" s="98">
        <v>3245371.75</v>
      </c>
      <c r="Y63" s="63">
        <v>3723269.25</v>
      </c>
      <c r="AA63" s="96" t="s">
        <v>85</v>
      </c>
      <c r="AB63" s="54" t="s">
        <v>62</v>
      </c>
      <c r="AC63" s="111">
        <f t="shared" si="10"/>
        <v>0.38554835115487807</v>
      </c>
      <c r="AD63" s="67">
        <f t="shared" si="10"/>
        <v>1.381362525687571</v>
      </c>
      <c r="AE63" s="65">
        <f t="shared" si="11"/>
        <v>0.46113290113683925</v>
      </c>
      <c r="AF63" s="65">
        <f t="shared" si="11"/>
        <v>-0.5807773519935944</v>
      </c>
      <c r="AG63" s="64">
        <f t="shared" si="12"/>
        <v>0.8674457826177076</v>
      </c>
      <c r="AH63" s="66">
        <f t="shared" si="13"/>
        <v>0.5200702029774467</v>
      </c>
      <c r="AI63" s="67">
        <f t="shared" si="14"/>
        <v>0.7048244771498693</v>
      </c>
      <c r="AJ63" s="68">
        <f t="shared" si="15"/>
        <v>0.7559701779043759</v>
      </c>
      <c r="AK63" s="68">
        <f t="shared" si="15"/>
        <v>0.25054494296377605</v>
      </c>
      <c r="AL63" s="107">
        <f t="shared" si="15"/>
        <v>-0.24382238270842227</v>
      </c>
    </row>
    <row r="64" spans="1:38" ht="13.5">
      <c r="A64" s="96" t="s">
        <v>21</v>
      </c>
      <c r="B64" s="54" t="s">
        <v>63</v>
      </c>
      <c r="C64" s="22">
        <v>24468903.42001644</v>
      </c>
      <c r="D64" s="34">
        <v>3454261.0653566928</v>
      </c>
      <c r="E64" s="29">
        <f t="shared" si="8"/>
        <v>27923164.485373136</v>
      </c>
      <c r="F64" s="97">
        <v>1591211.8399999999</v>
      </c>
      <c r="G64" s="60">
        <v>2207077.8900000015</v>
      </c>
      <c r="H64" s="61">
        <v>645395.3999999994</v>
      </c>
      <c r="I64" s="61">
        <v>1288716.2499999993</v>
      </c>
      <c r="J64" s="62">
        <f t="shared" si="9"/>
        <v>4141189.54</v>
      </c>
      <c r="K64" s="98">
        <v>467934.28</v>
      </c>
      <c r="L64" s="63">
        <v>1305527.8600000003</v>
      </c>
      <c r="N64" s="96" t="s">
        <v>21</v>
      </c>
      <c r="O64" s="54" t="s">
        <v>63</v>
      </c>
      <c r="P64" s="22">
        <v>18193631.411853403</v>
      </c>
      <c r="Q64" s="34">
        <v>1494363.3698751894</v>
      </c>
      <c r="R64" s="29">
        <f t="shared" si="0"/>
        <v>19687994.78172859</v>
      </c>
      <c r="S64" s="97">
        <v>3910297.8200000003</v>
      </c>
      <c r="T64" s="60">
        <v>1182700.2000000004</v>
      </c>
      <c r="U64" s="61">
        <v>364696.39000000013</v>
      </c>
      <c r="V64" s="61">
        <v>757749.0700000002</v>
      </c>
      <c r="W64" s="62">
        <f t="shared" si="1"/>
        <v>2305145.6600000006</v>
      </c>
      <c r="X64" s="98">
        <v>351941.45</v>
      </c>
      <c r="Y64" s="63">
        <v>1778643.4900000002</v>
      </c>
      <c r="AA64" s="96" t="s">
        <v>21</v>
      </c>
      <c r="AB64" s="54" t="s">
        <v>63</v>
      </c>
      <c r="AC64" s="111">
        <f t="shared" si="10"/>
        <v>0.3449158590777326</v>
      </c>
      <c r="AD64" s="67">
        <f t="shared" si="10"/>
        <v>1.3115268581865709</v>
      </c>
      <c r="AE64" s="65">
        <f t="shared" si="11"/>
        <v>0.41828382194042324</v>
      </c>
      <c r="AF64" s="65">
        <f t="shared" si="11"/>
        <v>-0.5930714453867354</v>
      </c>
      <c r="AG64" s="64">
        <f t="shared" si="12"/>
        <v>0.8661347059888895</v>
      </c>
      <c r="AH64" s="66">
        <f t="shared" si="13"/>
        <v>0.7696786085543628</v>
      </c>
      <c r="AI64" s="67">
        <f t="shared" si="14"/>
        <v>0.7007163730336206</v>
      </c>
      <c r="AJ64" s="68">
        <f t="shared" si="15"/>
        <v>0.7964979878972156</v>
      </c>
      <c r="AK64" s="68">
        <f t="shared" si="15"/>
        <v>0.32957990597583775</v>
      </c>
      <c r="AL64" s="107">
        <f t="shared" si="15"/>
        <v>-0.26599801065248874</v>
      </c>
    </row>
    <row r="65" spans="1:38" ht="13.5">
      <c r="A65" s="96" t="s">
        <v>47</v>
      </c>
      <c r="B65" s="54" t="s">
        <v>62</v>
      </c>
      <c r="C65" s="22">
        <v>22853233.73589453</v>
      </c>
      <c r="D65" s="34">
        <v>3226177.9024727335</v>
      </c>
      <c r="E65" s="29">
        <f t="shared" si="8"/>
        <v>26079411.638367265</v>
      </c>
      <c r="F65" s="97">
        <v>1486144.89</v>
      </c>
      <c r="G65" s="60">
        <v>945742.87</v>
      </c>
      <c r="H65" s="61">
        <v>525518.0600000002</v>
      </c>
      <c r="I65" s="61">
        <v>1334114.3200000003</v>
      </c>
      <c r="J65" s="62">
        <f t="shared" si="9"/>
        <v>2805375.2500000005</v>
      </c>
      <c r="K65" s="98">
        <v>233389.66999999998</v>
      </c>
      <c r="L65" s="63">
        <v>1219324.4299999995</v>
      </c>
      <c r="N65" s="96" t="s">
        <v>47</v>
      </c>
      <c r="O65" s="54" t="s">
        <v>62</v>
      </c>
      <c r="P65" s="22">
        <v>16708347.970454069</v>
      </c>
      <c r="Q65" s="34">
        <v>1372367.209874759</v>
      </c>
      <c r="R65" s="29">
        <f t="shared" si="0"/>
        <v>18080715.180328827</v>
      </c>
      <c r="S65" s="97">
        <v>3591070.68</v>
      </c>
      <c r="T65" s="60">
        <v>489850.44000000006</v>
      </c>
      <c r="U65" s="61">
        <v>339725.20999999985</v>
      </c>
      <c r="V65" s="61">
        <v>764413.3200000002</v>
      </c>
      <c r="W65" s="62">
        <f t="shared" si="1"/>
        <v>1593988.9700000002</v>
      </c>
      <c r="X65" s="98">
        <v>166261.90999999997</v>
      </c>
      <c r="Y65" s="63">
        <v>1633439.3800000001</v>
      </c>
      <c r="AA65" s="96" t="s">
        <v>47</v>
      </c>
      <c r="AB65" s="54" t="s">
        <v>62</v>
      </c>
      <c r="AC65" s="111">
        <f t="shared" si="10"/>
        <v>0.36777338946415705</v>
      </c>
      <c r="AD65" s="67">
        <f t="shared" si="10"/>
        <v>1.350812435082263</v>
      </c>
      <c r="AE65" s="65">
        <f t="shared" si="11"/>
        <v>0.4423882782435915</v>
      </c>
      <c r="AF65" s="65">
        <f t="shared" si="11"/>
        <v>-0.5861554888694087</v>
      </c>
      <c r="AG65" s="64">
        <f t="shared" si="12"/>
        <v>0.9306767796309419</v>
      </c>
      <c r="AH65" s="66">
        <f t="shared" si="13"/>
        <v>0.5468915597991695</v>
      </c>
      <c r="AI65" s="67">
        <f t="shared" si="14"/>
        <v>0.7452787452735647</v>
      </c>
      <c r="AJ65" s="68">
        <f t="shared" si="15"/>
        <v>0.7599715573941519</v>
      </c>
      <c r="AK65" s="68">
        <f t="shared" si="15"/>
        <v>0.403747075923764</v>
      </c>
      <c r="AL65" s="107">
        <f t="shared" si="15"/>
        <v>-0.2535233049175052</v>
      </c>
    </row>
    <row r="66" spans="1:38" ht="13.5">
      <c r="A66" s="96" t="s">
        <v>22</v>
      </c>
      <c r="B66" s="54" t="s">
        <v>62</v>
      </c>
      <c r="C66" s="22">
        <v>51278948.912693426</v>
      </c>
      <c r="D66" s="34">
        <v>7239019.814702134</v>
      </c>
      <c r="E66" s="29">
        <f t="shared" si="8"/>
        <v>58517968.72739556</v>
      </c>
      <c r="F66" s="97">
        <v>3334668.04</v>
      </c>
      <c r="G66" s="60">
        <v>17503405.990000002</v>
      </c>
      <c r="H66" s="61">
        <v>1102134.4200000002</v>
      </c>
      <c r="I66" s="61">
        <v>4366075.709999997</v>
      </c>
      <c r="J66" s="62">
        <f t="shared" si="9"/>
        <v>22971616.12</v>
      </c>
      <c r="K66" s="98">
        <v>3737787.99</v>
      </c>
      <c r="L66" s="63">
        <v>2735966.260000002</v>
      </c>
      <c r="N66" s="96" t="s">
        <v>22</v>
      </c>
      <c r="O66" s="54" t="s">
        <v>62</v>
      </c>
      <c r="P66" s="22">
        <v>37802115.283621415</v>
      </c>
      <c r="Q66" s="34">
        <v>3104937.9370650994</v>
      </c>
      <c r="R66" s="29">
        <f t="shared" si="0"/>
        <v>40907053.22068652</v>
      </c>
      <c r="S66" s="97">
        <v>8124685.239999999</v>
      </c>
      <c r="T66" s="60">
        <v>9552202.720000004</v>
      </c>
      <c r="U66" s="61">
        <v>712585.5400000003</v>
      </c>
      <c r="V66" s="61">
        <v>2713891.2999999984</v>
      </c>
      <c r="W66" s="62">
        <f t="shared" si="1"/>
        <v>12978679.560000004</v>
      </c>
      <c r="X66" s="98">
        <v>3027785.6500000004</v>
      </c>
      <c r="Y66" s="63">
        <v>3695605.5499999993</v>
      </c>
      <c r="AA66" s="96" t="s">
        <v>22</v>
      </c>
      <c r="AB66" s="54" t="s">
        <v>62</v>
      </c>
      <c r="AC66" s="111">
        <f t="shared" si="10"/>
        <v>0.3565100399265524</v>
      </c>
      <c r="AD66" s="67">
        <f t="shared" si="10"/>
        <v>1.3314539489780333</v>
      </c>
      <c r="AE66" s="65">
        <f t="shared" si="11"/>
        <v>0.4305104895163476</v>
      </c>
      <c r="AF66" s="65">
        <f t="shared" si="11"/>
        <v>-0.5895634179669463</v>
      </c>
      <c r="AG66" s="64">
        <f t="shared" si="12"/>
        <v>0.8323947369073417</v>
      </c>
      <c r="AH66" s="66">
        <f t="shared" si="13"/>
        <v>0.5466696391285175</v>
      </c>
      <c r="AI66" s="67">
        <f t="shared" si="14"/>
        <v>0.608787982775876</v>
      </c>
      <c r="AJ66" s="68">
        <f t="shared" si="15"/>
        <v>0.7699501720342954</v>
      </c>
      <c r="AK66" s="68">
        <f t="shared" si="15"/>
        <v>0.2344955759995757</v>
      </c>
      <c r="AL66" s="107">
        <f t="shared" si="15"/>
        <v>-0.2596703779709383</v>
      </c>
    </row>
    <row r="67" spans="1:38" ht="13.5">
      <c r="A67" s="96" t="s">
        <v>86</v>
      </c>
      <c r="B67" s="54" t="s">
        <v>59</v>
      </c>
      <c r="C67" s="22">
        <v>26883019.4799947</v>
      </c>
      <c r="D67" s="34">
        <v>3795060.4452918638</v>
      </c>
      <c r="E67" s="29">
        <f t="shared" si="8"/>
        <v>30678079.92528656</v>
      </c>
      <c r="F67" s="97">
        <v>1748201.71</v>
      </c>
      <c r="G67" s="60">
        <v>2764983.5599999973</v>
      </c>
      <c r="H67" s="61">
        <v>313795.68</v>
      </c>
      <c r="I67" s="61">
        <v>1466959.64</v>
      </c>
      <c r="J67" s="62">
        <f t="shared" si="9"/>
        <v>4545738.879999997</v>
      </c>
      <c r="K67" s="98">
        <v>603907.45</v>
      </c>
      <c r="L67" s="63">
        <v>1434331.9800000004</v>
      </c>
      <c r="N67" s="96" t="s">
        <v>86</v>
      </c>
      <c r="O67" s="54" t="s">
        <v>59</v>
      </c>
      <c r="P67" s="22">
        <v>19601004.475504138</v>
      </c>
      <c r="Q67" s="34">
        <v>1609960.2348693032</v>
      </c>
      <c r="R67" s="29">
        <f t="shared" si="0"/>
        <v>21210964.71037344</v>
      </c>
      <c r="S67" s="97">
        <v>4212779.9</v>
      </c>
      <c r="T67" s="60">
        <v>1488471.5800000003</v>
      </c>
      <c r="U67" s="61">
        <v>205689.28000000006</v>
      </c>
      <c r="V67" s="61">
        <v>837062.52</v>
      </c>
      <c r="W67" s="62">
        <f t="shared" si="1"/>
        <v>2531223.3800000004</v>
      </c>
      <c r="X67" s="98">
        <v>476003.43</v>
      </c>
      <c r="Y67" s="63">
        <v>1916230.8400000005</v>
      </c>
      <c r="AA67" s="96" t="s">
        <v>86</v>
      </c>
      <c r="AB67" s="54" t="s">
        <v>59</v>
      </c>
      <c r="AC67" s="111">
        <f t="shared" si="10"/>
        <v>0.37151233823710794</v>
      </c>
      <c r="AD67" s="67">
        <f t="shared" si="10"/>
        <v>1.3572386218594694</v>
      </c>
      <c r="AE67" s="65">
        <f t="shared" si="11"/>
        <v>0.44633119446392433</v>
      </c>
      <c r="AF67" s="65">
        <f t="shared" si="11"/>
        <v>-0.5850241998163731</v>
      </c>
      <c r="AG67" s="64">
        <f t="shared" si="12"/>
        <v>0.8575991622224972</v>
      </c>
      <c r="AH67" s="66">
        <f t="shared" si="13"/>
        <v>0.5255811095259797</v>
      </c>
      <c r="AI67" s="67">
        <f t="shared" si="14"/>
        <v>0.7525090479502055</v>
      </c>
      <c r="AJ67" s="68">
        <f t="shared" si="15"/>
        <v>0.7958663450714478</v>
      </c>
      <c r="AK67" s="68">
        <f t="shared" si="15"/>
        <v>0.2687039881204216</v>
      </c>
      <c r="AL67" s="107">
        <f t="shared" si="15"/>
        <v>-0.2514826762729693</v>
      </c>
    </row>
    <row r="68" spans="1:38" ht="13.5">
      <c r="A68" s="96" t="s">
        <v>87</v>
      </c>
      <c r="B68" s="54" t="s">
        <v>62</v>
      </c>
      <c r="C68" s="22">
        <v>30626883.75331787</v>
      </c>
      <c r="D68" s="34">
        <v>4323579.618028517</v>
      </c>
      <c r="E68" s="29">
        <f t="shared" si="8"/>
        <v>34950463.371346384</v>
      </c>
      <c r="F68" s="97">
        <v>1991665.06</v>
      </c>
      <c r="G68" s="60">
        <v>3443261.0199999977</v>
      </c>
      <c r="H68" s="61">
        <v>1256799.4300000009</v>
      </c>
      <c r="I68" s="61">
        <v>4144683.859999999</v>
      </c>
      <c r="J68" s="62">
        <f t="shared" si="9"/>
        <v>8844744.309999997</v>
      </c>
      <c r="K68" s="98">
        <v>975181.87</v>
      </c>
      <c r="L68" s="63">
        <v>1634084.1800000002</v>
      </c>
      <c r="N68" s="96" t="s">
        <v>87</v>
      </c>
      <c r="O68" s="54" t="s">
        <v>62</v>
      </c>
      <c r="P68" s="22">
        <v>22487428.150334332</v>
      </c>
      <c r="Q68" s="34">
        <v>1847041.3162633423</v>
      </c>
      <c r="R68" s="29">
        <f t="shared" si="0"/>
        <v>24334469.466597676</v>
      </c>
      <c r="S68" s="97">
        <v>4833149.53</v>
      </c>
      <c r="T68" s="60">
        <v>1788069.8700000017</v>
      </c>
      <c r="U68" s="61">
        <v>821147.0800000003</v>
      </c>
      <c r="V68" s="61">
        <v>2659944.4399999976</v>
      </c>
      <c r="W68" s="62">
        <f t="shared" si="1"/>
        <v>5269161.39</v>
      </c>
      <c r="X68" s="98">
        <v>725866.76</v>
      </c>
      <c r="Y68" s="63">
        <v>2198413.09</v>
      </c>
      <c r="AA68" s="96" t="s">
        <v>87</v>
      </c>
      <c r="AB68" s="54" t="s">
        <v>62</v>
      </c>
      <c r="AC68" s="111">
        <f t="shared" si="10"/>
        <v>0.3619558247643595</v>
      </c>
      <c r="AD68" s="67">
        <f t="shared" si="10"/>
        <v>1.340813700245394</v>
      </c>
      <c r="AE68" s="65">
        <f t="shared" si="11"/>
        <v>0.43625335326585124</v>
      </c>
      <c r="AF68" s="65">
        <f t="shared" si="11"/>
        <v>-0.5879156960409624</v>
      </c>
      <c r="AG68" s="64">
        <f t="shared" si="12"/>
        <v>0.925685946489325</v>
      </c>
      <c r="AH68" s="66">
        <f t="shared" si="13"/>
        <v>0.5305411912321485</v>
      </c>
      <c r="AI68" s="67">
        <f t="shared" si="14"/>
        <v>0.5581843732044278</v>
      </c>
      <c r="AJ68" s="68">
        <f t="shared" si="15"/>
        <v>0.6785867152951255</v>
      </c>
      <c r="AK68" s="68">
        <f t="shared" si="15"/>
        <v>0.34347227857630513</v>
      </c>
      <c r="AL68" s="107">
        <f t="shared" si="15"/>
        <v>-0.25669830322926235</v>
      </c>
    </row>
    <row r="69" spans="1:38" ht="13.5">
      <c r="A69" s="96" t="s">
        <v>23</v>
      </c>
      <c r="B69" s="54" t="s">
        <v>62</v>
      </c>
      <c r="C69" s="22">
        <v>22410695.578885965</v>
      </c>
      <c r="D69" s="34">
        <v>3163705.044598813</v>
      </c>
      <c r="E69" s="29">
        <f t="shared" si="8"/>
        <v>25574400.62348478</v>
      </c>
      <c r="F69" s="97">
        <v>1457366.66</v>
      </c>
      <c r="G69" s="60">
        <v>1358038.910000001</v>
      </c>
      <c r="H69" s="61">
        <v>512885.50000000006</v>
      </c>
      <c r="I69" s="61">
        <v>1384196.7800000005</v>
      </c>
      <c r="J69" s="62">
        <f t="shared" si="9"/>
        <v>3255121.1900000013</v>
      </c>
      <c r="K69" s="98">
        <v>371431.92000000004</v>
      </c>
      <c r="L69" s="63">
        <v>1195713.0299999998</v>
      </c>
      <c r="N69" s="96" t="s">
        <v>23</v>
      </c>
      <c r="O69" s="54" t="s">
        <v>62</v>
      </c>
      <c r="P69" s="22">
        <v>16384552.440530885</v>
      </c>
      <c r="Q69" s="34">
        <v>1345771.7398285046</v>
      </c>
      <c r="R69" s="29">
        <f t="shared" si="0"/>
        <v>17730324.18035939</v>
      </c>
      <c r="S69" s="97">
        <v>3521478.3699999996</v>
      </c>
      <c r="T69" s="60">
        <v>693869.6699999999</v>
      </c>
      <c r="U69" s="61">
        <v>312236.76</v>
      </c>
      <c r="V69" s="61">
        <v>831704.0799999998</v>
      </c>
      <c r="W69" s="62">
        <f t="shared" si="1"/>
        <v>1837810.5099999998</v>
      </c>
      <c r="X69" s="98">
        <v>268425.56</v>
      </c>
      <c r="Y69" s="63">
        <v>1601784.56</v>
      </c>
      <c r="AA69" s="96" t="s">
        <v>23</v>
      </c>
      <c r="AB69" s="54" t="s">
        <v>62</v>
      </c>
      <c r="AC69" s="111">
        <f t="shared" si="10"/>
        <v>0.3677941866418064</v>
      </c>
      <c r="AD69" s="67">
        <f t="shared" si="10"/>
        <v>1.350848179500316</v>
      </c>
      <c r="AE69" s="65">
        <f t="shared" si="11"/>
        <v>0.4424102099506222</v>
      </c>
      <c r="AF69" s="65">
        <f t="shared" si="11"/>
        <v>-0.5861491944929935</v>
      </c>
      <c r="AG69" s="64">
        <f t="shared" si="12"/>
        <v>0.9571959529518004</v>
      </c>
      <c r="AH69" s="66">
        <f t="shared" si="13"/>
        <v>0.6426172882398602</v>
      </c>
      <c r="AI69" s="67">
        <f t="shared" si="14"/>
        <v>0.6642899960283961</v>
      </c>
      <c r="AJ69" s="68">
        <f t="shared" si="15"/>
        <v>0.7711952196856258</v>
      </c>
      <c r="AK69" s="68">
        <f t="shared" si="15"/>
        <v>0.3837427404454332</v>
      </c>
      <c r="AL69" s="107">
        <f t="shared" si="15"/>
        <v>-0.25351195169467755</v>
      </c>
    </row>
    <row r="70" spans="1:38" ht="13.5">
      <c r="A70" s="96" t="s">
        <v>35</v>
      </c>
      <c r="B70" s="54" t="s">
        <v>88</v>
      </c>
      <c r="C70" s="22">
        <v>24873887.712206535</v>
      </c>
      <c r="D70" s="34">
        <v>3511432.465667543</v>
      </c>
      <c r="E70" s="29">
        <f t="shared" si="8"/>
        <v>28385320.177874077</v>
      </c>
      <c r="F70" s="97">
        <v>1617547.96</v>
      </c>
      <c r="G70" s="60">
        <v>5571464.81</v>
      </c>
      <c r="H70" s="61">
        <v>477698.85000000015</v>
      </c>
      <c r="I70" s="61">
        <v>1634792.1199999996</v>
      </c>
      <c r="J70" s="62">
        <f t="shared" si="9"/>
        <v>7683955.779999999</v>
      </c>
      <c r="K70" s="98">
        <v>1218555.8499999999</v>
      </c>
      <c r="L70" s="63">
        <v>1327135.7000000004</v>
      </c>
      <c r="N70" s="96" t="s">
        <v>35</v>
      </c>
      <c r="O70" s="54" t="s">
        <v>88</v>
      </c>
      <c r="P70" s="22">
        <v>18099515.675533097</v>
      </c>
      <c r="Q70" s="34">
        <v>1486633.0215075586</v>
      </c>
      <c r="R70" s="29">
        <f aca="true" t="shared" si="16" ref="R70:R83">+SUM(P70:Q70)</f>
        <v>19586148.697040655</v>
      </c>
      <c r="S70" s="97">
        <v>3890069.8200000003</v>
      </c>
      <c r="T70" s="60">
        <v>2975949.71</v>
      </c>
      <c r="U70" s="61">
        <v>351183.9800000001</v>
      </c>
      <c r="V70" s="61">
        <v>1030911.5199999999</v>
      </c>
      <c r="W70" s="62">
        <f aca="true" t="shared" si="17" ref="W70:W83">+T70+U70+V70</f>
        <v>4358045.21</v>
      </c>
      <c r="X70" s="98">
        <v>914169.5499999999</v>
      </c>
      <c r="Y70" s="63">
        <v>1769442.5299999998</v>
      </c>
      <c r="AA70" s="96" t="s">
        <v>35</v>
      </c>
      <c r="AB70" s="54" t="s">
        <v>88</v>
      </c>
      <c r="AC70" s="111">
        <f aca="true" t="shared" si="18" ref="AC70:AD84">+C70/P70-1</f>
        <v>0.3742847133656193</v>
      </c>
      <c r="AD70" s="67">
        <f t="shared" si="18"/>
        <v>1.3620035441609417</v>
      </c>
      <c r="AE70" s="65">
        <f aca="true" t="shared" si="19" ref="AE70:AF84">+E70/R70-1</f>
        <v>0.44925480843321286</v>
      </c>
      <c r="AF70" s="65">
        <f t="shared" si="19"/>
        <v>-0.5841853655983995</v>
      </c>
      <c r="AG70" s="64">
        <f aca="true" t="shared" si="20" ref="AG70:AG84">+G70/T70-1</f>
        <v>0.8721636294048798</v>
      </c>
      <c r="AH70" s="66">
        <f aca="true" t="shared" si="21" ref="AH70:AH84">+H70/U70-1</f>
        <v>0.3602523953399013</v>
      </c>
      <c r="AI70" s="67">
        <f aca="true" t="shared" si="22" ref="AI70:AI84">+I70/V70-1</f>
        <v>0.5857734522163451</v>
      </c>
      <c r="AJ70" s="68">
        <f aca="true" t="shared" si="23" ref="AJ70:AL84">+J70/W70-1</f>
        <v>0.7631656877648589</v>
      </c>
      <c r="AK70" s="68">
        <f t="shared" si="23"/>
        <v>0.3329648203662001</v>
      </c>
      <c r="AL70" s="107">
        <f t="shared" si="23"/>
        <v>-0.24996959353068082</v>
      </c>
    </row>
    <row r="71" spans="1:38" ht="13.5">
      <c r="A71" s="96" t="s">
        <v>24</v>
      </c>
      <c r="B71" s="54" t="s">
        <v>63</v>
      </c>
      <c r="C71" s="22">
        <v>41114654.00080338</v>
      </c>
      <c r="D71" s="34">
        <v>5804132.130188099</v>
      </c>
      <c r="E71" s="29">
        <f aca="true" t="shared" si="24" ref="E71:E83">+SUM(C71:D71)</f>
        <v>46918786.13099148</v>
      </c>
      <c r="F71" s="97">
        <v>2673684.34</v>
      </c>
      <c r="G71" s="60">
        <v>9996612.120000005</v>
      </c>
      <c r="H71" s="61">
        <v>2809212.5199999996</v>
      </c>
      <c r="I71" s="61">
        <v>9128012.730000002</v>
      </c>
      <c r="J71" s="62">
        <f aca="true" t="shared" si="25" ref="J71:J82">+SUM(G71:I71)</f>
        <v>21933837.370000005</v>
      </c>
      <c r="K71" s="98">
        <v>3356967.9400000004</v>
      </c>
      <c r="L71" s="63">
        <v>2193654.6999999983</v>
      </c>
      <c r="N71" s="96" t="s">
        <v>24</v>
      </c>
      <c r="O71" s="54" t="s">
        <v>63</v>
      </c>
      <c r="P71" s="22">
        <v>30242315.50991912</v>
      </c>
      <c r="Q71" s="34">
        <v>2484001.5440121307</v>
      </c>
      <c r="R71" s="29">
        <f t="shared" si="16"/>
        <v>32726317.05393125</v>
      </c>
      <c r="S71" s="97">
        <v>6499882.17</v>
      </c>
      <c r="T71" s="60">
        <v>4982972.699999999</v>
      </c>
      <c r="U71" s="61">
        <v>1776158.1999999997</v>
      </c>
      <c r="V71" s="61">
        <v>5795761.190000003</v>
      </c>
      <c r="W71" s="62">
        <f t="shared" si="17"/>
        <v>12554892.090000002</v>
      </c>
      <c r="X71" s="98">
        <v>2594666.4400000004</v>
      </c>
      <c r="Y71" s="63">
        <v>2956545.36</v>
      </c>
      <c r="AA71" s="96" t="s">
        <v>24</v>
      </c>
      <c r="AB71" s="54" t="s">
        <v>63</v>
      </c>
      <c r="AC71" s="111">
        <f t="shared" si="18"/>
        <v>0.3595074751243257</v>
      </c>
      <c r="AD71" s="67">
        <f t="shared" si="18"/>
        <v>1.3366056853625508</v>
      </c>
      <c r="AE71" s="65">
        <f t="shared" si="19"/>
        <v>0.4336714410506928</v>
      </c>
      <c r="AF71" s="65">
        <f t="shared" si="19"/>
        <v>-0.5886564909837435</v>
      </c>
      <c r="AG71" s="64">
        <f t="shared" si="20"/>
        <v>1.0061543022300738</v>
      </c>
      <c r="AH71" s="66">
        <f t="shared" si="21"/>
        <v>0.5816229207510908</v>
      </c>
      <c r="AI71" s="67">
        <f t="shared" si="22"/>
        <v>0.5749463152052332</v>
      </c>
      <c r="AJ71" s="68">
        <f t="shared" si="23"/>
        <v>0.7470351168904392</v>
      </c>
      <c r="AK71" s="68">
        <f t="shared" si="23"/>
        <v>0.2937955678033126</v>
      </c>
      <c r="AL71" s="107">
        <f t="shared" si="23"/>
        <v>-0.2580344852209545</v>
      </c>
    </row>
    <row r="72" spans="1:38" ht="13.5">
      <c r="A72" s="96" t="s">
        <v>89</v>
      </c>
      <c r="B72" s="54" t="s">
        <v>63</v>
      </c>
      <c r="C72" s="22">
        <v>25865224.39372138</v>
      </c>
      <c r="D72" s="34">
        <v>3651378.896565439</v>
      </c>
      <c r="E72" s="29">
        <f t="shared" si="24"/>
        <v>29516603.290286817</v>
      </c>
      <c r="F72" s="97">
        <v>1682014.54</v>
      </c>
      <c r="G72" s="60">
        <v>1769031.8900000001</v>
      </c>
      <c r="H72" s="61">
        <v>1183411.5499999998</v>
      </c>
      <c r="I72" s="61">
        <v>4299195.05</v>
      </c>
      <c r="J72" s="62">
        <f t="shared" si="25"/>
        <v>7251638.49</v>
      </c>
      <c r="K72" s="98">
        <v>558762.59</v>
      </c>
      <c r="L72" s="63">
        <v>1380027.89</v>
      </c>
      <c r="N72" s="96" t="s">
        <v>89</v>
      </c>
      <c r="O72" s="54" t="s">
        <v>63</v>
      </c>
      <c r="P72" s="22">
        <v>20142014.138590433</v>
      </c>
      <c r="Q72" s="34">
        <v>1654396.93939317</v>
      </c>
      <c r="R72" s="29">
        <f t="shared" si="16"/>
        <v>21796411.077983603</v>
      </c>
      <c r="S72" s="97">
        <v>4329057.340000001</v>
      </c>
      <c r="T72" s="60">
        <v>928688.5599999998</v>
      </c>
      <c r="U72" s="61">
        <v>751199.3400000001</v>
      </c>
      <c r="V72" s="61">
        <v>2540070.19</v>
      </c>
      <c r="W72" s="62">
        <f t="shared" si="17"/>
        <v>4219958.09</v>
      </c>
      <c r="X72" s="98">
        <v>443555.13999999996</v>
      </c>
      <c r="Y72" s="63">
        <v>1969120.9999999998</v>
      </c>
      <c r="AA72" s="96" t="s">
        <v>89</v>
      </c>
      <c r="AB72" s="54" t="s">
        <v>63</v>
      </c>
      <c r="AC72" s="111">
        <f t="shared" si="18"/>
        <v>0.2841428973165969</v>
      </c>
      <c r="AD72" s="67">
        <f t="shared" si="18"/>
        <v>1.2070754663658643</v>
      </c>
      <c r="AE72" s="65">
        <f t="shared" si="19"/>
        <v>0.35419556846683453</v>
      </c>
      <c r="AF72" s="65">
        <f t="shared" si="19"/>
        <v>-0.6114593991494695</v>
      </c>
      <c r="AG72" s="64">
        <f t="shared" si="20"/>
        <v>0.9048709827975059</v>
      </c>
      <c r="AH72" s="66">
        <f t="shared" si="21"/>
        <v>0.5753628723901696</v>
      </c>
      <c r="AI72" s="67">
        <f t="shared" si="22"/>
        <v>0.6925497046993021</v>
      </c>
      <c r="AJ72" s="68">
        <f t="shared" si="23"/>
        <v>0.7184148125035053</v>
      </c>
      <c r="AK72" s="68">
        <f t="shared" si="23"/>
        <v>0.25973647831022784</v>
      </c>
      <c r="AL72" s="107">
        <f t="shared" si="23"/>
        <v>-0.29916552106244354</v>
      </c>
    </row>
    <row r="73" spans="1:38" ht="13.5">
      <c r="A73" s="96" t="s">
        <v>25</v>
      </c>
      <c r="B73" s="54" t="s">
        <v>59</v>
      </c>
      <c r="C73" s="22">
        <v>42917239.51208995</v>
      </c>
      <c r="D73" s="34">
        <v>6058602.093215527</v>
      </c>
      <c r="E73" s="29">
        <f t="shared" si="24"/>
        <v>48975841.60530548</v>
      </c>
      <c r="F73" s="97">
        <v>2790906.4099999997</v>
      </c>
      <c r="G73" s="60">
        <v>9367342.489999996</v>
      </c>
      <c r="H73" s="61">
        <v>2327418.01</v>
      </c>
      <c r="I73" s="61">
        <v>13366742.06000001</v>
      </c>
      <c r="J73" s="62">
        <f t="shared" si="25"/>
        <v>25061502.560000006</v>
      </c>
      <c r="K73" s="98">
        <v>2709698.8499999996</v>
      </c>
      <c r="L73" s="63">
        <v>2289830.8800000004</v>
      </c>
      <c r="N73" s="96" t="s">
        <v>25</v>
      </c>
      <c r="O73" s="54" t="s">
        <v>59</v>
      </c>
      <c r="P73" s="22">
        <v>30454231.737395316</v>
      </c>
      <c r="Q73" s="34">
        <v>2501407.6264293133</v>
      </c>
      <c r="R73" s="29">
        <f t="shared" si="16"/>
        <v>32955639.36382463</v>
      </c>
      <c r="S73" s="97">
        <v>6545428.619999999</v>
      </c>
      <c r="T73" s="60">
        <v>4726667.200000003</v>
      </c>
      <c r="U73" s="61">
        <v>1495300.300000001</v>
      </c>
      <c r="V73" s="61">
        <v>6988406.189999999</v>
      </c>
      <c r="W73" s="62">
        <f t="shared" si="17"/>
        <v>13210373.690000001</v>
      </c>
      <c r="X73" s="98">
        <v>2056817.3199999998</v>
      </c>
      <c r="Y73" s="63">
        <v>2977262.6899999985</v>
      </c>
      <c r="AA73" s="96" t="s">
        <v>25</v>
      </c>
      <c r="AB73" s="54" t="s">
        <v>59</v>
      </c>
      <c r="AC73" s="111">
        <f t="shared" si="18"/>
        <v>0.40923730672841363</v>
      </c>
      <c r="AD73" s="67">
        <f t="shared" si="18"/>
        <v>1.4220770853985143</v>
      </c>
      <c r="AE73" s="65">
        <f t="shared" si="19"/>
        <v>0.486114138603732</v>
      </c>
      <c r="AF73" s="65">
        <f t="shared" si="19"/>
        <v>-0.5736098318340533</v>
      </c>
      <c r="AG73" s="64">
        <f t="shared" si="20"/>
        <v>0.9818070732798769</v>
      </c>
      <c r="AH73" s="66">
        <f t="shared" si="21"/>
        <v>0.5564886932745203</v>
      </c>
      <c r="AI73" s="67">
        <f t="shared" si="22"/>
        <v>0.9127025099266608</v>
      </c>
      <c r="AJ73" s="68">
        <f t="shared" si="23"/>
        <v>0.8971077690989984</v>
      </c>
      <c r="AK73" s="68">
        <f t="shared" si="23"/>
        <v>0.3174231973114656</v>
      </c>
      <c r="AL73" s="107">
        <f t="shared" si="23"/>
        <v>-0.23089390543499488</v>
      </c>
    </row>
    <row r="74" spans="1:38" ht="13.5">
      <c r="A74" s="96" t="s">
        <v>26</v>
      </c>
      <c r="B74" s="54" t="s">
        <v>59</v>
      </c>
      <c r="C74" s="22">
        <v>101153041.882405</v>
      </c>
      <c r="D74" s="34">
        <v>14279716.92147664</v>
      </c>
      <c r="E74" s="29">
        <f t="shared" si="24"/>
        <v>115432758.80388165</v>
      </c>
      <c r="F74" s="97">
        <v>6577978.369999999</v>
      </c>
      <c r="G74" s="60">
        <v>37667643.830000006</v>
      </c>
      <c r="H74" s="61">
        <v>7189965.459999999</v>
      </c>
      <c r="I74" s="61">
        <v>20744955.210000005</v>
      </c>
      <c r="J74" s="62">
        <f t="shared" si="25"/>
        <v>65602564.500000015</v>
      </c>
      <c r="K74" s="98">
        <v>11146303.49</v>
      </c>
      <c r="L74" s="63">
        <v>5396977.080000001</v>
      </c>
      <c r="N74" s="96" t="s">
        <v>26</v>
      </c>
      <c r="O74" s="54" t="s">
        <v>59</v>
      </c>
      <c r="P74" s="22">
        <v>71464073.09368216</v>
      </c>
      <c r="Q74" s="34">
        <v>5869817.337494503</v>
      </c>
      <c r="R74" s="29">
        <f t="shared" si="16"/>
        <v>77333890.43117666</v>
      </c>
      <c r="S74" s="97">
        <v>15359539.950000001</v>
      </c>
      <c r="T74" s="60">
        <v>20941914.859999992</v>
      </c>
      <c r="U74" s="61">
        <v>4573864.470000003</v>
      </c>
      <c r="V74" s="61">
        <v>12595827.44</v>
      </c>
      <c r="W74" s="62">
        <f t="shared" si="17"/>
        <v>38111606.769999996</v>
      </c>
      <c r="X74" s="98">
        <v>9362959.77</v>
      </c>
      <c r="Y74" s="63">
        <v>6986461.590000001</v>
      </c>
      <c r="AA74" s="96" t="s">
        <v>26</v>
      </c>
      <c r="AB74" s="54" t="s">
        <v>59</v>
      </c>
      <c r="AC74" s="111">
        <f t="shared" si="18"/>
        <v>0.4154390801347638</v>
      </c>
      <c r="AD74" s="67">
        <f t="shared" si="18"/>
        <v>1.4327361654446054</v>
      </c>
      <c r="AE74" s="65">
        <f t="shared" si="19"/>
        <v>0.4926542316736424</v>
      </c>
      <c r="AF74" s="65">
        <f t="shared" si="19"/>
        <v>-0.5717333727824316</v>
      </c>
      <c r="AG74" s="64">
        <f t="shared" si="20"/>
        <v>0.7986723793795436</v>
      </c>
      <c r="AH74" s="66">
        <f t="shared" si="21"/>
        <v>0.571967317168887</v>
      </c>
      <c r="AI74" s="67">
        <f t="shared" si="22"/>
        <v>0.6469704200711093</v>
      </c>
      <c r="AJ74" s="68">
        <f t="shared" si="23"/>
        <v>0.7213277019755528</v>
      </c>
      <c r="AK74" s="68">
        <f t="shared" si="23"/>
        <v>0.19046794644082943</v>
      </c>
      <c r="AL74" s="107">
        <f t="shared" si="23"/>
        <v>-0.22750923189430994</v>
      </c>
    </row>
    <row r="75" spans="1:38" ht="13.5">
      <c r="A75" s="96" t="s">
        <v>27</v>
      </c>
      <c r="B75" s="54" t="s">
        <v>62</v>
      </c>
      <c r="C75" s="22">
        <v>25020689.183769647</v>
      </c>
      <c r="D75" s="34">
        <v>3532156.3452322762</v>
      </c>
      <c r="E75" s="29">
        <f t="shared" si="24"/>
        <v>28552845.52900192</v>
      </c>
      <c r="F75" s="97">
        <v>1627094.4500000002</v>
      </c>
      <c r="G75" s="60">
        <v>2757399.4299999974</v>
      </c>
      <c r="H75" s="61">
        <v>317606.45000000007</v>
      </c>
      <c r="I75" s="61">
        <v>1023858.7400000002</v>
      </c>
      <c r="J75" s="62">
        <f t="shared" si="25"/>
        <v>4098864.619999998</v>
      </c>
      <c r="K75" s="98">
        <v>616007.8500000001</v>
      </c>
      <c r="L75" s="63">
        <v>1334968.0900000003</v>
      </c>
      <c r="N75" s="96" t="s">
        <v>27</v>
      </c>
      <c r="O75" s="54" t="s">
        <v>62</v>
      </c>
      <c r="P75" s="22">
        <v>18533632.3003483</v>
      </c>
      <c r="Q75" s="34">
        <v>1522289.8932827578</v>
      </c>
      <c r="R75" s="29">
        <f t="shared" si="16"/>
        <v>20055922.193631057</v>
      </c>
      <c r="S75" s="97">
        <v>3983373.09</v>
      </c>
      <c r="T75" s="60">
        <v>1481070.3399999994</v>
      </c>
      <c r="U75" s="61">
        <v>217328.32999999993</v>
      </c>
      <c r="V75" s="61">
        <v>717848.8500000001</v>
      </c>
      <c r="W75" s="62">
        <f t="shared" si="17"/>
        <v>2416247.5199999996</v>
      </c>
      <c r="X75" s="98">
        <v>487693.96</v>
      </c>
      <c r="Y75" s="63">
        <v>1811882.6099999987</v>
      </c>
      <c r="AA75" s="96" t="s">
        <v>27</v>
      </c>
      <c r="AB75" s="54" t="s">
        <v>62</v>
      </c>
      <c r="AC75" s="111">
        <f t="shared" si="18"/>
        <v>0.35001540865248715</v>
      </c>
      <c r="AD75" s="67">
        <f t="shared" si="18"/>
        <v>1.3202915297659379</v>
      </c>
      <c r="AE75" s="65">
        <f t="shared" si="19"/>
        <v>0.4236615625717346</v>
      </c>
      <c r="AF75" s="65">
        <f t="shared" si="19"/>
        <v>-0.5915284827111185</v>
      </c>
      <c r="AG75" s="64">
        <f t="shared" si="20"/>
        <v>0.861761292174684</v>
      </c>
      <c r="AH75" s="66">
        <f t="shared" si="21"/>
        <v>0.4614130150450251</v>
      </c>
      <c r="AI75" s="67">
        <f t="shared" si="22"/>
        <v>0.42628735840421017</v>
      </c>
      <c r="AJ75" s="68">
        <f t="shared" si="23"/>
        <v>0.6963761312003327</v>
      </c>
      <c r="AK75" s="68">
        <f t="shared" si="23"/>
        <v>0.26310329945443667</v>
      </c>
      <c r="AL75" s="107">
        <f t="shared" si="23"/>
        <v>-0.2632149110366475</v>
      </c>
    </row>
    <row r="76" spans="1:38" ht="13.5">
      <c r="A76" s="96" t="s">
        <v>32</v>
      </c>
      <c r="B76" s="54" t="s">
        <v>59</v>
      </c>
      <c r="C76" s="22">
        <v>28039507.817018043</v>
      </c>
      <c r="D76" s="34">
        <v>3958321.240700086</v>
      </c>
      <c r="E76" s="29">
        <f t="shared" si="24"/>
        <v>31997829.057718128</v>
      </c>
      <c r="F76" s="97">
        <v>1823408.0899999999</v>
      </c>
      <c r="G76" s="60">
        <v>4585091.070000004</v>
      </c>
      <c r="H76" s="61">
        <v>1034256.1699999996</v>
      </c>
      <c r="I76" s="61">
        <v>5214299.239999999</v>
      </c>
      <c r="J76" s="62">
        <f t="shared" si="25"/>
        <v>10833646.480000004</v>
      </c>
      <c r="K76" s="98">
        <v>1073531.6400000001</v>
      </c>
      <c r="L76" s="63">
        <v>1496035.9400000004</v>
      </c>
      <c r="N76" s="96" t="s">
        <v>32</v>
      </c>
      <c r="O76" s="54" t="s">
        <v>59</v>
      </c>
      <c r="P76" s="22">
        <v>20178476.19537678</v>
      </c>
      <c r="Q76" s="34">
        <v>1657391.8094561265</v>
      </c>
      <c r="R76" s="29">
        <f t="shared" si="16"/>
        <v>21835868.004832905</v>
      </c>
      <c r="S76" s="97">
        <v>4336894.0200000005</v>
      </c>
      <c r="T76" s="60">
        <v>2464125.94</v>
      </c>
      <c r="U76" s="61">
        <v>676812.6799999997</v>
      </c>
      <c r="V76" s="61">
        <v>3085953.9000000013</v>
      </c>
      <c r="W76" s="62">
        <f t="shared" si="17"/>
        <v>6226892.520000001</v>
      </c>
      <c r="X76" s="98">
        <v>829456.09</v>
      </c>
      <c r="Y76" s="63">
        <v>1972685.59</v>
      </c>
      <c r="AA76" s="96" t="s">
        <v>32</v>
      </c>
      <c r="AB76" s="54" t="s">
        <v>59</v>
      </c>
      <c r="AC76" s="111">
        <f t="shared" si="18"/>
        <v>0.38957508711397915</v>
      </c>
      <c r="AD76" s="67">
        <f t="shared" si="18"/>
        <v>1.3882833365750793</v>
      </c>
      <c r="AE76" s="65">
        <f t="shared" si="19"/>
        <v>0.46537930393406346</v>
      </c>
      <c r="AF76" s="65">
        <f t="shared" si="19"/>
        <v>-0.5795589927742806</v>
      </c>
      <c r="AG76" s="64">
        <f t="shared" si="20"/>
        <v>0.8607373087432391</v>
      </c>
      <c r="AH76" s="66">
        <f t="shared" si="21"/>
        <v>0.5281276497361131</v>
      </c>
      <c r="AI76" s="67">
        <f t="shared" si="22"/>
        <v>0.6896879891822094</v>
      </c>
      <c r="AJ76" s="68">
        <f t="shared" si="23"/>
        <v>0.7398158784985744</v>
      </c>
      <c r="AK76" s="68">
        <f t="shared" si="23"/>
        <v>0.2942597600314203</v>
      </c>
      <c r="AL76" s="107">
        <f t="shared" si="23"/>
        <v>-0.24162474365719866</v>
      </c>
    </row>
    <row r="77" spans="1:38" ht="13.5">
      <c r="A77" s="96" t="s">
        <v>29</v>
      </c>
      <c r="B77" s="54" t="s">
        <v>88</v>
      </c>
      <c r="C77" s="22">
        <v>22917246.005471468</v>
      </c>
      <c r="D77" s="34">
        <v>3235214.4778643334</v>
      </c>
      <c r="E77" s="29">
        <f t="shared" si="24"/>
        <v>26152460.4833358</v>
      </c>
      <c r="F77" s="97">
        <v>1490307.6</v>
      </c>
      <c r="G77" s="60">
        <v>1677930.019999999</v>
      </c>
      <c r="H77" s="61">
        <v>202801.46000000005</v>
      </c>
      <c r="I77" s="61">
        <v>388986.67000000004</v>
      </c>
      <c r="J77" s="62">
        <f t="shared" si="25"/>
        <v>2269718.149999999</v>
      </c>
      <c r="K77" s="98">
        <v>342681.35000000003</v>
      </c>
      <c r="L77" s="63">
        <v>1222739.84</v>
      </c>
      <c r="N77" s="96" t="s">
        <v>29</v>
      </c>
      <c r="O77" s="54" t="s">
        <v>88</v>
      </c>
      <c r="P77" s="22">
        <v>16839860.688093707</v>
      </c>
      <c r="Q77" s="34">
        <v>1383169.219845422</v>
      </c>
      <c r="R77" s="29">
        <f t="shared" si="16"/>
        <v>18223029.90793913</v>
      </c>
      <c r="S77" s="97">
        <v>3619336.29</v>
      </c>
      <c r="T77" s="60">
        <v>910198.7600000002</v>
      </c>
      <c r="U77" s="61">
        <v>152737.26999999996</v>
      </c>
      <c r="V77" s="61">
        <v>248618.25999999992</v>
      </c>
      <c r="W77" s="62">
        <f t="shared" si="17"/>
        <v>1311554.2900000003</v>
      </c>
      <c r="X77" s="98">
        <v>267912.33</v>
      </c>
      <c r="Y77" s="63">
        <v>1646296.3100000003</v>
      </c>
      <c r="AA77" s="96" t="s">
        <v>29</v>
      </c>
      <c r="AB77" s="54" t="s">
        <v>88</v>
      </c>
      <c r="AC77" s="111">
        <f t="shared" si="18"/>
        <v>0.3608928500028896</v>
      </c>
      <c r="AD77" s="67">
        <f t="shared" si="18"/>
        <v>1.3389867497383214</v>
      </c>
      <c r="AE77" s="65">
        <f t="shared" si="19"/>
        <v>0.43513239101594725</v>
      </c>
      <c r="AF77" s="65">
        <f t="shared" si="19"/>
        <v>-0.5882373229264086</v>
      </c>
      <c r="AG77" s="64">
        <f t="shared" si="20"/>
        <v>0.8434764951778211</v>
      </c>
      <c r="AH77" s="66">
        <f t="shared" si="21"/>
        <v>0.32777978812898834</v>
      </c>
      <c r="AI77" s="67">
        <f t="shared" si="22"/>
        <v>0.5645941291681478</v>
      </c>
      <c r="AJ77" s="68">
        <f t="shared" si="23"/>
        <v>0.7305560031373146</v>
      </c>
      <c r="AK77" s="68">
        <f t="shared" si="23"/>
        <v>0.27908017522000583</v>
      </c>
      <c r="AL77" s="107">
        <f t="shared" si="23"/>
        <v>-0.25727839358395943</v>
      </c>
    </row>
    <row r="78" spans="1:38" ht="13.5">
      <c r="A78" s="96" t="s">
        <v>28</v>
      </c>
      <c r="B78" s="54" t="s">
        <v>59</v>
      </c>
      <c r="C78" s="22">
        <v>50879512.35053334</v>
      </c>
      <c r="D78" s="34">
        <v>7182631.584258556</v>
      </c>
      <c r="E78" s="29">
        <f t="shared" si="24"/>
        <v>58062143.93479189</v>
      </c>
      <c r="F78" s="97">
        <v>3308692.7</v>
      </c>
      <c r="G78" s="60">
        <v>12074640.230000004</v>
      </c>
      <c r="H78" s="61">
        <v>4534847.939999996</v>
      </c>
      <c r="I78" s="61">
        <v>16460403.61</v>
      </c>
      <c r="J78" s="62">
        <f t="shared" si="25"/>
        <v>33069891.78</v>
      </c>
      <c r="K78" s="98">
        <v>4413498.449999999</v>
      </c>
      <c r="L78" s="63">
        <v>2714654.5399999996</v>
      </c>
      <c r="N78" s="96" t="s">
        <v>28</v>
      </c>
      <c r="O78" s="54" t="s">
        <v>59</v>
      </c>
      <c r="P78" s="22">
        <v>37272636.35644192</v>
      </c>
      <c r="Q78" s="34">
        <v>3061448.3282021675</v>
      </c>
      <c r="R78" s="29">
        <f t="shared" si="16"/>
        <v>40334084.68464409</v>
      </c>
      <c r="S78" s="97">
        <v>8010886.0600000005</v>
      </c>
      <c r="T78" s="60">
        <v>6156718.159999995</v>
      </c>
      <c r="U78" s="61">
        <v>2853041.679999999</v>
      </c>
      <c r="V78" s="61">
        <v>9808887.659999998</v>
      </c>
      <c r="W78" s="62">
        <f t="shared" si="17"/>
        <v>18818647.499999993</v>
      </c>
      <c r="X78" s="98">
        <v>3435955.6100000003</v>
      </c>
      <c r="Y78" s="63">
        <v>3643842.6399999987</v>
      </c>
      <c r="AA78" s="96" t="s">
        <v>28</v>
      </c>
      <c r="AB78" s="54" t="s">
        <v>59</v>
      </c>
      <c r="AC78" s="111">
        <f t="shared" si="18"/>
        <v>0.36506341713978885</v>
      </c>
      <c r="AD78" s="67">
        <f t="shared" si="18"/>
        <v>1.3461547654069177</v>
      </c>
      <c r="AE78" s="65">
        <f t="shared" si="19"/>
        <v>0.4395304712814567</v>
      </c>
      <c r="AF78" s="65">
        <f t="shared" si="19"/>
        <v>-0.5869754387693789</v>
      </c>
      <c r="AG78" s="64">
        <f t="shared" si="20"/>
        <v>0.9612137369627483</v>
      </c>
      <c r="AH78" s="66">
        <f t="shared" si="21"/>
        <v>0.5894783352761948</v>
      </c>
      <c r="AI78" s="67">
        <f t="shared" si="22"/>
        <v>0.6781111355902716</v>
      </c>
      <c r="AJ78" s="68">
        <f t="shared" si="23"/>
        <v>0.7572937576943304</v>
      </c>
      <c r="AK78" s="68">
        <f t="shared" si="23"/>
        <v>0.2845039200026216</v>
      </c>
      <c r="AL78" s="107">
        <f t="shared" si="23"/>
        <v>-0.2550022577264751</v>
      </c>
    </row>
    <row r="79" spans="1:38" ht="13.5">
      <c r="A79" s="96" t="s">
        <v>90</v>
      </c>
      <c r="B79" s="54" t="s">
        <v>59</v>
      </c>
      <c r="C79" s="22">
        <v>31532870.742063463</v>
      </c>
      <c r="D79" s="34">
        <v>4451477.281737614</v>
      </c>
      <c r="E79" s="29">
        <f t="shared" si="24"/>
        <v>35984348.02380107</v>
      </c>
      <c r="F79" s="97">
        <v>2050581.3499999999</v>
      </c>
      <c r="G79" s="60">
        <v>5590460.94</v>
      </c>
      <c r="H79" s="61">
        <v>1014456.8000000002</v>
      </c>
      <c r="I79" s="61">
        <v>4504125.720000002</v>
      </c>
      <c r="J79" s="62">
        <f t="shared" si="25"/>
        <v>11109043.46</v>
      </c>
      <c r="K79" s="98">
        <v>1459636.08</v>
      </c>
      <c r="L79" s="63">
        <v>1682422.8700000003</v>
      </c>
      <c r="N79" s="96" t="s">
        <v>90</v>
      </c>
      <c r="O79" s="54" t="s">
        <v>59</v>
      </c>
      <c r="P79" s="22">
        <v>22522643.6410767</v>
      </c>
      <c r="Q79" s="34">
        <v>1849933.797606198</v>
      </c>
      <c r="R79" s="29">
        <f t="shared" si="16"/>
        <v>24372577.438682895</v>
      </c>
      <c r="S79" s="97">
        <v>4840718.27</v>
      </c>
      <c r="T79" s="60">
        <v>2951573.2100000014</v>
      </c>
      <c r="U79" s="61">
        <v>625790.0599999997</v>
      </c>
      <c r="V79" s="61">
        <v>2639100.8899999997</v>
      </c>
      <c r="W79" s="62">
        <f t="shared" si="17"/>
        <v>6216464.16</v>
      </c>
      <c r="X79" s="98">
        <v>1092207.49</v>
      </c>
      <c r="Y79" s="63">
        <v>2201855.78</v>
      </c>
      <c r="AA79" s="96" t="s">
        <v>90</v>
      </c>
      <c r="AB79" s="71" t="s">
        <v>59</v>
      </c>
      <c r="AC79" s="111">
        <f t="shared" si="18"/>
        <v>0.40005193193901767</v>
      </c>
      <c r="AD79" s="67">
        <f t="shared" si="18"/>
        <v>1.4062900453507021</v>
      </c>
      <c r="AE79" s="65">
        <f t="shared" si="19"/>
        <v>0.47642768247762657</v>
      </c>
      <c r="AF79" s="65">
        <f t="shared" si="19"/>
        <v>-0.5763890324482775</v>
      </c>
      <c r="AG79" s="64">
        <f t="shared" si="20"/>
        <v>0.8940614181817965</v>
      </c>
      <c r="AH79" s="66">
        <f t="shared" si="21"/>
        <v>0.6210816771362597</v>
      </c>
      <c r="AI79" s="67">
        <f t="shared" si="22"/>
        <v>0.7066894778698674</v>
      </c>
      <c r="AJ79" s="68">
        <f t="shared" si="23"/>
        <v>0.787035712597111</v>
      </c>
      <c r="AK79" s="68">
        <f t="shared" si="23"/>
        <v>0.3364091469469781</v>
      </c>
      <c r="AL79" s="107">
        <f t="shared" si="23"/>
        <v>-0.23590687215672201</v>
      </c>
    </row>
    <row r="80" spans="1:38" ht="13.5">
      <c r="A80" s="96" t="s">
        <v>30</v>
      </c>
      <c r="B80" s="54" t="s">
        <v>62</v>
      </c>
      <c r="C80" s="22">
        <v>22428192.265903663</v>
      </c>
      <c r="D80" s="34">
        <v>3166175.0418725167</v>
      </c>
      <c r="E80" s="29">
        <f t="shared" si="24"/>
        <v>25594367.30777618</v>
      </c>
      <c r="F80" s="97">
        <v>1458504.46</v>
      </c>
      <c r="G80" s="60">
        <v>1207583.39</v>
      </c>
      <c r="H80" s="61">
        <v>461327.7099999996</v>
      </c>
      <c r="I80" s="61">
        <v>619896.85</v>
      </c>
      <c r="J80" s="62">
        <f t="shared" si="25"/>
        <v>2288807.9499999997</v>
      </c>
      <c r="K80" s="98">
        <v>274327.12</v>
      </c>
      <c r="L80" s="63">
        <v>1196646.5499999989</v>
      </c>
      <c r="N80" s="96" t="s">
        <v>30</v>
      </c>
      <c r="O80" s="54" t="s">
        <v>62</v>
      </c>
      <c r="P80" s="22">
        <v>16385487.365063867</v>
      </c>
      <c r="Q80" s="34">
        <v>1345848.5313685806</v>
      </c>
      <c r="R80" s="29">
        <f t="shared" si="16"/>
        <v>17731335.89643245</v>
      </c>
      <c r="S80" s="97">
        <v>3521679.3200000003</v>
      </c>
      <c r="T80" s="60">
        <v>661532.55</v>
      </c>
      <c r="U80" s="61">
        <v>320188.29000000015</v>
      </c>
      <c r="V80" s="61">
        <v>372818.0000000003</v>
      </c>
      <c r="W80" s="62">
        <f t="shared" si="17"/>
        <v>1354538.8400000005</v>
      </c>
      <c r="X80" s="98">
        <v>225769.44999999998</v>
      </c>
      <c r="Y80" s="63">
        <v>1601876.029999999</v>
      </c>
      <c r="AA80" s="96" t="s">
        <v>30</v>
      </c>
      <c r="AB80" s="54" t="s">
        <v>62</v>
      </c>
      <c r="AC80" s="111">
        <f t="shared" si="18"/>
        <v>0.36878395901263716</v>
      </c>
      <c r="AD80" s="67">
        <f t="shared" si="18"/>
        <v>1.3525493159715851</v>
      </c>
      <c r="AE80" s="65">
        <f t="shared" si="19"/>
        <v>0.44345397646692697</v>
      </c>
      <c r="AF80" s="65">
        <f t="shared" si="19"/>
        <v>-0.5858497246705586</v>
      </c>
      <c r="AG80" s="64">
        <f t="shared" si="20"/>
        <v>0.8254330644803491</v>
      </c>
      <c r="AH80" s="66">
        <f t="shared" si="21"/>
        <v>0.4408013172499201</v>
      </c>
      <c r="AI80" s="67">
        <f t="shared" si="22"/>
        <v>0.6627331566608894</v>
      </c>
      <c r="AJ80" s="68">
        <f t="shared" si="23"/>
        <v>0.6897322412696552</v>
      </c>
      <c r="AK80" s="68">
        <f t="shared" si="23"/>
        <v>0.21507635333301311</v>
      </c>
      <c r="AL80" s="107">
        <f t="shared" si="23"/>
        <v>-0.25297181080860576</v>
      </c>
    </row>
    <row r="81" spans="1:38" ht="13.5">
      <c r="A81" s="96" t="s">
        <v>31</v>
      </c>
      <c r="B81" s="54" t="s">
        <v>62</v>
      </c>
      <c r="C81" s="22">
        <v>29684623.14514534</v>
      </c>
      <c r="D81" s="34">
        <v>4190561.228264181</v>
      </c>
      <c r="E81" s="29">
        <f t="shared" si="24"/>
        <v>33875184.373409525</v>
      </c>
      <c r="F81" s="97">
        <v>1930389.89</v>
      </c>
      <c r="G81" s="60">
        <v>7924491.810000001</v>
      </c>
      <c r="H81" s="61">
        <v>1053038.6800000004</v>
      </c>
      <c r="I81" s="61">
        <v>2274071.6399999997</v>
      </c>
      <c r="J81" s="62">
        <f t="shared" si="25"/>
        <v>11251602.130000003</v>
      </c>
      <c r="K81" s="98">
        <v>1625139.73</v>
      </c>
      <c r="L81" s="63">
        <v>1583810.2599999998</v>
      </c>
      <c r="N81" s="96" t="s">
        <v>31</v>
      </c>
      <c r="O81" s="54" t="s">
        <v>62</v>
      </c>
      <c r="P81" s="22">
        <v>21750395.97683256</v>
      </c>
      <c r="Q81" s="34">
        <v>1786503.9855035825</v>
      </c>
      <c r="R81" s="29">
        <f t="shared" si="16"/>
        <v>23536899.962336145</v>
      </c>
      <c r="S81" s="97">
        <v>4674741.609999999</v>
      </c>
      <c r="T81" s="60">
        <v>4317888.1800000025</v>
      </c>
      <c r="U81" s="61">
        <v>519502.11000000034</v>
      </c>
      <c r="V81" s="61">
        <v>1296358.3599999996</v>
      </c>
      <c r="W81" s="62">
        <f t="shared" si="17"/>
        <v>6133748.650000002</v>
      </c>
      <c r="X81" s="98">
        <v>1302151.98</v>
      </c>
      <c r="Y81" s="63">
        <v>2126359.3499999996</v>
      </c>
      <c r="AA81" s="96" t="s">
        <v>31</v>
      </c>
      <c r="AB81" s="54" t="s">
        <v>62</v>
      </c>
      <c r="AC81" s="111">
        <f t="shared" si="18"/>
        <v>0.3647854124938197</v>
      </c>
      <c r="AD81" s="67">
        <f t="shared" si="18"/>
        <v>1.3456769546936886</v>
      </c>
      <c r="AE81" s="65">
        <f t="shared" si="19"/>
        <v>0.4392373009026995</v>
      </c>
      <c r="AF81" s="65">
        <f t="shared" si="19"/>
        <v>-0.5870595530091769</v>
      </c>
      <c r="AG81" s="64">
        <f t="shared" si="20"/>
        <v>0.8352702709406423</v>
      </c>
      <c r="AH81" s="66">
        <f t="shared" si="21"/>
        <v>1.027015212700483</v>
      </c>
      <c r="AI81" s="67">
        <f t="shared" si="22"/>
        <v>0.7541998494922348</v>
      </c>
      <c r="AJ81" s="68">
        <f t="shared" si="23"/>
        <v>0.8343761331009216</v>
      </c>
      <c r="AK81" s="68">
        <f t="shared" si="23"/>
        <v>0.24804151509257766</v>
      </c>
      <c r="AL81" s="107">
        <f t="shared" si="23"/>
        <v>-0.25515399831171526</v>
      </c>
    </row>
    <row r="82" spans="1:38" ht="13.5">
      <c r="A82" s="96" t="s">
        <v>44</v>
      </c>
      <c r="B82" s="54" t="s">
        <v>62</v>
      </c>
      <c r="C82" s="22">
        <v>22896335.330743004</v>
      </c>
      <c r="D82" s="34">
        <v>3232262.529903077</v>
      </c>
      <c r="E82" s="29">
        <f t="shared" si="24"/>
        <v>26128597.86064608</v>
      </c>
      <c r="F82" s="97">
        <v>1488947.79</v>
      </c>
      <c r="G82" s="60">
        <v>1427047.2299999993</v>
      </c>
      <c r="H82" s="61">
        <v>1456991.7100000011</v>
      </c>
      <c r="I82" s="61">
        <v>1522293.7900000003</v>
      </c>
      <c r="J82" s="62">
        <f t="shared" si="25"/>
        <v>4406332.73</v>
      </c>
      <c r="K82" s="98">
        <v>316613.83999999997</v>
      </c>
      <c r="L82" s="63">
        <v>1221624.1799999995</v>
      </c>
      <c r="N82" s="96" t="s">
        <v>44</v>
      </c>
      <c r="O82" s="54" t="s">
        <v>62</v>
      </c>
      <c r="P82" s="22">
        <v>17019054.55691549</v>
      </c>
      <c r="Q82" s="34">
        <v>1397887.598359952</v>
      </c>
      <c r="R82" s="29">
        <f t="shared" si="16"/>
        <v>18416942.155275445</v>
      </c>
      <c r="S82" s="97">
        <v>3657849.85</v>
      </c>
      <c r="T82" s="60">
        <v>764154.4700000002</v>
      </c>
      <c r="U82" s="61">
        <v>887577.1099999996</v>
      </c>
      <c r="V82" s="61">
        <v>967799.2699999996</v>
      </c>
      <c r="W82" s="62">
        <f t="shared" si="17"/>
        <v>2619530.8499999996</v>
      </c>
      <c r="X82" s="98">
        <v>239113.73</v>
      </c>
      <c r="Y82" s="63">
        <v>1663814.7100000004</v>
      </c>
      <c r="AA82" s="96" t="s">
        <v>44</v>
      </c>
      <c r="AB82" s="54" t="s">
        <v>62</v>
      </c>
      <c r="AC82" s="111">
        <f t="shared" si="18"/>
        <v>0.3453353271870998</v>
      </c>
      <c r="AD82" s="67">
        <f t="shared" si="18"/>
        <v>1.3122478042549877</v>
      </c>
      <c r="AE82" s="65">
        <f t="shared" si="19"/>
        <v>0.41872617290931036</v>
      </c>
      <c r="AF82" s="65">
        <f t="shared" si="19"/>
        <v>-0.5929445299675162</v>
      </c>
      <c r="AG82" s="64">
        <f t="shared" si="20"/>
        <v>0.8674852873660464</v>
      </c>
      <c r="AH82" s="66">
        <f t="shared" si="21"/>
        <v>0.6415381757648095</v>
      </c>
      <c r="AI82" s="67">
        <f t="shared" si="22"/>
        <v>0.5729437262336445</v>
      </c>
      <c r="AJ82" s="68">
        <f t="shared" si="23"/>
        <v>0.6821075918995194</v>
      </c>
      <c r="AK82" s="68">
        <f t="shared" si="23"/>
        <v>0.3241140105170872</v>
      </c>
      <c r="AL82" s="107">
        <f t="shared" si="23"/>
        <v>-0.2657690951656515</v>
      </c>
    </row>
    <row r="83" spans="1:38" ht="14.25" thickBot="1">
      <c r="A83" s="100" t="s">
        <v>33</v>
      </c>
      <c r="B83" s="73" t="s">
        <v>88</v>
      </c>
      <c r="C83" s="24">
        <v>93219787.93950315</v>
      </c>
      <c r="D83" s="36">
        <v>13159784.011277802</v>
      </c>
      <c r="E83" s="31">
        <f t="shared" si="24"/>
        <v>106379571.95078096</v>
      </c>
      <c r="F83" s="101">
        <v>6062079.17</v>
      </c>
      <c r="G83" s="74">
        <v>33036136.870000023</v>
      </c>
      <c r="H83" s="75">
        <v>5186111.259999999</v>
      </c>
      <c r="I83" s="75">
        <v>19264608.060000002</v>
      </c>
      <c r="J83" s="76">
        <f>+SUM(G83:I83)</f>
        <v>57486856.19000003</v>
      </c>
      <c r="K83" s="102">
        <v>8244678.25</v>
      </c>
      <c r="L83" s="77">
        <v>4973701.810000001</v>
      </c>
      <c r="N83" s="100" t="s">
        <v>33</v>
      </c>
      <c r="O83" s="73" t="s">
        <v>88</v>
      </c>
      <c r="P83" s="24">
        <v>67177132.46844313</v>
      </c>
      <c r="Q83" s="36">
        <v>5517702.529066907</v>
      </c>
      <c r="R83" s="31">
        <f t="shared" si="16"/>
        <v>72694834.99751003</v>
      </c>
      <c r="S83" s="101">
        <v>14438161.79</v>
      </c>
      <c r="T83" s="74">
        <v>17871111.17</v>
      </c>
      <c r="U83" s="75">
        <v>3337301.880000001</v>
      </c>
      <c r="V83" s="75">
        <v>11924471.480000006</v>
      </c>
      <c r="W83" s="76">
        <f t="shared" si="17"/>
        <v>33132884.53000001</v>
      </c>
      <c r="X83" s="102">
        <v>6676565.61</v>
      </c>
      <c r="Y83" s="77">
        <v>6567362.179999996</v>
      </c>
      <c r="AA83" s="99" t="s">
        <v>33</v>
      </c>
      <c r="AB83" s="70" t="s">
        <v>88</v>
      </c>
      <c r="AC83" s="112">
        <f t="shared" si="18"/>
        <v>0.38767143690293304</v>
      </c>
      <c r="AD83" s="81">
        <f t="shared" si="18"/>
        <v>1.3850115046892966</v>
      </c>
      <c r="AE83" s="79">
        <f t="shared" si="19"/>
        <v>0.4633718056368752</v>
      </c>
      <c r="AF83" s="79">
        <f t="shared" si="19"/>
        <v>-0.5801349743705844</v>
      </c>
      <c r="AG83" s="78">
        <f t="shared" si="20"/>
        <v>0.8485776600985702</v>
      </c>
      <c r="AH83" s="80">
        <f t="shared" si="21"/>
        <v>0.5539832614722877</v>
      </c>
      <c r="AI83" s="81">
        <f t="shared" si="22"/>
        <v>0.6155523615709961</v>
      </c>
      <c r="AJ83" s="82">
        <f t="shared" si="23"/>
        <v>0.7350392821352103</v>
      </c>
      <c r="AK83" s="82">
        <f t="shared" si="23"/>
        <v>0.23486815401788586</v>
      </c>
      <c r="AL83" s="108">
        <f t="shared" si="23"/>
        <v>-0.24266369454288195</v>
      </c>
    </row>
    <row r="84" spans="1:38" ht="14.25" thickBot="1">
      <c r="A84" s="2"/>
      <c r="B84" s="2"/>
      <c r="C84" s="25">
        <f aca="true" t="shared" si="26" ref="C84:L84">+SUM(C6:C83)</f>
        <v>4267484638.4625278</v>
      </c>
      <c r="D84" s="37">
        <f t="shared" si="26"/>
        <v>602438359.4399338</v>
      </c>
      <c r="E84" s="32">
        <f t="shared" si="26"/>
        <v>4869922997.902462</v>
      </c>
      <c r="F84" s="32">
        <f t="shared" si="26"/>
        <v>277514359.4099999</v>
      </c>
      <c r="G84" s="25">
        <f t="shared" si="26"/>
        <v>1275448390.8900003</v>
      </c>
      <c r="H84" s="25">
        <f t="shared" si="26"/>
        <v>318937933.74999994</v>
      </c>
      <c r="I84" s="25">
        <f t="shared" si="26"/>
        <v>918274734.0600002</v>
      </c>
      <c r="J84" s="32">
        <f t="shared" si="26"/>
        <v>2512661058.7</v>
      </c>
      <c r="K84" s="104">
        <f t="shared" si="26"/>
        <v>365526540.02000004</v>
      </c>
      <c r="L84" s="83">
        <f t="shared" si="26"/>
        <v>227689811.28000003</v>
      </c>
      <c r="N84" s="2" t="s">
        <v>49</v>
      </c>
      <c r="O84" s="2"/>
      <c r="P84" s="25">
        <f aca="true" t="shared" si="27" ref="P84:Y84">+SUM(P6:P83)</f>
        <v>3116415109.9440565</v>
      </c>
      <c r="Q84" s="37">
        <f t="shared" si="27"/>
        <v>255971800.25268742</v>
      </c>
      <c r="R84" s="32">
        <f t="shared" si="27"/>
        <v>3372386910.1967444</v>
      </c>
      <c r="S84" s="103">
        <f t="shared" si="27"/>
        <v>669800926.7700002</v>
      </c>
      <c r="T84" s="25">
        <f t="shared" si="27"/>
        <v>674552325.8</v>
      </c>
      <c r="U84" s="25">
        <f t="shared" si="27"/>
        <v>197460269.28</v>
      </c>
      <c r="V84" s="25">
        <f t="shared" si="27"/>
        <v>537373178.96</v>
      </c>
      <c r="W84" s="32">
        <f t="shared" si="27"/>
        <v>1409385774.04</v>
      </c>
      <c r="X84" s="104">
        <f t="shared" si="27"/>
        <v>285134447.30999994</v>
      </c>
      <c r="Y84" s="83">
        <f t="shared" si="27"/>
        <v>304666574.29999995</v>
      </c>
      <c r="AA84" s="2" t="s">
        <v>49</v>
      </c>
      <c r="AB84" s="2"/>
      <c r="AC84" s="113">
        <f t="shared" si="18"/>
        <v>0.3693569334988671</v>
      </c>
      <c r="AD84" s="87">
        <f>+D84/Q84-1</f>
        <v>1.353534095729394</v>
      </c>
      <c r="AE84" s="85">
        <f t="shared" si="19"/>
        <v>0.44405820790543626</v>
      </c>
      <c r="AF84" s="85">
        <f t="shared" si="19"/>
        <v>-0.5856763579765929</v>
      </c>
      <c r="AG84" s="84">
        <f t="shared" si="20"/>
        <v>0.8908071947974603</v>
      </c>
      <c r="AH84" s="86">
        <f t="shared" si="21"/>
        <v>0.6152005409135941</v>
      </c>
      <c r="AI84" s="87">
        <f t="shared" si="22"/>
        <v>0.7088212996360821</v>
      </c>
      <c r="AJ84" s="88">
        <f t="shared" si="23"/>
        <v>0.7828057477105539</v>
      </c>
      <c r="AK84" s="88">
        <f t="shared" si="23"/>
        <v>0.28194451238154783</v>
      </c>
      <c r="AL84" s="109">
        <f t="shared" si="23"/>
        <v>-0.2526590361836091</v>
      </c>
    </row>
    <row r="85" spans="5:24" ht="11.25" customHeight="1" thickBot="1">
      <c r="E85" s="9"/>
      <c r="K85" s="9"/>
      <c r="R85" s="9"/>
      <c r="X85" s="9"/>
    </row>
    <row r="86" spans="5:38" ht="14.25" thickBot="1">
      <c r="E86" s="2"/>
      <c r="F86" s="38">
        <f>SUM(E84:F84)</f>
        <v>5147437357.312462</v>
      </c>
      <c r="G86" s="2"/>
      <c r="H86" s="3"/>
      <c r="I86" s="3"/>
      <c r="J86" s="3"/>
      <c r="K86" s="38">
        <f>+J84+K84</f>
        <v>2878187598.72</v>
      </c>
      <c r="L86" s="89">
        <f>SUM(L84)</f>
        <v>227689811.28000003</v>
      </c>
      <c r="R86" s="2"/>
      <c r="S86" s="38">
        <f>SUM(R84:S84)</f>
        <v>4042187836.9667444</v>
      </c>
      <c r="T86" s="2"/>
      <c r="U86" s="3"/>
      <c r="V86" s="3"/>
      <c r="W86" s="3"/>
      <c r="X86" s="38">
        <f>+SUM(W84:X84)</f>
        <v>1694520221.35</v>
      </c>
      <c r="Y86" s="89">
        <f>SUM(Y84)</f>
        <v>304666574.29999995</v>
      </c>
      <c r="AE86" s="5"/>
      <c r="AF86" s="6">
        <f>+(F86-S86)/S86</f>
        <v>0.27342854041515696</v>
      </c>
      <c r="AG86" s="5"/>
      <c r="AH86" s="7"/>
      <c r="AI86" s="7"/>
      <c r="AJ86" s="7"/>
      <c r="AK86" s="6">
        <f>+(K86-X86)/X86</f>
        <v>0.6985265578164591</v>
      </c>
      <c r="AL86" s="6">
        <f>+(L86-Y86)/Y86</f>
        <v>-0.25265903618360913</v>
      </c>
    </row>
    <row r="87" spans="11:38" ht="6.75" customHeight="1">
      <c r="K87" s="90"/>
      <c r="L87" s="90"/>
      <c r="X87" s="90"/>
      <c r="Y87" s="90"/>
      <c r="AE87" s="8"/>
      <c r="AF87" s="8"/>
      <c r="AG87" s="8"/>
      <c r="AH87" s="8"/>
      <c r="AI87" s="8"/>
      <c r="AJ87" s="8"/>
      <c r="AK87" s="8"/>
      <c r="AL87" s="8"/>
    </row>
    <row r="88" spans="1:14" ht="13.5">
      <c r="A88" s="12" t="s">
        <v>106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40"/>
      <c r="N88" s="12" t="s">
        <v>105</v>
      </c>
    </row>
    <row r="89" spans="2:38" s="120" customFormat="1" ht="13.5"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 t="s">
        <v>108</v>
      </c>
      <c r="M89" s="121"/>
      <c r="Y89" s="119" t="s">
        <v>108</v>
      </c>
      <c r="AL89" s="119" t="s">
        <v>108</v>
      </c>
    </row>
  </sheetData>
  <sheetProtection/>
  <mergeCells count="18">
    <mergeCell ref="AA3:AA5"/>
    <mergeCell ref="AC3:AK3"/>
    <mergeCell ref="AL3:AL5"/>
    <mergeCell ref="C4:F4"/>
    <mergeCell ref="G4:K4"/>
    <mergeCell ref="P4:S4"/>
    <mergeCell ref="T4:X4"/>
    <mergeCell ref="AC4:AF4"/>
    <mergeCell ref="AG4:AK4"/>
    <mergeCell ref="A3:A5"/>
    <mergeCell ref="C3:K3"/>
    <mergeCell ref="L3:L5"/>
    <mergeCell ref="N3:N5"/>
    <mergeCell ref="P3:X3"/>
    <mergeCell ref="Y3:Y5"/>
    <mergeCell ref="A1:L1"/>
    <mergeCell ref="N1:Y1"/>
    <mergeCell ref="AA1:AL1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J1:N59"/>
  <sheetViews>
    <sheetView zoomScalePageLayoutView="0" workbookViewId="0" topLeftCell="A1">
      <selection activeCell="L16" sqref="L16"/>
    </sheetView>
  </sheetViews>
  <sheetFormatPr defaultColWidth="11.421875" defaultRowHeight="12.75"/>
  <cols>
    <col min="10" max="10" width="11.421875" style="114" customWidth="1"/>
    <col min="11" max="11" width="11.421875" style="115" customWidth="1"/>
    <col min="12" max="12" width="15.57421875" style="115" bestFit="1" customWidth="1"/>
    <col min="13" max="14" width="14.140625" style="115" bestFit="1" customWidth="1"/>
    <col min="15" max="17" width="11.421875" style="114" customWidth="1"/>
  </cols>
  <sheetData>
    <row r="1" spans="12:14" ht="25.5">
      <c r="L1" s="116" t="s">
        <v>98</v>
      </c>
      <c r="M1" s="116" t="s">
        <v>99</v>
      </c>
      <c r="N1" s="116" t="s">
        <v>96</v>
      </c>
    </row>
    <row r="2" spans="11:14" ht="12.75">
      <c r="K2" s="115" t="s">
        <v>100</v>
      </c>
      <c r="L2" s="117">
        <f>+'Acumulado Nov. 2018 vs 2017'!S86</f>
        <v>4042187836.9667444</v>
      </c>
      <c r="M2" s="117">
        <f>+'Acumulado Nov. 2018 vs 2017'!X86</f>
        <v>1694520221.35</v>
      </c>
      <c r="N2" s="117">
        <f>+'Acumulado Nov. 2018 vs 2017'!Y86</f>
        <v>304666574.29999995</v>
      </c>
    </row>
    <row r="3" spans="11:14" ht="12.75">
      <c r="K3" s="115" t="s">
        <v>107</v>
      </c>
      <c r="L3" s="117">
        <f>+'Acumulado Nov. 2018 vs 2017'!F86</f>
        <v>5147437357.312462</v>
      </c>
      <c r="M3" s="117">
        <f>+'Acumulado Nov. 2018 vs 2017'!K86</f>
        <v>2878187598.72</v>
      </c>
      <c r="N3" s="117">
        <f>+'Acumulado Nov. 2018 vs 2017'!L86</f>
        <v>227689811.28000003</v>
      </c>
    </row>
    <row r="28" spans="12:14" ht="25.5">
      <c r="L28" s="116" t="s">
        <v>98</v>
      </c>
      <c r="M28" s="116" t="s">
        <v>99</v>
      </c>
      <c r="N28" s="116" t="s">
        <v>96</v>
      </c>
    </row>
    <row r="29" spans="11:14" ht="12.75">
      <c r="K29" s="115" t="s">
        <v>100</v>
      </c>
      <c r="L29" s="118">
        <f>+'Nov.. 2018 vs 2017'!S86</f>
        <v>353845260.1569026</v>
      </c>
      <c r="M29" s="118">
        <f>+'Nov.. 2018 vs 2017'!X86</f>
        <v>168961062.18000004</v>
      </c>
      <c r="N29" s="118">
        <f>+'Nov.. 2018 vs 2017'!Y86</f>
        <v>34386184.36000001</v>
      </c>
    </row>
    <row r="30" spans="11:14" ht="12.75">
      <c r="K30" s="115" t="s">
        <v>107</v>
      </c>
      <c r="L30" s="118">
        <f>+'Nov.. 2018 vs 2017'!F86</f>
        <v>475913201.6651551</v>
      </c>
      <c r="M30" s="118">
        <f>+'Nov.. 2018 vs 2017'!K86</f>
        <v>286939550.54999995</v>
      </c>
      <c r="N30" s="118">
        <f>+'Nov.. 2018 vs 2017'!L86</f>
        <v>0</v>
      </c>
    </row>
    <row r="51" ht="13.5">
      <c r="J51" s="119" t="s">
        <v>108</v>
      </c>
    </row>
    <row r="53" spans="12:14" ht="12.75">
      <c r="L53" s="116"/>
      <c r="M53" s="116"/>
      <c r="N53" s="116"/>
    </row>
    <row r="54" spans="12:14" ht="12.75">
      <c r="L54" s="118"/>
      <c r="M54" s="118"/>
      <c r="N54" s="118"/>
    </row>
    <row r="55" spans="12:14" ht="12.75">
      <c r="L55" s="118"/>
      <c r="M55" s="118"/>
      <c r="N55" s="118"/>
    </row>
    <row r="57" spans="11:13" ht="12.75">
      <c r="K57" s="116"/>
      <c r="L57" s="118"/>
      <c r="M57" s="118"/>
    </row>
    <row r="58" spans="11:13" ht="12.75">
      <c r="K58" s="116"/>
      <c r="L58" s="118"/>
      <c r="M58" s="118"/>
    </row>
    <row r="59" spans="11:13" ht="12.75">
      <c r="K59" s="116"/>
      <c r="L59" s="118"/>
      <c r="M59" s="118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DGRM</dc:creator>
  <cp:keywords/>
  <dc:description/>
  <cp:lastModifiedBy>Gob E R 2</cp:lastModifiedBy>
  <cp:lastPrinted>2018-09-03T13:19:09Z</cp:lastPrinted>
  <dcterms:created xsi:type="dcterms:W3CDTF">2016-11-11T12:47:15Z</dcterms:created>
  <dcterms:modified xsi:type="dcterms:W3CDTF">2019-01-09T12:04:01Z</dcterms:modified>
  <cp:category/>
  <cp:version/>
  <cp:contentType/>
  <cp:contentStatus/>
</cp:coreProperties>
</file>